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rom david\daddy\BMH\"/>
    </mc:Choice>
  </mc:AlternateContent>
  <xr:revisionPtr revIDLastSave="0" documentId="8_{1BDD747E-CF28-4C6C-A811-D95E97C01EF5}" xr6:coauthVersionLast="32" xr6:coauthVersionMax="32" xr10:uidLastSave="{00000000-0000-0000-0000-000000000000}"/>
  <bookViews>
    <workbookView xWindow="0" yWindow="0" windowWidth="14325" windowHeight="12150" tabRatio="888" firstSheet="1" activeTab="1" xr2:uid="{00000000-000D-0000-FFFF-FFFF00000000}"/>
  </bookViews>
  <sheets>
    <sheet name="MATCH DETAILS" sheetId="55" r:id="rId1"/>
    <sheet name="RESULTS SHEET" sheetId="63" r:id="rId2"/>
    <sheet name="BOYS SCORE SHEETS" sheetId="21" r:id="rId3"/>
    <sheet name="NON SCORING" sheetId="86" r:id="rId4"/>
    <sheet name="NON SCORING  U11" sheetId="87" r:id="rId5"/>
    <sheet name="A" sheetId="65" r:id="rId6"/>
    <sheet name="B" sheetId="81" r:id="rId7"/>
    <sheet name="C" sheetId="68" r:id="rId8"/>
    <sheet name="G" sheetId="76" r:id="rId9"/>
    <sheet name="H" sheetId="77" r:id="rId10"/>
    <sheet name="M" sheetId="78" r:id="rId11"/>
    <sheet name="R" sheetId="79" r:id="rId12"/>
    <sheet name="S" sheetId="66" r:id="rId13"/>
    <sheet name="W" sheetId="80" r:id="rId14"/>
    <sheet name="no team" sheetId="69" r:id="rId15"/>
    <sheet name="No Team 1" sheetId="84" r:id="rId16"/>
    <sheet name="No Team 2" sheetId="85" r:id="rId17"/>
    <sheet name="grades" sheetId="56" r:id="rId18"/>
    <sheet name="master dec" sheetId="83" r:id="rId19"/>
    <sheet name="INSTRUCTIONS" sheetId="54" r:id="rId20"/>
  </sheets>
  <externalReferences>
    <externalReference r:id="rId21"/>
  </externalReferences>
  <definedNames>
    <definedName name="_xlnm._FilterDatabase" localSheetId="2" hidden="1">'BOYS SCORE SHEETS'!$A$4:$L$1267</definedName>
    <definedName name="_xlnm._FilterDatabase" localSheetId="3" hidden="1">'NON SCORING'!$B$32:$N$1592</definedName>
    <definedName name="_xlnm._FilterDatabase" localSheetId="4" hidden="1">'NON SCORING  U11'!$D$32:$J$227</definedName>
    <definedName name="Fteams">[1]Dec!$A$4:$G$7</definedName>
    <definedName name="_xlnm.Print_Area" localSheetId="5">A!$A$1:$AX$36</definedName>
    <definedName name="_xlnm.Print_Area" localSheetId="6">B!$A$1:$AX$36</definedName>
    <definedName name="_xlnm.Print_Area" localSheetId="2">'BOYS SCORE SHEETS'!$E$1055:$L$1071</definedName>
    <definedName name="_xlnm.Print_Area" localSheetId="7">'C'!$A$1:$AX$36</definedName>
    <definedName name="_xlnm.Print_Area" localSheetId="8">G!$A$1:$AX$34</definedName>
    <definedName name="_xlnm.Print_Area" localSheetId="17">grades!$A$1:$J$48</definedName>
    <definedName name="_xlnm.Print_Area" localSheetId="9">H!$A$1:$AX$36</definedName>
    <definedName name="_xlnm.Print_Area" localSheetId="10">M!$A$1:$AX$36</definedName>
    <definedName name="_xlnm.Print_Area" localSheetId="18">'master dec'!$A$1:$AX$56</definedName>
    <definedName name="_xlnm.Print_Area" localSheetId="0">'MATCH DETAILS'!$A$1:$F$18</definedName>
    <definedName name="_xlnm.Print_Area" localSheetId="14">'no team'!$A$1:$AX$36</definedName>
    <definedName name="_xlnm.Print_Area" localSheetId="15">'No Team 1'!$A$1:$AX$36</definedName>
    <definedName name="_xlnm.Print_Area" localSheetId="16">'No Team 2'!$A$1:$AX$36</definedName>
    <definedName name="_xlnm.Print_Area" localSheetId="3">'NON SCORING'!$B$1:$O$1684</definedName>
    <definedName name="_xlnm.Print_Area" localSheetId="4">'NON SCORING  U11'!$B$29:$Q$1001</definedName>
    <definedName name="_xlnm.Print_Area" localSheetId="11">'R'!$A$1:$AX$38</definedName>
    <definedName name="_xlnm.Print_Area" localSheetId="1">'RESULTS SHEET'!$A$1:$K$33</definedName>
    <definedName name="_xlnm.Print_Area" localSheetId="12">S!$A$1:$AX$36</definedName>
    <definedName name="_xlnm.Print_Area" localSheetId="13">W!$A$1:$AX$36</definedName>
    <definedName name="_xlnm.Print_Titles" localSheetId="2">'BOYS SCORE SHEETS'!$1:$4</definedName>
    <definedName name="_xlnm.Print_Titles" localSheetId="3">'NON SCORING'!$29:$32</definedName>
    <definedName name="_xlnm.Print_Titles" localSheetId="4">'NON SCORING  U11'!$29:$32</definedName>
  </definedNames>
  <calcPr calcId="179017"/>
</workbook>
</file>

<file path=xl/calcChain.xml><?xml version="1.0" encoding="utf-8"?>
<calcChain xmlns="http://schemas.openxmlformats.org/spreadsheetml/2006/main">
  <c r="A156" i="86" l="1"/>
  <c r="G156" i="86"/>
  <c r="H156" i="86"/>
  <c r="I156" i="86"/>
  <c r="A235" i="86" l="1"/>
  <c r="A178" i="86" l="1"/>
  <c r="A179" i="86"/>
  <c r="A157" i="87"/>
  <c r="A158" i="87"/>
  <c r="A159" i="87"/>
  <c r="A160" i="87"/>
  <c r="A161" i="87"/>
  <c r="A162" i="87"/>
  <c r="A163" i="87"/>
  <c r="A164" i="87"/>
  <c r="A165" i="87"/>
  <c r="A166" i="87"/>
  <c r="A167" i="87"/>
  <c r="A168" i="87"/>
  <c r="A169" i="87"/>
  <c r="A170" i="87"/>
  <c r="A171" i="87"/>
  <c r="A152" i="87"/>
  <c r="A153" i="87"/>
  <c r="A154" i="87"/>
  <c r="A155" i="87"/>
  <c r="A156" i="87"/>
  <c r="A151" i="87"/>
  <c r="A141" i="87"/>
  <c r="A140" i="87"/>
  <c r="A142" i="87"/>
  <c r="A143" i="87"/>
  <c r="A144" i="87"/>
  <c r="A145" i="87"/>
  <c r="A146" i="87"/>
  <c r="A147" i="87"/>
  <c r="A148" i="87"/>
  <c r="A149" i="87"/>
  <c r="A150" i="87"/>
  <c r="H407" i="21" l="1"/>
  <c r="S46" i="87" l="1"/>
  <c r="AW54" i="80"/>
  <c r="AV54" i="80"/>
  <c r="AE71" i="86"/>
  <c r="AU54" i="80"/>
  <c r="AD71" i="86" s="1"/>
  <c r="AT54" i="80"/>
  <c r="AC71" i="86"/>
  <c r="AS54" i="80"/>
  <c r="AB71" i="86" s="1"/>
  <c r="AR54" i="80"/>
  <c r="AA71" i="86"/>
  <c r="AQ54" i="80"/>
  <c r="Z71" i="86" s="1"/>
  <c r="AP54" i="80"/>
  <c r="Y71" i="86"/>
  <c r="AO54" i="80"/>
  <c r="X71" i="86" s="1"/>
  <c r="AN54" i="80"/>
  <c r="W71" i="86"/>
  <c r="AM54" i="80"/>
  <c r="V71" i="86" s="1"/>
  <c r="AL54" i="80"/>
  <c r="U71" i="86"/>
  <c r="AK54" i="80"/>
  <c r="T71" i="86" s="1"/>
  <c r="AJ54" i="80"/>
  <c r="S71" i="86"/>
  <c r="AI54" i="80"/>
  <c r="R71" i="86" s="1"/>
  <c r="AH54" i="80"/>
  <c r="Q71" i="86"/>
  <c r="AC54" i="80"/>
  <c r="AC57" i="86" s="1"/>
  <c r="AB54" i="80"/>
  <c r="AA54" i="80"/>
  <c r="AA57" i="86"/>
  <c r="Z54" i="80"/>
  <c r="Y54" i="80"/>
  <c r="X54" i="80"/>
  <c r="W54" i="80"/>
  <c r="W57" i="86" s="1"/>
  <c r="V54" i="80"/>
  <c r="U54" i="80"/>
  <c r="T54" i="80"/>
  <c r="S54" i="80"/>
  <c r="S57" i="86" s="1"/>
  <c r="R54" i="80"/>
  <c r="Q54" i="80"/>
  <c r="Q57" i="86" s="1"/>
  <c r="L54" i="80"/>
  <c r="K54" i="80"/>
  <c r="J54" i="80"/>
  <c r="I54" i="80"/>
  <c r="H54" i="80"/>
  <c r="G54" i="80"/>
  <c r="U42" i="86"/>
  <c r="F54" i="80"/>
  <c r="T42" i="86" s="1"/>
  <c r="E54" i="80"/>
  <c r="D54" i="80"/>
  <c r="C54" i="80"/>
  <c r="AW54" i="66"/>
  <c r="AV54" i="66"/>
  <c r="AE70" i="86" s="1"/>
  <c r="AU54" i="66"/>
  <c r="AD70" i="86"/>
  <c r="AT54" i="66"/>
  <c r="AC70" i="86" s="1"/>
  <c r="AS54" i="66"/>
  <c r="AB70" i="86"/>
  <c r="AR54" i="66"/>
  <c r="AA70" i="86" s="1"/>
  <c r="AQ54" i="66"/>
  <c r="Z70" i="86"/>
  <c r="AP54" i="66"/>
  <c r="Y70" i="86" s="1"/>
  <c r="AO54" i="66"/>
  <c r="X70" i="86"/>
  <c r="AN54" i="66"/>
  <c r="W70" i="86" s="1"/>
  <c r="AM54" i="66"/>
  <c r="V70" i="86"/>
  <c r="AL54" i="66"/>
  <c r="U70" i="86" s="1"/>
  <c r="AK54" i="66"/>
  <c r="T70" i="86"/>
  <c r="AJ54" i="66"/>
  <c r="S70" i="86" s="1"/>
  <c r="AI54" i="66"/>
  <c r="R70" i="86"/>
  <c r="AH54" i="66"/>
  <c r="Q70" i="86" s="1"/>
  <c r="AC54" i="66"/>
  <c r="AC56" i="86"/>
  <c r="AB54" i="66"/>
  <c r="AB56" i="86" s="1"/>
  <c r="AA54" i="66"/>
  <c r="AA56" i="86"/>
  <c r="Z54" i="66"/>
  <c r="Z56" i="86" s="1"/>
  <c r="Y54" i="66"/>
  <c r="Y56" i="86"/>
  <c r="X54" i="66"/>
  <c r="X56" i="86" s="1"/>
  <c r="W54" i="66"/>
  <c r="W56" i="86" s="1"/>
  <c r="V54" i="66"/>
  <c r="U54" i="66"/>
  <c r="U56" i="86"/>
  <c r="T54" i="66"/>
  <c r="T56" i="86"/>
  <c r="S54" i="66"/>
  <c r="S56" i="86"/>
  <c r="R54" i="66"/>
  <c r="R56" i="86"/>
  <c r="Q54" i="66"/>
  <c r="Q56" i="86" s="1"/>
  <c r="L54" i="66"/>
  <c r="Z41" i="86" s="1"/>
  <c r="K54" i="66"/>
  <c r="J54" i="66"/>
  <c r="I54" i="66"/>
  <c r="H54" i="66"/>
  <c r="V41" i="86" s="1"/>
  <c r="G54" i="66"/>
  <c r="F54" i="66"/>
  <c r="E54" i="66"/>
  <c r="S41" i="86" s="1"/>
  <c r="D54" i="66"/>
  <c r="C54" i="66"/>
  <c r="AW54" i="79"/>
  <c r="AV54" i="79"/>
  <c r="AE68" i="86"/>
  <c r="AU54" i="79"/>
  <c r="AD68" i="86" s="1"/>
  <c r="AT54" i="79"/>
  <c r="AC68" i="86"/>
  <c r="AS54" i="79"/>
  <c r="AB68" i="86" s="1"/>
  <c r="AR54" i="79"/>
  <c r="AA68" i="86"/>
  <c r="AQ54" i="79"/>
  <c r="Z68" i="86" s="1"/>
  <c r="AP54" i="79"/>
  <c r="Y68" i="86" s="1"/>
  <c r="AO54" i="79"/>
  <c r="X68" i="86" s="1"/>
  <c r="AN54" i="79"/>
  <c r="W68" i="86"/>
  <c r="AM54" i="79"/>
  <c r="V68" i="86" s="1"/>
  <c r="AL54" i="79"/>
  <c r="U68" i="86"/>
  <c r="AK54" i="79"/>
  <c r="T68" i="86" s="1"/>
  <c r="AJ54" i="79"/>
  <c r="S68" i="86" s="1"/>
  <c r="AI54" i="79"/>
  <c r="R68" i="86" s="1"/>
  <c r="AH54" i="79"/>
  <c r="Q68" i="86" s="1"/>
  <c r="AC54" i="79"/>
  <c r="AC54" i="86" s="1"/>
  <c r="AB54" i="79"/>
  <c r="AB54" i="86" s="1"/>
  <c r="AA54" i="79"/>
  <c r="AA54" i="86" s="1"/>
  <c r="Z54" i="79"/>
  <c r="Y54" i="79"/>
  <c r="Y54" i="86" s="1"/>
  <c r="X54" i="79"/>
  <c r="X54" i="86" s="1"/>
  <c r="W54" i="79"/>
  <c r="V54" i="79"/>
  <c r="V54" i="86" s="1"/>
  <c r="U54" i="79"/>
  <c r="U54" i="86" s="1"/>
  <c r="T54" i="79"/>
  <c r="T54" i="86" s="1"/>
  <c r="S54" i="79"/>
  <c r="S54" i="86" s="1"/>
  <c r="R54" i="79"/>
  <c r="R54" i="86" s="1"/>
  <c r="Q54" i="79"/>
  <c r="L54" i="79"/>
  <c r="K54" i="79"/>
  <c r="Y39" i="86" s="1"/>
  <c r="J54" i="79"/>
  <c r="X39" i="86" s="1"/>
  <c r="I54" i="79"/>
  <c r="H54" i="79"/>
  <c r="G54" i="79"/>
  <c r="U39" i="86" s="1"/>
  <c r="F54" i="79"/>
  <c r="T39" i="86" s="1"/>
  <c r="E54" i="79"/>
  <c r="S39" i="86" s="1"/>
  <c r="D54" i="79"/>
  <c r="C54" i="79"/>
  <c r="Q39" i="86" s="1"/>
  <c r="AW54" i="85"/>
  <c r="AV54" i="85"/>
  <c r="AE69" i="86" s="1"/>
  <c r="AU54" i="85"/>
  <c r="AD69" i="86"/>
  <c r="AT54" i="85"/>
  <c r="AC69" i="86" s="1"/>
  <c r="AS54" i="85"/>
  <c r="AB69" i="86" s="1"/>
  <c r="AR54" i="85"/>
  <c r="AA69" i="86" s="1"/>
  <c r="AQ54" i="85"/>
  <c r="Z69" i="86" s="1"/>
  <c r="AP54" i="85"/>
  <c r="Y69" i="86" s="1"/>
  <c r="AO54" i="85"/>
  <c r="X69" i="86"/>
  <c r="AN54" i="85"/>
  <c r="W69" i="86" s="1"/>
  <c r="AM54" i="85"/>
  <c r="V69" i="86"/>
  <c r="AL54" i="85"/>
  <c r="U69" i="86" s="1"/>
  <c r="AK54" i="85"/>
  <c r="T69" i="86" s="1"/>
  <c r="AJ54" i="85"/>
  <c r="S69" i="86" s="1"/>
  <c r="AI54" i="85"/>
  <c r="R69" i="86" s="1"/>
  <c r="AH54" i="85"/>
  <c r="Q69" i="86" s="1"/>
  <c r="AC54" i="85"/>
  <c r="AB54" i="85"/>
  <c r="AB55" i="86" s="1"/>
  <c r="AA54" i="85"/>
  <c r="Z54" i="85"/>
  <c r="Z55" i="86" s="1"/>
  <c r="Y54" i="85"/>
  <c r="Y55" i="86" s="1"/>
  <c r="X54" i="85"/>
  <c r="X55" i="86" s="1"/>
  <c r="W54" i="85"/>
  <c r="V54" i="85"/>
  <c r="U54" i="85"/>
  <c r="U55" i="86" s="1"/>
  <c r="T54" i="85"/>
  <c r="T55" i="86" s="1"/>
  <c r="S54" i="85"/>
  <c r="S55" i="86" s="1"/>
  <c r="R54" i="85"/>
  <c r="R55" i="86" s="1"/>
  <c r="Q54" i="85"/>
  <c r="Q55" i="86" s="1"/>
  <c r="L54" i="85"/>
  <c r="K54" i="85"/>
  <c r="J54" i="85"/>
  <c r="X40" i="86" s="1"/>
  <c r="I54" i="85"/>
  <c r="W40" i="86" s="1"/>
  <c r="H54" i="85"/>
  <c r="G54" i="85"/>
  <c r="F54" i="85"/>
  <c r="T40" i="86" s="1"/>
  <c r="E54" i="85"/>
  <c r="S40" i="86" s="1"/>
  <c r="D54" i="85"/>
  <c r="C54" i="85"/>
  <c r="AW54" i="78"/>
  <c r="AV54" i="78"/>
  <c r="AE67" i="86" s="1"/>
  <c r="AU54" i="78"/>
  <c r="AD67" i="86"/>
  <c r="AT54" i="78"/>
  <c r="AC67" i="86" s="1"/>
  <c r="AS54" i="78"/>
  <c r="AB67" i="86"/>
  <c r="AR54" i="78"/>
  <c r="AA67" i="86" s="1"/>
  <c r="AQ54" i="78"/>
  <c r="Z67" i="86"/>
  <c r="AP54" i="78"/>
  <c r="Y67" i="86" s="1"/>
  <c r="AO54" i="78"/>
  <c r="X67" i="86"/>
  <c r="AN54" i="78"/>
  <c r="W67" i="86" s="1"/>
  <c r="AM54" i="78"/>
  <c r="V67" i="86" s="1"/>
  <c r="AL54" i="78"/>
  <c r="U67" i="86"/>
  <c r="AK54" i="78"/>
  <c r="T67" i="86" s="1"/>
  <c r="AJ54" i="78"/>
  <c r="S67" i="86"/>
  <c r="AI54" i="78"/>
  <c r="R67" i="86" s="1"/>
  <c r="AH54" i="78"/>
  <c r="Q67" i="86" s="1"/>
  <c r="AC54" i="78"/>
  <c r="AB54" i="78"/>
  <c r="AB53" i="86"/>
  <c r="AA54" i="78"/>
  <c r="Z54" i="78"/>
  <c r="Z53" i="86" s="1"/>
  <c r="Y54" i="78"/>
  <c r="Y53" i="86" s="1"/>
  <c r="X54" i="78"/>
  <c r="X53" i="86" s="1"/>
  <c r="W54" i="78"/>
  <c r="V54" i="78"/>
  <c r="V53" i="86"/>
  <c r="U54" i="78"/>
  <c r="U53" i="86" s="1"/>
  <c r="T54" i="78"/>
  <c r="T53" i="86" s="1"/>
  <c r="S54" i="78"/>
  <c r="S53" i="86" s="1"/>
  <c r="R54" i="78"/>
  <c r="R53" i="86" s="1"/>
  <c r="Q54" i="78"/>
  <c r="L54" i="78"/>
  <c r="Z38" i="86" s="1"/>
  <c r="K54" i="78"/>
  <c r="Y38" i="86" s="1"/>
  <c r="J54" i="78"/>
  <c r="I54" i="78"/>
  <c r="W38" i="86" s="1"/>
  <c r="H54" i="78"/>
  <c r="V38" i="86" s="1"/>
  <c r="G54" i="78"/>
  <c r="F54" i="78"/>
  <c r="E54" i="78"/>
  <c r="D54" i="78"/>
  <c r="R38" i="86" s="1"/>
  <c r="C54" i="78"/>
  <c r="Q38" i="86" s="1"/>
  <c r="AW54" i="84"/>
  <c r="AV54" i="84"/>
  <c r="AU54" i="84"/>
  <c r="AT54" i="84"/>
  <c r="AS54" i="84"/>
  <c r="AR54" i="84"/>
  <c r="AQ54" i="84"/>
  <c r="AP54" i="84"/>
  <c r="AO54" i="84"/>
  <c r="AN54" i="84"/>
  <c r="AM54" i="84"/>
  <c r="AL54" i="84"/>
  <c r="AK54" i="84"/>
  <c r="AJ54" i="84"/>
  <c r="AI54" i="84"/>
  <c r="AH54" i="84"/>
  <c r="AC54" i="84"/>
  <c r="AC52" i="86" s="1"/>
  <c r="AB54" i="84"/>
  <c r="AB52" i="86" s="1"/>
  <c r="AA54" i="84"/>
  <c r="Z54" i="84"/>
  <c r="Y54" i="84"/>
  <c r="X54" i="84"/>
  <c r="W54" i="84"/>
  <c r="V54" i="84"/>
  <c r="U54" i="84"/>
  <c r="T54" i="84"/>
  <c r="S54" i="84"/>
  <c r="R54" i="84"/>
  <c r="Q54" i="84"/>
  <c r="L54" i="84"/>
  <c r="K54" i="84"/>
  <c r="J54" i="84"/>
  <c r="I54" i="84"/>
  <c r="H54" i="84"/>
  <c r="G54" i="84"/>
  <c r="F54" i="84"/>
  <c r="E54" i="84"/>
  <c r="D54" i="84"/>
  <c r="C54" i="84"/>
  <c r="AW54" i="77"/>
  <c r="AV54" i="77"/>
  <c r="AE66" i="86"/>
  <c r="AU54" i="77"/>
  <c r="AD66" i="86" s="1"/>
  <c r="AT54" i="77"/>
  <c r="AC66" i="86"/>
  <c r="AS54" i="77"/>
  <c r="AB66" i="86" s="1"/>
  <c r="AR54" i="77"/>
  <c r="AA66" i="86"/>
  <c r="AQ54" i="77"/>
  <c r="Z66" i="86" s="1"/>
  <c r="AP54" i="77"/>
  <c r="Y66" i="86"/>
  <c r="AO54" i="77"/>
  <c r="X66" i="86" s="1"/>
  <c r="AN54" i="77"/>
  <c r="W66" i="86"/>
  <c r="AM54" i="77"/>
  <c r="V66" i="86" s="1"/>
  <c r="AL54" i="77"/>
  <c r="U66" i="86"/>
  <c r="AK54" i="77"/>
  <c r="T66" i="86" s="1"/>
  <c r="AJ54" i="77"/>
  <c r="S66" i="86"/>
  <c r="AI54" i="77"/>
  <c r="R66" i="86" s="1"/>
  <c r="AH54" i="77"/>
  <c r="Q66" i="86"/>
  <c r="AC54" i="77"/>
  <c r="AB54" i="77"/>
  <c r="AA54" i="77"/>
  <c r="Z54" i="77"/>
  <c r="Z52" i="86" s="1"/>
  <c r="Y54" i="77"/>
  <c r="Y52" i="86" s="1"/>
  <c r="X54" i="77"/>
  <c r="X52" i="86"/>
  <c r="W54" i="77"/>
  <c r="W52" i="86" s="1"/>
  <c r="V54" i="77"/>
  <c r="V52" i="86" s="1"/>
  <c r="U54" i="77"/>
  <c r="U52" i="86" s="1"/>
  <c r="T54" i="77"/>
  <c r="T52" i="86" s="1"/>
  <c r="S54" i="77"/>
  <c r="R54" i="77"/>
  <c r="Q54" i="77"/>
  <c r="Q52" i="86" s="1"/>
  <c r="L54" i="77"/>
  <c r="Z37" i="86" s="1"/>
  <c r="K54" i="77"/>
  <c r="J54" i="77"/>
  <c r="I54" i="77"/>
  <c r="W37" i="86" s="1"/>
  <c r="H54" i="77"/>
  <c r="V37" i="86" s="1"/>
  <c r="G54" i="77"/>
  <c r="F54" i="77"/>
  <c r="E54" i="77"/>
  <c r="S37" i="86" s="1"/>
  <c r="D54" i="77"/>
  <c r="R37" i="86" s="1"/>
  <c r="C54" i="77"/>
  <c r="Q37" i="86" s="1"/>
  <c r="AW54" i="76"/>
  <c r="AV54" i="76"/>
  <c r="AE65" i="86"/>
  <c r="AU54" i="76"/>
  <c r="AD65" i="86" s="1"/>
  <c r="AT54" i="76"/>
  <c r="AC65" i="86"/>
  <c r="AS54" i="76"/>
  <c r="AB65" i="86" s="1"/>
  <c r="AR54" i="76"/>
  <c r="AA65" i="86" s="1"/>
  <c r="AQ54" i="76"/>
  <c r="Z65" i="86" s="1"/>
  <c r="AP54" i="76"/>
  <c r="Y65" i="86" s="1"/>
  <c r="AO54" i="76"/>
  <c r="X65" i="86" s="1"/>
  <c r="AN54" i="76"/>
  <c r="W65" i="86"/>
  <c r="AM54" i="76"/>
  <c r="V65" i="86" s="1"/>
  <c r="AL54" i="76"/>
  <c r="U65" i="86"/>
  <c r="AK54" i="76"/>
  <c r="T65" i="86" s="1"/>
  <c r="AJ54" i="76"/>
  <c r="S65" i="86" s="1"/>
  <c r="AI54" i="76"/>
  <c r="R65" i="86" s="1"/>
  <c r="AH54" i="76"/>
  <c r="Q65" i="86" s="1"/>
  <c r="AC54" i="76"/>
  <c r="AB54" i="76"/>
  <c r="AB51" i="86"/>
  <c r="AA54" i="76"/>
  <c r="AA51" i="86" s="1"/>
  <c r="Z54" i="76"/>
  <c r="Z51" i="86" s="1"/>
  <c r="Y54" i="76"/>
  <c r="X54" i="76"/>
  <c r="X51" i="86" s="1"/>
  <c r="W54" i="76"/>
  <c r="V54" i="76"/>
  <c r="U54" i="76"/>
  <c r="U51" i="86" s="1"/>
  <c r="T54" i="76"/>
  <c r="T51" i="86" s="1"/>
  <c r="S54" i="76"/>
  <c r="R54" i="76"/>
  <c r="Q54" i="76"/>
  <c r="Q51" i="86" s="1"/>
  <c r="L54" i="76"/>
  <c r="K54" i="76"/>
  <c r="J54" i="76"/>
  <c r="X36" i="86" s="1"/>
  <c r="I54" i="76"/>
  <c r="W36" i="86" s="1"/>
  <c r="H54" i="76"/>
  <c r="G54" i="76"/>
  <c r="F54" i="76"/>
  <c r="T36" i="86" s="1"/>
  <c r="E54" i="76"/>
  <c r="S36" i="86" s="1"/>
  <c r="D54" i="76"/>
  <c r="C54" i="76"/>
  <c r="Q36" i="86" s="1"/>
  <c r="T57" i="86"/>
  <c r="U57" i="86"/>
  <c r="V57" i="86"/>
  <c r="X57" i="86"/>
  <c r="Y57" i="86"/>
  <c r="Z57" i="86"/>
  <c r="AB57" i="86"/>
  <c r="R57" i="86"/>
  <c r="V56" i="86"/>
  <c r="V55" i="86"/>
  <c r="W55" i="86"/>
  <c r="AA55" i="86"/>
  <c r="AC55" i="86"/>
  <c r="W54" i="86"/>
  <c r="Z54" i="86"/>
  <c r="W53" i="86"/>
  <c r="AA53" i="86"/>
  <c r="AC53" i="86"/>
  <c r="S52" i="86"/>
  <c r="AA52" i="86"/>
  <c r="R52" i="86"/>
  <c r="S51" i="86"/>
  <c r="V51" i="86"/>
  <c r="W51" i="86"/>
  <c r="Y51" i="86"/>
  <c r="AC51" i="86"/>
  <c r="R51" i="86"/>
  <c r="Q42" i="86"/>
  <c r="Q54" i="86"/>
  <c r="Q53" i="86"/>
  <c r="S42" i="86"/>
  <c r="V42" i="86"/>
  <c r="W42" i="86"/>
  <c r="X42" i="86"/>
  <c r="Y42" i="86"/>
  <c r="Z42" i="86"/>
  <c r="R42" i="86"/>
  <c r="T41" i="86"/>
  <c r="U41" i="86"/>
  <c r="W41" i="86"/>
  <c r="X41" i="86"/>
  <c r="Y41" i="86"/>
  <c r="R41" i="86"/>
  <c r="U40" i="86"/>
  <c r="V40" i="86"/>
  <c r="Y40" i="86"/>
  <c r="Z40" i="86"/>
  <c r="R40" i="86"/>
  <c r="V39" i="86"/>
  <c r="W39" i="86"/>
  <c r="Z39" i="86"/>
  <c r="R39" i="86"/>
  <c r="S38" i="86"/>
  <c r="T38" i="86"/>
  <c r="U38" i="86"/>
  <c r="X38" i="86"/>
  <c r="T37" i="86"/>
  <c r="U37" i="86"/>
  <c r="X37" i="86"/>
  <c r="Y37" i="86"/>
  <c r="U36" i="86"/>
  <c r="V36" i="86"/>
  <c r="Y36" i="86"/>
  <c r="Z36" i="86"/>
  <c r="R36" i="86"/>
  <c r="AW54" i="68"/>
  <c r="AV54" i="68"/>
  <c r="AE64" i="86" s="1"/>
  <c r="AU54" i="68"/>
  <c r="AD64" i="86" s="1"/>
  <c r="AT54" i="68"/>
  <c r="AC64" i="86" s="1"/>
  <c r="AS54" i="68"/>
  <c r="AB64" i="86" s="1"/>
  <c r="AR54" i="68"/>
  <c r="AA64" i="86"/>
  <c r="AQ54" i="68"/>
  <c r="Z64" i="86" s="1"/>
  <c r="AP54" i="68"/>
  <c r="Y64" i="86" s="1"/>
  <c r="AO54" i="68"/>
  <c r="X64" i="86" s="1"/>
  <c r="AN54" i="68"/>
  <c r="W64" i="86" s="1"/>
  <c r="AM54" i="68"/>
  <c r="V64" i="86" s="1"/>
  <c r="AL54" i="68"/>
  <c r="U64" i="86" s="1"/>
  <c r="AK54" i="68"/>
  <c r="T64" i="86" s="1"/>
  <c r="AJ54" i="68"/>
  <c r="S64" i="86" s="1"/>
  <c r="AI54" i="68"/>
  <c r="R64" i="86" s="1"/>
  <c r="AH54" i="68"/>
  <c r="Q64" i="86" s="1"/>
  <c r="AC54" i="68"/>
  <c r="AC50" i="86" s="1"/>
  <c r="AB54" i="68"/>
  <c r="AB50" i="86" s="1"/>
  <c r="AA54" i="68"/>
  <c r="AA50" i="86" s="1"/>
  <c r="Z54" i="68"/>
  <c r="Z50" i="86" s="1"/>
  <c r="Y54" i="68"/>
  <c r="Y50" i="86" s="1"/>
  <c r="X54" i="68"/>
  <c r="X50" i="86"/>
  <c r="W54" i="68"/>
  <c r="W50" i="86" s="1"/>
  <c r="V54" i="68"/>
  <c r="V50" i="86" s="1"/>
  <c r="U54" i="68"/>
  <c r="U50" i="86" s="1"/>
  <c r="T54" i="68"/>
  <c r="T50" i="86" s="1"/>
  <c r="S54" i="68"/>
  <c r="S50" i="86" s="1"/>
  <c r="R54" i="68"/>
  <c r="R50" i="86" s="1"/>
  <c r="Q54" i="68"/>
  <c r="Q50" i="86" s="1"/>
  <c r="L54" i="68"/>
  <c r="Z35" i="86" s="1"/>
  <c r="K54" i="68"/>
  <c r="Y35" i="86" s="1"/>
  <c r="J54" i="68"/>
  <c r="X35" i="86" s="1"/>
  <c r="I54" i="68"/>
  <c r="W35" i="86" s="1"/>
  <c r="H54" i="68"/>
  <c r="V35" i="86" s="1"/>
  <c r="G54" i="68"/>
  <c r="U35" i="86" s="1"/>
  <c r="F54" i="68"/>
  <c r="T35" i="86" s="1"/>
  <c r="E54" i="68"/>
  <c r="S35" i="86" s="1"/>
  <c r="D54" i="68"/>
  <c r="R35" i="86" s="1"/>
  <c r="C54" i="68"/>
  <c r="Q35" i="86" s="1"/>
  <c r="Q41" i="86"/>
  <c r="Q40" i="86"/>
  <c r="AW54" i="81"/>
  <c r="AV54" i="81"/>
  <c r="AE63" i="86" s="1"/>
  <c r="AU54" i="81"/>
  <c r="AD63" i="86" s="1"/>
  <c r="AT54" i="81"/>
  <c r="AC63" i="86" s="1"/>
  <c r="AS54" i="81"/>
  <c r="AB63" i="86" s="1"/>
  <c r="AR54" i="81"/>
  <c r="AA63" i="86" s="1"/>
  <c r="AQ54" i="81"/>
  <c r="Z63" i="86"/>
  <c r="AP54" i="81"/>
  <c r="Y63" i="86" s="1"/>
  <c r="AO54" i="81"/>
  <c r="X63" i="86"/>
  <c r="AN54" i="81"/>
  <c r="W63" i="86" s="1"/>
  <c r="AM54" i="81"/>
  <c r="V63" i="86" s="1"/>
  <c r="AL54" i="81"/>
  <c r="U63" i="86" s="1"/>
  <c r="AK54" i="81"/>
  <c r="T63" i="86" s="1"/>
  <c r="AJ54" i="81"/>
  <c r="S63" i="86" s="1"/>
  <c r="AI54" i="81"/>
  <c r="R63" i="86" s="1"/>
  <c r="AH54" i="81"/>
  <c r="Q63" i="86" s="1"/>
  <c r="AC54" i="81"/>
  <c r="AC49" i="86"/>
  <c r="AB54" i="81"/>
  <c r="AB49" i="86" s="1"/>
  <c r="AA54" i="81"/>
  <c r="AA49" i="86" s="1"/>
  <c r="Z54" i="81"/>
  <c r="Z49" i="86" s="1"/>
  <c r="Y54" i="81"/>
  <c r="Y49" i="86" s="1"/>
  <c r="X54" i="81"/>
  <c r="X49" i="86" s="1"/>
  <c r="W54" i="81"/>
  <c r="W49" i="86"/>
  <c r="V54" i="81"/>
  <c r="V49" i="86" s="1"/>
  <c r="U54" i="81"/>
  <c r="U49" i="86"/>
  <c r="T54" i="81"/>
  <c r="T49" i="86" s="1"/>
  <c r="S54" i="81"/>
  <c r="S49" i="86" s="1"/>
  <c r="R54" i="81"/>
  <c r="R49" i="86" s="1"/>
  <c r="Q54" i="81"/>
  <c r="Q49" i="86" s="1"/>
  <c r="L54" i="81"/>
  <c r="Z34" i="86" s="1"/>
  <c r="K54" i="81"/>
  <c r="Y34" i="86" s="1"/>
  <c r="J54" i="81"/>
  <c r="X34" i="86" s="1"/>
  <c r="I54" i="81"/>
  <c r="W34" i="86" s="1"/>
  <c r="H54" i="81"/>
  <c r="V34" i="86" s="1"/>
  <c r="G54" i="81"/>
  <c r="U34" i="86" s="1"/>
  <c r="F54" i="81"/>
  <c r="T34" i="86" s="1"/>
  <c r="E54" i="81"/>
  <c r="S34" i="86" s="1"/>
  <c r="D54" i="81"/>
  <c r="R34" i="86" s="1"/>
  <c r="C54" i="81"/>
  <c r="Q34" i="86" s="1"/>
  <c r="AW54" i="65"/>
  <c r="AV54" i="65"/>
  <c r="AE62" i="86" s="1"/>
  <c r="AU54" i="65"/>
  <c r="AD62" i="86" s="1"/>
  <c r="AT54" i="65"/>
  <c r="AC62" i="86" s="1"/>
  <c r="AS54" i="65"/>
  <c r="AB62" i="86"/>
  <c r="AR54" i="65"/>
  <c r="AA62" i="86" s="1"/>
  <c r="AQ54" i="65"/>
  <c r="Z62" i="86" s="1"/>
  <c r="AP54" i="65"/>
  <c r="Y62" i="86" s="1"/>
  <c r="AO54" i="65"/>
  <c r="X62" i="86" s="1"/>
  <c r="AN54" i="65"/>
  <c r="W62" i="86" s="1"/>
  <c r="AM54" i="65"/>
  <c r="V62" i="86"/>
  <c r="AL54" i="65"/>
  <c r="U62" i="86" s="1"/>
  <c r="AK54" i="65"/>
  <c r="T62" i="86" s="1"/>
  <c r="AJ54" i="65"/>
  <c r="S62" i="86" s="1"/>
  <c r="AI54" i="65"/>
  <c r="R62" i="86" s="1"/>
  <c r="AH54" i="65"/>
  <c r="Q62" i="86" s="1"/>
  <c r="AC54" i="65"/>
  <c r="AC48" i="86" s="1"/>
  <c r="AB54" i="65"/>
  <c r="AB48" i="86" s="1"/>
  <c r="AA54" i="65"/>
  <c r="AA48" i="86" s="1"/>
  <c r="Z54" i="65"/>
  <c r="Z48" i="86" s="1"/>
  <c r="Y54" i="65"/>
  <c r="Y48" i="86" s="1"/>
  <c r="X54" i="65"/>
  <c r="X48" i="86" s="1"/>
  <c r="W54" i="65"/>
  <c r="W48" i="86" s="1"/>
  <c r="V54" i="65"/>
  <c r="V48" i="86" s="1"/>
  <c r="U54" i="65"/>
  <c r="U48" i="86" s="1"/>
  <c r="T54" i="65"/>
  <c r="T48" i="86" s="1"/>
  <c r="S54" i="65"/>
  <c r="S48" i="86"/>
  <c r="R54" i="65"/>
  <c r="R48" i="86" s="1"/>
  <c r="Q54" i="65"/>
  <c r="Q48" i="86" s="1"/>
  <c r="L54" i="65"/>
  <c r="Z33" i="86" s="1"/>
  <c r="K54" i="65"/>
  <c r="Y33" i="86" s="1"/>
  <c r="J54" i="65"/>
  <c r="X33" i="86" s="1"/>
  <c r="I54" i="65"/>
  <c r="W33" i="86" s="1"/>
  <c r="H54" i="65"/>
  <c r="V33" i="86" s="1"/>
  <c r="G54" i="65"/>
  <c r="U33" i="86" s="1"/>
  <c r="F54" i="65"/>
  <c r="T33" i="86" s="1"/>
  <c r="E54" i="65"/>
  <c r="S33" i="86"/>
  <c r="D54" i="65"/>
  <c r="R33" i="86" s="1"/>
  <c r="C54" i="65"/>
  <c r="Q33" i="86" s="1"/>
  <c r="L183" i="86"/>
  <c r="L184" i="86"/>
  <c r="K183" i="86"/>
  <c r="K184" i="86"/>
  <c r="L131" i="86"/>
  <c r="L132" i="86"/>
  <c r="K131" i="86"/>
  <c r="K132" i="86"/>
  <c r="L81" i="86"/>
  <c r="L82" i="86"/>
  <c r="K81" i="86"/>
  <c r="K82" i="86"/>
  <c r="K1083" i="21"/>
  <c r="K1055" i="21"/>
  <c r="K1069" i="21" s="1"/>
  <c r="K1027" i="21"/>
  <c r="K999" i="21"/>
  <c r="K971" i="21"/>
  <c r="K943" i="21"/>
  <c r="K957" i="21" s="1"/>
  <c r="K915" i="21"/>
  <c r="K887" i="21"/>
  <c r="K845" i="21"/>
  <c r="K817" i="21"/>
  <c r="K831" i="21" s="1"/>
  <c r="K789" i="21"/>
  <c r="K761" i="21"/>
  <c r="K733" i="21"/>
  <c r="K705" i="21"/>
  <c r="K719" i="21" s="1"/>
  <c r="K677" i="21"/>
  <c r="K649" i="21"/>
  <c r="K621" i="21"/>
  <c r="K593" i="21"/>
  <c r="K607" i="21" s="1"/>
  <c r="K565" i="21"/>
  <c r="K509" i="21"/>
  <c r="K481" i="21"/>
  <c r="K439" i="21"/>
  <c r="K453" i="21" s="1"/>
  <c r="K411" i="21"/>
  <c r="K383" i="21"/>
  <c r="K355" i="21"/>
  <c r="K327" i="21"/>
  <c r="K299" i="21"/>
  <c r="K271" i="21"/>
  <c r="K243" i="21"/>
  <c r="K215" i="21"/>
  <c r="K187" i="21"/>
  <c r="K159" i="21"/>
  <c r="K117" i="21"/>
  <c r="K89" i="21"/>
  <c r="K61" i="21"/>
  <c r="K33" i="21"/>
  <c r="K5" i="21"/>
  <c r="AZ53" i="65"/>
  <c r="BA53" i="65"/>
  <c r="BB53" i="65"/>
  <c r="AZ54" i="65"/>
  <c r="BA54" i="65"/>
  <c r="BB54" i="65"/>
  <c r="A1833" i="86"/>
  <c r="A1832" i="86"/>
  <c r="A1831" i="86"/>
  <c r="A1830" i="86"/>
  <c r="A1829" i="86"/>
  <c r="A1828" i="86"/>
  <c r="A1827" i="86"/>
  <c r="A1826" i="86"/>
  <c r="A1825" i="86"/>
  <c r="A1824" i="86"/>
  <c r="A1823" i="86"/>
  <c r="A1822" i="86"/>
  <c r="A1821" i="86"/>
  <c r="A1820" i="86"/>
  <c r="A1819" i="86"/>
  <c r="A1818" i="86"/>
  <c r="A1817" i="86"/>
  <c r="A1816" i="86"/>
  <c r="A1815" i="86"/>
  <c r="A1814" i="86"/>
  <c r="A1813" i="86"/>
  <c r="A1812" i="86"/>
  <c r="A1811" i="86"/>
  <c r="A1810" i="86"/>
  <c r="A1809" i="86"/>
  <c r="A1808" i="86"/>
  <c r="A1807" i="86"/>
  <c r="A1806" i="86"/>
  <c r="A1805" i="86"/>
  <c r="A1804" i="86"/>
  <c r="A1803" i="86"/>
  <c r="A1802" i="86"/>
  <c r="A1801" i="86"/>
  <c r="A1800" i="86"/>
  <c r="A1799" i="86"/>
  <c r="A1798" i="86"/>
  <c r="A1797" i="86"/>
  <c r="A1796" i="86"/>
  <c r="A1795" i="86"/>
  <c r="A1794" i="86"/>
  <c r="A1793" i="86"/>
  <c r="A1792" i="86"/>
  <c r="A1791" i="86"/>
  <c r="A1790" i="86"/>
  <c r="A1789" i="86"/>
  <c r="A1788" i="86"/>
  <c r="A1787" i="86"/>
  <c r="A1786" i="86"/>
  <c r="A1785" i="86"/>
  <c r="A1784" i="86"/>
  <c r="A1783" i="86"/>
  <c r="A1782" i="86"/>
  <c r="A1781" i="86"/>
  <c r="A1780" i="86"/>
  <c r="A1779" i="86"/>
  <c r="A1778" i="86"/>
  <c r="A1777" i="86"/>
  <c r="A1776" i="86"/>
  <c r="A1775" i="86"/>
  <c r="A1774" i="86"/>
  <c r="A1773" i="86"/>
  <c r="A1772" i="86"/>
  <c r="A1771" i="86"/>
  <c r="A1770" i="86"/>
  <c r="A1769" i="86"/>
  <c r="A1768" i="86"/>
  <c r="A1767" i="86"/>
  <c r="A1766" i="86"/>
  <c r="A1765" i="86"/>
  <c r="A1764" i="86"/>
  <c r="A1763" i="86"/>
  <c r="A1762" i="86"/>
  <c r="A1761" i="86"/>
  <c r="A1760" i="86"/>
  <c r="A1759" i="86"/>
  <c r="A1758" i="86"/>
  <c r="A1757" i="86"/>
  <c r="A1756" i="86"/>
  <c r="A1755" i="86"/>
  <c r="A1754" i="86"/>
  <c r="A1753" i="86"/>
  <c r="A1752" i="86"/>
  <c r="A1751" i="86"/>
  <c r="A1750" i="86"/>
  <c r="A1749" i="86"/>
  <c r="A1748" i="86"/>
  <c r="A1747" i="86"/>
  <c r="A1746" i="86"/>
  <c r="A1745" i="86"/>
  <c r="A1744" i="86"/>
  <c r="A1743" i="86"/>
  <c r="A1742" i="86"/>
  <c r="A1741" i="86"/>
  <c r="A1740" i="86"/>
  <c r="A1739" i="86"/>
  <c r="A1738" i="86"/>
  <c r="A1737" i="86"/>
  <c r="A1736" i="86"/>
  <c r="A1735" i="86"/>
  <c r="A1734" i="86"/>
  <c r="A1733" i="86"/>
  <c r="A1732" i="86"/>
  <c r="A1731" i="86"/>
  <c r="A1730" i="86"/>
  <c r="A1729" i="86"/>
  <c r="A1728" i="86"/>
  <c r="A1727" i="86"/>
  <c r="A1726" i="86"/>
  <c r="A1725" i="86"/>
  <c r="A1724" i="86"/>
  <c r="A1723" i="86"/>
  <c r="A1722" i="86"/>
  <c r="A1721" i="86"/>
  <c r="A1720" i="86"/>
  <c r="A1719" i="86"/>
  <c r="A1718" i="86"/>
  <c r="A1717" i="86"/>
  <c r="A1716" i="86"/>
  <c r="A1715" i="86"/>
  <c r="A1714" i="86"/>
  <c r="A1713" i="86"/>
  <c r="A1712" i="86"/>
  <c r="A1711" i="86"/>
  <c r="A1710" i="86"/>
  <c r="A1709" i="86"/>
  <c r="A1708" i="86"/>
  <c r="A1707" i="86"/>
  <c r="A1706" i="86"/>
  <c r="A1705" i="86"/>
  <c r="A1704" i="86"/>
  <c r="A1703" i="86"/>
  <c r="A1702" i="86"/>
  <c r="A1701" i="86"/>
  <c r="A1700" i="86"/>
  <c r="A1699" i="86"/>
  <c r="A1698" i="86"/>
  <c r="A1697" i="86"/>
  <c r="A1696" i="86"/>
  <c r="A1695" i="86"/>
  <c r="A1694" i="86"/>
  <c r="A1693" i="86"/>
  <c r="A1692" i="86"/>
  <c r="A1691" i="86"/>
  <c r="A1690" i="86"/>
  <c r="A1689" i="86"/>
  <c r="A1688" i="86"/>
  <c r="A1687" i="86"/>
  <c r="A1686" i="86"/>
  <c r="A1685" i="86"/>
  <c r="A1684" i="86"/>
  <c r="A1683" i="86"/>
  <c r="A1682" i="86"/>
  <c r="A1681" i="86"/>
  <c r="A1680" i="86"/>
  <c r="A1679" i="86"/>
  <c r="A1678" i="86"/>
  <c r="A1677" i="86"/>
  <c r="A1676" i="86"/>
  <c r="A1675" i="86"/>
  <c r="A1674" i="86"/>
  <c r="A1673" i="86"/>
  <c r="A1672" i="86"/>
  <c r="A1671" i="86"/>
  <c r="A1670" i="86"/>
  <c r="A1669" i="86"/>
  <c r="A1668" i="86"/>
  <c r="A1667" i="86"/>
  <c r="A1666" i="86"/>
  <c r="A1665" i="86"/>
  <c r="A1664" i="86"/>
  <c r="A1663" i="86"/>
  <c r="A1662" i="86"/>
  <c r="A1661" i="86"/>
  <c r="A1660" i="86"/>
  <c r="A1659" i="86"/>
  <c r="A1658" i="86"/>
  <c r="A1657" i="86"/>
  <c r="A1656" i="86"/>
  <c r="A1655" i="86"/>
  <c r="A1654" i="86"/>
  <c r="A1653" i="86"/>
  <c r="A1652" i="86"/>
  <c r="A1651" i="86"/>
  <c r="A1650" i="86"/>
  <c r="A1649" i="86"/>
  <c r="A1648" i="86"/>
  <c r="A1647" i="86"/>
  <c r="A1646" i="86"/>
  <c r="A1645" i="86"/>
  <c r="A1644" i="86"/>
  <c r="A1643" i="86"/>
  <c r="A1642" i="86"/>
  <c r="A1641" i="86"/>
  <c r="A1640" i="86"/>
  <c r="A1639" i="86"/>
  <c r="A1638" i="86"/>
  <c r="A1637" i="86"/>
  <c r="A1636" i="86"/>
  <c r="A1635" i="86"/>
  <c r="A1634" i="86"/>
  <c r="A1633" i="86"/>
  <c r="A1632" i="86"/>
  <c r="A1631" i="86"/>
  <c r="A1630" i="86"/>
  <c r="A1629" i="86"/>
  <c r="A1628" i="86"/>
  <c r="A1627" i="86"/>
  <c r="A1626" i="86"/>
  <c r="A1625" i="86"/>
  <c r="A1624" i="86"/>
  <c r="A1623" i="86"/>
  <c r="A1622" i="86"/>
  <c r="A1621" i="86"/>
  <c r="A1620" i="86"/>
  <c r="A1619" i="86"/>
  <c r="A1618" i="86"/>
  <c r="A1617" i="86"/>
  <c r="A1616" i="86"/>
  <c r="A1615" i="86"/>
  <c r="A1614" i="86"/>
  <c r="A1613" i="86"/>
  <c r="A1612" i="86"/>
  <c r="A1611" i="86"/>
  <c r="A1610" i="86"/>
  <c r="A1609" i="86"/>
  <c r="A1608" i="86"/>
  <c r="A1607" i="86"/>
  <c r="A1606" i="86"/>
  <c r="A1605" i="86"/>
  <c r="A1604" i="86"/>
  <c r="A1603" i="86"/>
  <c r="A1602" i="86"/>
  <c r="A1601" i="86"/>
  <c r="A1600" i="86"/>
  <c r="A1599" i="86"/>
  <c r="A1598" i="86"/>
  <c r="A1597" i="86"/>
  <c r="A1596" i="86"/>
  <c r="A1595" i="86"/>
  <c r="A1594" i="86"/>
  <c r="A1593" i="86"/>
  <c r="A1592" i="86"/>
  <c r="A1591" i="86"/>
  <c r="A1590" i="86"/>
  <c r="A1589" i="86"/>
  <c r="A1588" i="86"/>
  <c r="A1587" i="86"/>
  <c r="A1586" i="86"/>
  <c r="A1585" i="86"/>
  <c r="A1584" i="86"/>
  <c r="A1583" i="86"/>
  <c r="A1582" i="86"/>
  <c r="A1581" i="86"/>
  <c r="A1580" i="86"/>
  <c r="A1579" i="86"/>
  <c r="A1578" i="86"/>
  <c r="A1577" i="86"/>
  <c r="A1576" i="86"/>
  <c r="A1575" i="86"/>
  <c r="A1574" i="86"/>
  <c r="A1573" i="86"/>
  <c r="A1572" i="86"/>
  <c r="A1571" i="86"/>
  <c r="A1570" i="86"/>
  <c r="A1569" i="86"/>
  <c r="A1568" i="86"/>
  <c r="A1567" i="86"/>
  <c r="A1566" i="86"/>
  <c r="A1565" i="86"/>
  <c r="A1564" i="86"/>
  <c r="A1563" i="86"/>
  <c r="A1562" i="86"/>
  <c r="A1561" i="86"/>
  <c r="A1560" i="86"/>
  <c r="A1559" i="86"/>
  <c r="A1558" i="86"/>
  <c r="A1557" i="86"/>
  <c r="A1556" i="86"/>
  <c r="A1555" i="86"/>
  <c r="A1554" i="86"/>
  <c r="A1553" i="86"/>
  <c r="A1552" i="86"/>
  <c r="A1551" i="86"/>
  <c r="A1550" i="86"/>
  <c r="A1549" i="86"/>
  <c r="A1548" i="86"/>
  <c r="A1547" i="86"/>
  <c r="A1546" i="86"/>
  <c r="A1545" i="86"/>
  <c r="A1544" i="86"/>
  <c r="A1543" i="86"/>
  <c r="A1542" i="86"/>
  <c r="A1541" i="86"/>
  <c r="A1540" i="86"/>
  <c r="A1539" i="86"/>
  <c r="A1538" i="86"/>
  <c r="A1537" i="86"/>
  <c r="A1536" i="86"/>
  <c r="A1535" i="86"/>
  <c r="A1534" i="86"/>
  <c r="A1533" i="86"/>
  <c r="A1532" i="86"/>
  <c r="A1531" i="86"/>
  <c r="A1530" i="86"/>
  <c r="A1529" i="86"/>
  <c r="A1528" i="86"/>
  <c r="A1527" i="86"/>
  <c r="A1526" i="86"/>
  <c r="A1525" i="86"/>
  <c r="A1524" i="86"/>
  <c r="A1523" i="86"/>
  <c r="A1522" i="86"/>
  <c r="A1521" i="86"/>
  <c r="A1520" i="86"/>
  <c r="A1519" i="86"/>
  <c r="A1518" i="86"/>
  <c r="A1517" i="86"/>
  <c r="A1516" i="86"/>
  <c r="A1515" i="86"/>
  <c r="A1514" i="86"/>
  <c r="A1513" i="86"/>
  <c r="A1512" i="86"/>
  <c r="A1511" i="86"/>
  <c r="A1510" i="86"/>
  <c r="A1509" i="86"/>
  <c r="A1508" i="86"/>
  <c r="A1507" i="86"/>
  <c r="A1506" i="86"/>
  <c r="A1505" i="86"/>
  <c r="A1504" i="86"/>
  <c r="A1503" i="86"/>
  <c r="A1502" i="86"/>
  <c r="A1501" i="86"/>
  <c r="A1500" i="86"/>
  <c r="A1499" i="86"/>
  <c r="A1498" i="86"/>
  <c r="A1497" i="86"/>
  <c r="A1496" i="86"/>
  <c r="A1495" i="86"/>
  <c r="A1494" i="86"/>
  <c r="A1493" i="86"/>
  <c r="A1492" i="86"/>
  <c r="A1491" i="86"/>
  <c r="A1490" i="86"/>
  <c r="A1489" i="86"/>
  <c r="A1488" i="86"/>
  <c r="A1487" i="86"/>
  <c r="A1486" i="86"/>
  <c r="A1485" i="86"/>
  <c r="A1484" i="86"/>
  <c r="A1483" i="86"/>
  <c r="A1482" i="86"/>
  <c r="A1481" i="86"/>
  <c r="A1480" i="86"/>
  <c r="A1479" i="86"/>
  <c r="A1478" i="86"/>
  <c r="A1477" i="86"/>
  <c r="A1476" i="86"/>
  <c r="A1475" i="86"/>
  <c r="A1474" i="86"/>
  <c r="A1473" i="86"/>
  <c r="A1472" i="86"/>
  <c r="A1471" i="86"/>
  <c r="A1470" i="86"/>
  <c r="A1469" i="86"/>
  <c r="A1468" i="86"/>
  <c r="A1467" i="86"/>
  <c r="A1466" i="86"/>
  <c r="A1465" i="86"/>
  <c r="A1464" i="86"/>
  <c r="A1463" i="86"/>
  <c r="A1462" i="86"/>
  <c r="A1461" i="86"/>
  <c r="A1460" i="86"/>
  <c r="A1459" i="86"/>
  <c r="A1458" i="86"/>
  <c r="A1457" i="86"/>
  <c r="A1456" i="86"/>
  <c r="A1455" i="86"/>
  <c r="A1454" i="86"/>
  <c r="A1453" i="86"/>
  <c r="A1452" i="86"/>
  <c r="A1451" i="86"/>
  <c r="A1450" i="86"/>
  <c r="A1449" i="86"/>
  <c r="A1448" i="86"/>
  <c r="A1447" i="86"/>
  <c r="A1446" i="86"/>
  <c r="A1445" i="86"/>
  <c r="A1444" i="86"/>
  <c r="A1443" i="86"/>
  <c r="A1442" i="86"/>
  <c r="A1441" i="86"/>
  <c r="A1440" i="86"/>
  <c r="A1439" i="86"/>
  <c r="A1438" i="86"/>
  <c r="A1437" i="86"/>
  <c r="A1436" i="86"/>
  <c r="A1435" i="86"/>
  <c r="A1434" i="86"/>
  <c r="A1433" i="86"/>
  <c r="A1432" i="86"/>
  <c r="A1431" i="86"/>
  <c r="A1430" i="86"/>
  <c r="A1429" i="86"/>
  <c r="A1428" i="86"/>
  <c r="A1427" i="86"/>
  <c r="A1426" i="86"/>
  <c r="A1425" i="86"/>
  <c r="A1424" i="86"/>
  <c r="A1423" i="86"/>
  <c r="A1422" i="86"/>
  <c r="A1421" i="86"/>
  <c r="A1420" i="86"/>
  <c r="A1419" i="86"/>
  <c r="A1418" i="86"/>
  <c r="A1417" i="86"/>
  <c r="A1416" i="86"/>
  <c r="A1415" i="86"/>
  <c r="A1414" i="86"/>
  <c r="A1413" i="86"/>
  <c r="A1412" i="86"/>
  <c r="A1411" i="86"/>
  <c r="A1410" i="86"/>
  <c r="A1409" i="86"/>
  <c r="A1408" i="86"/>
  <c r="A1407" i="86"/>
  <c r="A1406" i="86"/>
  <c r="A1405" i="86"/>
  <c r="A1404" i="86"/>
  <c r="A1403" i="86"/>
  <c r="A1402" i="86"/>
  <c r="A1401" i="86"/>
  <c r="A1400" i="86"/>
  <c r="A1399" i="86"/>
  <c r="A1398" i="86"/>
  <c r="A1397" i="86"/>
  <c r="A1396" i="86"/>
  <c r="A1395" i="86"/>
  <c r="A1394" i="86"/>
  <c r="A1393" i="86"/>
  <c r="A1392" i="86"/>
  <c r="A1391" i="86"/>
  <c r="A1390" i="86"/>
  <c r="A1389" i="86"/>
  <c r="A1388" i="86"/>
  <c r="A1387" i="86"/>
  <c r="A1386" i="86"/>
  <c r="A1385" i="86"/>
  <c r="A1384" i="86"/>
  <c r="A1383" i="86"/>
  <c r="A1382" i="86"/>
  <c r="A1381" i="86"/>
  <c r="A1380" i="86"/>
  <c r="A1379" i="86"/>
  <c r="A1378" i="86"/>
  <c r="A1377" i="86"/>
  <c r="A1376" i="86"/>
  <c r="A1375" i="86"/>
  <c r="A1374" i="86"/>
  <c r="A1373" i="86"/>
  <c r="A1372" i="86"/>
  <c r="A1371" i="86"/>
  <c r="A1370" i="86"/>
  <c r="A1369" i="86"/>
  <c r="A1368" i="86"/>
  <c r="A1367" i="86"/>
  <c r="A1366" i="86"/>
  <c r="A1365" i="86"/>
  <c r="A1364" i="86"/>
  <c r="A1363" i="86"/>
  <c r="A1362" i="86"/>
  <c r="A1361" i="86"/>
  <c r="A1360" i="86"/>
  <c r="A1359" i="86"/>
  <c r="A1358" i="86"/>
  <c r="A1357" i="86"/>
  <c r="A1356" i="86"/>
  <c r="A1355" i="86"/>
  <c r="A1354" i="86"/>
  <c r="A1353" i="86"/>
  <c r="A1352" i="86"/>
  <c r="A1351" i="86"/>
  <c r="A1350" i="86"/>
  <c r="A1349" i="86"/>
  <c r="A1348" i="86"/>
  <c r="A1347" i="86"/>
  <c r="A1346" i="86"/>
  <c r="A1345" i="86"/>
  <c r="A1344" i="86"/>
  <c r="A1343" i="86"/>
  <c r="A1342" i="86"/>
  <c r="A1341" i="86"/>
  <c r="A1340" i="86"/>
  <c r="A1339" i="86"/>
  <c r="A1338" i="86"/>
  <c r="A1337" i="86"/>
  <c r="A1336" i="86"/>
  <c r="A1335" i="86"/>
  <c r="A1334" i="86"/>
  <c r="A1333" i="86"/>
  <c r="A1332" i="86"/>
  <c r="A1331" i="86"/>
  <c r="A1330" i="86"/>
  <c r="A1329" i="86"/>
  <c r="A1328" i="86"/>
  <c r="A1327" i="86"/>
  <c r="A1326" i="86"/>
  <c r="A1325" i="86"/>
  <c r="A1324" i="86"/>
  <c r="A1323" i="86"/>
  <c r="A1322" i="86"/>
  <c r="A1321" i="86"/>
  <c r="A1320" i="86"/>
  <c r="A1319" i="86"/>
  <c r="A1318" i="86"/>
  <c r="A1317" i="86"/>
  <c r="A1316" i="86"/>
  <c r="A1315" i="86"/>
  <c r="A1314" i="86"/>
  <c r="A1313" i="86"/>
  <c r="A1312" i="86"/>
  <c r="A1311" i="86"/>
  <c r="A1310" i="86"/>
  <c r="A1309" i="86"/>
  <c r="A1308" i="86"/>
  <c r="A1307" i="86"/>
  <c r="A1306" i="86"/>
  <c r="A1305" i="86"/>
  <c r="A1304" i="86"/>
  <c r="A1303" i="86"/>
  <c r="A1302" i="86"/>
  <c r="A1301" i="86"/>
  <c r="A1300" i="86"/>
  <c r="A1299" i="86"/>
  <c r="A1298" i="86"/>
  <c r="A1297" i="86"/>
  <c r="A1296" i="86"/>
  <c r="A1295" i="86"/>
  <c r="A1294" i="86"/>
  <c r="A1293" i="86"/>
  <c r="A1292" i="86"/>
  <c r="A1291" i="86"/>
  <c r="A1290" i="86"/>
  <c r="A1289" i="86"/>
  <c r="A1288" i="86"/>
  <c r="A1287" i="86"/>
  <c r="A1286" i="86"/>
  <c r="A1285" i="86"/>
  <c r="A1284" i="86"/>
  <c r="A1283" i="86"/>
  <c r="A1282" i="86"/>
  <c r="A1281" i="86"/>
  <c r="A1280" i="86"/>
  <c r="A1279" i="86"/>
  <c r="A1278" i="86"/>
  <c r="A1277" i="86"/>
  <c r="A1276" i="86"/>
  <c r="A1275" i="86"/>
  <c r="A1274" i="86"/>
  <c r="A1273" i="86"/>
  <c r="A1272" i="86"/>
  <c r="A1271" i="86"/>
  <c r="A1270" i="86"/>
  <c r="A1269" i="86"/>
  <c r="A1268" i="86"/>
  <c r="A1267" i="86"/>
  <c r="A1266" i="86"/>
  <c r="A1265" i="86"/>
  <c r="A1264" i="86"/>
  <c r="A1263" i="86"/>
  <c r="A1262" i="86"/>
  <c r="A1261" i="86"/>
  <c r="A1260" i="86"/>
  <c r="A1259" i="86"/>
  <c r="A1258" i="86"/>
  <c r="A1257" i="86"/>
  <c r="A1256" i="86"/>
  <c r="A1255" i="86"/>
  <c r="A1254" i="86"/>
  <c r="A1253" i="86"/>
  <c r="A1252" i="86"/>
  <c r="A1251" i="86"/>
  <c r="A1250" i="86"/>
  <c r="A1249" i="86"/>
  <c r="A1248" i="86"/>
  <c r="A1247" i="86"/>
  <c r="A1246" i="86"/>
  <c r="A1245" i="86"/>
  <c r="A1244" i="86"/>
  <c r="A1243" i="86"/>
  <c r="A1242" i="86"/>
  <c r="A1241" i="86"/>
  <c r="A1240" i="86"/>
  <c r="A1239" i="86"/>
  <c r="A1238" i="86"/>
  <c r="A1237" i="86"/>
  <c r="A1236" i="86"/>
  <c r="A1235" i="86"/>
  <c r="A1234" i="86"/>
  <c r="A1233" i="86"/>
  <c r="A1232" i="86"/>
  <c r="A1231" i="86"/>
  <c r="A1230" i="86"/>
  <c r="A1229" i="86"/>
  <c r="A1228" i="86"/>
  <c r="A1227" i="86"/>
  <c r="A1226" i="86"/>
  <c r="A1225" i="86"/>
  <c r="A1224" i="86"/>
  <c r="A1223" i="86"/>
  <c r="A1222" i="86"/>
  <c r="A1221" i="86"/>
  <c r="A1220" i="86"/>
  <c r="A1219" i="86"/>
  <c r="A1218" i="86"/>
  <c r="A1217" i="86"/>
  <c r="A1216" i="86"/>
  <c r="A1215" i="86"/>
  <c r="A1214" i="86"/>
  <c r="A1213" i="86"/>
  <c r="A1212" i="86"/>
  <c r="A1211" i="86"/>
  <c r="A1210" i="86"/>
  <c r="A1209" i="86"/>
  <c r="A1208" i="86"/>
  <c r="A1207" i="86"/>
  <c r="A1206" i="86"/>
  <c r="A1205" i="86"/>
  <c r="A1204" i="86"/>
  <c r="A1203" i="86"/>
  <c r="A1202" i="86"/>
  <c r="A1201" i="86"/>
  <c r="A1200" i="86"/>
  <c r="A1199" i="86"/>
  <c r="A1198" i="86"/>
  <c r="A1197" i="86"/>
  <c r="A1196" i="86"/>
  <c r="A1195" i="86"/>
  <c r="A1194" i="86"/>
  <c r="A1193" i="86"/>
  <c r="A1192" i="86"/>
  <c r="A1191" i="86"/>
  <c r="A1190" i="86"/>
  <c r="A1189" i="86"/>
  <c r="A1188" i="86"/>
  <c r="A1187" i="86"/>
  <c r="A1186" i="86"/>
  <c r="A1185" i="86"/>
  <c r="A1184" i="86"/>
  <c r="A1183" i="86"/>
  <c r="A1182" i="86"/>
  <c r="A1181" i="86"/>
  <c r="A1180" i="86"/>
  <c r="A1179" i="86"/>
  <c r="A1178" i="86"/>
  <c r="A1177" i="86"/>
  <c r="A1176" i="86"/>
  <c r="A1175" i="86"/>
  <c r="A1174" i="86"/>
  <c r="A1173" i="86"/>
  <c r="A1172" i="86"/>
  <c r="A1171" i="86"/>
  <c r="A1170" i="86"/>
  <c r="A1169" i="86"/>
  <c r="A1168" i="86"/>
  <c r="A1167" i="86"/>
  <c r="A1166" i="86"/>
  <c r="A1165" i="86"/>
  <c r="A1164" i="86"/>
  <c r="A1163" i="86"/>
  <c r="A1162" i="86"/>
  <c r="A1161" i="86"/>
  <c r="A1160" i="86"/>
  <c r="A1159" i="86"/>
  <c r="A1158" i="86"/>
  <c r="A1157" i="86"/>
  <c r="A1156" i="86"/>
  <c r="A1155" i="86"/>
  <c r="A1154" i="86"/>
  <c r="A1153" i="86"/>
  <c r="A1152" i="86"/>
  <c r="A1151" i="86"/>
  <c r="A1150" i="86"/>
  <c r="A1149" i="86"/>
  <c r="A1148" i="86"/>
  <c r="A1147" i="86"/>
  <c r="A1146" i="86"/>
  <c r="A1145" i="86"/>
  <c r="A1144" i="86"/>
  <c r="A1143" i="86"/>
  <c r="A1142" i="86"/>
  <c r="A1141" i="86"/>
  <c r="A1140" i="86"/>
  <c r="A1139" i="86"/>
  <c r="A1138" i="86"/>
  <c r="A1137" i="86"/>
  <c r="A1136" i="86"/>
  <c r="A1135" i="86"/>
  <c r="A1134" i="86"/>
  <c r="A1133" i="86"/>
  <c r="A1132" i="86"/>
  <c r="A1131" i="86"/>
  <c r="A1130" i="86"/>
  <c r="A1129" i="86"/>
  <c r="A1128" i="86"/>
  <c r="A1127" i="86"/>
  <c r="A1126" i="86"/>
  <c r="A1125" i="86"/>
  <c r="A1124" i="86"/>
  <c r="A1123" i="86"/>
  <c r="A1122" i="86"/>
  <c r="A1121" i="86"/>
  <c r="A1120" i="86"/>
  <c r="A1119" i="86"/>
  <c r="A1118" i="86"/>
  <c r="A1117" i="86"/>
  <c r="A1116" i="86"/>
  <c r="A1115" i="86"/>
  <c r="A1114" i="86"/>
  <c r="A1113" i="86"/>
  <c r="A1112" i="86"/>
  <c r="A1111" i="86"/>
  <c r="A1110" i="86"/>
  <c r="A1109" i="86"/>
  <c r="A1108" i="86"/>
  <c r="A1107" i="86"/>
  <c r="A1106" i="86"/>
  <c r="A1105" i="86"/>
  <c r="A1104" i="86"/>
  <c r="A1103" i="86"/>
  <c r="A1102" i="86"/>
  <c r="A1101" i="86"/>
  <c r="A1100" i="86"/>
  <c r="A1099" i="86"/>
  <c r="A1098" i="86"/>
  <c r="A1097" i="86"/>
  <c r="A1096" i="86"/>
  <c r="A1095" i="86"/>
  <c r="A1094" i="86"/>
  <c r="A1093" i="86"/>
  <c r="A1092" i="86"/>
  <c r="A1091" i="86"/>
  <c r="A1090" i="86"/>
  <c r="A1089" i="86"/>
  <c r="A1088" i="86"/>
  <c r="A1087" i="86"/>
  <c r="A1086" i="86"/>
  <c r="A1085" i="86"/>
  <c r="A1084" i="86"/>
  <c r="A1083" i="86"/>
  <c r="A1082" i="86"/>
  <c r="A1081" i="86"/>
  <c r="A1080" i="86"/>
  <c r="A1079" i="86"/>
  <c r="A1078" i="86"/>
  <c r="A1077" i="86"/>
  <c r="A1076" i="86"/>
  <c r="A1075" i="86"/>
  <c r="A1074" i="86"/>
  <c r="A1073" i="86"/>
  <c r="A1072" i="86"/>
  <c r="A1071" i="86"/>
  <c r="A1070" i="86"/>
  <c r="A1069" i="86"/>
  <c r="A1068" i="86"/>
  <c r="A1067" i="86"/>
  <c r="A1066" i="86"/>
  <c r="A1065" i="86"/>
  <c r="A1064" i="86"/>
  <c r="A1063" i="86"/>
  <c r="A1062" i="86"/>
  <c r="A1061" i="86"/>
  <c r="A1060" i="86"/>
  <c r="A1059" i="86"/>
  <c r="A1058" i="86"/>
  <c r="A1057" i="86"/>
  <c r="A1056" i="86"/>
  <c r="A1055" i="86"/>
  <c r="A1054" i="86"/>
  <c r="A1053" i="86"/>
  <c r="A1052" i="86"/>
  <c r="A1051" i="86"/>
  <c r="A1050" i="86"/>
  <c r="A1049" i="86"/>
  <c r="A1048" i="86"/>
  <c r="A1047" i="86"/>
  <c r="A1046" i="86"/>
  <c r="A1045" i="86"/>
  <c r="A1044" i="86"/>
  <c r="A1043" i="86"/>
  <c r="A1042" i="86"/>
  <c r="A1041" i="86"/>
  <c r="A1040" i="86"/>
  <c r="A1039" i="86"/>
  <c r="A1038" i="86"/>
  <c r="A1037" i="86"/>
  <c r="A1036" i="86"/>
  <c r="A1035" i="86"/>
  <c r="A1034" i="86"/>
  <c r="A1033" i="86"/>
  <c r="A1032" i="86"/>
  <c r="A1031" i="86"/>
  <c r="A1030" i="86"/>
  <c r="A1029" i="86"/>
  <c r="A1028" i="86"/>
  <c r="A1027" i="86"/>
  <c r="A1026" i="86"/>
  <c r="A1025" i="86"/>
  <c r="A1024" i="86"/>
  <c r="A1023" i="86"/>
  <c r="A1022" i="86"/>
  <c r="A1021" i="86"/>
  <c r="A1020" i="86"/>
  <c r="A1019" i="86"/>
  <c r="A1018" i="86"/>
  <c r="A1017" i="86"/>
  <c r="A1016" i="86"/>
  <c r="A1015" i="86"/>
  <c r="A1014" i="86"/>
  <c r="A1013" i="86"/>
  <c r="A1012" i="86"/>
  <c r="A1011" i="86"/>
  <c r="A1010" i="86"/>
  <c r="A1009" i="86"/>
  <c r="A1008" i="86"/>
  <c r="A1007" i="86"/>
  <c r="A1006" i="86"/>
  <c r="A1005" i="86"/>
  <c r="A1004" i="86"/>
  <c r="A1003" i="86"/>
  <c r="A1002" i="86"/>
  <c r="A1001" i="86"/>
  <c r="A1000" i="86"/>
  <c r="A999" i="86"/>
  <c r="A998" i="86"/>
  <c r="A997" i="86"/>
  <c r="A996" i="86"/>
  <c r="A995" i="86"/>
  <c r="A994" i="86"/>
  <c r="A993" i="86"/>
  <c r="A992" i="86"/>
  <c r="A991" i="86"/>
  <c r="A990" i="86"/>
  <c r="A989" i="86"/>
  <c r="A988" i="86"/>
  <c r="A987" i="86"/>
  <c r="A986" i="86"/>
  <c r="A985" i="86"/>
  <c r="A984" i="86"/>
  <c r="A983" i="86"/>
  <c r="A982" i="86"/>
  <c r="A981" i="86"/>
  <c r="A980" i="86"/>
  <c r="A979" i="86"/>
  <c r="A978" i="86"/>
  <c r="A977" i="86"/>
  <c r="A976" i="86"/>
  <c r="A975" i="86"/>
  <c r="A974" i="86"/>
  <c r="A973" i="86"/>
  <c r="A972" i="86"/>
  <c r="A971" i="86"/>
  <c r="A970" i="86"/>
  <c r="A969" i="86"/>
  <c r="A968" i="86"/>
  <c r="A967" i="86"/>
  <c r="A966" i="86"/>
  <c r="A965" i="86"/>
  <c r="A964" i="86"/>
  <c r="A963" i="86"/>
  <c r="A962" i="86"/>
  <c r="A961" i="86"/>
  <c r="A960" i="86"/>
  <c r="A959" i="86"/>
  <c r="A958" i="86"/>
  <c r="A957" i="86"/>
  <c r="A956" i="86"/>
  <c r="A955" i="86"/>
  <c r="A954" i="86"/>
  <c r="A953" i="86"/>
  <c r="A952" i="86"/>
  <c r="A951" i="86"/>
  <c r="A950" i="86"/>
  <c r="A949" i="86"/>
  <c r="A948" i="86"/>
  <c r="A947" i="86"/>
  <c r="A946" i="86"/>
  <c r="A945" i="86"/>
  <c r="A944" i="86"/>
  <c r="A943" i="86"/>
  <c r="A942" i="86"/>
  <c r="A941" i="86"/>
  <c r="A940" i="86"/>
  <c r="A939" i="86"/>
  <c r="A938" i="86"/>
  <c r="A937" i="86"/>
  <c r="A936" i="86"/>
  <c r="A935" i="86"/>
  <c r="A934" i="86"/>
  <c r="A933" i="86"/>
  <c r="A932" i="86"/>
  <c r="A931" i="86"/>
  <c r="A930" i="86"/>
  <c r="A929" i="86"/>
  <c r="A928" i="86"/>
  <c r="A927" i="86"/>
  <c r="A926" i="86"/>
  <c r="A925" i="86"/>
  <c r="A924" i="86"/>
  <c r="A923" i="86"/>
  <c r="A922" i="86"/>
  <c r="A921" i="86"/>
  <c r="A920" i="86"/>
  <c r="A919" i="86"/>
  <c r="A918" i="86"/>
  <c r="A917" i="86"/>
  <c r="A916" i="86"/>
  <c r="A915" i="86"/>
  <c r="A914" i="86"/>
  <c r="A913" i="86"/>
  <c r="A912" i="86"/>
  <c r="A911" i="86"/>
  <c r="A910" i="86"/>
  <c r="A909" i="86"/>
  <c r="A908" i="86"/>
  <c r="A907" i="86"/>
  <c r="A906" i="86"/>
  <c r="A905" i="86"/>
  <c r="A904" i="86"/>
  <c r="A903" i="86"/>
  <c r="A902" i="86"/>
  <c r="A901" i="86"/>
  <c r="A900" i="86"/>
  <c r="A899" i="86"/>
  <c r="A898" i="86"/>
  <c r="A897" i="86"/>
  <c r="A896" i="86"/>
  <c r="A895" i="86"/>
  <c r="A894" i="86"/>
  <c r="A893" i="86"/>
  <c r="A892" i="86"/>
  <c r="A891" i="86"/>
  <c r="A890" i="86"/>
  <c r="A889" i="86"/>
  <c r="A888" i="86"/>
  <c r="A887" i="86"/>
  <c r="A886" i="86"/>
  <c r="A885" i="86"/>
  <c r="A884" i="86"/>
  <c r="A883" i="86"/>
  <c r="A882" i="86"/>
  <c r="A881" i="86"/>
  <c r="A880" i="86"/>
  <c r="A879" i="86"/>
  <c r="A878" i="86"/>
  <c r="A877" i="86"/>
  <c r="A876" i="86"/>
  <c r="A875" i="86"/>
  <c r="A874" i="86"/>
  <c r="A873" i="86"/>
  <c r="A872" i="86"/>
  <c r="A871" i="86"/>
  <c r="A870" i="86"/>
  <c r="A869" i="86"/>
  <c r="A868" i="86"/>
  <c r="A867" i="86"/>
  <c r="A866" i="86"/>
  <c r="A865" i="86"/>
  <c r="A864" i="86"/>
  <c r="A863" i="86"/>
  <c r="A862" i="86"/>
  <c r="A861" i="86"/>
  <c r="A860" i="86"/>
  <c r="A859" i="86"/>
  <c r="A858" i="86"/>
  <c r="A857" i="86"/>
  <c r="A856" i="86"/>
  <c r="A855" i="86"/>
  <c r="A854" i="86"/>
  <c r="A853" i="86"/>
  <c r="A852" i="86"/>
  <c r="A851" i="86"/>
  <c r="A850" i="86"/>
  <c r="A849" i="86"/>
  <c r="A848" i="86"/>
  <c r="A847" i="86"/>
  <c r="A846" i="86"/>
  <c r="A845" i="86"/>
  <c r="A844" i="86"/>
  <c r="A843" i="86"/>
  <c r="A842" i="86"/>
  <c r="A841" i="86"/>
  <c r="A840" i="86"/>
  <c r="A839" i="86"/>
  <c r="A838" i="86"/>
  <c r="A837" i="86"/>
  <c r="A836" i="86"/>
  <c r="A835" i="86"/>
  <c r="A834" i="86"/>
  <c r="A833" i="86"/>
  <c r="A832" i="86"/>
  <c r="A831" i="86"/>
  <c r="A830" i="86"/>
  <c r="A829" i="86"/>
  <c r="A828" i="86"/>
  <c r="A827" i="86"/>
  <c r="A826" i="86"/>
  <c r="A825" i="86"/>
  <c r="A824" i="86"/>
  <c r="A823" i="86"/>
  <c r="A822" i="86"/>
  <c r="A821" i="86"/>
  <c r="A820" i="86"/>
  <c r="A819" i="86"/>
  <c r="A818" i="86"/>
  <c r="A817" i="86"/>
  <c r="A816" i="86"/>
  <c r="A815" i="86"/>
  <c r="A814" i="86"/>
  <c r="A813" i="86"/>
  <c r="A812" i="86"/>
  <c r="A811" i="86"/>
  <c r="A810" i="86"/>
  <c r="A809" i="86"/>
  <c r="A808" i="86"/>
  <c r="A807" i="86"/>
  <c r="A806" i="86"/>
  <c r="A805" i="86"/>
  <c r="A804" i="86"/>
  <c r="A803" i="86"/>
  <c r="A802" i="86"/>
  <c r="A801" i="86"/>
  <c r="A800" i="86"/>
  <c r="A799" i="86"/>
  <c r="A798" i="86"/>
  <c r="A797" i="86"/>
  <c r="A796" i="86"/>
  <c r="A795" i="86"/>
  <c r="A794" i="86"/>
  <c r="A793" i="86"/>
  <c r="A792" i="86"/>
  <c r="A791" i="86"/>
  <c r="A790" i="86"/>
  <c r="A789" i="86"/>
  <c r="A788" i="86"/>
  <c r="A787" i="86"/>
  <c r="A786" i="86"/>
  <c r="A785" i="86"/>
  <c r="A784" i="86"/>
  <c r="A783" i="86"/>
  <c r="A782" i="86"/>
  <c r="A781" i="86"/>
  <c r="A780" i="86"/>
  <c r="A779" i="86"/>
  <c r="A778" i="86"/>
  <c r="A777" i="86"/>
  <c r="A776" i="86"/>
  <c r="A775" i="86"/>
  <c r="A774" i="86"/>
  <c r="A773" i="86"/>
  <c r="A772" i="86"/>
  <c r="A771" i="86"/>
  <c r="A770" i="86"/>
  <c r="A769" i="86"/>
  <c r="A768" i="86"/>
  <c r="A767" i="86"/>
  <c r="A766" i="86"/>
  <c r="A765" i="86"/>
  <c r="A764" i="86"/>
  <c r="A763" i="86"/>
  <c r="A762" i="86"/>
  <c r="A761" i="86"/>
  <c r="A760" i="86"/>
  <c r="A759" i="86"/>
  <c r="A758" i="86"/>
  <c r="A757" i="86"/>
  <c r="A756" i="86"/>
  <c r="A755" i="86"/>
  <c r="A754" i="86"/>
  <c r="A753" i="86"/>
  <c r="A752" i="86"/>
  <c r="A751" i="86"/>
  <c r="A750" i="86"/>
  <c r="A749" i="86"/>
  <c r="A748" i="86"/>
  <c r="A747" i="86"/>
  <c r="A746" i="86"/>
  <c r="A745" i="86"/>
  <c r="A744" i="86"/>
  <c r="A743" i="86"/>
  <c r="A742" i="86"/>
  <c r="A741" i="86"/>
  <c r="A740" i="86"/>
  <c r="A739" i="86"/>
  <c r="A738" i="86"/>
  <c r="A737" i="86"/>
  <c r="A736" i="86"/>
  <c r="A735" i="86"/>
  <c r="A734" i="86"/>
  <c r="A733" i="86"/>
  <c r="A732" i="86"/>
  <c r="A731" i="86"/>
  <c r="A730" i="86"/>
  <c r="A729" i="86"/>
  <c r="A728" i="86"/>
  <c r="A727" i="86"/>
  <c r="A726" i="86"/>
  <c r="A725" i="86"/>
  <c r="A724" i="86"/>
  <c r="A723" i="86"/>
  <c r="A722" i="86"/>
  <c r="A721" i="86"/>
  <c r="A720" i="86"/>
  <c r="A719" i="86"/>
  <c r="A718" i="86"/>
  <c r="A717" i="86"/>
  <c r="A716" i="86"/>
  <c r="A715" i="86"/>
  <c r="A714" i="86"/>
  <c r="A713" i="86"/>
  <c r="A712" i="86"/>
  <c r="A711" i="86"/>
  <c r="A710" i="86"/>
  <c r="A709" i="86"/>
  <c r="A708" i="86"/>
  <c r="A707" i="86"/>
  <c r="A706" i="86"/>
  <c r="A705" i="86"/>
  <c r="A704" i="86"/>
  <c r="A703" i="86"/>
  <c r="A702" i="86"/>
  <c r="A701" i="86"/>
  <c r="A700" i="86"/>
  <c r="A699" i="86"/>
  <c r="A698" i="86"/>
  <c r="A697" i="86"/>
  <c r="A696" i="86"/>
  <c r="A695" i="86"/>
  <c r="A694" i="86"/>
  <c r="A693" i="86"/>
  <c r="A692" i="86"/>
  <c r="A691" i="86"/>
  <c r="A690" i="86"/>
  <c r="A689" i="86"/>
  <c r="A688" i="86"/>
  <c r="A687" i="86"/>
  <c r="A686" i="86"/>
  <c r="A685" i="86"/>
  <c r="A684" i="86"/>
  <c r="A683" i="86"/>
  <c r="A682" i="86"/>
  <c r="A681" i="86"/>
  <c r="A680" i="86"/>
  <c r="A679" i="86"/>
  <c r="A678" i="86"/>
  <c r="A677" i="86"/>
  <c r="A676" i="86"/>
  <c r="A675" i="86"/>
  <c r="A674" i="86"/>
  <c r="A673" i="86"/>
  <c r="A672" i="86"/>
  <c r="A671" i="86"/>
  <c r="A670" i="86"/>
  <c r="A669" i="86"/>
  <c r="A668" i="86"/>
  <c r="A667" i="86"/>
  <c r="A666" i="86"/>
  <c r="A665" i="86"/>
  <c r="A664" i="86"/>
  <c r="A663" i="86"/>
  <c r="A662" i="86"/>
  <c r="A661" i="86"/>
  <c r="A660" i="86"/>
  <c r="A659" i="86"/>
  <c r="A658" i="86"/>
  <c r="A657" i="86"/>
  <c r="A656" i="86"/>
  <c r="A655" i="86"/>
  <c r="A654" i="86"/>
  <c r="A653" i="86"/>
  <c r="A652" i="86"/>
  <c r="A651" i="86"/>
  <c r="A650" i="86"/>
  <c r="A649" i="86"/>
  <c r="A648" i="86"/>
  <c r="A647" i="86"/>
  <c r="A646" i="86"/>
  <c r="A645" i="86"/>
  <c r="A644" i="86"/>
  <c r="A643" i="86"/>
  <c r="A642" i="86"/>
  <c r="A641" i="86"/>
  <c r="A640" i="86"/>
  <c r="A639" i="86"/>
  <c r="A638" i="86"/>
  <c r="A637" i="86"/>
  <c r="A636" i="86"/>
  <c r="A635" i="86"/>
  <c r="A634" i="86"/>
  <c r="A633" i="86"/>
  <c r="A632" i="86"/>
  <c r="A631" i="86"/>
  <c r="A630" i="86"/>
  <c r="A629" i="86"/>
  <c r="A628" i="86"/>
  <c r="A627" i="86"/>
  <c r="A626" i="86"/>
  <c r="A625" i="86"/>
  <c r="A624" i="86"/>
  <c r="A623" i="86"/>
  <c r="A622" i="86"/>
  <c r="A621" i="86"/>
  <c r="A620" i="86"/>
  <c r="A619" i="86"/>
  <c r="A618" i="86"/>
  <c r="A617" i="86"/>
  <c r="A616" i="86"/>
  <c r="A615" i="86"/>
  <c r="A614" i="86"/>
  <c r="A613" i="86"/>
  <c r="A612" i="86"/>
  <c r="A611" i="86"/>
  <c r="A610" i="86"/>
  <c r="A609" i="86"/>
  <c r="A608" i="86"/>
  <c r="A607" i="86"/>
  <c r="A606" i="86"/>
  <c r="A605" i="86"/>
  <c r="A604" i="86"/>
  <c r="A603" i="86"/>
  <c r="A602" i="86"/>
  <c r="A601" i="86"/>
  <c r="A600" i="86"/>
  <c r="A599" i="86"/>
  <c r="A598" i="86"/>
  <c r="A597" i="86"/>
  <c r="A596" i="86"/>
  <c r="A595" i="86"/>
  <c r="A594" i="86"/>
  <c r="A593" i="86"/>
  <c r="A592" i="86"/>
  <c r="A591" i="86"/>
  <c r="A590" i="86"/>
  <c r="A589" i="86"/>
  <c r="A588" i="86"/>
  <c r="A587" i="86"/>
  <c r="A586" i="86"/>
  <c r="A585" i="86"/>
  <c r="A584" i="86"/>
  <c r="A583" i="86"/>
  <c r="A582" i="86"/>
  <c r="A581" i="86"/>
  <c r="A580" i="86"/>
  <c r="A579" i="86"/>
  <c r="A578" i="86"/>
  <c r="A577" i="86"/>
  <c r="A576" i="86"/>
  <c r="A575" i="86"/>
  <c r="A574" i="86"/>
  <c r="A573" i="86"/>
  <c r="A572" i="86"/>
  <c r="A571" i="86"/>
  <c r="A570" i="86"/>
  <c r="A569" i="86"/>
  <c r="A568" i="86"/>
  <c r="A567" i="86"/>
  <c r="A566" i="86"/>
  <c r="A565" i="86"/>
  <c r="A564" i="86"/>
  <c r="A563" i="86"/>
  <c r="A562" i="86"/>
  <c r="A561" i="86"/>
  <c r="A560" i="86"/>
  <c r="A559" i="86"/>
  <c r="A558" i="86"/>
  <c r="A557" i="86"/>
  <c r="A556" i="86"/>
  <c r="A555" i="86"/>
  <c r="A554" i="86"/>
  <c r="A553" i="86"/>
  <c r="A552" i="86"/>
  <c r="A551" i="86"/>
  <c r="A550" i="86"/>
  <c r="A549" i="86"/>
  <c r="A548" i="86"/>
  <c r="A547" i="86"/>
  <c r="A546" i="86"/>
  <c r="A545" i="86"/>
  <c r="A544" i="86"/>
  <c r="A543" i="86"/>
  <c r="A542" i="86"/>
  <c r="A541" i="86"/>
  <c r="A540" i="86"/>
  <c r="A539" i="86"/>
  <c r="A538" i="86"/>
  <c r="A537" i="86"/>
  <c r="A536" i="86"/>
  <c r="A535" i="86"/>
  <c r="A534" i="86"/>
  <c r="A533" i="86"/>
  <c r="A532" i="86"/>
  <c r="A531" i="86"/>
  <c r="A530" i="86"/>
  <c r="A529" i="86"/>
  <c r="A528" i="86"/>
  <c r="A527" i="86"/>
  <c r="A526" i="86"/>
  <c r="A525" i="86"/>
  <c r="A524" i="86"/>
  <c r="A523" i="86"/>
  <c r="A522" i="86"/>
  <c r="A521" i="86"/>
  <c r="A520" i="86"/>
  <c r="A519" i="86"/>
  <c r="A518" i="86"/>
  <c r="A517" i="86"/>
  <c r="A516" i="86"/>
  <c r="A515" i="86"/>
  <c r="A514" i="86"/>
  <c r="A513" i="86"/>
  <c r="A512" i="86"/>
  <c r="A511" i="86"/>
  <c r="A510" i="86"/>
  <c r="A509" i="86"/>
  <c r="A508" i="86"/>
  <c r="A507" i="86"/>
  <c r="A506" i="86"/>
  <c r="A505" i="86"/>
  <c r="A504" i="86"/>
  <c r="A503" i="86"/>
  <c r="A502" i="86"/>
  <c r="A501" i="86"/>
  <c r="A500" i="86"/>
  <c r="A499" i="86"/>
  <c r="A498" i="86"/>
  <c r="A497" i="86"/>
  <c r="A496" i="86"/>
  <c r="A495" i="86"/>
  <c r="A494" i="86"/>
  <c r="A493" i="86"/>
  <c r="A492" i="86"/>
  <c r="A491" i="86"/>
  <c r="A490" i="86"/>
  <c r="A489" i="86"/>
  <c r="A488" i="86"/>
  <c r="A487" i="86"/>
  <c r="A486" i="86"/>
  <c r="A485" i="86"/>
  <c r="A484" i="86"/>
  <c r="A483" i="86"/>
  <c r="A482" i="86"/>
  <c r="A481" i="86"/>
  <c r="A480" i="86"/>
  <c r="A479" i="86"/>
  <c r="A478" i="86"/>
  <c r="A477" i="86"/>
  <c r="A476" i="86"/>
  <c r="A475" i="86"/>
  <c r="A474" i="86"/>
  <c r="A473" i="86"/>
  <c r="A472" i="86"/>
  <c r="A471" i="86"/>
  <c r="A470" i="86"/>
  <c r="A469" i="86"/>
  <c r="A468" i="86"/>
  <c r="A467" i="86"/>
  <c r="A466" i="86"/>
  <c r="A465" i="86"/>
  <c r="A464" i="86"/>
  <c r="A463" i="86"/>
  <c r="A462" i="86"/>
  <c r="A461" i="86"/>
  <c r="A460" i="86"/>
  <c r="A459" i="86"/>
  <c r="A458" i="86"/>
  <c r="A457" i="86"/>
  <c r="A456" i="86"/>
  <c r="A455" i="86"/>
  <c r="A454" i="86"/>
  <c r="A453" i="86"/>
  <c r="A452" i="86"/>
  <c r="A451" i="86"/>
  <c r="A450" i="86"/>
  <c r="A449" i="86"/>
  <c r="A448" i="86"/>
  <c r="A447" i="86"/>
  <c r="A446" i="86"/>
  <c r="A445" i="86"/>
  <c r="A444" i="86"/>
  <c r="A443" i="86"/>
  <c r="A442" i="86"/>
  <c r="A441" i="86"/>
  <c r="A440" i="86"/>
  <c r="A439" i="86"/>
  <c r="A438" i="86"/>
  <c r="A437" i="86"/>
  <c r="A436" i="86"/>
  <c r="A435" i="86"/>
  <c r="A434" i="86"/>
  <c r="A433" i="86"/>
  <c r="A432" i="86"/>
  <c r="A431" i="86"/>
  <c r="A430" i="86"/>
  <c r="A429" i="86"/>
  <c r="A428" i="86"/>
  <c r="A427" i="86"/>
  <c r="A426" i="86"/>
  <c r="A425" i="86"/>
  <c r="A424" i="86"/>
  <c r="A423" i="86"/>
  <c r="A422" i="86"/>
  <c r="A421" i="86"/>
  <c r="A420" i="86"/>
  <c r="A419" i="86"/>
  <c r="A418" i="86"/>
  <c r="A417" i="86"/>
  <c r="A416" i="86"/>
  <c r="A415" i="86"/>
  <c r="A414" i="86"/>
  <c r="A413" i="86"/>
  <c r="A412" i="86"/>
  <c r="A411" i="86"/>
  <c r="A410" i="86"/>
  <c r="A409" i="86"/>
  <c r="A408" i="86"/>
  <c r="A407" i="86"/>
  <c r="A406" i="86"/>
  <c r="A405" i="86"/>
  <c r="A404" i="86"/>
  <c r="A403" i="86"/>
  <c r="A402" i="86"/>
  <c r="A401" i="86"/>
  <c r="A400" i="86"/>
  <c r="A399" i="86"/>
  <c r="A398" i="86"/>
  <c r="A397" i="86"/>
  <c r="A396" i="86"/>
  <c r="A395" i="86"/>
  <c r="A394" i="86"/>
  <c r="A393" i="86"/>
  <c r="A392" i="86"/>
  <c r="A391" i="86"/>
  <c r="A390" i="86"/>
  <c r="A389" i="86"/>
  <c r="A388" i="86"/>
  <c r="A387" i="86"/>
  <c r="A386" i="86"/>
  <c r="A385" i="86"/>
  <c r="A384" i="86"/>
  <c r="A383" i="86"/>
  <c r="A382" i="86"/>
  <c r="A381" i="86"/>
  <c r="A380" i="86"/>
  <c r="A379" i="86"/>
  <c r="A378" i="86"/>
  <c r="A377" i="86"/>
  <c r="A376" i="86"/>
  <c r="A375" i="86"/>
  <c r="A374" i="86"/>
  <c r="A373" i="86"/>
  <c r="A372" i="86"/>
  <c r="A371" i="86"/>
  <c r="A370" i="86"/>
  <c r="A369" i="86"/>
  <c r="A368" i="86"/>
  <c r="A367" i="86"/>
  <c r="A366" i="86"/>
  <c r="A365" i="86"/>
  <c r="A364" i="86"/>
  <c r="A363" i="86"/>
  <c r="A362" i="86"/>
  <c r="A361" i="86"/>
  <c r="A360" i="86"/>
  <c r="A359" i="86"/>
  <c r="A358" i="86"/>
  <c r="A357" i="86"/>
  <c r="A356" i="86"/>
  <c r="A355" i="86"/>
  <c r="A354" i="86"/>
  <c r="A353" i="86"/>
  <c r="A352" i="86"/>
  <c r="A351" i="86"/>
  <c r="A350" i="86"/>
  <c r="A349" i="86"/>
  <c r="A348" i="86"/>
  <c r="A347" i="86"/>
  <c r="A346" i="86"/>
  <c r="A345" i="86"/>
  <c r="A344" i="86"/>
  <c r="A343" i="86"/>
  <c r="A342" i="86"/>
  <c r="A341" i="86"/>
  <c r="A340" i="86"/>
  <c r="A339" i="86"/>
  <c r="A338" i="86"/>
  <c r="A337" i="86"/>
  <c r="A336" i="86"/>
  <c r="A335" i="86"/>
  <c r="A334" i="86"/>
  <c r="A333" i="86"/>
  <c r="A332" i="86"/>
  <c r="A331" i="86"/>
  <c r="A330" i="86"/>
  <c r="A329" i="86"/>
  <c r="A328" i="86"/>
  <c r="A327" i="86"/>
  <c r="A326" i="86"/>
  <c r="A325" i="86"/>
  <c r="A324" i="86"/>
  <c r="A323" i="86"/>
  <c r="A322" i="86"/>
  <c r="A321" i="86"/>
  <c r="A320" i="86"/>
  <c r="A319" i="86"/>
  <c r="A318" i="86"/>
  <c r="A317" i="86"/>
  <c r="A316" i="86"/>
  <c r="A315" i="86"/>
  <c r="A314" i="86"/>
  <c r="A313" i="86"/>
  <c r="A312" i="86"/>
  <c r="A311" i="86"/>
  <c r="A310" i="86"/>
  <c r="A309" i="86"/>
  <c r="A308" i="86"/>
  <c r="A307" i="86"/>
  <c r="A306" i="86"/>
  <c r="A305" i="86"/>
  <c r="A304" i="86"/>
  <c r="A303" i="86"/>
  <c r="A302" i="86"/>
  <c r="A301" i="86"/>
  <c r="A300" i="86"/>
  <c r="A299" i="86"/>
  <c r="A298" i="86"/>
  <c r="A297" i="86"/>
  <c r="A296" i="86"/>
  <c r="A295" i="86"/>
  <c r="A294" i="86"/>
  <c r="A293" i="86"/>
  <c r="A292" i="86"/>
  <c r="A291" i="86"/>
  <c r="A290" i="86"/>
  <c r="A289" i="86"/>
  <c r="A288" i="86"/>
  <c r="A287" i="86"/>
  <c r="A286" i="86"/>
  <c r="A285" i="86"/>
  <c r="A284" i="86"/>
  <c r="A283" i="86"/>
  <c r="A282" i="86"/>
  <c r="A281" i="86"/>
  <c r="A280" i="86"/>
  <c r="A279" i="86"/>
  <c r="A278" i="86"/>
  <c r="A277" i="86"/>
  <c r="A276" i="86"/>
  <c r="A275" i="86"/>
  <c r="A274" i="86"/>
  <c r="A273" i="86"/>
  <c r="A272" i="86"/>
  <c r="A271" i="86"/>
  <c r="A270" i="86"/>
  <c r="A269" i="86"/>
  <c r="A268" i="86"/>
  <c r="A267" i="86"/>
  <c r="A266" i="86"/>
  <c r="A265" i="86"/>
  <c r="A264" i="86"/>
  <c r="A263" i="86"/>
  <c r="A262" i="86"/>
  <c r="A261" i="86"/>
  <c r="A260" i="86"/>
  <c r="A259" i="86"/>
  <c r="A258" i="86"/>
  <c r="A257" i="86"/>
  <c r="A256" i="86"/>
  <c r="A255" i="86"/>
  <c r="A254" i="86"/>
  <c r="A253" i="86"/>
  <c r="A252" i="86"/>
  <c r="A251" i="86"/>
  <c r="A250" i="86"/>
  <c r="A249" i="86"/>
  <c r="A248" i="86"/>
  <c r="A247" i="86"/>
  <c r="A246" i="86"/>
  <c r="A245" i="86"/>
  <c r="A244" i="86"/>
  <c r="A243" i="86"/>
  <c r="A242" i="86"/>
  <c r="A241" i="86"/>
  <c r="A240" i="86"/>
  <c r="A239" i="86"/>
  <c r="A238" i="86"/>
  <c r="A237" i="86"/>
  <c r="A236" i="86"/>
  <c r="A234" i="86"/>
  <c r="A233" i="86"/>
  <c r="A232" i="86"/>
  <c r="A231" i="86"/>
  <c r="A230" i="86"/>
  <c r="A229" i="86"/>
  <c r="A228" i="86"/>
  <c r="A227" i="86"/>
  <c r="A226" i="86"/>
  <c r="A225" i="86"/>
  <c r="A224" i="86"/>
  <c r="A223" i="86"/>
  <c r="A222" i="86"/>
  <c r="A221" i="86"/>
  <c r="A220" i="86"/>
  <c r="A219" i="86"/>
  <c r="A218" i="86"/>
  <c r="A217" i="86"/>
  <c r="A216" i="86"/>
  <c r="A215" i="86"/>
  <c r="A214" i="86"/>
  <c r="A213" i="86"/>
  <c r="A212" i="86"/>
  <c r="A211" i="86"/>
  <c r="A210" i="86"/>
  <c r="A209" i="86"/>
  <c r="A208" i="86"/>
  <c r="A207" i="86"/>
  <c r="A206" i="86"/>
  <c r="A205" i="86"/>
  <c r="A204" i="86"/>
  <c r="A203" i="86"/>
  <c r="A202" i="86"/>
  <c r="A201" i="86"/>
  <c r="A200" i="86"/>
  <c r="A199" i="86"/>
  <c r="A198" i="86"/>
  <c r="A197" i="86"/>
  <c r="A196" i="86"/>
  <c r="A195" i="86"/>
  <c r="A194" i="86"/>
  <c r="A193" i="86"/>
  <c r="A192" i="86"/>
  <c r="A191" i="86"/>
  <c r="A190" i="86"/>
  <c r="A189" i="86"/>
  <c r="A188" i="86"/>
  <c r="A187" i="86"/>
  <c r="A186" i="86"/>
  <c r="A185" i="86"/>
  <c r="A184" i="86"/>
  <c r="A183" i="86"/>
  <c r="A182" i="86"/>
  <c r="A181" i="86"/>
  <c r="A180" i="86"/>
  <c r="A177" i="86"/>
  <c r="A176" i="86"/>
  <c r="A175" i="86"/>
  <c r="A174" i="86"/>
  <c r="A173" i="86"/>
  <c r="A172" i="86"/>
  <c r="A171" i="86"/>
  <c r="A170" i="86"/>
  <c r="A169" i="86"/>
  <c r="A168" i="86"/>
  <c r="A167" i="86"/>
  <c r="A166" i="86"/>
  <c r="A165" i="86"/>
  <c r="A164" i="86"/>
  <c r="A163" i="86"/>
  <c r="A162" i="86"/>
  <c r="A161" i="86"/>
  <c r="A160" i="86"/>
  <c r="A159" i="86"/>
  <c r="A158" i="86"/>
  <c r="A157" i="86"/>
  <c r="A155" i="86"/>
  <c r="A154" i="86"/>
  <c r="A153" i="86"/>
  <c r="A152" i="86"/>
  <c r="A151" i="86"/>
  <c r="A150" i="86"/>
  <c r="A149" i="86"/>
  <c r="A148" i="86"/>
  <c r="A147" i="86"/>
  <c r="A146" i="86"/>
  <c r="A145" i="86"/>
  <c r="A144" i="86"/>
  <c r="A143" i="86"/>
  <c r="A142" i="86"/>
  <c r="A141" i="86"/>
  <c r="A140" i="86"/>
  <c r="A139" i="86"/>
  <c r="A138" i="86"/>
  <c r="A137" i="86"/>
  <c r="A135" i="86"/>
  <c r="A134" i="86"/>
  <c r="A133" i="86"/>
  <c r="A132" i="86"/>
  <c r="A131" i="86"/>
  <c r="A130" i="86"/>
  <c r="A129" i="86"/>
  <c r="A128" i="86"/>
  <c r="A127" i="86"/>
  <c r="A126" i="86"/>
  <c r="A125" i="86"/>
  <c r="A124" i="86"/>
  <c r="A123" i="86"/>
  <c r="A122" i="86"/>
  <c r="A121" i="86"/>
  <c r="A120" i="86"/>
  <c r="A119" i="86"/>
  <c r="A118" i="86"/>
  <c r="A117" i="86"/>
  <c r="A116" i="86"/>
  <c r="A115" i="86"/>
  <c r="A114" i="86"/>
  <c r="A113" i="86"/>
  <c r="A112" i="86"/>
  <c r="A111" i="86"/>
  <c r="A110" i="86"/>
  <c r="A109" i="86"/>
  <c r="A108" i="86"/>
  <c r="A107" i="86"/>
  <c r="A106" i="86"/>
  <c r="A105" i="86"/>
  <c r="A104" i="86"/>
  <c r="A103" i="86"/>
  <c r="A102" i="86"/>
  <c r="A101" i="86"/>
  <c r="A100" i="86"/>
  <c r="A99" i="86"/>
  <c r="A98" i="86"/>
  <c r="A97" i="86"/>
  <c r="A96" i="86"/>
  <c r="A95" i="86"/>
  <c r="A94" i="86"/>
  <c r="A93" i="86"/>
  <c r="A92" i="86"/>
  <c r="A91" i="86"/>
  <c r="A90" i="86"/>
  <c r="A89" i="86"/>
  <c r="A88" i="86"/>
  <c r="A87" i="86"/>
  <c r="A86" i="86"/>
  <c r="A85" i="86"/>
  <c r="A84" i="86"/>
  <c r="A83" i="86"/>
  <c r="A82" i="86"/>
  <c r="A81" i="86"/>
  <c r="A80" i="86"/>
  <c r="A79" i="86"/>
  <c r="A78" i="86"/>
  <c r="A77" i="86"/>
  <c r="A76" i="86"/>
  <c r="A75" i="86"/>
  <c r="A74" i="86"/>
  <c r="A73" i="86"/>
  <c r="A72" i="86"/>
  <c r="A71" i="86"/>
  <c r="A70" i="86"/>
  <c r="A69" i="86"/>
  <c r="A68" i="86"/>
  <c r="A67" i="86"/>
  <c r="A66" i="86"/>
  <c r="A65" i="86"/>
  <c r="A64" i="86"/>
  <c r="A63" i="86"/>
  <c r="A62" i="86"/>
  <c r="A61" i="86"/>
  <c r="A60" i="86"/>
  <c r="A59" i="86"/>
  <c r="A58" i="86"/>
  <c r="A57" i="86"/>
  <c r="A56" i="86"/>
  <c r="A55" i="86"/>
  <c r="A54" i="86"/>
  <c r="A53" i="86"/>
  <c r="A52" i="86"/>
  <c r="A51" i="86"/>
  <c r="A50" i="86"/>
  <c r="A49" i="86"/>
  <c r="A48" i="86"/>
  <c r="A47" i="86"/>
  <c r="A46" i="86"/>
  <c r="A45" i="86"/>
  <c r="A44" i="86"/>
  <c r="A43" i="86"/>
  <c r="A42" i="86"/>
  <c r="A41" i="86"/>
  <c r="A40" i="86"/>
  <c r="A39" i="86"/>
  <c r="A38" i="86"/>
  <c r="A37" i="86"/>
  <c r="A36" i="86"/>
  <c r="A35" i="86"/>
  <c r="A34" i="86"/>
  <c r="A33" i="86"/>
  <c r="K1786" i="86"/>
  <c r="L1786" i="86"/>
  <c r="K1787" i="86"/>
  <c r="L1787" i="86"/>
  <c r="K1788" i="86"/>
  <c r="L1788" i="86"/>
  <c r="K1789" i="86"/>
  <c r="L1789" i="86"/>
  <c r="K1790" i="86"/>
  <c r="L1790" i="86"/>
  <c r="K1791" i="86"/>
  <c r="L1791" i="86"/>
  <c r="K1792" i="86"/>
  <c r="L1792" i="86"/>
  <c r="K1793" i="86"/>
  <c r="L1793" i="86"/>
  <c r="K1794" i="86"/>
  <c r="L1794" i="86"/>
  <c r="K1795" i="86"/>
  <c r="L1795" i="86"/>
  <c r="K1796" i="86"/>
  <c r="L1796" i="86"/>
  <c r="K1797" i="86"/>
  <c r="L1797" i="86"/>
  <c r="K1798" i="86"/>
  <c r="L1798" i="86"/>
  <c r="K1799" i="86"/>
  <c r="L1799" i="86"/>
  <c r="K1800" i="86"/>
  <c r="L1800" i="86"/>
  <c r="K1801" i="86"/>
  <c r="L1801" i="86"/>
  <c r="K1802" i="86"/>
  <c r="L1802" i="86"/>
  <c r="K1803" i="86"/>
  <c r="L1803" i="86"/>
  <c r="K1804" i="86"/>
  <c r="L1804" i="86"/>
  <c r="K1805" i="86"/>
  <c r="L1805" i="86"/>
  <c r="K1806" i="86"/>
  <c r="L1806" i="86"/>
  <c r="K1807" i="86"/>
  <c r="L1807" i="86"/>
  <c r="K1808" i="86"/>
  <c r="L1808" i="86"/>
  <c r="K1809" i="86"/>
  <c r="L1809" i="86"/>
  <c r="K1810" i="86"/>
  <c r="L1810" i="86"/>
  <c r="K1811" i="86"/>
  <c r="L1811" i="86"/>
  <c r="K1812" i="86"/>
  <c r="L1812" i="86"/>
  <c r="K1813" i="86"/>
  <c r="L1813" i="86"/>
  <c r="K1814" i="86"/>
  <c r="L1814" i="86"/>
  <c r="K1815" i="86"/>
  <c r="L1815" i="86"/>
  <c r="K1816" i="86"/>
  <c r="L1816" i="86"/>
  <c r="K1817" i="86"/>
  <c r="L1817" i="86"/>
  <c r="K1818" i="86"/>
  <c r="L1818" i="86"/>
  <c r="K1819" i="86"/>
  <c r="L1819" i="86"/>
  <c r="K1820" i="86"/>
  <c r="L1820" i="86"/>
  <c r="K1821" i="86"/>
  <c r="L1821" i="86"/>
  <c r="K1822" i="86"/>
  <c r="L1822" i="86"/>
  <c r="K1823" i="86"/>
  <c r="L1823" i="86"/>
  <c r="K1824" i="86"/>
  <c r="L1824" i="86"/>
  <c r="K1825" i="86"/>
  <c r="L1825" i="86"/>
  <c r="K1826" i="86"/>
  <c r="L1826" i="86"/>
  <c r="K1827" i="86"/>
  <c r="L1827" i="86"/>
  <c r="K1828" i="86"/>
  <c r="L1828" i="86"/>
  <c r="K1829" i="86"/>
  <c r="L1829" i="86"/>
  <c r="K1830" i="86"/>
  <c r="L1830" i="86"/>
  <c r="K1831" i="86"/>
  <c r="L1831" i="86"/>
  <c r="K1832" i="86"/>
  <c r="L1832" i="86"/>
  <c r="K1833" i="86"/>
  <c r="L1833" i="86"/>
  <c r="K1834" i="86"/>
  <c r="L1834" i="86"/>
  <c r="L1785" i="86"/>
  <c r="K1785" i="86"/>
  <c r="K1737" i="86"/>
  <c r="L1737" i="86"/>
  <c r="K1738" i="86"/>
  <c r="L1738" i="86"/>
  <c r="K1739" i="86"/>
  <c r="L1739" i="86"/>
  <c r="K1740" i="86"/>
  <c r="L1740" i="86"/>
  <c r="K1741" i="86"/>
  <c r="L1741" i="86"/>
  <c r="K1742" i="86"/>
  <c r="L1742" i="86"/>
  <c r="K1743" i="86"/>
  <c r="L1743" i="86"/>
  <c r="K1744" i="86"/>
  <c r="L1744" i="86"/>
  <c r="K1745" i="86"/>
  <c r="L1745" i="86"/>
  <c r="K1746" i="86"/>
  <c r="L1746" i="86"/>
  <c r="K1747" i="86"/>
  <c r="L1747" i="86"/>
  <c r="K1748" i="86"/>
  <c r="L1748" i="86"/>
  <c r="K1749" i="86"/>
  <c r="L1749" i="86"/>
  <c r="K1750" i="86"/>
  <c r="L1750" i="86"/>
  <c r="K1751" i="86"/>
  <c r="L1751" i="86"/>
  <c r="K1752" i="86"/>
  <c r="L1752" i="86"/>
  <c r="K1753" i="86"/>
  <c r="L1753" i="86"/>
  <c r="K1754" i="86"/>
  <c r="L1754" i="86"/>
  <c r="K1755" i="86"/>
  <c r="L1755" i="86"/>
  <c r="K1756" i="86"/>
  <c r="L1756" i="86"/>
  <c r="K1757" i="86"/>
  <c r="L1757" i="86"/>
  <c r="K1758" i="86"/>
  <c r="L1758" i="86"/>
  <c r="K1759" i="86"/>
  <c r="L1759" i="86"/>
  <c r="K1760" i="86"/>
  <c r="L1760" i="86"/>
  <c r="K1761" i="86"/>
  <c r="L1761" i="86"/>
  <c r="K1762" i="86"/>
  <c r="L1762" i="86"/>
  <c r="K1763" i="86"/>
  <c r="L1763" i="86"/>
  <c r="K1764" i="86"/>
  <c r="L1764" i="86"/>
  <c r="K1765" i="86"/>
  <c r="L1765" i="86"/>
  <c r="K1766" i="86"/>
  <c r="L1766" i="86"/>
  <c r="K1767" i="86"/>
  <c r="L1767" i="86"/>
  <c r="K1768" i="86"/>
  <c r="L1768" i="86"/>
  <c r="K1769" i="86"/>
  <c r="L1769" i="86"/>
  <c r="K1770" i="86"/>
  <c r="L1770" i="86"/>
  <c r="K1771" i="86"/>
  <c r="L1771" i="86"/>
  <c r="K1772" i="86"/>
  <c r="L1772" i="86"/>
  <c r="K1773" i="86"/>
  <c r="L1773" i="86"/>
  <c r="K1774" i="86"/>
  <c r="L1774" i="86"/>
  <c r="K1775" i="86"/>
  <c r="L1775" i="86"/>
  <c r="K1776" i="86"/>
  <c r="L1776" i="86"/>
  <c r="K1777" i="86"/>
  <c r="L1777" i="86"/>
  <c r="K1778" i="86"/>
  <c r="L1778" i="86"/>
  <c r="K1779" i="86"/>
  <c r="L1779" i="86"/>
  <c r="K1780" i="86"/>
  <c r="L1780" i="86"/>
  <c r="K1781" i="86"/>
  <c r="L1781" i="86"/>
  <c r="K1782" i="86"/>
  <c r="L1782" i="86"/>
  <c r="K1783" i="86"/>
  <c r="L1783" i="86"/>
  <c r="K1784" i="86"/>
  <c r="L1784" i="86"/>
  <c r="L1736" i="86"/>
  <c r="K1736" i="86"/>
  <c r="K1687" i="86"/>
  <c r="L1687" i="86"/>
  <c r="K1688" i="86"/>
  <c r="L1688" i="86"/>
  <c r="K1689" i="86"/>
  <c r="L1689" i="86"/>
  <c r="K1690" i="86"/>
  <c r="L1690" i="86"/>
  <c r="K1691" i="86"/>
  <c r="L1691" i="86"/>
  <c r="K1692" i="86"/>
  <c r="L1692" i="86"/>
  <c r="K1693" i="86"/>
  <c r="L1693" i="86"/>
  <c r="K1694" i="86"/>
  <c r="L1694" i="86"/>
  <c r="K1695" i="86"/>
  <c r="L1695" i="86"/>
  <c r="K1696" i="86"/>
  <c r="L1696" i="86"/>
  <c r="K1697" i="86"/>
  <c r="L1697" i="86"/>
  <c r="K1698" i="86"/>
  <c r="L1698" i="86"/>
  <c r="K1699" i="86"/>
  <c r="L1699" i="86"/>
  <c r="K1700" i="86"/>
  <c r="L1700" i="86"/>
  <c r="K1701" i="86"/>
  <c r="L1701" i="86"/>
  <c r="K1702" i="86"/>
  <c r="L1702" i="86"/>
  <c r="K1703" i="86"/>
  <c r="L1703" i="86"/>
  <c r="K1704" i="86"/>
  <c r="L1704" i="86"/>
  <c r="K1705" i="86"/>
  <c r="L1705" i="86"/>
  <c r="K1706" i="86"/>
  <c r="L1706" i="86"/>
  <c r="K1707" i="86"/>
  <c r="L1707" i="86"/>
  <c r="K1708" i="86"/>
  <c r="L1708" i="86"/>
  <c r="K1709" i="86"/>
  <c r="L1709" i="86"/>
  <c r="K1710" i="86"/>
  <c r="L1710" i="86"/>
  <c r="K1711" i="86"/>
  <c r="L1711" i="86"/>
  <c r="K1712" i="86"/>
  <c r="L1712" i="86"/>
  <c r="K1713" i="86"/>
  <c r="L1713" i="86"/>
  <c r="K1714" i="86"/>
  <c r="L1714" i="86"/>
  <c r="K1715" i="86"/>
  <c r="L1715" i="86"/>
  <c r="K1716" i="86"/>
  <c r="L1716" i="86"/>
  <c r="K1717" i="86"/>
  <c r="L1717" i="86"/>
  <c r="K1718" i="86"/>
  <c r="L1718" i="86"/>
  <c r="K1719" i="86"/>
  <c r="L1719" i="86"/>
  <c r="K1720" i="86"/>
  <c r="L1720" i="86"/>
  <c r="K1721" i="86"/>
  <c r="L1721" i="86"/>
  <c r="K1722" i="86"/>
  <c r="L1722" i="86"/>
  <c r="K1723" i="86"/>
  <c r="L1723" i="86"/>
  <c r="K1724" i="86"/>
  <c r="L1724" i="86"/>
  <c r="K1725" i="86"/>
  <c r="L1725" i="86"/>
  <c r="K1726" i="86"/>
  <c r="L1726" i="86"/>
  <c r="K1727" i="86"/>
  <c r="L1727" i="86"/>
  <c r="K1728" i="86"/>
  <c r="L1728" i="86"/>
  <c r="K1729" i="86"/>
  <c r="L1729" i="86"/>
  <c r="K1730" i="86"/>
  <c r="L1730" i="86"/>
  <c r="K1731" i="86"/>
  <c r="L1731" i="86"/>
  <c r="K1732" i="86"/>
  <c r="L1732" i="86"/>
  <c r="K1733" i="86"/>
  <c r="L1733" i="86"/>
  <c r="K1734" i="86"/>
  <c r="L1734" i="86"/>
  <c r="K1735" i="86"/>
  <c r="L1735" i="86"/>
  <c r="L1686" i="86"/>
  <c r="K1686" i="86"/>
  <c r="K1637" i="86"/>
  <c r="L1637" i="86"/>
  <c r="K1638" i="86"/>
  <c r="L1638" i="86"/>
  <c r="K1639" i="86"/>
  <c r="L1639" i="86"/>
  <c r="K1640" i="86"/>
  <c r="L1640" i="86"/>
  <c r="K1641" i="86"/>
  <c r="L1641" i="86"/>
  <c r="K1642" i="86"/>
  <c r="L1642" i="86"/>
  <c r="K1643" i="86"/>
  <c r="L1643" i="86"/>
  <c r="K1644" i="86"/>
  <c r="L1644" i="86"/>
  <c r="K1645" i="86"/>
  <c r="L1645" i="86"/>
  <c r="K1646" i="86"/>
  <c r="L1646" i="86"/>
  <c r="K1647" i="86"/>
  <c r="L1647" i="86"/>
  <c r="K1648" i="86"/>
  <c r="L1648" i="86"/>
  <c r="K1649" i="86"/>
  <c r="L1649" i="86"/>
  <c r="K1650" i="86"/>
  <c r="L1650" i="86"/>
  <c r="K1651" i="86"/>
  <c r="L1651" i="86"/>
  <c r="K1652" i="86"/>
  <c r="L1652" i="86"/>
  <c r="K1653" i="86"/>
  <c r="L1653" i="86"/>
  <c r="K1654" i="86"/>
  <c r="L1654" i="86"/>
  <c r="K1655" i="86"/>
  <c r="L1655" i="86"/>
  <c r="K1656" i="86"/>
  <c r="L1656" i="86"/>
  <c r="K1657" i="86"/>
  <c r="L1657" i="86"/>
  <c r="K1658" i="86"/>
  <c r="L1658" i="86"/>
  <c r="K1659" i="86"/>
  <c r="L1659" i="86"/>
  <c r="K1660" i="86"/>
  <c r="L1660" i="86"/>
  <c r="K1661" i="86"/>
  <c r="L1661" i="86"/>
  <c r="K1662" i="86"/>
  <c r="L1662" i="86"/>
  <c r="K1663" i="86"/>
  <c r="L1663" i="86"/>
  <c r="K1664" i="86"/>
  <c r="L1664" i="86"/>
  <c r="K1665" i="86"/>
  <c r="L1665" i="86"/>
  <c r="K1666" i="86"/>
  <c r="L1666" i="86"/>
  <c r="K1667" i="86"/>
  <c r="L1667" i="86"/>
  <c r="K1668" i="86"/>
  <c r="L1668" i="86"/>
  <c r="K1669" i="86"/>
  <c r="L1669" i="86"/>
  <c r="K1670" i="86"/>
  <c r="L1670" i="86"/>
  <c r="K1671" i="86"/>
  <c r="L1671" i="86"/>
  <c r="K1672" i="86"/>
  <c r="L1672" i="86"/>
  <c r="K1673" i="86"/>
  <c r="L1673" i="86"/>
  <c r="K1674" i="86"/>
  <c r="L1674" i="86"/>
  <c r="K1675" i="86"/>
  <c r="L1675" i="86"/>
  <c r="K1676" i="86"/>
  <c r="L1676" i="86"/>
  <c r="K1677" i="86"/>
  <c r="L1677" i="86"/>
  <c r="K1678" i="86"/>
  <c r="L1678" i="86"/>
  <c r="K1679" i="86"/>
  <c r="L1679" i="86"/>
  <c r="K1680" i="86"/>
  <c r="L1680" i="86"/>
  <c r="K1681" i="86"/>
  <c r="L1681" i="86"/>
  <c r="K1682" i="86"/>
  <c r="L1682" i="86"/>
  <c r="K1683" i="86"/>
  <c r="L1683" i="86"/>
  <c r="K1684" i="86"/>
  <c r="L1684" i="86"/>
  <c r="K1685" i="86"/>
  <c r="L1685" i="86"/>
  <c r="L1636" i="86"/>
  <c r="K1636" i="86"/>
  <c r="K1587" i="86"/>
  <c r="L1587" i="86"/>
  <c r="K1588" i="86"/>
  <c r="L1588" i="86"/>
  <c r="K1589" i="86"/>
  <c r="L1589" i="86"/>
  <c r="K1590" i="86"/>
  <c r="L1590" i="86"/>
  <c r="K1591" i="86"/>
  <c r="L1591" i="86"/>
  <c r="K1592" i="86"/>
  <c r="L1592" i="86"/>
  <c r="K1593" i="86"/>
  <c r="L1593" i="86"/>
  <c r="K1594" i="86"/>
  <c r="L1594" i="86"/>
  <c r="K1595" i="86"/>
  <c r="L1595" i="86"/>
  <c r="K1596" i="86"/>
  <c r="L1596" i="86"/>
  <c r="K1597" i="86"/>
  <c r="L1597" i="86"/>
  <c r="K1598" i="86"/>
  <c r="L1598" i="86"/>
  <c r="K1599" i="86"/>
  <c r="L1599" i="86"/>
  <c r="K1600" i="86"/>
  <c r="L1600" i="86"/>
  <c r="K1601" i="86"/>
  <c r="L1601" i="86"/>
  <c r="K1602" i="86"/>
  <c r="L1602" i="86"/>
  <c r="K1603" i="86"/>
  <c r="L1603" i="86"/>
  <c r="K1604" i="86"/>
  <c r="L1604" i="86"/>
  <c r="K1605" i="86"/>
  <c r="L1605" i="86"/>
  <c r="K1606" i="86"/>
  <c r="L1606" i="86"/>
  <c r="K1607" i="86"/>
  <c r="L1607" i="86"/>
  <c r="K1608" i="86"/>
  <c r="L1608" i="86"/>
  <c r="K1609" i="86"/>
  <c r="L1609" i="86"/>
  <c r="K1610" i="86"/>
  <c r="L1610" i="86"/>
  <c r="K1611" i="86"/>
  <c r="L1611" i="86"/>
  <c r="K1612" i="86"/>
  <c r="L1612" i="86"/>
  <c r="K1613" i="86"/>
  <c r="L1613" i="86"/>
  <c r="K1614" i="86"/>
  <c r="L1614" i="86"/>
  <c r="K1615" i="86"/>
  <c r="L1615" i="86"/>
  <c r="K1616" i="86"/>
  <c r="L1616" i="86"/>
  <c r="K1617" i="86"/>
  <c r="L1617" i="86"/>
  <c r="K1618" i="86"/>
  <c r="L1618" i="86"/>
  <c r="K1619" i="86"/>
  <c r="L1619" i="86"/>
  <c r="K1620" i="86"/>
  <c r="L1620" i="86"/>
  <c r="K1621" i="86"/>
  <c r="L1621" i="86"/>
  <c r="K1622" i="86"/>
  <c r="L1622" i="86"/>
  <c r="K1623" i="86"/>
  <c r="L1623" i="86"/>
  <c r="K1624" i="86"/>
  <c r="L1624" i="86"/>
  <c r="K1625" i="86"/>
  <c r="L1625" i="86"/>
  <c r="K1626" i="86"/>
  <c r="L1626" i="86"/>
  <c r="K1627" i="86"/>
  <c r="L1627" i="86"/>
  <c r="K1628" i="86"/>
  <c r="L1628" i="86"/>
  <c r="K1629" i="86"/>
  <c r="L1629" i="86"/>
  <c r="K1630" i="86"/>
  <c r="L1630" i="86"/>
  <c r="K1631" i="86"/>
  <c r="L1631" i="86"/>
  <c r="K1632" i="86"/>
  <c r="L1632" i="86"/>
  <c r="K1633" i="86"/>
  <c r="L1633" i="86"/>
  <c r="K1634" i="86"/>
  <c r="L1634" i="86"/>
  <c r="K1635" i="86"/>
  <c r="L1635" i="86"/>
  <c r="L1586" i="86"/>
  <c r="K1586" i="86"/>
  <c r="K1537" i="86"/>
  <c r="L1537" i="86"/>
  <c r="K1538" i="86"/>
  <c r="L1538" i="86"/>
  <c r="K1539" i="86"/>
  <c r="L1539" i="86"/>
  <c r="K1540" i="86"/>
  <c r="L1540" i="86"/>
  <c r="K1541" i="86"/>
  <c r="L1541" i="86"/>
  <c r="K1542" i="86"/>
  <c r="L1542" i="86"/>
  <c r="K1543" i="86"/>
  <c r="L1543" i="86"/>
  <c r="K1544" i="86"/>
  <c r="L1544" i="86"/>
  <c r="K1545" i="86"/>
  <c r="L1545" i="86"/>
  <c r="K1546" i="86"/>
  <c r="L1546" i="86"/>
  <c r="K1547" i="86"/>
  <c r="L1547" i="86"/>
  <c r="K1548" i="86"/>
  <c r="L1548" i="86"/>
  <c r="K1549" i="86"/>
  <c r="L1549" i="86"/>
  <c r="K1550" i="86"/>
  <c r="L1550" i="86"/>
  <c r="K1551" i="86"/>
  <c r="L1551" i="86"/>
  <c r="K1552" i="86"/>
  <c r="L1552" i="86"/>
  <c r="K1553" i="86"/>
  <c r="L1553" i="86"/>
  <c r="K1554" i="86"/>
  <c r="L1554" i="86"/>
  <c r="K1555" i="86"/>
  <c r="L1555" i="86"/>
  <c r="K1556" i="86"/>
  <c r="L1556" i="86"/>
  <c r="K1557" i="86"/>
  <c r="L1557" i="86"/>
  <c r="K1558" i="86"/>
  <c r="L1558" i="86"/>
  <c r="K1559" i="86"/>
  <c r="L1559" i="86"/>
  <c r="K1560" i="86"/>
  <c r="L1560" i="86"/>
  <c r="K1561" i="86"/>
  <c r="L1561" i="86"/>
  <c r="K1562" i="86"/>
  <c r="L1562" i="86"/>
  <c r="K1563" i="86"/>
  <c r="L1563" i="86"/>
  <c r="K1564" i="86"/>
  <c r="L1564" i="86"/>
  <c r="K1565" i="86"/>
  <c r="L1565" i="86"/>
  <c r="K1566" i="86"/>
  <c r="L1566" i="86"/>
  <c r="K1567" i="86"/>
  <c r="L1567" i="86"/>
  <c r="K1568" i="86"/>
  <c r="L1568" i="86"/>
  <c r="K1569" i="86"/>
  <c r="L1569" i="86"/>
  <c r="K1570" i="86"/>
  <c r="L1570" i="86"/>
  <c r="K1571" i="86"/>
  <c r="L1571" i="86"/>
  <c r="K1572" i="86"/>
  <c r="L1572" i="86"/>
  <c r="K1573" i="86"/>
  <c r="L1573" i="86"/>
  <c r="K1574" i="86"/>
  <c r="L1574" i="86"/>
  <c r="K1575" i="86"/>
  <c r="L1575" i="86"/>
  <c r="K1576" i="86"/>
  <c r="L1576" i="86"/>
  <c r="K1577" i="86"/>
  <c r="L1577" i="86"/>
  <c r="K1578" i="86"/>
  <c r="L1578" i="86"/>
  <c r="K1579" i="86"/>
  <c r="L1579" i="86"/>
  <c r="K1580" i="86"/>
  <c r="L1580" i="86"/>
  <c r="K1581" i="86"/>
  <c r="L1581" i="86"/>
  <c r="K1582" i="86"/>
  <c r="L1582" i="86"/>
  <c r="K1583" i="86"/>
  <c r="L1583" i="86"/>
  <c r="K1584" i="86"/>
  <c r="L1584" i="86"/>
  <c r="K1585" i="86"/>
  <c r="L1585" i="86"/>
  <c r="L1536" i="86"/>
  <c r="K1536" i="86"/>
  <c r="K1487" i="86"/>
  <c r="L1487" i="86"/>
  <c r="K1488" i="86"/>
  <c r="L1488" i="86"/>
  <c r="K1489" i="86"/>
  <c r="L1489" i="86"/>
  <c r="K1490" i="86"/>
  <c r="L1490" i="86"/>
  <c r="K1491" i="86"/>
  <c r="L1491" i="86"/>
  <c r="K1492" i="86"/>
  <c r="L1492" i="86"/>
  <c r="K1493" i="86"/>
  <c r="L1493" i="86"/>
  <c r="K1494" i="86"/>
  <c r="L1494" i="86"/>
  <c r="K1495" i="86"/>
  <c r="L1495" i="86"/>
  <c r="K1496" i="86"/>
  <c r="L1496" i="86"/>
  <c r="K1497" i="86"/>
  <c r="L1497" i="86"/>
  <c r="K1498" i="86"/>
  <c r="L1498" i="86"/>
  <c r="K1499" i="86"/>
  <c r="L1499" i="86"/>
  <c r="K1500" i="86"/>
  <c r="L1500" i="86"/>
  <c r="K1501" i="86"/>
  <c r="L1501" i="86"/>
  <c r="K1502" i="86"/>
  <c r="L1502" i="86"/>
  <c r="K1503" i="86"/>
  <c r="L1503" i="86"/>
  <c r="K1504" i="86"/>
  <c r="L1504" i="86"/>
  <c r="K1505" i="86"/>
  <c r="L1505" i="86"/>
  <c r="K1506" i="86"/>
  <c r="L1506" i="86"/>
  <c r="K1507" i="86"/>
  <c r="L1507" i="86"/>
  <c r="K1508" i="86"/>
  <c r="L1508" i="86"/>
  <c r="K1509" i="86"/>
  <c r="L1509" i="86"/>
  <c r="K1510" i="86"/>
  <c r="L1510" i="86"/>
  <c r="K1511" i="86"/>
  <c r="L1511" i="86"/>
  <c r="K1512" i="86"/>
  <c r="L1512" i="86"/>
  <c r="K1513" i="86"/>
  <c r="L1513" i="86"/>
  <c r="K1514" i="86"/>
  <c r="L1514" i="86"/>
  <c r="K1515" i="86"/>
  <c r="L1515" i="86"/>
  <c r="K1516" i="86"/>
  <c r="L1516" i="86"/>
  <c r="K1517" i="86"/>
  <c r="L1517" i="86"/>
  <c r="K1518" i="86"/>
  <c r="L1518" i="86"/>
  <c r="K1519" i="86"/>
  <c r="L1519" i="86"/>
  <c r="K1520" i="86"/>
  <c r="L1520" i="86"/>
  <c r="K1521" i="86"/>
  <c r="L1521" i="86"/>
  <c r="K1522" i="86"/>
  <c r="L1522" i="86"/>
  <c r="K1523" i="86"/>
  <c r="L1523" i="86"/>
  <c r="K1524" i="86"/>
  <c r="L1524" i="86"/>
  <c r="K1525" i="86"/>
  <c r="L1525" i="86"/>
  <c r="K1526" i="86"/>
  <c r="L1526" i="86"/>
  <c r="K1527" i="86"/>
  <c r="L1527" i="86"/>
  <c r="K1528" i="86"/>
  <c r="L1528" i="86"/>
  <c r="K1529" i="86"/>
  <c r="L1529" i="86"/>
  <c r="K1530" i="86"/>
  <c r="L1530" i="86"/>
  <c r="K1531" i="86"/>
  <c r="L1531" i="86"/>
  <c r="K1532" i="86"/>
  <c r="L1532" i="86"/>
  <c r="K1533" i="86"/>
  <c r="L1533" i="86"/>
  <c r="K1534" i="86"/>
  <c r="L1534" i="86"/>
  <c r="K1535" i="86"/>
  <c r="L1535" i="86"/>
  <c r="L1486" i="86"/>
  <c r="K1486" i="86"/>
  <c r="K1437" i="86"/>
  <c r="L1437" i="86"/>
  <c r="K1438" i="86"/>
  <c r="L1438" i="86"/>
  <c r="K1439" i="86"/>
  <c r="L1439" i="86"/>
  <c r="K1440" i="86"/>
  <c r="L1440" i="86"/>
  <c r="K1441" i="86"/>
  <c r="L1441" i="86"/>
  <c r="K1442" i="86"/>
  <c r="L1442" i="86"/>
  <c r="K1443" i="86"/>
  <c r="L1443" i="86"/>
  <c r="K1444" i="86"/>
  <c r="L1444" i="86"/>
  <c r="K1445" i="86"/>
  <c r="L1445" i="86"/>
  <c r="K1446" i="86"/>
  <c r="L1446" i="86"/>
  <c r="K1447" i="86"/>
  <c r="L1447" i="86"/>
  <c r="K1448" i="86"/>
  <c r="L1448" i="86"/>
  <c r="K1449" i="86"/>
  <c r="L1449" i="86"/>
  <c r="K1450" i="86"/>
  <c r="L1450" i="86"/>
  <c r="K1451" i="86"/>
  <c r="L1451" i="86"/>
  <c r="K1452" i="86"/>
  <c r="L1452" i="86"/>
  <c r="K1453" i="86"/>
  <c r="L1453" i="86"/>
  <c r="K1454" i="86"/>
  <c r="L1454" i="86"/>
  <c r="K1455" i="86"/>
  <c r="L1455" i="86"/>
  <c r="K1456" i="86"/>
  <c r="L1456" i="86"/>
  <c r="K1457" i="86"/>
  <c r="L1457" i="86"/>
  <c r="K1458" i="86"/>
  <c r="L1458" i="86"/>
  <c r="K1459" i="86"/>
  <c r="L1459" i="86"/>
  <c r="K1460" i="86"/>
  <c r="L1460" i="86"/>
  <c r="K1461" i="86"/>
  <c r="L1461" i="86"/>
  <c r="K1462" i="86"/>
  <c r="L1462" i="86"/>
  <c r="K1463" i="86"/>
  <c r="L1463" i="86"/>
  <c r="K1464" i="86"/>
  <c r="L1464" i="86"/>
  <c r="K1465" i="86"/>
  <c r="L1465" i="86"/>
  <c r="K1466" i="86"/>
  <c r="L1466" i="86"/>
  <c r="K1467" i="86"/>
  <c r="L1467" i="86"/>
  <c r="K1468" i="86"/>
  <c r="L1468" i="86"/>
  <c r="K1469" i="86"/>
  <c r="L1469" i="86"/>
  <c r="K1470" i="86"/>
  <c r="L1470" i="86"/>
  <c r="K1471" i="86"/>
  <c r="L1471" i="86"/>
  <c r="K1472" i="86"/>
  <c r="L1472" i="86"/>
  <c r="K1473" i="86"/>
  <c r="L1473" i="86"/>
  <c r="K1474" i="86"/>
  <c r="L1474" i="86"/>
  <c r="K1475" i="86"/>
  <c r="L1475" i="86"/>
  <c r="K1476" i="86"/>
  <c r="L1476" i="86"/>
  <c r="K1477" i="86"/>
  <c r="L1477" i="86"/>
  <c r="K1478" i="86"/>
  <c r="L1478" i="86"/>
  <c r="K1479" i="86"/>
  <c r="L1479" i="86"/>
  <c r="K1480" i="86"/>
  <c r="L1480" i="86"/>
  <c r="K1481" i="86"/>
  <c r="L1481" i="86"/>
  <c r="K1482" i="86"/>
  <c r="L1482" i="86"/>
  <c r="K1483" i="86"/>
  <c r="L1483" i="86"/>
  <c r="K1484" i="86"/>
  <c r="L1484" i="86"/>
  <c r="K1485" i="86"/>
  <c r="L1485" i="86"/>
  <c r="L1436" i="86"/>
  <c r="K1436" i="86"/>
  <c r="K1387" i="86"/>
  <c r="L1387" i="86"/>
  <c r="K1388" i="86"/>
  <c r="L1388" i="86"/>
  <c r="K1389" i="86"/>
  <c r="L1389" i="86"/>
  <c r="K1390" i="86"/>
  <c r="L1390" i="86"/>
  <c r="K1391" i="86"/>
  <c r="L1391" i="86"/>
  <c r="K1392" i="86"/>
  <c r="L1392" i="86"/>
  <c r="K1393" i="86"/>
  <c r="L1393" i="86"/>
  <c r="K1394" i="86"/>
  <c r="L1394" i="86"/>
  <c r="K1395" i="86"/>
  <c r="L1395" i="86"/>
  <c r="K1396" i="86"/>
  <c r="L1396" i="86"/>
  <c r="K1397" i="86"/>
  <c r="L1397" i="86"/>
  <c r="K1398" i="86"/>
  <c r="L1398" i="86"/>
  <c r="K1399" i="86"/>
  <c r="L1399" i="86"/>
  <c r="K1400" i="86"/>
  <c r="L1400" i="86"/>
  <c r="K1401" i="86"/>
  <c r="L1401" i="86"/>
  <c r="K1402" i="86"/>
  <c r="L1402" i="86"/>
  <c r="K1403" i="86"/>
  <c r="L1403" i="86"/>
  <c r="K1404" i="86"/>
  <c r="L1404" i="86"/>
  <c r="K1405" i="86"/>
  <c r="L1405" i="86"/>
  <c r="K1406" i="86"/>
  <c r="L1406" i="86"/>
  <c r="K1407" i="86"/>
  <c r="L1407" i="86"/>
  <c r="K1408" i="86"/>
  <c r="L1408" i="86"/>
  <c r="K1409" i="86"/>
  <c r="L1409" i="86"/>
  <c r="K1410" i="86"/>
  <c r="L1410" i="86"/>
  <c r="K1411" i="86"/>
  <c r="L1411" i="86"/>
  <c r="K1412" i="86"/>
  <c r="L1412" i="86"/>
  <c r="K1413" i="86"/>
  <c r="L1413" i="86"/>
  <c r="K1414" i="86"/>
  <c r="L1414" i="86"/>
  <c r="K1415" i="86"/>
  <c r="L1415" i="86"/>
  <c r="K1416" i="86"/>
  <c r="L1416" i="86"/>
  <c r="K1417" i="86"/>
  <c r="L1417" i="86"/>
  <c r="K1418" i="86"/>
  <c r="L1418" i="86"/>
  <c r="K1419" i="86"/>
  <c r="L1419" i="86"/>
  <c r="K1420" i="86"/>
  <c r="L1420" i="86"/>
  <c r="K1421" i="86"/>
  <c r="L1421" i="86"/>
  <c r="K1422" i="86"/>
  <c r="L1422" i="86"/>
  <c r="K1423" i="86"/>
  <c r="L1423" i="86"/>
  <c r="K1424" i="86"/>
  <c r="L1424" i="86"/>
  <c r="K1425" i="86"/>
  <c r="L1425" i="86"/>
  <c r="K1426" i="86"/>
  <c r="L1426" i="86"/>
  <c r="K1427" i="86"/>
  <c r="L1427" i="86"/>
  <c r="K1428" i="86"/>
  <c r="L1428" i="86"/>
  <c r="K1429" i="86"/>
  <c r="L1429" i="86"/>
  <c r="K1430" i="86"/>
  <c r="L1430" i="86"/>
  <c r="K1431" i="86"/>
  <c r="L1431" i="86"/>
  <c r="K1432" i="86"/>
  <c r="L1432" i="86"/>
  <c r="K1433" i="86"/>
  <c r="L1433" i="86"/>
  <c r="K1434" i="86"/>
  <c r="L1434" i="86"/>
  <c r="K1435" i="86"/>
  <c r="L1435" i="86"/>
  <c r="L1386" i="86"/>
  <c r="K1386" i="86"/>
  <c r="K1337" i="86"/>
  <c r="L1337" i="86"/>
  <c r="K1338" i="86"/>
  <c r="L1338" i="86"/>
  <c r="K1339" i="86"/>
  <c r="L1339" i="86"/>
  <c r="K1340" i="86"/>
  <c r="L1340" i="86"/>
  <c r="K1341" i="86"/>
  <c r="L1341" i="86"/>
  <c r="K1342" i="86"/>
  <c r="L1342" i="86"/>
  <c r="K1343" i="86"/>
  <c r="L1343" i="86"/>
  <c r="K1344" i="86"/>
  <c r="L1344" i="86"/>
  <c r="K1345" i="86"/>
  <c r="L1345" i="86"/>
  <c r="K1346" i="86"/>
  <c r="L1346" i="86"/>
  <c r="K1347" i="86"/>
  <c r="L1347" i="86"/>
  <c r="K1348" i="86"/>
  <c r="L1348" i="86"/>
  <c r="K1349" i="86"/>
  <c r="L1349" i="86"/>
  <c r="K1350" i="86"/>
  <c r="L1350" i="86"/>
  <c r="K1351" i="86"/>
  <c r="L1351" i="86"/>
  <c r="K1352" i="86"/>
  <c r="L1352" i="86"/>
  <c r="K1353" i="86"/>
  <c r="L1353" i="86"/>
  <c r="K1354" i="86"/>
  <c r="L1354" i="86"/>
  <c r="K1355" i="86"/>
  <c r="L1355" i="86"/>
  <c r="K1356" i="86"/>
  <c r="L1356" i="86"/>
  <c r="K1357" i="86"/>
  <c r="L1357" i="86"/>
  <c r="K1358" i="86"/>
  <c r="L1358" i="86"/>
  <c r="K1359" i="86"/>
  <c r="L1359" i="86"/>
  <c r="K1360" i="86"/>
  <c r="L1360" i="86"/>
  <c r="K1361" i="86"/>
  <c r="L1361" i="86"/>
  <c r="K1362" i="86"/>
  <c r="L1362" i="86"/>
  <c r="K1363" i="86"/>
  <c r="L1363" i="86"/>
  <c r="K1364" i="86"/>
  <c r="L1364" i="86"/>
  <c r="K1365" i="86"/>
  <c r="L1365" i="86"/>
  <c r="K1366" i="86"/>
  <c r="L1366" i="86"/>
  <c r="K1367" i="86"/>
  <c r="L1367" i="86"/>
  <c r="K1368" i="86"/>
  <c r="L1368" i="86"/>
  <c r="K1369" i="86"/>
  <c r="L1369" i="86"/>
  <c r="K1370" i="86"/>
  <c r="L1370" i="86"/>
  <c r="K1371" i="86"/>
  <c r="L1371" i="86"/>
  <c r="K1372" i="86"/>
  <c r="L1372" i="86"/>
  <c r="K1373" i="86"/>
  <c r="L1373" i="86"/>
  <c r="K1374" i="86"/>
  <c r="L1374" i="86"/>
  <c r="K1375" i="86"/>
  <c r="L1375" i="86"/>
  <c r="K1376" i="86"/>
  <c r="L1376" i="86"/>
  <c r="K1377" i="86"/>
  <c r="L1377" i="86"/>
  <c r="K1378" i="86"/>
  <c r="L1378" i="86"/>
  <c r="K1379" i="86"/>
  <c r="L1379" i="86"/>
  <c r="K1380" i="86"/>
  <c r="L1380" i="86"/>
  <c r="K1381" i="86"/>
  <c r="L1381" i="86"/>
  <c r="K1382" i="86"/>
  <c r="L1382" i="86"/>
  <c r="K1383" i="86"/>
  <c r="L1383" i="86"/>
  <c r="K1384" i="86"/>
  <c r="L1384" i="86"/>
  <c r="K1385" i="86"/>
  <c r="L1385" i="86"/>
  <c r="L1336" i="86"/>
  <c r="K1336" i="86"/>
  <c r="K1287" i="86"/>
  <c r="L1287" i="86"/>
  <c r="K1288" i="86"/>
  <c r="L1288" i="86"/>
  <c r="K1289" i="86"/>
  <c r="L1289" i="86"/>
  <c r="K1290" i="86"/>
  <c r="L1290" i="86"/>
  <c r="K1291" i="86"/>
  <c r="L1291" i="86"/>
  <c r="K1292" i="86"/>
  <c r="L1292" i="86"/>
  <c r="K1293" i="86"/>
  <c r="L1293" i="86"/>
  <c r="K1294" i="86"/>
  <c r="L1294" i="86"/>
  <c r="K1295" i="86"/>
  <c r="L1295" i="86"/>
  <c r="K1296" i="86"/>
  <c r="L1296" i="86"/>
  <c r="K1297" i="86"/>
  <c r="L1297" i="86"/>
  <c r="K1298" i="86"/>
  <c r="L1298" i="86"/>
  <c r="K1299" i="86"/>
  <c r="L1299" i="86"/>
  <c r="K1300" i="86"/>
  <c r="L1300" i="86"/>
  <c r="K1301" i="86"/>
  <c r="L1301" i="86"/>
  <c r="K1302" i="86"/>
  <c r="L1302" i="86"/>
  <c r="K1303" i="86"/>
  <c r="L1303" i="86"/>
  <c r="K1304" i="86"/>
  <c r="L1304" i="86"/>
  <c r="K1305" i="86"/>
  <c r="L1305" i="86"/>
  <c r="K1306" i="86"/>
  <c r="L1306" i="86"/>
  <c r="K1307" i="86"/>
  <c r="L1307" i="86"/>
  <c r="K1308" i="86"/>
  <c r="L1308" i="86"/>
  <c r="K1309" i="86"/>
  <c r="L1309" i="86"/>
  <c r="K1310" i="86"/>
  <c r="L1310" i="86"/>
  <c r="K1311" i="86"/>
  <c r="L1311" i="86"/>
  <c r="K1312" i="86"/>
  <c r="L1312" i="86"/>
  <c r="K1313" i="86"/>
  <c r="L1313" i="86"/>
  <c r="K1314" i="86"/>
  <c r="L1314" i="86"/>
  <c r="K1315" i="86"/>
  <c r="L1315" i="86"/>
  <c r="K1316" i="86"/>
  <c r="L1316" i="86"/>
  <c r="K1317" i="86"/>
  <c r="L1317" i="86"/>
  <c r="K1318" i="86"/>
  <c r="L1318" i="86"/>
  <c r="K1319" i="86"/>
  <c r="L1319" i="86"/>
  <c r="K1320" i="86"/>
  <c r="L1320" i="86"/>
  <c r="K1321" i="86"/>
  <c r="L1321" i="86"/>
  <c r="K1322" i="86"/>
  <c r="L1322" i="86"/>
  <c r="K1323" i="86"/>
  <c r="L1323" i="86"/>
  <c r="K1324" i="86"/>
  <c r="L1324" i="86"/>
  <c r="K1325" i="86"/>
  <c r="L1325" i="86"/>
  <c r="K1326" i="86"/>
  <c r="L1326" i="86"/>
  <c r="K1327" i="86"/>
  <c r="L1327" i="86"/>
  <c r="K1328" i="86"/>
  <c r="L1328" i="86"/>
  <c r="K1329" i="86"/>
  <c r="L1329" i="86"/>
  <c r="K1330" i="86"/>
  <c r="L1330" i="86"/>
  <c r="K1331" i="86"/>
  <c r="L1331" i="86"/>
  <c r="K1332" i="86"/>
  <c r="L1332" i="86"/>
  <c r="K1333" i="86"/>
  <c r="L1333" i="86"/>
  <c r="K1334" i="86"/>
  <c r="L1334" i="86"/>
  <c r="K1335" i="86"/>
  <c r="L1335" i="86"/>
  <c r="L1286" i="86"/>
  <c r="K1286" i="86"/>
  <c r="K1237" i="86"/>
  <c r="L1237" i="86"/>
  <c r="K1238" i="86"/>
  <c r="L1238" i="86"/>
  <c r="K1239" i="86"/>
  <c r="L1239" i="86"/>
  <c r="K1240" i="86"/>
  <c r="L1240" i="86"/>
  <c r="K1241" i="86"/>
  <c r="L1241" i="86"/>
  <c r="K1242" i="86"/>
  <c r="L1242" i="86"/>
  <c r="K1243" i="86"/>
  <c r="L1243" i="86"/>
  <c r="K1244" i="86"/>
  <c r="L1244" i="86"/>
  <c r="K1245" i="86"/>
  <c r="L1245" i="86"/>
  <c r="K1246" i="86"/>
  <c r="L1246" i="86"/>
  <c r="K1247" i="86"/>
  <c r="L1247" i="86"/>
  <c r="K1248" i="86"/>
  <c r="L1248" i="86"/>
  <c r="K1249" i="86"/>
  <c r="L1249" i="86"/>
  <c r="K1250" i="86"/>
  <c r="L1250" i="86"/>
  <c r="K1251" i="86"/>
  <c r="L1251" i="86"/>
  <c r="K1252" i="86"/>
  <c r="L1252" i="86"/>
  <c r="K1253" i="86"/>
  <c r="L1253" i="86"/>
  <c r="K1254" i="86"/>
  <c r="L1254" i="86"/>
  <c r="K1255" i="86"/>
  <c r="L1255" i="86"/>
  <c r="K1256" i="86"/>
  <c r="L1256" i="86"/>
  <c r="K1257" i="86"/>
  <c r="L1257" i="86"/>
  <c r="K1258" i="86"/>
  <c r="L1258" i="86"/>
  <c r="K1259" i="86"/>
  <c r="L1259" i="86"/>
  <c r="K1260" i="86"/>
  <c r="L1260" i="86"/>
  <c r="K1261" i="86"/>
  <c r="L1261" i="86"/>
  <c r="K1262" i="86"/>
  <c r="L1262" i="86"/>
  <c r="K1263" i="86"/>
  <c r="L1263" i="86"/>
  <c r="K1264" i="86"/>
  <c r="L1264" i="86"/>
  <c r="K1265" i="86"/>
  <c r="L1265" i="86"/>
  <c r="K1266" i="86"/>
  <c r="L1266" i="86"/>
  <c r="K1267" i="86"/>
  <c r="L1267" i="86"/>
  <c r="K1268" i="86"/>
  <c r="L1268" i="86"/>
  <c r="K1269" i="86"/>
  <c r="L1269" i="86"/>
  <c r="K1270" i="86"/>
  <c r="L1270" i="86"/>
  <c r="K1271" i="86"/>
  <c r="L1271" i="86"/>
  <c r="K1272" i="86"/>
  <c r="L1272" i="86"/>
  <c r="K1273" i="86"/>
  <c r="L1273" i="86"/>
  <c r="K1274" i="86"/>
  <c r="L1274" i="86"/>
  <c r="K1275" i="86"/>
  <c r="L1275" i="86"/>
  <c r="K1276" i="86"/>
  <c r="L1276" i="86"/>
  <c r="K1277" i="86"/>
  <c r="L1277" i="86"/>
  <c r="K1278" i="86"/>
  <c r="L1278" i="86"/>
  <c r="K1279" i="86"/>
  <c r="L1279" i="86"/>
  <c r="K1280" i="86"/>
  <c r="L1280" i="86"/>
  <c r="K1281" i="86"/>
  <c r="L1281" i="86"/>
  <c r="K1282" i="86"/>
  <c r="L1282" i="86"/>
  <c r="K1283" i="86"/>
  <c r="L1283" i="86"/>
  <c r="K1284" i="86"/>
  <c r="L1284" i="86"/>
  <c r="K1285" i="86"/>
  <c r="L1285" i="86"/>
  <c r="L1236" i="86"/>
  <c r="K1236" i="86"/>
  <c r="K1187" i="86"/>
  <c r="L1187" i="86"/>
  <c r="K1188" i="86"/>
  <c r="L1188" i="86"/>
  <c r="K1189" i="86"/>
  <c r="L1189" i="86"/>
  <c r="K1190" i="86"/>
  <c r="L1190" i="86"/>
  <c r="K1191" i="86"/>
  <c r="L1191" i="86"/>
  <c r="K1192" i="86"/>
  <c r="L1192" i="86"/>
  <c r="K1193" i="86"/>
  <c r="L1193" i="86"/>
  <c r="K1194" i="86"/>
  <c r="L1194" i="86"/>
  <c r="K1195" i="86"/>
  <c r="L1195" i="86"/>
  <c r="K1196" i="86"/>
  <c r="L1196" i="86"/>
  <c r="K1197" i="86"/>
  <c r="L1197" i="86"/>
  <c r="K1198" i="86"/>
  <c r="L1198" i="86"/>
  <c r="K1199" i="86"/>
  <c r="L1199" i="86"/>
  <c r="K1200" i="86"/>
  <c r="L1200" i="86"/>
  <c r="K1201" i="86"/>
  <c r="L1201" i="86"/>
  <c r="K1202" i="86"/>
  <c r="L1202" i="86"/>
  <c r="K1203" i="86"/>
  <c r="L1203" i="86"/>
  <c r="K1204" i="86"/>
  <c r="L1204" i="86"/>
  <c r="K1205" i="86"/>
  <c r="L1205" i="86"/>
  <c r="K1206" i="86"/>
  <c r="L1206" i="86"/>
  <c r="K1207" i="86"/>
  <c r="L1207" i="86"/>
  <c r="K1208" i="86"/>
  <c r="L1208" i="86"/>
  <c r="K1209" i="86"/>
  <c r="L1209" i="86"/>
  <c r="K1210" i="86"/>
  <c r="L1210" i="86"/>
  <c r="K1211" i="86"/>
  <c r="L1211" i="86"/>
  <c r="K1212" i="86"/>
  <c r="L1212" i="86"/>
  <c r="K1213" i="86"/>
  <c r="L1213" i="86"/>
  <c r="K1214" i="86"/>
  <c r="L1214" i="86"/>
  <c r="K1215" i="86"/>
  <c r="L1215" i="86"/>
  <c r="K1216" i="86"/>
  <c r="L1216" i="86"/>
  <c r="K1217" i="86"/>
  <c r="L1217" i="86"/>
  <c r="K1218" i="86"/>
  <c r="L1218" i="86"/>
  <c r="K1219" i="86"/>
  <c r="L1219" i="86"/>
  <c r="K1220" i="86"/>
  <c r="L1220" i="86"/>
  <c r="K1221" i="86"/>
  <c r="L1221" i="86"/>
  <c r="K1222" i="86"/>
  <c r="L1222" i="86"/>
  <c r="K1223" i="86"/>
  <c r="L1223" i="86"/>
  <c r="K1224" i="86"/>
  <c r="L1224" i="86"/>
  <c r="K1225" i="86"/>
  <c r="L1225" i="86"/>
  <c r="K1226" i="86"/>
  <c r="L1226" i="86"/>
  <c r="K1227" i="86"/>
  <c r="L1227" i="86"/>
  <c r="K1228" i="86"/>
  <c r="L1228" i="86"/>
  <c r="K1229" i="86"/>
  <c r="L1229" i="86"/>
  <c r="K1230" i="86"/>
  <c r="L1230" i="86"/>
  <c r="K1231" i="86"/>
  <c r="L1231" i="86"/>
  <c r="K1232" i="86"/>
  <c r="L1232" i="86"/>
  <c r="K1233" i="86"/>
  <c r="L1233" i="86"/>
  <c r="K1234" i="86"/>
  <c r="L1234" i="86"/>
  <c r="K1235" i="86"/>
  <c r="L1235" i="86"/>
  <c r="L1186" i="86"/>
  <c r="K1186" i="86"/>
  <c r="K1137" i="86"/>
  <c r="L1137" i="86"/>
  <c r="K1138" i="86"/>
  <c r="L1138" i="86"/>
  <c r="K1139" i="86"/>
  <c r="L1139" i="86"/>
  <c r="K1140" i="86"/>
  <c r="L1140" i="86"/>
  <c r="K1141" i="86"/>
  <c r="L1141" i="86"/>
  <c r="K1142" i="86"/>
  <c r="L1142" i="86"/>
  <c r="K1143" i="86"/>
  <c r="L1143" i="86"/>
  <c r="K1144" i="86"/>
  <c r="L1144" i="86"/>
  <c r="K1145" i="86"/>
  <c r="L1145" i="86"/>
  <c r="K1146" i="86"/>
  <c r="L1146" i="86"/>
  <c r="K1147" i="86"/>
  <c r="L1147" i="86"/>
  <c r="K1148" i="86"/>
  <c r="L1148" i="86"/>
  <c r="K1149" i="86"/>
  <c r="L1149" i="86"/>
  <c r="K1150" i="86"/>
  <c r="L1150" i="86"/>
  <c r="K1151" i="86"/>
  <c r="L1151" i="86"/>
  <c r="K1152" i="86"/>
  <c r="L1152" i="86"/>
  <c r="K1153" i="86"/>
  <c r="L1153" i="86"/>
  <c r="K1154" i="86"/>
  <c r="L1154" i="86"/>
  <c r="K1155" i="86"/>
  <c r="L1155" i="86"/>
  <c r="K1156" i="86"/>
  <c r="L1156" i="86"/>
  <c r="K1157" i="86"/>
  <c r="L1157" i="86"/>
  <c r="K1158" i="86"/>
  <c r="L1158" i="86"/>
  <c r="K1159" i="86"/>
  <c r="L1159" i="86"/>
  <c r="K1160" i="86"/>
  <c r="L1160" i="86"/>
  <c r="K1161" i="86"/>
  <c r="L1161" i="86"/>
  <c r="K1162" i="86"/>
  <c r="L1162" i="86"/>
  <c r="K1163" i="86"/>
  <c r="L1163" i="86"/>
  <c r="K1164" i="86"/>
  <c r="L1164" i="86"/>
  <c r="K1165" i="86"/>
  <c r="L1165" i="86"/>
  <c r="K1166" i="86"/>
  <c r="L1166" i="86"/>
  <c r="K1167" i="86"/>
  <c r="L1167" i="86"/>
  <c r="K1168" i="86"/>
  <c r="L1168" i="86"/>
  <c r="K1169" i="86"/>
  <c r="L1169" i="86"/>
  <c r="K1170" i="86"/>
  <c r="L1170" i="86"/>
  <c r="K1171" i="86"/>
  <c r="L1171" i="86"/>
  <c r="K1172" i="86"/>
  <c r="L1172" i="86"/>
  <c r="K1173" i="86"/>
  <c r="L1173" i="86"/>
  <c r="K1174" i="86"/>
  <c r="L1174" i="86"/>
  <c r="K1175" i="86"/>
  <c r="L1175" i="86"/>
  <c r="K1176" i="86"/>
  <c r="L1176" i="86"/>
  <c r="K1177" i="86"/>
  <c r="L1177" i="86"/>
  <c r="K1178" i="86"/>
  <c r="L1178" i="86"/>
  <c r="K1179" i="86"/>
  <c r="L1179" i="86"/>
  <c r="K1180" i="86"/>
  <c r="L1180" i="86"/>
  <c r="K1181" i="86"/>
  <c r="L1181" i="86"/>
  <c r="K1182" i="86"/>
  <c r="L1182" i="86"/>
  <c r="K1183" i="86"/>
  <c r="L1183" i="86"/>
  <c r="K1184" i="86"/>
  <c r="L1184" i="86"/>
  <c r="K1185" i="86"/>
  <c r="L1185" i="86"/>
  <c r="L1136" i="86"/>
  <c r="K1136" i="86"/>
  <c r="K1087" i="86"/>
  <c r="L1087" i="86"/>
  <c r="K1088" i="86"/>
  <c r="L1088" i="86"/>
  <c r="K1089" i="86"/>
  <c r="L1089" i="86"/>
  <c r="K1090" i="86"/>
  <c r="L1090" i="86"/>
  <c r="K1091" i="86"/>
  <c r="L1091" i="86"/>
  <c r="K1092" i="86"/>
  <c r="L1092" i="86"/>
  <c r="K1093" i="86"/>
  <c r="L1093" i="86"/>
  <c r="K1094" i="86"/>
  <c r="L1094" i="86"/>
  <c r="K1095" i="86"/>
  <c r="L1095" i="86"/>
  <c r="K1096" i="86"/>
  <c r="L1096" i="86"/>
  <c r="K1097" i="86"/>
  <c r="L1097" i="86"/>
  <c r="K1098" i="86"/>
  <c r="L1098" i="86"/>
  <c r="K1099" i="86"/>
  <c r="L1099" i="86"/>
  <c r="K1100" i="86"/>
  <c r="L1100" i="86"/>
  <c r="K1101" i="86"/>
  <c r="L1101" i="86"/>
  <c r="K1102" i="86"/>
  <c r="L1102" i="86"/>
  <c r="K1103" i="86"/>
  <c r="L1103" i="86"/>
  <c r="K1104" i="86"/>
  <c r="L1104" i="86"/>
  <c r="K1105" i="86"/>
  <c r="L1105" i="86"/>
  <c r="K1106" i="86"/>
  <c r="L1106" i="86"/>
  <c r="K1107" i="86"/>
  <c r="L1107" i="86"/>
  <c r="K1108" i="86"/>
  <c r="L1108" i="86"/>
  <c r="K1109" i="86"/>
  <c r="L1109" i="86"/>
  <c r="K1110" i="86"/>
  <c r="L1110" i="86"/>
  <c r="K1111" i="86"/>
  <c r="L1111" i="86"/>
  <c r="K1112" i="86"/>
  <c r="L1112" i="86"/>
  <c r="K1113" i="86"/>
  <c r="L1113" i="86"/>
  <c r="K1114" i="86"/>
  <c r="L1114" i="86"/>
  <c r="K1115" i="86"/>
  <c r="L1115" i="86"/>
  <c r="K1116" i="86"/>
  <c r="L1116" i="86"/>
  <c r="K1117" i="86"/>
  <c r="L1117" i="86"/>
  <c r="K1118" i="86"/>
  <c r="L1118" i="86"/>
  <c r="K1119" i="86"/>
  <c r="L1119" i="86"/>
  <c r="K1120" i="86"/>
  <c r="L1120" i="86"/>
  <c r="K1121" i="86"/>
  <c r="L1121" i="86"/>
  <c r="K1122" i="86"/>
  <c r="L1122" i="86"/>
  <c r="K1123" i="86"/>
  <c r="L1123" i="86"/>
  <c r="K1124" i="86"/>
  <c r="L1124" i="86"/>
  <c r="K1125" i="86"/>
  <c r="L1125" i="86"/>
  <c r="K1126" i="86"/>
  <c r="L1126" i="86"/>
  <c r="K1127" i="86"/>
  <c r="L1127" i="86"/>
  <c r="K1128" i="86"/>
  <c r="L1128" i="86"/>
  <c r="K1129" i="86"/>
  <c r="L1129" i="86"/>
  <c r="K1130" i="86"/>
  <c r="L1130" i="86"/>
  <c r="K1131" i="86"/>
  <c r="L1131" i="86"/>
  <c r="K1132" i="86"/>
  <c r="L1132" i="86"/>
  <c r="K1133" i="86"/>
  <c r="L1133" i="86"/>
  <c r="K1134" i="86"/>
  <c r="L1134" i="86"/>
  <c r="K1135" i="86"/>
  <c r="L1135" i="86"/>
  <c r="L1086" i="86"/>
  <c r="K1086" i="86"/>
  <c r="K1037" i="86"/>
  <c r="L1037" i="86"/>
  <c r="K1038" i="86"/>
  <c r="L1038" i="86"/>
  <c r="K1039" i="86"/>
  <c r="L1039" i="86"/>
  <c r="K1040" i="86"/>
  <c r="L1040" i="86"/>
  <c r="K1041" i="86"/>
  <c r="L1041" i="86"/>
  <c r="K1042" i="86"/>
  <c r="L1042" i="86"/>
  <c r="K1043" i="86"/>
  <c r="L1043" i="86"/>
  <c r="K1044" i="86"/>
  <c r="L1044" i="86"/>
  <c r="K1045" i="86"/>
  <c r="L1045" i="86"/>
  <c r="K1046" i="86"/>
  <c r="L1046" i="86"/>
  <c r="K1047" i="86"/>
  <c r="L1047" i="86"/>
  <c r="K1048" i="86"/>
  <c r="L1048" i="86"/>
  <c r="K1049" i="86"/>
  <c r="L1049" i="86"/>
  <c r="K1050" i="86"/>
  <c r="L1050" i="86"/>
  <c r="K1051" i="86"/>
  <c r="L1051" i="86"/>
  <c r="K1052" i="86"/>
  <c r="L1052" i="86"/>
  <c r="K1053" i="86"/>
  <c r="L1053" i="86"/>
  <c r="K1054" i="86"/>
  <c r="L1054" i="86"/>
  <c r="K1055" i="86"/>
  <c r="L1055" i="86"/>
  <c r="K1056" i="86"/>
  <c r="L1056" i="86"/>
  <c r="K1057" i="86"/>
  <c r="L1057" i="86"/>
  <c r="K1058" i="86"/>
  <c r="L1058" i="86"/>
  <c r="K1059" i="86"/>
  <c r="L1059" i="86"/>
  <c r="K1060" i="86"/>
  <c r="L1060" i="86"/>
  <c r="K1061" i="86"/>
  <c r="L1061" i="86"/>
  <c r="K1062" i="86"/>
  <c r="L1062" i="86"/>
  <c r="K1063" i="86"/>
  <c r="L1063" i="86"/>
  <c r="K1064" i="86"/>
  <c r="L1064" i="86"/>
  <c r="K1065" i="86"/>
  <c r="L1065" i="86"/>
  <c r="K1066" i="86"/>
  <c r="L1066" i="86"/>
  <c r="K1067" i="86"/>
  <c r="L1067" i="86"/>
  <c r="K1068" i="86"/>
  <c r="L1068" i="86"/>
  <c r="K1069" i="86"/>
  <c r="L1069" i="86"/>
  <c r="K1070" i="86"/>
  <c r="L1070" i="86"/>
  <c r="K1071" i="86"/>
  <c r="L1071" i="86"/>
  <c r="K1072" i="86"/>
  <c r="L1072" i="86"/>
  <c r="K1073" i="86"/>
  <c r="L1073" i="86"/>
  <c r="K1074" i="86"/>
  <c r="L1074" i="86"/>
  <c r="K1075" i="86"/>
  <c r="L1075" i="86"/>
  <c r="K1076" i="86"/>
  <c r="L1076" i="86"/>
  <c r="K1077" i="86"/>
  <c r="L1077" i="86"/>
  <c r="K1078" i="86"/>
  <c r="L1078" i="86"/>
  <c r="K1079" i="86"/>
  <c r="L1079" i="86"/>
  <c r="K1080" i="86"/>
  <c r="L1080" i="86"/>
  <c r="K1081" i="86"/>
  <c r="L1081" i="86"/>
  <c r="K1082" i="86"/>
  <c r="L1082" i="86"/>
  <c r="K1083" i="86"/>
  <c r="L1083" i="86"/>
  <c r="K1084" i="86"/>
  <c r="L1084" i="86"/>
  <c r="K1085" i="86"/>
  <c r="L1085" i="86"/>
  <c r="L1036" i="86"/>
  <c r="K1036" i="86"/>
  <c r="K987" i="86"/>
  <c r="L987" i="86"/>
  <c r="K988" i="86"/>
  <c r="L988" i="86"/>
  <c r="K989" i="86"/>
  <c r="L989" i="86"/>
  <c r="K990" i="86"/>
  <c r="L990" i="86"/>
  <c r="K991" i="86"/>
  <c r="L991" i="86"/>
  <c r="K992" i="86"/>
  <c r="L992" i="86"/>
  <c r="K993" i="86"/>
  <c r="L993" i="86"/>
  <c r="K994" i="86"/>
  <c r="L994" i="86"/>
  <c r="K995" i="86"/>
  <c r="L995" i="86"/>
  <c r="K996" i="86"/>
  <c r="L996" i="86"/>
  <c r="K997" i="86"/>
  <c r="L997" i="86"/>
  <c r="K998" i="86"/>
  <c r="L998" i="86"/>
  <c r="K999" i="86"/>
  <c r="L999" i="86"/>
  <c r="K1000" i="86"/>
  <c r="L1000" i="86"/>
  <c r="K1001" i="86"/>
  <c r="L1001" i="86"/>
  <c r="K1002" i="86"/>
  <c r="L1002" i="86"/>
  <c r="K1003" i="86"/>
  <c r="L1003" i="86"/>
  <c r="K1004" i="86"/>
  <c r="L1004" i="86"/>
  <c r="K1005" i="86"/>
  <c r="L1005" i="86"/>
  <c r="K1006" i="86"/>
  <c r="L1006" i="86"/>
  <c r="K1007" i="86"/>
  <c r="L1007" i="86"/>
  <c r="K1008" i="86"/>
  <c r="L1008" i="86"/>
  <c r="K1009" i="86"/>
  <c r="L1009" i="86"/>
  <c r="K1010" i="86"/>
  <c r="L1010" i="86"/>
  <c r="K1011" i="86"/>
  <c r="L1011" i="86"/>
  <c r="K1012" i="86"/>
  <c r="L1012" i="86"/>
  <c r="K1013" i="86"/>
  <c r="L1013" i="86"/>
  <c r="K1014" i="86"/>
  <c r="L1014" i="86"/>
  <c r="K1015" i="86"/>
  <c r="L1015" i="86"/>
  <c r="K1016" i="86"/>
  <c r="L1016" i="86"/>
  <c r="K1017" i="86"/>
  <c r="L1017" i="86"/>
  <c r="K1018" i="86"/>
  <c r="L1018" i="86"/>
  <c r="K1019" i="86"/>
  <c r="L1019" i="86"/>
  <c r="K1020" i="86"/>
  <c r="L1020" i="86"/>
  <c r="K1021" i="86"/>
  <c r="L1021" i="86"/>
  <c r="K1022" i="86"/>
  <c r="L1022" i="86"/>
  <c r="K1023" i="86"/>
  <c r="L1023" i="86"/>
  <c r="K1024" i="86"/>
  <c r="L1024" i="86"/>
  <c r="K1025" i="86"/>
  <c r="L1025" i="86"/>
  <c r="K1026" i="86"/>
  <c r="L1026" i="86"/>
  <c r="K1027" i="86"/>
  <c r="L1027" i="86"/>
  <c r="K1028" i="86"/>
  <c r="L1028" i="86"/>
  <c r="K1029" i="86"/>
  <c r="L1029" i="86"/>
  <c r="K1030" i="86"/>
  <c r="L1030" i="86"/>
  <c r="K1031" i="86"/>
  <c r="L1031" i="86"/>
  <c r="K1032" i="86"/>
  <c r="L1032" i="86"/>
  <c r="K1033" i="86"/>
  <c r="L1033" i="86"/>
  <c r="K1034" i="86"/>
  <c r="L1034" i="86"/>
  <c r="K1035" i="86"/>
  <c r="L1035" i="86"/>
  <c r="L986" i="86"/>
  <c r="K986" i="86"/>
  <c r="K937" i="86"/>
  <c r="L937" i="86"/>
  <c r="K938" i="86"/>
  <c r="L938" i="86"/>
  <c r="K939" i="86"/>
  <c r="L939" i="86"/>
  <c r="K940" i="86"/>
  <c r="L940" i="86"/>
  <c r="K941" i="86"/>
  <c r="L941" i="86"/>
  <c r="K942" i="86"/>
  <c r="L942" i="86"/>
  <c r="K943" i="86"/>
  <c r="L943" i="86"/>
  <c r="K944" i="86"/>
  <c r="L944" i="86"/>
  <c r="K945" i="86"/>
  <c r="L945" i="86"/>
  <c r="K946" i="86"/>
  <c r="L946" i="86"/>
  <c r="K947" i="86"/>
  <c r="L947" i="86"/>
  <c r="K948" i="86"/>
  <c r="L948" i="86"/>
  <c r="K949" i="86"/>
  <c r="L949" i="86"/>
  <c r="K950" i="86"/>
  <c r="L950" i="86"/>
  <c r="K951" i="86"/>
  <c r="L951" i="86"/>
  <c r="K952" i="86"/>
  <c r="L952" i="86"/>
  <c r="K953" i="86"/>
  <c r="L953" i="86"/>
  <c r="K954" i="86"/>
  <c r="L954" i="86"/>
  <c r="K955" i="86"/>
  <c r="L955" i="86"/>
  <c r="K956" i="86"/>
  <c r="L956" i="86"/>
  <c r="K957" i="86"/>
  <c r="L957" i="86"/>
  <c r="K958" i="86"/>
  <c r="L958" i="86"/>
  <c r="K959" i="86"/>
  <c r="L959" i="86"/>
  <c r="K960" i="86"/>
  <c r="L960" i="86"/>
  <c r="K961" i="86"/>
  <c r="L961" i="86"/>
  <c r="K962" i="86"/>
  <c r="L962" i="86"/>
  <c r="K963" i="86"/>
  <c r="L963" i="86"/>
  <c r="K964" i="86"/>
  <c r="L964" i="86"/>
  <c r="K965" i="86"/>
  <c r="L965" i="86"/>
  <c r="K966" i="86"/>
  <c r="L966" i="86"/>
  <c r="K967" i="86"/>
  <c r="L967" i="86"/>
  <c r="K968" i="86"/>
  <c r="L968" i="86"/>
  <c r="K969" i="86"/>
  <c r="L969" i="86"/>
  <c r="K970" i="86"/>
  <c r="L970" i="86"/>
  <c r="K971" i="86"/>
  <c r="L971" i="86"/>
  <c r="K972" i="86"/>
  <c r="L972" i="86"/>
  <c r="K973" i="86"/>
  <c r="L973" i="86"/>
  <c r="K974" i="86"/>
  <c r="L974" i="86"/>
  <c r="K975" i="86"/>
  <c r="L975" i="86"/>
  <c r="K976" i="86"/>
  <c r="L976" i="86"/>
  <c r="K977" i="86"/>
  <c r="L977" i="86"/>
  <c r="K978" i="86"/>
  <c r="L978" i="86"/>
  <c r="K979" i="86"/>
  <c r="L979" i="86"/>
  <c r="K980" i="86"/>
  <c r="L980" i="86"/>
  <c r="K981" i="86"/>
  <c r="L981" i="86"/>
  <c r="K982" i="86"/>
  <c r="L982" i="86"/>
  <c r="K983" i="86"/>
  <c r="L983" i="86"/>
  <c r="K984" i="86"/>
  <c r="L984" i="86"/>
  <c r="K985" i="86"/>
  <c r="L985" i="86"/>
  <c r="L936" i="86"/>
  <c r="K936" i="86"/>
  <c r="K887" i="86"/>
  <c r="L887" i="86"/>
  <c r="K888" i="86"/>
  <c r="L888" i="86"/>
  <c r="K889" i="86"/>
  <c r="L889" i="86"/>
  <c r="K890" i="86"/>
  <c r="L890" i="86"/>
  <c r="K891" i="86"/>
  <c r="L891" i="86"/>
  <c r="K892" i="86"/>
  <c r="L892" i="86"/>
  <c r="K893" i="86"/>
  <c r="L893" i="86"/>
  <c r="K894" i="86"/>
  <c r="L894" i="86"/>
  <c r="K895" i="86"/>
  <c r="L895" i="86"/>
  <c r="K896" i="86"/>
  <c r="L896" i="86"/>
  <c r="K897" i="86"/>
  <c r="L897" i="86"/>
  <c r="K898" i="86"/>
  <c r="L898" i="86"/>
  <c r="K899" i="86"/>
  <c r="L899" i="86"/>
  <c r="K900" i="86"/>
  <c r="L900" i="86"/>
  <c r="K901" i="86"/>
  <c r="L901" i="86"/>
  <c r="K902" i="86"/>
  <c r="L902" i="86"/>
  <c r="K903" i="86"/>
  <c r="L903" i="86"/>
  <c r="K904" i="86"/>
  <c r="L904" i="86"/>
  <c r="K905" i="86"/>
  <c r="L905" i="86"/>
  <c r="K906" i="86"/>
  <c r="L906" i="86"/>
  <c r="K907" i="86"/>
  <c r="L907" i="86"/>
  <c r="K908" i="86"/>
  <c r="L908" i="86"/>
  <c r="K909" i="86"/>
  <c r="L909" i="86"/>
  <c r="K910" i="86"/>
  <c r="L910" i="86"/>
  <c r="K911" i="86"/>
  <c r="L911" i="86"/>
  <c r="K912" i="86"/>
  <c r="L912" i="86"/>
  <c r="K913" i="86"/>
  <c r="L913" i="86"/>
  <c r="K914" i="86"/>
  <c r="L914" i="86"/>
  <c r="K915" i="86"/>
  <c r="L915" i="86"/>
  <c r="K916" i="86"/>
  <c r="L916" i="86"/>
  <c r="K917" i="86"/>
  <c r="L917" i="86"/>
  <c r="K918" i="86"/>
  <c r="L918" i="86"/>
  <c r="K919" i="86"/>
  <c r="L919" i="86"/>
  <c r="K920" i="86"/>
  <c r="L920" i="86"/>
  <c r="K921" i="86"/>
  <c r="L921" i="86"/>
  <c r="K922" i="86"/>
  <c r="L922" i="86"/>
  <c r="K923" i="86"/>
  <c r="L923" i="86"/>
  <c r="K924" i="86"/>
  <c r="L924" i="86"/>
  <c r="K925" i="86"/>
  <c r="L925" i="86"/>
  <c r="K926" i="86"/>
  <c r="L926" i="86"/>
  <c r="K927" i="86"/>
  <c r="L927" i="86"/>
  <c r="K928" i="86"/>
  <c r="L928" i="86"/>
  <c r="K929" i="86"/>
  <c r="L929" i="86"/>
  <c r="K930" i="86"/>
  <c r="L930" i="86"/>
  <c r="K931" i="86"/>
  <c r="L931" i="86"/>
  <c r="K932" i="86"/>
  <c r="L932" i="86"/>
  <c r="K933" i="86"/>
  <c r="L933" i="86"/>
  <c r="K934" i="86"/>
  <c r="L934" i="86"/>
  <c r="K935" i="86"/>
  <c r="L935" i="86"/>
  <c r="L886" i="86"/>
  <c r="K886" i="86"/>
  <c r="K837" i="86"/>
  <c r="L837" i="86"/>
  <c r="K838" i="86"/>
  <c r="L838" i="86"/>
  <c r="K839" i="86"/>
  <c r="L839" i="86"/>
  <c r="K840" i="86"/>
  <c r="L840" i="86"/>
  <c r="K841" i="86"/>
  <c r="L841" i="86"/>
  <c r="K842" i="86"/>
  <c r="L842" i="86"/>
  <c r="K843" i="86"/>
  <c r="L843" i="86"/>
  <c r="K844" i="86"/>
  <c r="L844" i="86"/>
  <c r="K845" i="86"/>
  <c r="L845" i="86"/>
  <c r="K846" i="86"/>
  <c r="L846" i="86"/>
  <c r="K847" i="86"/>
  <c r="L847" i="86"/>
  <c r="K848" i="86"/>
  <c r="L848" i="86"/>
  <c r="K849" i="86"/>
  <c r="L849" i="86"/>
  <c r="K850" i="86"/>
  <c r="L850" i="86"/>
  <c r="K851" i="86"/>
  <c r="L851" i="86"/>
  <c r="K852" i="86"/>
  <c r="L852" i="86"/>
  <c r="K853" i="86"/>
  <c r="L853" i="86"/>
  <c r="K854" i="86"/>
  <c r="L854" i="86"/>
  <c r="K855" i="86"/>
  <c r="L855" i="86"/>
  <c r="K856" i="86"/>
  <c r="L856" i="86"/>
  <c r="K857" i="86"/>
  <c r="L857" i="86"/>
  <c r="K858" i="86"/>
  <c r="L858" i="86"/>
  <c r="K859" i="86"/>
  <c r="L859" i="86"/>
  <c r="K860" i="86"/>
  <c r="L860" i="86"/>
  <c r="K861" i="86"/>
  <c r="L861" i="86"/>
  <c r="K862" i="86"/>
  <c r="L862" i="86"/>
  <c r="K863" i="86"/>
  <c r="L863" i="86"/>
  <c r="K864" i="86"/>
  <c r="L864" i="86"/>
  <c r="K865" i="86"/>
  <c r="L865" i="86"/>
  <c r="K866" i="86"/>
  <c r="L866" i="86"/>
  <c r="K867" i="86"/>
  <c r="L867" i="86"/>
  <c r="K868" i="86"/>
  <c r="L868" i="86"/>
  <c r="K869" i="86"/>
  <c r="L869" i="86"/>
  <c r="K870" i="86"/>
  <c r="L870" i="86"/>
  <c r="K871" i="86"/>
  <c r="L871" i="86"/>
  <c r="K872" i="86"/>
  <c r="L872" i="86"/>
  <c r="K873" i="86"/>
  <c r="L873" i="86"/>
  <c r="K874" i="86"/>
  <c r="L874" i="86"/>
  <c r="K875" i="86"/>
  <c r="L875" i="86"/>
  <c r="K876" i="86"/>
  <c r="L876" i="86"/>
  <c r="K877" i="86"/>
  <c r="L877" i="86"/>
  <c r="K878" i="86"/>
  <c r="L878" i="86"/>
  <c r="K879" i="86"/>
  <c r="L879" i="86"/>
  <c r="K880" i="86"/>
  <c r="L880" i="86"/>
  <c r="K881" i="86"/>
  <c r="L881" i="86"/>
  <c r="K882" i="86"/>
  <c r="L882" i="86"/>
  <c r="K883" i="86"/>
  <c r="L883" i="86"/>
  <c r="K884" i="86"/>
  <c r="L884" i="86"/>
  <c r="K885" i="86"/>
  <c r="L885" i="86"/>
  <c r="L836" i="86"/>
  <c r="K836" i="86"/>
  <c r="K787" i="86"/>
  <c r="L787" i="86"/>
  <c r="K788" i="86"/>
  <c r="L788" i="86"/>
  <c r="K789" i="86"/>
  <c r="L789" i="86"/>
  <c r="K790" i="86"/>
  <c r="L790" i="86"/>
  <c r="K791" i="86"/>
  <c r="L791" i="86"/>
  <c r="K792" i="86"/>
  <c r="L792" i="86"/>
  <c r="K793" i="86"/>
  <c r="L793" i="86"/>
  <c r="K794" i="86"/>
  <c r="L794" i="86"/>
  <c r="K795" i="86"/>
  <c r="L795" i="86"/>
  <c r="K796" i="86"/>
  <c r="L796" i="86"/>
  <c r="K797" i="86"/>
  <c r="L797" i="86"/>
  <c r="K798" i="86"/>
  <c r="L798" i="86"/>
  <c r="K799" i="86"/>
  <c r="L799" i="86"/>
  <c r="K800" i="86"/>
  <c r="L800" i="86"/>
  <c r="K801" i="86"/>
  <c r="L801" i="86"/>
  <c r="K802" i="86"/>
  <c r="L802" i="86"/>
  <c r="K803" i="86"/>
  <c r="L803" i="86"/>
  <c r="K804" i="86"/>
  <c r="L804" i="86"/>
  <c r="K805" i="86"/>
  <c r="L805" i="86"/>
  <c r="K806" i="86"/>
  <c r="L806" i="86"/>
  <c r="K807" i="86"/>
  <c r="L807" i="86"/>
  <c r="K808" i="86"/>
  <c r="L808" i="86"/>
  <c r="K809" i="86"/>
  <c r="L809" i="86"/>
  <c r="K810" i="86"/>
  <c r="L810" i="86"/>
  <c r="K811" i="86"/>
  <c r="L811" i="86"/>
  <c r="K812" i="86"/>
  <c r="L812" i="86"/>
  <c r="K813" i="86"/>
  <c r="L813" i="86"/>
  <c r="K814" i="86"/>
  <c r="L814" i="86"/>
  <c r="K815" i="86"/>
  <c r="L815" i="86"/>
  <c r="K816" i="86"/>
  <c r="L816" i="86"/>
  <c r="K817" i="86"/>
  <c r="L817" i="86"/>
  <c r="K818" i="86"/>
  <c r="L818" i="86"/>
  <c r="K819" i="86"/>
  <c r="L819" i="86"/>
  <c r="K820" i="86"/>
  <c r="L820" i="86"/>
  <c r="K821" i="86"/>
  <c r="L821" i="86"/>
  <c r="K822" i="86"/>
  <c r="L822" i="86"/>
  <c r="K823" i="86"/>
  <c r="L823" i="86"/>
  <c r="K824" i="86"/>
  <c r="L824" i="86"/>
  <c r="K825" i="86"/>
  <c r="L825" i="86"/>
  <c r="K826" i="86"/>
  <c r="L826" i="86"/>
  <c r="K827" i="86"/>
  <c r="L827" i="86"/>
  <c r="K828" i="86"/>
  <c r="L828" i="86"/>
  <c r="K829" i="86"/>
  <c r="L829" i="86"/>
  <c r="K830" i="86"/>
  <c r="L830" i="86"/>
  <c r="K831" i="86"/>
  <c r="L831" i="86"/>
  <c r="K832" i="86"/>
  <c r="L832" i="86"/>
  <c r="K833" i="86"/>
  <c r="L833" i="86"/>
  <c r="K834" i="86"/>
  <c r="L834" i="86"/>
  <c r="K835" i="86"/>
  <c r="L835" i="86"/>
  <c r="L786" i="86"/>
  <c r="K786" i="86"/>
  <c r="K737" i="86"/>
  <c r="L737" i="86"/>
  <c r="K738" i="86"/>
  <c r="L738" i="86"/>
  <c r="K739" i="86"/>
  <c r="L739" i="86"/>
  <c r="K740" i="86"/>
  <c r="L740" i="86"/>
  <c r="K741" i="86"/>
  <c r="L741" i="86"/>
  <c r="K742" i="86"/>
  <c r="L742" i="86"/>
  <c r="K743" i="86"/>
  <c r="L743" i="86"/>
  <c r="K744" i="86"/>
  <c r="L744" i="86"/>
  <c r="K745" i="86"/>
  <c r="L745" i="86"/>
  <c r="K746" i="86"/>
  <c r="L746" i="86"/>
  <c r="K747" i="86"/>
  <c r="L747" i="86"/>
  <c r="K748" i="86"/>
  <c r="L748" i="86"/>
  <c r="K749" i="86"/>
  <c r="L749" i="86"/>
  <c r="K750" i="86"/>
  <c r="L750" i="86"/>
  <c r="K751" i="86"/>
  <c r="L751" i="86"/>
  <c r="K752" i="86"/>
  <c r="L752" i="86"/>
  <c r="K753" i="86"/>
  <c r="L753" i="86"/>
  <c r="K754" i="86"/>
  <c r="L754" i="86"/>
  <c r="K755" i="86"/>
  <c r="L755" i="86"/>
  <c r="K756" i="86"/>
  <c r="L756" i="86"/>
  <c r="K757" i="86"/>
  <c r="L757" i="86"/>
  <c r="K758" i="86"/>
  <c r="L758" i="86"/>
  <c r="K759" i="86"/>
  <c r="L759" i="86"/>
  <c r="K760" i="86"/>
  <c r="L760" i="86"/>
  <c r="K761" i="86"/>
  <c r="L761" i="86"/>
  <c r="K762" i="86"/>
  <c r="L762" i="86"/>
  <c r="K763" i="86"/>
  <c r="L763" i="86"/>
  <c r="K764" i="86"/>
  <c r="L764" i="86"/>
  <c r="K765" i="86"/>
  <c r="L765" i="86"/>
  <c r="K766" i="86"/>
  <c r="L766" i="86"/>
  <c r="K767" i="86"/>
  <c r="L767" i="86"/>
  <c r="K768" i="86"/>
  <c r="L768" i="86"/>
  <c r="K769" i="86"/>
  <c r="L769" i="86"/>
  <c r="K770" i="86"/>
  <c r="L770" i="86"/>
  <c r="K771" i="86"/>
  <c r="L771" i="86"/>
  <c r="K772" i="86"/>
  <c r="L772" i="86"/>
  <c r="K773" i="86"/>
  <c r="L773" i="86"/>
  <c r="K774" i="86"/>
  <c r="L774" i="86"/>
  <c r="K775" i="86"/>
  <c r="L775" i="86"/>
  <c r="K776" i="86"/>
  <c r="L776" i="86"/>
  <c r="K777" i="86"/>
  <c r="L777" i="86"/>
  <c r="K778" i="86"/>
  <c r="L778" i="86"/>
  <c r="K779" i="86"/>
  <c r="L779" i="86"/>
  <c r="K780" i="86"/>
  <c r="L780" i="86"/>
  <c r="K781" i="86"/>
  <c r="L781" i="86"/>
  <c r="K782" i="86"/>
  <c r="L782" i="86"/>
  <c r="K783" i="86"/>
  <c r="L783" i="86"/>
  <c r="K784" i="86"/>
  <c r="L784" i="86"/>
  <c r="K785" i="86"/>
  <c r="L785" i="86"/>
  <c r="L736" i="86"/>
  <c r="K736" i="86"/>
  <c r="K687" i="86"/>
  <c r="L687" i="86"/>
  <c r="K688" i="86"/>
  <c r="L688" i="86"/>
  <c r="K689" i="86"/>
  <c r="L689" i="86"/>
  <c r="K690" i="86"/>
  <c r="L690" i="86"/>
  <c r="K691" i="86"/>
  <c r="L691" i="86"/>
  <c r="K692" i="86"/>
  <c r="L692" i="86"/>
  <c r="K693" i="86"/>
  <c r="L693" i="86"/>
  <c r="K694" i="86"/>
  <c r="L694" i="86"/>
  <c r="K695" i="86"/>
  <c r="L695" i="86"/>
  <c r="K696" i="86"/>
  <c r="L696" i="86"/>
  <c r="K697" i="86"/>
  <c r="L697" i="86"/>
  <c r="K698" i="86"/>
  <c r="L698" i="86"/>
  <c r="K699" i="86"/>
  <c r="L699" i="86"/>
  <c r="K700" i="86"/>
  <c r="L700" i="86"/>
  <c r="K701" i="86"/>
  <c r="L701" i="86"/>
  <c r="K702" i="86"/>
  <c r="L702" i="86"/>
  <c r="K703" i="86"/>
  <c r="L703" i="86"/>
  <c r="K704" i="86"/>
  <c r="L704" i="86"/>
  <c r="K705" i="86"/>
  <c r="L705" i="86"/>
  <c r="K706" i="86"/>
  <c r="L706" i="86"/>
  <c r="K707" i="86"/>
  <c r="L707" i="86"/>
  <c r="K708" i="86"/>
  <c r="L708" i="86"/>
  <c r="K709" i="86"/>
  <c r="L709" i="86"/>
  <c r="K710" i="86"/>
  <c r="L710" i="86"/>
  <c r="K711" i="86"/>
  <c r="L711" i="86"/>
  <c r="K712" i="86"/>
  <c r="L712" i="86"/>
  <c r="K713" i="86"/>
  <c r="L713" i="86"/>
  <c r="K714" i="86"/>
  <c r="L714" i="86"/>
  <c r="K715" i="86"/>
  <c r="L715" i="86"/>
  <c r="K716" i="86"/>
  <c r="L716" i="86"/>
  <c r="K717" i="86"/>
  <c r="L717" i="86"/>
  <c r="K718" i="86"/>
  <c r="L718" i="86"/>
  <c r="K719" i="86"/>
  <c r="L719" i="86"/>
  <c r="K720" i="86"/>
  <c r="L720" i="86"/>
  <c r="K721" i="86"/>
  <c r="L721" i="86"/>
  <c r="K722" i="86"/>
  <c r="L722" i="86"/>
  <c r="K723" i="86"/>
  <c r="L723" i="86"/>
  <c r="K724" i="86"/>
  <c r="L724" i="86"/>
  <c r="K725" i="86"/>
  <c r="L725" i="86"/>
  <c r="K726" i="86"/>
  <c r="L726" i="86"/>
  <c r="K727" i="86"/>
  <c r="L727" i="86"/>
  <c r="K728" i="86"/>
  <c r="L728" i="86"/>
  <c r="K729" i="86"/>
  <c r="L729" i="86"/>
  <c r="K730" i="86"/>
  <c r="L730" i="86"/>
  <c r="K731" i="86"/>
  <c r="L731" i="86"/>
  <c r="K732" i="86"/>
  <c r="L732" i="86"/>
  <c r="K733" i="86"/>
  <c r="L733" i="86"/>
  <c r="K734" i="86"/>
  <c r="L734" i="86"/>
  <c r="K735" i="86"/>
  <c r="L735" i="86"/>
  <c r="L686" i="86"/>
  <c r="K686" i="86"/>
  <c r="K637" i="86"/>
  <c r="L637" i="86"/>
  <c r="K638" i="86"/>
  <c r="L638" i="86"/>
  <c r="K639" i="86"/>
  <c r="L639" i="86"/>
  <c r="K640" i="86"/>
  <c r="L640" i="86"/>
  <c r="K641" i="86"/>
  <c r="L641" i="86"/>
  <c r="K642" i="86"/>
  <c r="L642" i="86"/>
  <c r="K643" i="86"/>
  <c r="L643" i="86"/>
  <c r="K644" i="86"/>
  <c r="L644" i="86"/>
  <c r="K645" i="86"/>
  <c r="L645" i="86"/>
  <c r="K646" i="86"/>
  <c r="L646" i="86"/>
  <c r="K647" i="86"/>
  <c r="L647" i="86"/>
  <c r="K648" i="86"/>
  <c r="L648" i="86"/>
  <c r="K649" i="86"/>
  <c r="L649" i="86"/>
  <c r="K650" i="86"/>
  <c r="L650" i="86"/>
  <c r="K651" i="86"/>
  <c r="L651" i="86"/>
  <c r="K652" i="86"/>
  <c r="L652" i="86"/>
  <c r="K653" i="86"/>
  <c r="L653" i="86"/>
  <c r="K654" i="86"/>
  <c r="L654" i="86"/>
  <c r="K655" i="86"/>
  <c r="L655" i="86"/>
  <c r="K656" i="86"/>
  <c r="L656" i="86"/>
  <c r="K657" i="86"/>
  <c r="L657" i="86"/>
  <c r="K658" i="86"/>
  <c r="L658" i="86"/>
  <c r="K659" i="86"/>
  <c r="L659" i="86"/>
  <c r="K660" i="86"/>
  <c r="L660" i="86"/>
  <c r="K661" i="86"/>
  <c r="L661" i="86"/>
  <c r="K662" i="86"/>
  <c r="L662" i="86"/>
  <c r="K663" i="86"/>
  <c r="L663" i="86"/>
  <c r="K664" i="86"/>
  <c r="L664" i="86"/>
  <c r="K665" i="86"/>
  <c r="L665" i="86"/>
  <c r="K666" i="86"/>
  <c r="L666" i="86"/>
  <c r="K667" i="86"/>
  <c r="L667" i="86"/>
  <c r="K668" i="86"/>
  <c r="L668" i="86"/>
  <c r="K669" i="86"/>
  <c r="L669" i="86"/>
  <c r="K670" i="86"/>
  <c r="L670" i="86"/>
  <c r="K671" i="86"/>
  <c r="L671" i="86"/>
  <c r="K672" i="86"/>
  <c r="L672" i="86"/>
  <c r="K673" i="86"/>
  <c r="L673" i="86"/>
  <c r="K674" i="86"/>
  <c r="L674" i="86"/>
  <c r="K675" i="86"/>
  <c r="L675" i="86"/>
  <c r="K676" i="86"/>
  <c r="L676" i="86"/>
  <c r="K677" i="86"/>
  <c r="L677" i="86"/>
  <c r="K678" i="86"/>
  <c r="L678" i="86"/>
  <c r="K679" i="86"/>
  <c r="L679" i="86"/>
  <c r="K680" i="86"/>
  <c r="L680" i="86"/>
  <c r="K681" i="86"/>
  <c r="L681" i="86"/>
  <c r="K682" i="86"/>
  <c r="L682" i="86"/>
  <c r="K683" i="86"/>
  <c r="L683" i="86"/>
  <c r="K684" i="86"/>
  <c r="L684" i="86"/>
  <c r="K685" i="86"/>
  <c r="L685" i="86"/>
  <c r="L636" i="86"/>
  <c r="K636" i="86"/>
  <c r="K587" i="86"/>
  <c r="L587" i="86"/>
  <c r="K588" i="86"/>
  <c r="L588" i="86"/>
  <c r="K589" i="86"/>
  <c r="L589" i="86"/>
  <c r="K590" i="86"/>
  <c r="L590" i="86"/>
  <c r="K591" i="86"/>
  <c r="L591" i="86"/>
  <c r="K592" i="86"/>
  <c r="L592" i="86"/>
  <c r="K593" i="86"/>
  <c r="L593" i="86"/>
  <c r="K594" i="86"/>
  <c r="L594" i="86"/>
  <c r="K595" i="86"/>
  <c r="L595" i="86"/>
  <c r="K596" i="86"/>
  <c r="L596" i="86"/>
  <c r="K597" i="86"/>
  <c r="L597" i="86"/>
  <c r="K598" i="86"/>
  <c r="L598" i="86"/>
  <c r="K599" i="86"/>
  <c r="L599" i="86"/>
  <c r="K600" i="86"/>
  <c r="L600" i="86"/>
  <c r="K601" i="86"/>
  <c r="L601" i="86"/>
  <c r="K602" i="86"/>
  <c r="L602" i="86"/>
  <c r="K603" i="86"/>
  <c r="L603" i="86"/>
  <c r="K604" i="86"/>
  <c r="L604" i="86"/>
  <c r="K605" i="86"/>
  <c r="L605" i="86"/>
  <c r="K606" i="86"/>
  <c r="L606" i="86"/>
  <c r="K607" i="86"/>
  <c r="L607" i="86"/>
  <c r="K608" i="86"/>
  <c r="L608" i="86"/>
  <c r="K609" i="86"/>
  <c r="L609" i="86"/>
  <c r="K610" i="86"/>
  <c r="L610" i="86"/>
  <c r="K611" i="86"/>
  <c r="L611" i="86"/>
  <c r="K612" i="86"/>
  <c r="L612" i="86"/>
  <c r="K613" i="86"/>
  <c r="L613" i="86"/>
  <c r="K614" i="86"/>
  <c r="L614" i="86"/>
  <c r="K615" i="86"/>
  <c r="L615" i="86"/>
  <c r="K616" i="86"/>
  <c r="L616" i="86"/>
  <c r="K617" i="86"/>
  <c r="L617" i="86"/>
  <c r="K618" i="86"/>
  <c r="L618" i="86"/>
  <c r="K619" i="86"/>
  <c r="L619" i="86"/>
  <c r="K620" i="86"/>
  <c r="L620" i="86"/>
  <c r="K621" i="86"/>
  <c r="L621" i="86"/>
  <c r="K622" i="86"/>
  <c r="L622" i="86"/>
  <c r="K623" i="86"/>
  <c r="L623" i="86"/>
  <c r="K624" i="86"/>
  <c r="L624" i="86"/>
  <c r="K625" i="86"/>
  <c r="L625" i="86"/>
  <c r="K626" i="86"/>
  <c r="L626" i="86"/>
  <c r="K627" i="86"/>
  <c r="L627" i="86"/>
  <c r="K628" i="86"/>
  <c r="L628" i="86"/>
  <c r="K629" i="86"/>
  <c r="L629" i="86"/>
  <c r="K630" i="86"/>
  <c r="L630" i="86"/>
  <c r="K631" i="86"/>
  <c r="L631" i="86"/>
  <c r="K632" i="86"/>
  <c r="L632" i="86"/>
  <c r="K633" i="86"/>
  <c r="L633" i="86"/>
  <c r="K634" i="86"/>
  <c r="L634" i="86"/>
  <c r="K635" i="86"/>
  <c r="L635" i="86"/>
  <c r="L586" i="86"/>
  <c r="K586" i="86"/>
  <c r="K537" i="86"/>
  <c r="L537" i="86"/>
  <c r="K538" i="86"/>
  <c r="L538" i="86"/>
  <c r="K539" i="86"/>
  <c r="L539" i="86"/>
  <c r="K540" i="86"/>
  <c r="L540" i="86"/>
  <c r="K541" i="86"/>
  <c r="L541" i="86"/>
  <c r="K542" i="86"/>
  <c r="L542" i="86"/>
  <c r="K543" i="86"/>
  <c r="L543" i="86"/>
  <c r="K544" i="86"/>
  <c r="L544" i="86"/>
  <c r="K545" i="86"/>
  <c r="L545" i="86"/>
  <c r="K546" i="86"/>
  <c r="L546" i="86"/>
  <c r="K547" i="86"/>
  <c r="L547" i="86"/>
  <c r="K548" i="86"/>
  <c r="L548" i="86"/>
  <c r="K549" i="86"/>
  <c r="L549" i="86"/>
  <c r="K550" i="86"/>
  <c r="L550" i="86"/>
  <c r="K551" i="86"/>
  <c r="L551" i="86"/>
  <c r="K552" i="86"/>
  <c r="L552" i="86"/>
  <c r="K553" i="86"/>
  <c r="L553" i="86"/>
  <c r="K554" i="86"/>
  <c r="L554" i="86"/>
  <c r="K555" i="86"/>
  <c r="L555" i="86"/>
  <c r="K556" i="86"/>
  <c r="L556" i="86"/>
  <c r="K557" i="86"/>
  <c r="L557" i="86"/>
  <c r="K558" i="86"/>
  <c r="L558" i="86"/>
  <c r="K559" i="86"/>
  <c r="L559" i="86"/>
  <c r="K560" i="86"/>
  <c r="L560" i="86"/>
  <c r="K561" i="86"/>
  <c r="L561" i="86"/>
  <c r="K562" i="86"/>
  <c r="L562" i="86"/>
  <c r="K563" i="86"/>
  <c r="L563" i="86"/>
  <c r="K564" i="86"/>
  <c r="L564" i="86"/>
  <c r="K565" i="86"/>
  <c r="L565" i="86"/>
  <c r="K566" i="86"/>
  <c r="L566" i="86"/>
  <c r="K567" i="86"/>
  <c r="L567" i="86"/>
  <c r="K568" i="86"/>
  <c r="L568" i="86"/>
  <c r="K569" i="86"/>
  <c r="L569" i="86"/>
  <c r="K570" i="86"/>
  <c r="L570" i="86"/>
  <c r="K571" i="86"/>
  <c r="L571" i="86"/>
  <c r="K572" i="86"/>
  <c r="L572" i="86"/>
  <c r="K573" i="86"/>
  <c r="L573" i="86"/>
  <c r="K574" i="86"/>
  <c r="L574" i="86"/>
  <c r="K575" i="86"/>
  <c r="L575" i="86"/>
  <c r="K576" i="86"/>
  <c r="L576" i="86"/>
  <c r="K577" i="86"/>
  <c r="L577" i="86"/>
  <c r="K578" i="86"/>
  <c r="L578" i="86"/>
  <c r="K579" i="86"/>
  <c r="L579" i="86"/>
  <c r="K580" i="86"/>
  <c r="L580" i="86"/>
  <c r="K581" i="86"/>
  <c r="L581" i="86"/>
  <c r="K582" i="86"/>
  <c r="L582" i="86"/>
  <c r="K583" i="86"/>
  <c r="L583" i="86"/>
  <c r="K584" i="86"/>
  <c r="L584" i="86"/>
  <c r="K585" i="86"/>
  <c r="L585" i="86"/>
  <c r="L536" i="86"/>
  <c r="K536" i="86"/>
  <c r="K487" i="86"/>
  <c r="L487" i="86"/>
  <c r="K488" i="86"/>
  <c r="L488" i="86"/>
  <c r="K489" i="86"/>
  <c r="L489" i="86"/>
  <c r="K490" i="86"/>
  <c r="L490" i="86"/>
  <c r="K491" i="86"/>
  <c r="L491" i="86"/>
  <c r="K492" i="86"/>
  <c r="L492" i="86"/>
  <c r="K493" i="86"/>
  <c r="L493" i="86"/>
  <c r="K494" i="86"/>
  <c r="L494" i="86"/>
  <c r="K495" i="86"/>
  <c r="L495" i="86"/>
  <c r="K496" i="86"/>
  <c r="L496" i="86"/>
  <c r="K497" i="86"/>
  <c r="L497" i="86"/>
  <c r="K498" i="86"/>
  <c r="L498" i="86"/>
  <c r="K499" i="86"/>
  <c r="L499" i="86"/>
  <c r="K500" i="86"/>
  <c r="L500" i="86"/>
  <c r="K501" i="86"/>
  <c r="L501" i="86"/>
  <c r="K502" i="86"/>
  <c r="L502" i="86"/>
  <c r="K503" i="86"/>
  <c r="L503" i="86"/>
  <c r="K504" i="86"/>
  <c r="L504" i="86"/>
  <c r="K505" i="86"/>
  <c r="L505" i="86"/>
  <c r="K506" i="86"/>
  <c r="L506" i="86"/>
  <c r="K507" i="86"/>
  <c r="L507" i="86"/>
  <c r="K508" i="86"/>
  <c r="L508" i="86"/>
  <c r="K509" i="86"/>
  <c r="L509" i="86"/>
  <c r="K510" i="86"/>
  <c r="L510" i="86"/>
  <c r="K511" i="86"/>
  <c r="L511" i="86"/>
  <c r="K512" i="86"/>
  <c r="L512" i="86"/>
  <c r="K513" i="86"/>
  <c r="L513" i="86"/>
  <c r="K514" i="86"/>
  <c r="L514" i="86"/>
  <c r="K515" i="86"/>
  <c r="L515" i="86"/>
  <c r="K516" i="86"/>
  <c r="L516" i="86"/>
  <c r="K517" i="86"/>
  <c r="L517" i="86"/>
  <c r="K518" i="86"/>
  <c r="L518" i="86"/>
  <c r="K519" i="86"/>
  <c r="L519" i="86"/>
  <c r="K520" i="86"/>
  <c r="L520" i="86"/>
  <c r="K521" i="86"/>
  <c r="L521" i="86"/>
  <c r="K522" i="86"/>
  <c r="L522" i="86"/>
  <c r="K523" i="86"/>
  <c r="L523" i="86"/>
  <c r="K524" i="86"/>
  <c r="L524" i="86"/>
  <c r="K525" i="86"/>
  <c r="L525" i="86"/>
  <c r="K526" i="86"/>
  <c r="L526" i="86"/>
  <c r="K527" i="86"/>
  <c r="L527" i="86"/>
  <c r="K528" i="86"/>
  <c r="L528" i="86"/>
  <c r="K529" i="86"/>
  <c r="L529" i="86"/>
  <c r="K530" i="86"/>
  <c r="L530" i="86"/>
  <c r="K531" i="86"/>
  <c r="L531" i="86"/>
  <c r="K532" i="86"/>
  <c r="L532" i="86"/>
  <c r="K533" i="86"/>
  <c r="L533" i="86"/>
  <c r="K534" i="86"/>
  <c r="L534" i="86"/>
  <c r="K535" i="86"/>
  <c r="L535" i="86"/>
  <c r="L486" i="86"/>
  <c r="K486" i="86"/>
  <c r="K437" i="86"/>
  <c r="L437" i="86"/>
  <c r="K438" i="86"/>
  <c r="L438" i="86"/>
  <c r="K439" i="86"/>
  <c r="L439" i="86"/>
  <c r="K440" i="86"/>
  <c r="L440" i="86"/>
  <c r="K441" i="86"/>
  <c r="L441" i="86"/>
  <c r="K442" i="86"/>
  <c r="L442" i="86"/>
  <c r="K443" i="86"/>
  <c r="L443" i="86"/>
  <c r="K444" i="86"/>
  <c r="L444" i="86"/>
  <c r="K445" i="86"/>
  <c r="L445" i="86"/>
  <c r="K446" i="86"/>
  <c r="L446" i="86"/>
  <c r="K447" i="86"/>
  <c r="L447" i="86"/>
  <c r="K448" i="86"/>
  <c r="L448" i="86"/>
  <c r="K449" i="86"/>
  <c r="L449" i="86"/>
  <c r="K450" i="86"/>
  <c r="L450" i="86"/>
  <c r="K451" i="86"/>
  <c r="L451" i="86"/>
  <c r="K452" i="86"/>
  <c r="L452" i="86"/>
  <c r="K453" i="86"/>
  <c r="L453" i="86"/>
  <c r="K454" i="86"/>
  <c r="L454" i="86"/>
  <c r="K455" i="86"/>
  <c r="L455" i="86"/>
  <c r="K456" i="86"/>
  <c r="L456" i="86"/>
  <c r="K457" i="86"/>
  <c r="L457" i="86"/>
  <c r="K458" i="86"/>
  <c r="L458" i="86"/>
  <c r="K459" i="86"/>
  <c r="L459" i="86"/>
  <c r="K460" i="86"/>
  <c r="L460" i="86"/>
  <c r="K461" i="86"/>
  <c r="L461" i="86"/>
  <c r="K462" i="86"/>
  <c r="L462" i="86"/>
  <c r="K463" i="86"/>
  <c r="L463" i="86"/>
  <c r="K464" i="86"/>
  <c r="L464" i="86"/>
  <c r="K465" i="86"/>
  <c r="L465" i="86"/>
  <c r="K466" i="86"/>
  <c r="L466" i="86"/>
  <c r="K467" i="86"/>
  <c r="L467" i="86"/>
  <c r="K468" i="86"/>
  <c r="L468" i="86"/>
  <c r="K469" i="86"/>
  <c r="L469" i="86"/>
  <c r="K470" i="86"/>
  <c r="L470" i="86"/>
  <c r="K471" i="86"/>
  <c r="L471" i="86"/>
  <c r="K472" i="86"/>
  <c r="L472" i="86"/>
  <c r="K473" i="86"/>
  <c r="L473" i="86"/>
  <c r="K474" i="86"/>
  <c r="L474" i="86"/>
  <c r="K475" i="86"/>
  <c r="L475" i="86"/>
  <c r="K476" i="86"/>
  <c r="L476" i="86"/>
  <c r="K477" i="86"/>
  <c r="L477" i="86"/>
  <c r="K478" i="86"/>
  <c r="L478" i="86"/>
  <c r="K479" i="86"/>
  <c r="L479" i="86"/>
  <c r="K480" i="86"/>
  <c r="L480" i="86"/>
  <c r="K481" i="86"/>
  <c r="L481" i="86"/>
  <c r="K482" i="86"/>
  <c r="L482" i="86"/>
  <c r="K483" i="86"/>
  <c r="L483" i="86"/>
  <c r="K484" i="86"/>
  <c r="L484" i="86"/>
  <c r="K485" i="86"/>
  <c r="L485" i="86"/>
  <c r="L436" i="86"/>
  <c r="K436" i="86"/>
  <c r="K387" i="86"/>
  <c r="L387" i="86"/>
  <c r="K388" i="86"/>
  <c r="L388" i="86"/>
  <c r="K389" i="86"/>
  <c r="L389" i="86"/>
  <c r="K390" i="86"/>
  <c r="L390" i="86"/>
  <c r="K391" i="86"/>
  <c r="L391" i="86"/>
  <c r="K392" i="86"/>
  <c r="L392" i="86"/>
  <c r="K393" i="86"/>
  <c r="L393" i="86"/>
  <c r="K394" i="86"/>
  <c r="L394" i="86"/>
  <c r="K395" i="86"/>
  <c r="L395" i="86"/>
  <c r="K396" i="86"/>
  <c r="L396" i="86"/>
  <c r="K397" i="86"/>
  <c r="L397" i="86"/>
  <c r="K398" i="86"/>
  <c r="L398" i="86"/>
  <c r="K399" i="86"/>
  <c r="L399" i="86"/>
  <c r="K400" i="86"/>
  <c r="L400" i="86"/>
  <c r="K401" i="86"/>
  <c r="L401" i="86"/>
  <c r="K402" i="86"/>
  <c r="L402" i="86"/>
  <c r="K403" i="86"/>
  <c r="L403" i="86"/>
  <c r="K404" i="86"/>
  <c r="L404" i="86"/>
  <c r="K405" i="86"/>
  <c r="L405" i="86"/>
  <c r="K406" i="86"/>
  <c r="L406" i="86"/>
  <c r="K407" i="86"/>
  <c r="L407" i="86"/>
  <c r="K408" i="86"/>
  <c r="L408" i="86"/>
  <c r="K409" i="86"/>
  <c r="L409" i="86"/>
  <c r="K410" i="86"/>
  <c r="L410" i="86"/>
  <c r="K411" i="86"/>
  <c r="L411" i="86"/>
  <c r="K412" i="86"/>
  <c r="L412" i="86"/>
  <c r="K413" i="86"/>
  <c r="L413" i="86"/>
  <c r="K414" i="86"/>
  <c r="L414" i="86"/>
  <c r="K415" i="86"/>
  <c r="L415" i="86"/>
  <c r="K416" i="86"/>
  <c r="L416" i="86"/>
  <c r="K417" i="86"/>
  <c r="L417" i="86"/>
  <c r="K418" i="86"/>
  <c r="L418" i="86"/>
  <c r="K419" i="86"/>
  <c r="L419" i="86"/>
  <c r="K420" i="86"/>
  <c r="L420" i="86"/>
  <c r="K421" i="86"/>
  <c r="L421" i="86"/>
  <c r="K422" i="86"/>
  <c r="L422" i="86"/>
  <c r="K423" i="86"/>
  <c r="L423" i="86"/>
  <c r="K424" i="86"/>
  <c r="L424" i="86"/>
  <c r="K425" i="86"/>
  <c r="L425" i="86"/>
  <c r="K426" i="86"/>
  <c r="L426" i="86"/>
  <c r="K427" i="86"/>
  <c r="L427" i="86"/>
  <c r="K428" i="86"/>
  <c r="L428" i="86"/>
  <c r="K429" i="86"/>
  <c r="L429" i="86"/>
  <c r="K430" i="86"/>
  <c r="L430" i="86"/>
  <c r="K431" i="86"/>
  <c r="L431" i="86"/>
  <c r="K432" i="86"/>
  <c r="L432" i="86"/>
  <c r="K433" i="86"/>
  <c r="L433" i="86"/>
  <c r="K434" i="86"/>
  <c r="L434" i="86"/>
  <c r="K435" i="86"/>
  <c r="L435" i="86"/>
  <c r="L386" i="86"/>
  <c r="K386" i="86"/>
  <c r="K337" i="86"/>
  <c r="L337" i="86"/>
  <c r="K338" i="86"/>
  <c r="L338" i="86"/>
  <c r="K339" i="86"/>
  <c r="L339" i="86"/>
  <c r="K340" i="86"/>
  <c r="L340" i="86"/>
  <c r="K341" i="86"/>
  <c r="L341" i="86"/>
  <c r="K342" i="86"/>
  <c r="L342" i="86"/>
  <c r="K343" i="86"/>
  <c r="L343" i="86"/>
  <c r="K344" i="86"/>
  <c r="L344" i="86"/>
  <c r="K345" i="86"/>
  <c r="L345" i="86"/>
  <c r="K346" i="86"/>
  <c r="L346" i="86"/>
  <c r="K347" i="86"/>
  <c r="L347" i="86"/>
  <c r="K348" i="86"/>
  <c r="L348" i="86"/>
  <c r="K349" i="86"/>
  <c r="L349" i="86"/>
  <c r="K350" i="86"/>
  <c r="L350" i="86"/>
  <c r="K351" i="86"/>
  <c r="L351" i="86"/>
  <c r="K352" i="86"/>
  <c r="L352" i="86"/>
  <c r="K353" i="86"/>
  <c r="L353" i="86"/>
  <c r="K354" i="86"/>
  <c r="L354" i="86"/>
  <c r="K355" i="86"/>
  <c r="L355" i="86"/>
  <c r="K356" i="86"/>
  <c r="L356" i="86"/>
  <c r="K357" i="86"/>
  <c r="L357" i="86"/>
  <c r="K358" i="86"/>
  <c r="L358" i="86"/>
  <c r="K359" i="86"/>
  <c r="L359" i="86"/>
  <c r="K360" i="86"/>
  <c r="L360" i="86"/>
  <c r="K361" i="86"/>
  <c r="L361" i="86"/>
  <c r="K362" i="86"/>
  <c r="L362" i="86"/>
  <c r="K363" i="86"/>
  <c r="L363" i="86"/>
  <c r="K364" i="86"/>
  <c r="L364" i="86"/>
  <c r="K365" i="86"/>
  <c r="L365" i="86"/>
  <c r="K366" i="86"/>
  <c r="L366" i="86"/>
  <c r="K367" i="86"/>
  <c r="L367" i="86"/>
  <c r="K368" i="86"/>
  <c r="L368" i="86"/>
  <c r="K369" i="86"/>
  <c r="L369" i="86"/>
  <c r="K370" i="86"/>
  <c r="L370" i="86"/>
  <c r="K371" i="86"/>
  <c r="L371" i="86"/>
  <c r="K372" i="86"/>
  <c r="L372" i="86"/>
  <c r="K373" i="86"/>
  <c r="L373" i="86"/>
  <c r="K374" i="86"/>
  <c r="L374" i="86"/>
  <c r="K375" i="86"/>
  <c r="L375" i="86"/>
  <c r="K376" i="86"/>
  <c r="L376" i="86"/>
  <c r="K377" i="86"/>
  <c r="L377" i="86"/>
  <c r="K378" i="86"/>
  <c r="L378" i="86"/>
  <c r="K379" i="86"/>
  <c r="L379" i="86"/>
  <c r="K380" i="86"/>
  <c r="L380" i="86"/>
  <c r="K381" i="86"/>
  <c r="L381" i="86"/>
  <c r="K382" i="86"/>
  <c r="L382" i="86"/>
  <c r="K383" i="86"/>
  <c r="L383" i="86"/>
  <c r="K384" i="86"/>
  <c r="L384" i="86"/>
  <c r="K385" i="86"/>
  <c r="L385" i="86"/>
  <c r="L336" i="86"/>
  <c r="K336" i="86"/>
  <c r="K289" i="86"/>
  <c r="L289" i="86"/>
  <c r="K290" i="86"/>
  <c r="L290" i="86"/>
  <c r="K291" i="86"/>
  <c r="L291" i="86"/>
  <c r="K292" i="86"/>
  <c r="L292" i="86"/>
  <c r="K293" i="86"/>
  <c r="L293" i="86"/>
  <c r="K294" i="86"/>
  <c r="L294" i="86"/>
  <c r="K295" i="86"/>
  <c r="L295" i="86"/>
  <c r="K296" i="86"/>
  <c r="L296" i="86"/>
  <c r="K297" i="86"/>
  <c r="L297" i="86"/>
  <c r="K298" i="86"/>
  <c r="L298" i="86"/>
  <c r="K299" i="86"/>
  <c r="L299" i="86"/>
  <c r="K300" i="86"/>
  <c r="L300" i="86"/>
  <c r="K301" i="86"/>
  <c r="L301" i="86"/>
  <c r="K302" i="86"/>
  <c r="L302" i="86"/>
  <c r="K303" i="86"/>
  <c r="L303" i="86"/>
  <c r="K304" i="86"/>
  <c r="L304" i="86"/>
  <c r="K305" i="86"/>
  <c r="L305" i="86"/>
  <c r="K306" i="86"/>
  <c r="L306" i="86"/>
  <c r="K307" i="86"/>
  <c r="L307" i="86"/>
  <c r="K308" i="86"/>
  <c r="L308" i="86"/>
  <c r="K309" i="86"/>
  <c r="L309" i="86"/>
  <c r="K310" i="86"/>
  <c r="L310" i="86"/>
  <c r="K311" i="86"/>
  <c r="L311" i="86"/>
  <c r="K312" i="86"/>
  <c r="L312" i="86"/>
  <c r="K313" i="86"/>
  <c r="L313" i="86"/>
  <c r="K314" i="86"/>
  <c r="L314" i="86"/>
  <c r="K315" i="86"/>
  <c r="L315" i="86"/>
  <c r="K316" i="86"/>
  <c r="L316" i="86"/>
  <c r="K317" i="86"/>
  <c r="L317" i="86"/>
  <c r="K318" i="86"/>
  <c r="L318" i="86"/>
  <c r="K319" i="86"/>
  <c r="L319" i="86"/>
  <c r="K320" i="86"/>
  <c r="L320" i="86"/>
  <c r="K321" i="86"/>
  <c r="L321" i="86"/>
  <c r="K322" i="86"/>
  <c r="L322" i="86"/>
  <c r="K323" i="86"/>
  <c r="L323" i="86"/>
  <c r="K324" i="86"/>
  <c r="L324" i="86"/>
  <c r="K325" i="86"/>
  <c r="L325" i="86"/>
  <c r="K326" i="86"/>
  <c r="L326" i="86"/>
  <c r="K327" i="86"/>
  <c r="L327" i="86"/>
  <c r="K328" i="86"/>
  <c r="L328" i="86"/>
  <c r="K329" i="86"/>
  <c r="L329" i="86"/>
  <c r="K330" i="86"/>
  <c r="L330" i="86"/>
  <c r="K331" i="86"/>
  <c r="L331" i="86"/>
  <c r="K332" i="86"/>
  <c r="L332" i="86"/>
  <c r="K333" i="86"/>
  <c r="L333" i="86"/>
  <c r="K334" i="86"/>
  <c r="L334" i="86"/>
  <c r="K335" i="86"/>
  <c r="L335" i="86"/>
  <c r="K287" i="86"/>
  <c r="L287" i="86"/>
  <c r="K288" i="86"/>
  <c r="L288" i="86"/>
  <c r="L286" i="86"/>
  <c r="K286" i="86"/>
  <c r="K237" i="86"/>
  <c r="L237" i="86"/>
  <c r="K238" i="86"/>
  <c r="L238" i="86"/>
  <c r="K239" i="86"/>
  <c r="L239" i="86"/>
  <c r="K240" i="86"/>
  <c r="L240" i="86"/>
  <c r="K241" i="86"/>
  <c r="L241" i="86"/>
  <c r="K242" i="86"/>
  <c r="L242" i="86"/>
  <c r="K243" i="86"/>
  <c r="L243" i="86"/>
  <c r="K244" i="86"/>
  <c r="L244" i="86"/>
  <c r="K245" i="86"/>
  <c r="L245" i="86"/>
  <c r="K246" i="86"/>
  <c r="L246" i="86"/>
  <c r="K247" i="86"/>
  <c r="L247" i="86"/>
  <c r="K248" i="86"/>
  <c r="L248" i="86"/>
  <c r="K249" i="86"/>
  <c r="L249" i="86"/>
  <c r="K250" i="86"/>
  <c r="L250" i="86"/>
  <c r="K251" i="86"/>
  <c r="L251" i="86"/>
  <c r="K252" i="86"/>
  <c r="L252" i="86"/>
  <c r="K253" i="86"/>
  <c r="L253" i="86"/>
  <c r="K254" i="86"/>
  <c r="L254" i="86"/>
  <c r="K255" i="86"/>
  <c r="L255" i="86"/>
  <c r="K256" i="86"/>
  <c r="L256" i="86"/>
  <c r="K257" i="86"/>
  <c r="L257" i="86"/>
  <c r="K258" i="86"/>
  <c r="L258" i="86"/>
  <c r="K259" i="86"/>
  <c r="L259" i="86"/>
  <c r="K260" i="86"/>
  <c r="L260" i="86"/>
  <c r="K261" i="86"/>
  <c r="L261" i="86"/>
  <c r="K262" i="86"/>
  <c r="L262" i="86"/>
  <c r="K263" i="86"/>
  <c r="L263" i="86"/>
  <c r="K264" i="86"/>
  <c r="L264" i="86"/>
  <c r="K265" i="86"/>
  <c r="L265" i="86"/>
  <c r="K266" i="86"/>
  <c r="L266" i="86"/>
  <c r="K267" i="86"/>
  <c r="L267" i="86"/>
  <c r="K268" i="86"/>
  <c r="L268" i="86"/>
  <c r="K269" i="86"/>
  <c r="L269" i="86"/>
  <c r="K270" i="86"/>
  <c r="L270" i="86"/>
  <c r="K271" i="86"/>
  <c r="L271" i="86"/>
  <c r="K272" i="86"/>
  <c r="L272" i="86"/>
  <c r="K273" i="86"/>
  <c r="L273" i="86"/>
  <c r="K274" i="86"/>
  <c r="L274" i="86"/>
  <c r="K275" i="86"/>
  <c r="L275" i="86"/>
  <c r="K276" i="86"/>
  <c r="L276" i="86"/>
  <c r="K277" i="86"/>
  <c r="L277" i="86"/>
  <c r="K278" i="86"/>
  <c r="L278" i="86"/>
  <c r="K279" i="86"/>
  <c r="L279" i="86"/>
  <c r="K280" i="86"/>
  <c r="L280" i="86"/>
  <c r="K281" i="86"/>
  <c r="L281" i="86"/>
  <c r="K282" i="86"/>
  <c r="L282" i="86"/>
  <c r="K283" i="86"/>
  <c r="L283" i="86"/>
  <c r="K284" i="86"/>
  <c r="L284" i="86"/>
  <c r="K285" i="86"/>
  <c r="L285" i="86"/>
  <c r="L236" i="86"/>
  <c r="K236" i="86"/>
  <c r="K186" i="86"/>
  <c r="L186" i="86"/>
  <c r="K187" i="86"/>
  <c r="L187" i="86"/>
  <c r="K188" i="86"/>
  <c r="L188" i="86"/>
  <c r="K189" i="86"/>
  <c r="L189" i="86"/>
  <c r="K190" i="86"/>
  <c r="L190" i="86"/>
  <c r="K191" i="86"/>
  <c r="L191" i="86"/>
  <c r="K192" i="86"/>
  <c r="L192" i="86"/>
  <c r="K193" i="86"/>
  <c r="L193" i="86"/>
  <c r="K194" i="86"/>
  <c r="L194" i="86"/>
  <c r="K195" i="86"/>
  <c r="L195" i="86"/>
  <c r="K196" i="86"/>
  <c r="L196" i="86"/>
  <c r="K197" i="86"/>
  <c r="L197" i="86"/>
  <c r="K198" i="86"/>
  <c r="L198" i="86"/>
  <c r="K199" i="86"/>
  <c r="L199" i="86"/>
  <c r="K200" i="86"/>
  <c r="L200" i="86"/>
  <c r="K201" i="86"/>
  <c r="L201" i="86"/>
  <c r="K202" i="86"/>
  <c r="L202" i="86"/>
  <c r="K203" i="86"/>
  <c r="L203" i="86"/>
  <c r="K204" i="86"/>
  <c r="L204" i="86"/>
  <c r="K205" i="86"/>
  <c r="L205" i="86"/>
  <c r="K206" i="86"/>
  <c r="L206" i="86"/>
  <c r="K207" i="86"/>
  <c r="L207" i="86"/>
  <c r="K208" i="86"/>
  <c r="L208" i="86"/>
  <c r="K209" i="86"/>
  <c r="L209" i="86"/>
  <c r="K210" i="86"/>
  <c r="L210" i="86"/>
  <c r="K211" i="86"/>
  <c r="L211" i="86"/>
  <c r="K212" i="86"/>
  <c r="L212" i="86"/>
  <c r="K213" i="86"/>
  <c r="L213" i="86"/>
  <c r="K214" i="86"/>
  <c r="L214" i="86"/>
  <c r="K215" i="86"/>
  <c r="L215" i="86"/>
  <c r="K216" i="86"/>
  <c r="L216" i="86"/>
  <c r="K217" i="86"/>
  <c r="L217" i="86"/>
  <c r="K218" i="86"/>
  <c r="L218" i="86"/>
  <c r="K219" i="86"/>
  <c r="L219" i="86"/>
  <c r="K220" i="86"/>
  <c r="L220" i="86"/>
  <c r="K221" i="86"/>
  <c r="L221" i="86"/>
  <c r="K222" i="86"/>
  <c r="L222" i="86"/>
  <c r="K223" i="86"/>
  <c r="L223" i="86"/>
  <c r="K224" i="86"/>
  <c r="L224" i="86"/>
  <c r="K225" i="86"/>
  <c r="L225" i="86"/>
  <c r="K226" i="86"/>
  <c r="L226" i="86"/>
  <c r="K227" i="86"/>
  <c r="L227" i="86"/>
  <c r="K228" i="86"/>
  <c r="L228" i="86"/>
  <c r="K229" i="86"/>
  <c r="L229" i="86"/>
  <c r="K230" i="86"/>
  <c r="L230" i="86"/>
  <c r="K231" i="86"/>
  <c r="L231" i="86"/>
  <c r="K232" i="86"/>
  <c r="L232" i="86"/>
  <c r="K233" i="86"/>
  <c r="L233" i="86"/>
  <c r="K234" i="86"/>
  <c r="L234" i="86"/>
  <c r="L185" i="86"/>
  <c r="K185" i="86"/>
  <c r="K134" i="86"/>
  <c r="L134" i="86"/>
  <c r="K135" i="86"/>
  <c r="L135" i="86"/>
  <c r="K137" i="86"/>
  <c r="L137" i="86"/>
  <c r="K138" i="86"/>
  <c r="L138" i="86"/>
  <c r="K139" i="86"/>
  <c r="L139" i="86"/>
  <c r="K140" i="86"/>
  <c r="L140" i="86"/>
  <c r="K141" i="86"/>
  <c r="L141" i="86"/>
  <c r="K142" i="86"/>
  <c r="L142" i="86"/>
  <c r="K143" i="86"/>
  <c r="L143" i="86"/>
  <c r="K144" i="86"/>
  <c r="L144" i="86"/>
  <c r="K145" i="86"/>
  <c r="L145" i="86"/>
  <c r="K146" i="86"/>
  <c r="L146" i="86"/>
  <c r="K147" i="86"/>
  <c r="L147" i="86"/>
  <c r="K148" i="86"/>
  <c r="L148" i="86"/>
  <c r="K149" i="86"/>
  <c r="L149" i="86"/>
  <c r="K150" i="86"/>
  <c r="L150" i="86"/>
  <c r="K151" i="86"/>
  <c r="L151" i="86"/>
  <c r="K152" i="86"/>
  <c r="L152" i="86"/>
  <c r="K153" i="86"/>
  <c r="L153" i="86"/>
  <c r="K154" i="86"/>
  <c r="L154" i="86"/>
  <c r="K155" i="86"/>
  <c r="L155" i="86"/>
  <c r="K157" i="86"/>
  <c r="L157" i="86"/>
  <c r="K158" i="86"/>
  <c r="L158" i="86"/>
  <c r="K159" i="86"/>
  <c r="L159" i="86"/>
  <c r="K160" i="86"/>
  <c r="L160" i="86"/>
  <c r="K161" i="86"/>
  <c r="L161" i="86"/>
  <c r="K162" i="86"/>
  <c r="L162" i="86"/>
  <c r="K163" i="86"/>
  <c r="L163" i="86"/>
  <c r="K164" i="86"/>
  <c r="L164" i="86"/>
  <c r="K165" i="86"/>
  <c r="L165" i="86"/>
  <c r="K166" i="86"/>
  <c r="L166" i="86"/>
  <c r="K167" i="86"/>
  <c r="L167" i="86"/>
  <c r="K168" i="86"/>
  <c r="L168" i="86"/>
  <c r="K169" i="86"/>
  <c r="L169" i="86"/>
  <c r="K170" i="86"/>
  <c r="L170" i="86"/>
  <c r="K171" i="86"/>
  <c r="L171" i="86"/>
  <c r="K172" i="86"/>
  <c r="L172" i="86"/>
  <c r="K173" i="86"/>
  <c r="L173" i="86"/>
  <c r="K174" i="86"/>
  <c r="L174" i="86"/>
  <c r="K175" i="86"/>
  <c r="L175" i="86"/>
  <c r="K176" i="86"/>
  <c r="L176" i="86"/>
  <c r="K177" i="86"/>
  <c r="L177" i="86"/>
  <c r="K178" i="86"/>
  <c r="L178" i="86"/>
  <c r="K179" i="86"/>
  <c r="L179" i="86"/>
  <c r="K180" i="86"/>
  <c r="L180" i="86"/>
  <c r="K181" i="86"/>
  <c r="L181" i="86"/>
  <c r="K182" i="86"/>
  <c r="L182" i="86"/>
  <c r="L133" i="86"/>
  <c r="K133" i="86"/>
  <c r="K84" i="86"/>
  <c r="L84" i="86"/>
  <c r="K85" i="86"/>
  <c r="L85" i="86"/>
  <c r="K86" i="86"/>
  <c r="L86" i="86"/>
  <c r="K87" i="86"/>
  <c r="L87" i="86"/>
  <c r="K88" i="86"/>
  <c r="L88" i="86"/>
  <c r="K89" i="86"/>
  <c r="L89" i="86"/>
  <c r="K90" i="86"/>
  <c r="L90" i="86"/>
  <c r="K91" i="86"/>
  <c r="L91" i="86"/>
  <c r="K92" i="86"/>
  <c r="L92" i="86"/>
  <c r="K93" i="86"/>
  <c r="L93" i="86"/>
  <c r="K94" i="86"/>
  <c r="L94" i="86"/>
  <c r="K95" i="86"/>
  <c r="L95" i="86"/>
  <c r="K96" i="86"/>
  <c r="L96" i="86"/>
  <c r="K97" i="86"/>
  <c r="L97" i="86"/>
  <c r="K98" i="86"/>
  <c r="L98" i="86"/>
  <c r="K99" i="86"/>
  <c r="L99" i="86"/>
  <c r="K100" i="86"/>
  <c r="L100" i="86"/>
  <c r="K101" i="86"/>
  <c r="L101" i="86"/>
  <c r="K102" i="86"/>
  <c r="L102" i="86"/>
  <c r="K103" i="86"/>
  <c r="L103" i="86"/>
  <c r="K104" i="86"/>
  <c r="L104" i="86"/>
  <c r="K105" i="86"/>
  <c r="L105" i="86"/>
  <c r="K106" i="86"/>
  <c r="L106" i="86"/>
  <c r="K107" i="86"/>
  <c r="L107" i="86"/>
  <c r="K108" i="86"/>
  <c r="L108" i="86"/>
  <c r="K109" i="86"/>
  <c r="L109" i="86"/>
  <c r="K110" i="86"/>
  <c r="L110" i="86"/>
  <c r="K111" i="86"/>
  <c r="L111" i="86"/>
  <c r="K112" i="86"/>
  <c r="L112" i="86"/>
  <c r="K113" i="86"/>
  <c r="L113" i="86"/>
  <c r="K114" i="86"/>
  <c r="L114" i="86"/>
  <c r="K115" i="86"/>
  <c r="L115" i="86"/>
  <c r="K116" i="86"/>
  <c r="L116" i="86"/>
  <c r="K117" i="86"/>
  <c r="L117" i="86"/>
  <c r="K118" i="86"/>
  <c r="L118" i="86"/>
  <c r="K119" i="86"/>
  <c r="L119" i="86"/>
  <c r="K120" i="86"/>
  <c r="L120" i="86"/>
  <c r="K121" i="86"/>
  <c r="L121" i="86"/>
  <c r="K122" i="86"/>
  <c r="L122" i="86"/>
  <c r="K123" i="86"/>
  <c r="L123" i="86"/>
  <c r="K124" i="86"/>
  <c r="L124" i="86"/>
  <c r="K125" i="86"/>
  <c r="L125" i="86"/>
  <c r="K126" i="86"/>
  <c r="L126" i="86"/>
  <c r="K127" i="86"/>
  <c r="L127" i="86"/>
  <c r="K128" i="86"/>
  <c r="L128" i="86"/>
  <c r="K129" i="86"/>
  <c r="L129" i="86"/>
  <c r="K130" i="86"/>
  <c r="L130" i="86"/>
  <c r="L83" i="86"/>
  <c r="K83" i="86"/>
  <c r="K34" i="86"/>
  <c r="L34" i="86"/>
  <c r="K35" i="86"/>
  <c r="L35" i="86"/>
  <c r="K36" i="86"/>
  <c r="L36" i="86"/>
  <c r="K37" i="86"/>
  <c r="L37" i="86"/>
  <c r="K38" i="86"/>
  <c r="L38" i="86"/>
  <c r="K39" i="86"/>
  <c r="L39" i="86"/>
  <c r="K40" i="86"/>
  <c r="L40" i="86"/>
  <c r="K41" i="86"/>
  <c r="L41" i="86"/>
  <c r="K42" i="86"/>
  <c r="L42" i="86"/>
  <c r="K43" i="86"/>
  <c r="L43" i="86"/>
  <c r="K44" i="86"/>
  <c r="L44" i="86"/>
  <c r="K45" i="86"/>
  <c r="L45" i="86"/>
  <c r="K46" i="86"/>
  <c r="L46" i="86"/>
  <c r="K47" i="86"/>
  <c r="L47" i="86"/>
  <c r="K48" i="86"/>
  <c r="L48" i="86"/>
  <c r="K49" i="86"/>
  <c r="L49" i="86"/>
  <c r="K50" i="86"/>
  <c r="L50" i="86"/>
  <c r="K51" i="86"/>
  <c r="L51" i="86"/>
  <c r="K52" i="86"/>
  <c r="L52" i="86"/>
  <c r="K53" i="86"/>
  <c r="L53" i="86"/>
  <c r="K54" i="86"/>
  <c r="L54" i="86"/>
  <c r="K55" i="86"/>
  <c r="L55" i="86"/>
  <c r="K56" i="86"/>
  <c r="L56" i="86"/>
  <c r="K57" i="86"/>
  <c r="L57" i="86"/>
  <c r="K58" i="86"/>
  <c r="L58" i="86"/>
  <c r="K59" i="86"/>
  <c r="L59" i="86"/>
  <c r="K60" i="86"/>
  <c r="L60" i="86"/>
  <c r="K61" i="86"/>
  <c r="L61" i="86"/>
  <c r="K62" i="86"/>
  <c r="L62" i="86"/>
  <c r="K63" i="86"/>
  <c r="L63" i="86"/>
  <c r="K64" i="86"/>
  <c r="L64" i="86"/>
  <c r="K65" i="86"/>
  <c r="L65" i="86"/>
  <c r="K66" i="86"/>
  <c r="L66" i="86"/>
  <c r="K67" i="86"/>
  <c r="L67" i="86"/>
  <c r="K68" i="86"/>
  <c r="L68" i="86"/>
  <c r="K69" i="86"/>
  <c r="L69" i="86"/>
  <c r="K70" i="86"/>
  <c r="L70" i="86"/>
  <c r="K71" i="86"/>
  <c r="L71" i="86"/>
  <c r="K72" i="86"/>
  <c r="L72" i="86"/>
  <c r="K73" i="86"/>
  <c r="L73" i="86"/>
  <c r="K74" i="86"/>
  <c r="L74" i="86"/>
  <c r="K75" i="86"/>
  <c r="L75" i="86"/>
  <c r="K76" i="86"/>
  <c r="L76" i="86"/>
  <c r="K77" i="86"/>
  <c r="L77" i="86"/>
  <c r="K78" i="86"/>
  <c r="L78" i="86"/>
  <c r="K79" i="86"/>
  <c r="L79" i="86"/>
  <c r="K80" i="86"/>
  <c r="L80" i="86"/>
  <c r="L33" i="86"/>
  <c r="K33" i="86"/>
  <c r="F30" i="86"/>
  <c r="F30" i="87" s="1"/>
  <c r="B30" i="86"/>
  <c r="B30" i="87"/>
  <c r="B29" i="86"/>
  <c r="B29" i="87" s="1"/>
  <c r="I987" i="87"/>
  <c r="H987" i="87"/>
  <c r="G987" i="87"/>
  <c r="A988" i="87"/>
  <c r="I986" i="87"/>
  <c r="H986" i="87"/>
  <c r="G986" i="87"/>
  <c r="A987" i="87"/>
  <c r="I985" i="87"/>
  <c r="H985" i="87"/>
  <c r="G985" i="87"/>
  <c r="A986" i="87"/>
  <c r="I984" i="87"/>
  <c r="H984" i="87"/>
  <c r="G984" i="87"/>
  <c r="A985" i="87"/>
  <c r="I983" i="87"/>
  <c r="H983" i="87"/>
  <c r="G983" i="87"/>
  <c r="A984" i="87"/>
  <c r="I982" i="87"/>
  <c r="H982" i="87"/>
  <c r="G982" i="87"/>
  <c r="A983" i="87"/>
  <c r="I981" i="87"/>
  <c r="H981" i="87"/>
  <c r="G981" i="87"/>
  <c r="A982" i="87"/>
  <c r="I980" i="87"/>
  <c r="H980" i="87"/>
  <c r="G980" i="87"/>
  <c r="A981" i="87"/>
  <c r="I979" i="87"/>
  <c r="H979" i="87"/>
  <c r="G979" i="87"/>
  <c r="A980" i="87"/>
  <c r="I978" i="87"/>
  <c r="H978" i="87"/>
  <c r="G978" i="87"/>
  <c r="A979" i="87"/>
  <c r="I977" i="87"/>
  <c r="H977" i="87"/>
  <c r="G977" i="87"/>
  <c r="A978" i="87"/>
  <c r="I976" i="87"/>
  <c r="H976" i="87"/>
  <c r="G976" i="87"/>
  <c r="A977" i="87"/>
  <c r="I975" i="87"/>
  <c r="H975" i="87"/>
  <c r="G975" i="87"/>
  <c r="A976" i="87"/>
  <c r="I974" i="87"/>
  <c r="H974" i="87"/>
  <c r="G974" i="87"/>
  <c r="A975" i="87"/>
  <c r="I973" i="87"/>
  <c r="H973" i="87"/>
  <c r="G973" i="87"/>
  <c r="A974" i="87"/>
  <c r="I972" i="87"/>
  <c r="H972" i="87"/>
  <c r="G972" i="87"/>
  <c r="A973" i="87"/>
  <c r="I971" i="87"/>
  <c r="H971" i="87"/>
  <c r="G971" i="87"/>
  <c r="A972" i="87"/>
  <c r="I970" i="87"/>
  <c r="H970" i="87"/>
  <c r="G970" i="87"/>
  <c r="A971" i="87"/>
  <c r="I969" i="87"/>
  <c r="H969" i="87"/>
  <c r="G969" i="87"/>
  <c r="A970" i="87"/>
  <c r="I968" i="87"/>
  <c r="H968" i="87"/>
  <c r="G968" i="87"/>
  <c r="A969" i="87"/>
  <c r="I967" i="87"/>
  <c r="H967" i="87"/>
  <c r="G967" i="87"/>
  <c r="A968" i="87"/>
  <c r="I966" i="87"/>
  <c r="H966" i="87"/>
  <c r="G966" i="87"/>
  <c r="A967" i="87"/>
  <c r="I965" i="87"/>
  <c r="H965" i="87"/>
  <c r="G965" i="87"/>
  <c r="A966" i="87"/>
  <c r="I964" i="87"/>
  <c r="H964" i="87"/>
  <c r="G964" i="87"/>
  <c r="A965" i="87"/>
  <c r="I963" i="87"/>
  <c r="H963" i="87"/>
  <c r="G963" i="87"/>
  <c r="A964" i="87"/>
  <c r="I962" i="87"/>
  <c r="H962" i="87"/>
  <c r="G962" i="87"/>
  <c r="A963" i="87"/>
  <c r="I961" i="87"/>
  <c r="H961" i="87"/>
  <c r="G961" i="87"/>
  <c r="A962" i="87"/>
  <c r="I960" i="87"/>
  <c r="H960" i="87"/>
  <c r="G960" i="87"/>
  <c r="A961" i="87"/>
  <c r="I959" i="87"/>
  <c r="H959" i="87"/>
  <c r="G959" i="87"/>
  <c r="A960" i="87"/>
  <c r="I958" i="87"/>
  <c r="H958" i="87"/>
  <c r="G958" i="87"/>
  <c r="A959" i="87"/>
  <c r="I957" i="87"/>
  <c r="H957" i="87"/>
  <c r="G957" i="87"/>
  <c r="A958" i="87"/>
  <c r="I956" i="87"/>
  <c r="H956" i="87"/>
  <c r="G956" i="87"/>
  <c r="A957" i="87"/>
  <c r="I955" i="87"/>
  <c r="H955" i="87"/>
  <c r="G955" i="87"/>
  <c r="A956" i="87"/>
  <c r="I954" i="87"/>
  <c r="H954" i="87"/>
  <c r="G954" i="87"/>
  <c r="A955" i="87"/>
  <c r="I953" i="87"/>
  <c r="H953" i="87"/>
  <c r="G953" i="87"/>
  <c r="A954" i="87"/>
  <c r="I952" i="87"/>
  <c r="H952" i="87"/>
  <c r="G952" i="87"/>
  <c r="A953" i="87"/>
  <c r="I951" i="87"/>
  <c r="H951" i="87"/>
  <c r="G951" i="87"/>
  <c r="A952" i="87"/>
  <c r="I950" i="87"/>
  <c r="H950" i="87"/>
  <c r="G950" i="87"/>
  <c r="A951" i="87"/>
  <c r="I949" i="87"/>
  <c r="H949" i="87"/>
  <c r="G949" i="87"/>
  <c r="A950" i="87"/>
  <c r="I948" i="87"/>
  <c r="H948" i="87"/>
  <c r="G948" i="87"/>
  <c r="A949" i="87"/>
  <c r="I947" i="87"/>
  <c r="H947" i="87"/>
  <c r="G947" i="87"/>
  <c r="A948" i="87"/>
  <c r="I946" i="87"/>
  <c r="H946" i="87"/>
  <c r="G946" i="87"/>
  <c r="A947" i="87"/>
  <c r="I945" i="87"/>
  <c r="H945" i="87"/>
  <c r="G945" i="87"/>
  <c r="A946" i="87"/>
  <c r="I944" i="87"/>
  <c r="H944" i="87"/>
  <c r="G944" i="87"/>
  <c r="A945" i="87"/>
  <c r="I943" i="87"/>
  <c r="H943" i="87"/>
  <c r="G943" i="87"/>
  <c r="A944" i="87"/>
  <c r="I942" i="87"/>
  <c r="H942" i="87"/>
  <c r="G942" i="87"/>
  <c r="A943" i="87"/>
  <c r="I941" i="87"/>
  <c r="H941" i="87"/>
  <c r="G941" i="87"/>
  <c r="A942" i="87"/>
  <c r="I940" i="87"/>
  <c r="H940" i="87"/>
  <c r="G940" i="87"/>
  <c r="A941" i="87"/>
  <c r="I939" i="87"/>
  <c r="H939" i="87"/>
  <c r="G939" i="87"/>
  <c r="A940" i="87"/>
  <c r="I938" i="87"/>
  <c r="H938" i="87"/>
  <c r="G938" i="87"/>
  <c r="A939" i="87"/>
  <c r="I937" i="87"/>
  <c r="H937" i="87"/>
  <c r="G937" i="87"/>
  <c r="A938" i="87"/>
  <c r="I936" i="87"/>
  <c r="H936" i="87"/>
  <c r="G936" i="87"/>
  <c r="A937" i="87"/>
  <c r="I935" i="87"/>
  <c r="H935" i="87"/>
  <c r="G935" i="87"/>
  <c r="A936" i="87"/>
  <c r="I934" i="87"/>
  <c r="H934" i="87"/>
  <c r="G934" i="87"/>
  <c r="A935" i="87"/>
  <c r="I933" i="87"/>
  <c r="H933" i="87"/>
  <c r="G933" i="87"/>
  <c r="A934" i="87"/>
  <c r="I932" i="87"/>
  <c r="H932" i="87"/>
  <c r="G932" i="87"/>
  <c r="A933" i="87"/>
  <c r="I931" i="87"/>
  <c r="H931" i="87"/>
  <c r="G931" i="87"/>
  <c r="A932" i="87"/>
  <c r="I930" i="87"/>
  <c r="H930" i="87"/>
  <c r="G930" i="87"/>
  <c r="A931" i="87"/>
  <c r="I929" i="87"/>
  <c r="H929" i="87"/>
  <c r="G929" i="87"/>
  <c r="A930" i="87"/>
  <c r="I928" i="87"/>
  <c r="H928" i="87"/>
  <c r="G928" i="87"/>
  <c r="A929" i="87"/>
  <c r="I927" i="87"/>
  <c r="H927" i="87"/>
  <c r="G927" i="87"/>
  <c r="A928" i="87"/>
  <c r="I926" i="87"/>
  <c r="H926" i="87"/>
  <c r="G926" i="87"/>
  <c r="A927" i="87"/>
  <c r="I925" i="87"/>
  <c r="H925" i="87"/>
  <c r="G925" i="87"/>
  <c r="A926" i="87"/>
  <c r="I924" i="87"/>
  <c r="H924" i="87"/>
  <c r="G924" i="87"/>
  <c r="A925" i="87"/>
  <c r="I923" i="87"/>
  <c r="H923" i="87"/>
  <c r="G923" i="87"/>
  <c r="A924" i="87"/>
  <c r="I922" i="87"/>
  <c r="H922" i="87"/>
  <c r="G922" i="87"/>
  <c r="A923" i="87"/>
  <c r="I921" i="87"/>
  <c r="H921" i="87"/>
  <c r="G921" i="87"/>
  <c r="A922" i="87"/>
  <c r="I920" i="87"/>
  <c r="H920" i="87"/>
  <c r="G920" i="87"/>
  <c r="A921" i="87"/>
  <c r="I919" i="87"/>
  <c r="H919" i="87"/>
  <c r="G919" i="87"/>
  <c r="A920" i="87"/>
  <c r="I918" i="87"/>
  <c r="H918" i="87"/>
  <c r="G918" i="87"/>
  <c r="A919" i="87"/>
  <c r="I917" i="87"/>
  <c r="H917" i="87"/>
  <c r="G917" i="87"/>
  <c r="A918" i="87"/>
  <c r="I916" i="87"/>
  <c r="H916" i="87"/>
  <c r="G916" i="87"/>
  <c r="A917" i="87"/>
  <c r="I915" i="87"/>
  <c r="H915" i="87"/>
  <c r="G915" i="87"/>
  <c r="A916" i="87"/>
  <c r="I914" i="87"/>
  <c r="H914" i="87"/>
  <c r="G914" i="87"/>
  <c r="A915" i="87"/>
  <c r="I913" i="87"/>
  <c r="H913" i="87"/>
  <c r="G913" i="87"/>
  <c r="A914" i="87"/>
  <c r="I912" i="87"/>
  <c r="H912" i="87"/>
  <c r="G912" i="87"/>
  <c r="A913" i="87"/>
  <c r="I911" i="87"/>
  <c r="H911" i="87"/>
  <c r="G911" i="87"/>
  <c r="A912" i="87"/>
  <c r="I910" i="87"/>
  <c r="H910" i="87"/>
  <c r="G910" i="87"/>
  <c r="A911" i="87"/>
  <c r="I909" i="87"/>
  <c r="H909" i="87"/>
  <c r="G909" i="87"/>
  <c r="A910" i="87"/>
  <c r="I908" i="87"/>
  <c r="H908" i="87"/>
  <c r="G908" i="87"/>
  <c r="A909" i="87"/>
  <c r="I907" i="87"/>
  <c r="H907" i="87"/>
  <c r="G907" i="87"/>
  <c r="A908" i="87"/>
  <c r="I906" i="87"/>
  <c r="H906" i="87"/>
  <c r="G906" i="87"/>
  <c r="A907" i="87"/>
  <c r="I905" i="87"/>
  <c r="H905" i="87"/>
  <c r="G905" i="87"/>
  <c r="A906" i="87"/>
  <c r="I904" i="87"/>
  <c r="H904" i="87"/>
  <c r="G904" i="87"/>
  <c r="A905" i="87"/>
  <c r="I903" i="87"/>
  <c r="H903" i="87"/>
  <c r="G903" i="87"/>
  <c r="A904" i="87"/>
  <c r="I902" i="87"/>
  <c r="H902" i="87"/>
  <c r="G902" i="87"/>
  <c r="A903" i="87"/>
  <c r="I901" i="87"/>
  <c r="H901" i="87"/>
  <c r="G901" i="87"/>
  <c r="A902" i="87"/>
  <c r="I900" i="87"/>
  <c r="H900" i="87"/>
  <c r="G900" i="87"/>
  <c r="A901" i="87"/>
  <c r="I899" i="87"/>
  <c r="H899" i="87"/>
  <c r="G899" i="87"/>
  <c r="A900" i="87"/>
  <c r="I898" i="87"/>
  <c r="H898" i="87"/>
  <c r="G898" i="87"/>
  <c r="A899" i="87"/>
  <c r="I897" i="87"/>
  <c r="H897" i="87"/>
  <c r="G897" i="87"/>
  <c r="A898" i="87"/>
  <c r="I896" i="87"/>
  <c r="H896" i="87"/>
  <c r="G896" i="87"/>
  <c r="A897" i="87"/>
  <c r="I895" i="87"/>
  <c r="H895" i="87"/>
  <c r="G895" i="87"/>
  <c r="A896" i="87"/>
  <c r="I894" i="87"/>
  <c r="H894" i="87"/>
  <c r="G894" i="87"/>
  <c r="A895" i="87"/>
  <c r="I893" i="87"/>
  <c r="H893" i="87"/>
  <c r="G893" i="87"/>
  <c r="A894" i="87"/>
  <c r="I892" i="87"/>
  <c r="H892" i="87"/>
  <c r="G892" i="87"/>
  <c r="A893" i="87"/>
  <c r="I891" i="87"/>
  <c r="H891" i="87"/>
  <c r="G891" i="87"/>
  <c r="A892" i="87"/>
  <c r="I890" i="87"/>
  <c r="H890" i="87"/>
  <c r="G890" i="87"/>
  <c r="A891" i="87"/>
  <c r="I889" i="87"/>
  <c r="H889" i="87"/>
  <c r="G889" i="87"/>
  <c r="A890" i="87"/>
  <c r="I888" i="87"/>
  <c r="H888" i="87"/>
  <c r="G888" i="87"/>
  <c r="A889" i="87"/>
  <c r="I887" i="87"/>
  <c r="H887" i="87"/>
  <c r="G887" i="87"/>
  <c r="A888" i="87"/>
  <c r="I886" i="87"/>
  <c r="H886" i="87"/>
  <c r="G886" i="87"/>
  <c r="A887" i="87"/>
  <c r="I885" i="87"/>
  <c r="H885" i="87"/>
  <c r="G885" i="87"/>
  <c r="A886" i="87"/>
  <c r="I884" i="87"/>
  <c r="H884" i="87"/>
  <c r="G884" i="87"/>
  <c r="A885" i="87"/>
  <c r="I883" i="87"/>
  <c r="H883" i="87"/>
  <c r="G883" i="87"/>
  <c r="A884" i="87"/>
  <c r="I882" i="87"/>
  <c r="H882" i="87"/>
  <c r="G882" i="87"/>
  <c r="A883" i="87"/>
  <c r="I881" i="87"/>
  <c r="H881" i="87"/>
  <c r="G881" i="87"/>
  <c r="A882" i="87"/>
  <c r="I880" i="87"/>
  <c r="H880" i="87"/>
  <c r="G880" i="87"/>
  <c r="A881" i="87"/>
  <c r="I879" i="87"/>
  <c r="H879" i="87"/>
  <c r="G879" i="87"/>
  <c r="A880" i="87"/>
  <c r="I878" i="87"/>
  <c r="H878" i="87"/>
  <c r="G878" i="87"/>
  <c r="A879" i="87"/>
  <c r="I877" i="87"/>
  <c r="H877" i="87"/>
  <c r="G877" i="87"/>
  <c r="A878" i="87"/>
  <c r="I876" i="87"/>
  <c r="H876" i="87"/>
  <c r="G876" i="87"/>
  <c r="A877" i="87"/>
  <c r="I875" i="87"/>
  <c r="H875" i="87"/>
  <c r="G875" i="87"/>
  <c r="A876" i="87"/>
  <c r="I874" i="87"/>
  <c r="H874" i="87"/>
  <c r="G874" i="87"/>
  <c r="A875" i="87"/>
  <c r="I873" i="87"/>
  <c r="H873" i="87"/>
  <c r="G873" i="87"/>
  <c r="A874" i="87"/>
  <c r="I872" i="87"/>
  <c r="H872" i="87"/>
  <c r="G872" i="87"/>
  <c r="A873" i="87"/>
  <c r="I871" i="87"/>
  <c r="H871" i="87"/>
  <c r="G871" i="87"/>
  <c r="A872" i="87"/>
  <c r="I870" i="87"/>
  <c r="H870" i="87"/>
  <c r="G870" i="87"/>
  <c r="A871" i="87"/>
  <c r="I869" i="87"/>
  <c r="H869" i="87"/>
  <c r="G869" i="87"/>
  <c r="A870" i="87"/>
  <c r="I868" i="87"/>
  <c r="H868" i="87"/>
  <c r="G868" i="87"/>
  <c r="A869" i="87"/>
  <c r="I867" i="87"/>
  <c r="H867" i="87"/>
  <c r="G867" i="87"/>
  <c r="A868" i="87"/>
  <c r="I866" i="87"/>
  <c r="H866" i="87"/>
  <c r="G866" i="87"/>
  <c r="A867" i="87"/>
  <c r="I865" i="87"/>
  <c r="H865" i="87"/>
  <c r="G865" i="87"/>
  <c r="A866" i="87"/>
  <c r="I864" i="87"/>
  <c r="H864" i="87"/>
  <c r="G864" i="87"/>
  <c r="A865" i="87"/>
  <c r="I863" i="87"/>
  <c r="H863" i="87"/>
  <c r="G863" i="87"/>
  <c r="A864" i="87"/>
  <c r="I862" i="87"/>
  <c r="H862" i="87"/>
  <c r="G862" i="87"/>
  <c r="A863" i="87"/>
  <c r="I861" i="87"/>
  <c r="H861" i="87"/>
  <c r="G861" i="87"/>
  <c r="A862" i="87"/>
  <c r="I860" i="87"/>
  <c r="H860" i="87"/>
  <c r="G860" i="87"/>
  <c r="A861" i="87"/>
  <c r="I859" i="87"/>
  <c r="H859" i="87"/>
  <c r="G859" i="87"/>
  <c r="A860" i="87"/>
  <c r="I858" i="87"/>
  <c r="H858" i="87"/>
  <c r="G858" i="87"/>
  <c r="A859" i="87"/>
  <c r="I857" i="87"/>
  <c r="H857" i="87"/>
  <c r="G857" i="87"/>
  <c r="A858" i="87"/>
  <c r="I856" i="87"/>
  <c r="H856" i="87"/>
  <c r="G856" i="87"/>
  <c r="A857" i="87"/>
  <c r="I855" i="87"/>
  <c r="H855" i="87"/>
  <c r="G855" i="87"/>
  <c r="A856" i="87"/>
  <c r="I854" i="87"/>
  <c r="H854" i="87"/>
  <c r="G854" i="87"/>
  <c r="A855" i="87"/>
  <c r="I853" i="87"/>
  <c r="H853" i="87"/>
  <c r="G853" i="87"/>
  <c r="A854" i="87"/>
  <c r="I852" i="87"/>
  <c r="H852" i="87"/>
  <c r="G852" i="87"/>
  <c r="A853" i="87"/>
  <c r="I851" i="87"/>
  <c r="H851" i="87"/>
  <c r="G851" i="87"/>
  <c r="A852" i="87"/>
  <c r="I850" i="87"/>
  <c r="H850" i="87"/>
  <c r="G850" i="87"/>
  <c r="A851" i="87"/>
  <c r="I849" i="87"/>
  <c r="H849" i="87"/>
  <c r="G849" i="87"/>
  <c r="A850" i="87"/>
  <c r="I848" i="87"/>
  <c r="H848" i="87"/>
  <c r="G848" i="87"/>
  <c r="A849" i="87"/>
  <c r="I847" i="87"/>
  <c r="H847" i="87"/>
  <c r="G847" i="87"/>
  <c r="A848" i="87"/>
  <c r="I846" i="87"/>
  <c r="H846" i="87"/>
  <c r="G846" i="87"/>
  <c r="A847" i="87"/>
  <c r="I845" i="87"/>
  <c r="H845" i="87"/>
  <c r="G845" i="87"/>
  <c r="A846" i="87"/>
  <c r="I844" i="87"/>
  <c r="H844" i="87"/>
  <c r="G844" i="87"/>
  <c r="A845" i="87"/>
  <c r="I843" i="87"/>
  <c r="H843" i="87"/>
  <c r="G843" i="87"/>
  <c r="A844" i="87"/>
  <c r="I842" i="87"/>
  <c r="H842" i="87"/>
  <c r="G842" i="87"/>
  <c r="A843" i="87"/>
  <c r="I841" i="87"/>
  <c r="H841" i="87"/>
  <c r="G841" i="87"/>
  <c r="A842" i="87"/>
  <c r="I840" i="87"/>
  <c r="H840" i="87"/>
  <c r="G840" i="87"/>
  <c r="A841" i="87"/>
  <c r="I839" i="87"/>
  <c r="H839" i="87"/>
  <c r="G839" i="87"/>
  <c r="A840" i="87"/>
  <c r="I838" i="87"/>
  <c r="H838" i="87"/>
  <c r="G838" i="87"/>
  <c r="A839" i="87"/>
  <c r="I837" i="87"/>
  <c r="H837" i="87"/>
  <c r="G837" i="87"/>
  <c r="A838" i="87"/>
  <c r="I836" i="87"/>
  <c r="H836" i="87"/>
  <c r="G836" i="87"/>
  <c r="A837" i="87"/>
  <c r="I835" i="87"/>
  <c r="H835" i="87"/>
  <c r="G835" i="87"/>
  <c r="A836" i="87"/>
  <c r="I834" i="87"/>
  <c r="H834" i="87"/>
  <c r="G834" i="87"/>
  <c r="A835" i="87"/>
  <c r="I833" i="87"/>
  <c r="H833" i="87"/>
  <c r="G833" i="87"/>
  <c r="A834" i="87"/>
  <c r="I832" i="87"/>
  <c r="H832" i="87"/>
  <c r="G832" i="87"/>
  <c r="A833" i="87"/>
  <c r="I831" i="87"/>
  <c r="H831" i="87"/>
  <c r="G831" i="87"/>
  <c r="A832" i="87"/>
  <c r="I830" i="87"/>
  <c r="H830" i="87"/>
  <c r="G830" i="87"/>
  <c r="A831" i="87"/>
  <c r="I829" i="87"/>
  <c r="H829" i="87"/>
  <c r="G829" i="87"/>
  <c r="A830" i="87"/>
  <c r="I828" i="87"/>
  <c r="H828" i="87"/>
  <c r="G828" i="87"/>
  <c r="A829" i="87"/>
  <c r="I827" i="87"/>
  <c r="H827" i="87"/>
  <c r="G827" i="87"/>
  <c r="A828" i="87"/>
  <c r="I826" i="87"/>
  <c r="H826" i="87"/>
  <c r="G826" i="87"/>
  <c r="A827" i="87"/>
  <c r="I825" i="87"/>
  <c r="H825" i="87"/>
  <c r="G825" i="87"/>
  <c r="A826" i="87"/>
  <c r="I824" i="87"/>
  <c r="H824" i="87"/>
  <c r="G824" i="87"/>
  <c r="A825" i="87"/>
  <c r="I823" i="87"/>
  <c r="H823" i="87"/>
  <c r="G823" i="87"/>
  <c r="A824" i="87"/>
  <c r="I822" i="87"/>
  <c r="H822" i="87"/>
  <c r="G822" i="87"/>
  <c r="A823" i="87"/>
  <c r="I821" i="87"/>
  <c r="H821" i="87"/>
  <c r="G821" i="87"/>
  <c r="A822" i="87"/>
  <c r="I820" i="87"/>
  <c r="H820" i="87"/>
  <c r="G820" i="87"/>
  <c r="A821" i="87"/>
  <c r="I819" i="87"/>
  <c r="H819" i="87"/>
  <c r="G819" i="87"/>
  <c r="A820" i="87"/>
  <c r="I818" i="87"/>
  <c r="H818" i="87"/>
  <c r="G818" i="87"/>
  <c r="A819" i="87"/>
  <c r="I817" i="87"/>
  <c r="H817" i="87"/>
  <c r="G817" i="87"/>
  <c r="A818" i="87"/>
  <c r="I816" i="87"/>
  <c r="H816" i="87"/>
  <c r="G816" i="87"/>
  <c r="A817" i="87"/>
  <c r="I815" i="87"/>
  <c r="H815" i="87"/>
  <c r="G815" i="87"/>
  <c r="A816" i="87"/>
  <c r="I814" i="87"/>
  <c r="H814" i="87"/>
  <c r="G814" i="87"/>
  <c r="A815" i="87"/>
  <c r="I813" i="87"/>
  <c r="H813" i="87"/>
  <c r="G813" i="87"/>
  <c r="A814" i="87"/>
  <c r="I812" i="87"/>
  <c r="H812" i="87"/>
  <c r="G812" i="87"/>
  <c r="A813" i="87"/>
  <c r="I811" i="87"/>
  <c r="H811" i="87"/>
  <c r="G811" i="87"/>
  <c r="A812" i="87"/>
  <c r="I810" i="87"/>
  <c r="H810" i="87"/>
  <c r="G810" i="87"/>
  <c r="A811" i="87"/>
  <c r="I809" i="87"/>
  <c r="H809" i="87"/>
  <c r="G809" i="87"/>
  <c r="A810" i="87"/>
  <c r="I808" i="87"/>
  <c r="H808" i="87"/>
  <c r="G808" i="87"/>
  <c r="A809" i="87"/>
  <c r="I807" i="87"/>
  <c r="H807" i="87"/>
  <c r="G807" i="87"/>
  <c r="A808" i="87"/>
  <c r="I806" i="87"/>
  <c r="H806" i="87"/>
  <c r="G806" i="87"/>
  <c r="A807" i="87"/>
  <c r="I805" i="87"/>
  <c r="H805" i="87"/>
  <c r="G805" i="87"/>
  <c r="A806" i="87"/>
  <c r="I804" i="87"/>
  <c r="H804" i="87"/>
  <c r="G804" i="87"/>
  <c r="A805" i="87"/>
  <c r="I803" i="87"/>
  <c r="H803" i="87"/>
  <c r="G803" i="87"/>
  <c r="A804" i="87"/>
  <c r="I802" i="87"/>
  <c r="H802" i="87"/>
  <c r="G802" i="87"/>
  <c r="A803" i="87"/>
  <c r="I801" i="87"/>
  <c r="H801" i="87"/>
  <c r="G801" i="87"/>
  <c r="A802" i="87"/>
  <c r="I800" i="87"/>
  <c r="H800" i="87"/>
  <c r="G800" i="87"/>
  <c r="A801" i="87"/>
  <c r="I799" i="87"/>
  <c r="H799" i="87"/>
  <c r="G799" i="87"/>
  <c r="A800" i="87"/>
  <c r="I798" i="87"/>
  <c r="H798" i="87"/>
  <c r="G798" i="87"/>
  <c r="A799" i="87"/>
  <c r="I797" i="87"/>
  <c r="H797" i="87"/>
  <c r="G797" i="87"/>
  <c r="A798" i="87"/>
  <c r="I796" i="87"/>
  <c r="H796" i="87"/>
  <c r="G796" i="87"/>
  <c r="A797" i="87"/>
  <c r="I795" i="87"/>
  <c r="H795" i="87"/>
  <c r="G795" i="87"/>
  <c r="A796" i="87"/>
  <c r="I794" i="87"/>
  <c r="H794" i="87"/>
  <c r="G794" i="87"/>
  <c r="A795" i="87"/>
  <c r="I793" i="87"/>
  <c r="H793" i="87"/>
  <c r="G793" i="87"/>
  <c r="A794" i="87"/>
  <c r="I792" i="87"/>
  <c r="H792" i="87"/>
  <c r="G792" i="87"/>
  <c r="A793" i="87"/>
  <c r="I791" i="87"/>
  <c r="H791" i="87"/>
  <c r="G791" i="87"/>
  <c r="A792" i="87"/>
  <c r="I790" i="87"/>
  <c r="H790" i="87"/>
  <c r="G790" i="87"/>
  <c r="A791" i="87"/>
  <c r="I789" i="87"/>
  <c r="H789" i="87"/>
  <c r="G789" i="87"/>
  <c r="A790" i="87"/>
  <c r="I788" i="87"/>
  <c r="H788" i="87"/>
  <c r="G788" i="87"/>
  <c r="A789" i="87"/>
  <c r="I787" i="87"/>
  <c r="H787" i="87"/>
  <c r="G787" i="87"/>
  <c r="A788" i="87"/>
  <c r="I786" i="87"/>
  <c r="H786" i="87"/>
  <c r="G786" i="87"/>
  <c r="A787" i="87"/>
  <c r="I785" i="87"/>
  <c r="H785" i="87"/>
  <c r="G785" i="87"/>
  <c r="A786" i="87"/>
  <c r="I784" i="87"/>
  <c r="H784" i="87"/>
  <c r="G784" i="87"/>
  <c r="A785" i="87"/>
  <c r="I783" i="87"/>
  <c r="H783" i="87"/>
  <c r="G783" i="87"/>
  <c r="A784" i="87"/>
  <c r="I782" i="87"/>
  <c r="H782" i="87"/>
  <c r="G782" i="87"/>
  <c r="A783" i="87"/>
  <c r="I781" i="87"/>
  <c r="H781" i="87"/>
  <c r="G781" i="87"/>
  <c r="A782" i="87"/>
  <c r="I780" i="87"/>
  <c r="H780" i="87"/>
  <c r="G780" i="87"/>
  <c r="A781" i="87"/>
  <c r="I779" i="87"/>
  <c r="H779" i="87"/>
  <c r="G779" i="87"/>
  <c r="A780" i="87"/>
  <c r="I778" i="87"/>
  <c r="H778" i="87"/>
  <c r="G778" i="87"/>
  <c r="A779" i="87"/>
  <c r="I777" i="87"/>
  <c r="H777" i="87"/>
  <c r="G777" i="87"/>
  <c r="A778" i="87"/>
  <c r="I776" i="87"/>
  <c r="H776" i="87"/>
  <c r="G776" i="87"/>
  <c r="A777" i="87"/>
  <c r="I775" i="87"/>
  <c r="H775" i="87"/>
  <c r="G775" i="87"/>
  <c r="A776" i="87"/>
  <c r="I774" i="87"/>
  <c r="H774" i="87"/>
  <c r="G774" i="87"/>
  <c r="A775" i="87"/>
  <c r="I773" i="87"/>
  <c r="H773" i="87"/>
  <c r="G773" i="87"/>
  <c r="A774" i="87"/>
  <c r="I772" i="87"/>
  <c r="H772" i="87"/>
  <c r="G772" i="87"/>
  <c r="A773" i="87"/>
  <c r="I771" i="87"/>
  <c r="H771" i="87"/>
  <c r="G771" i="87"/>
  <c r="A772" i="87"/>
  <c r="I770" i="87"/>
  <c r="H770" i="87"/>
  <c r="G770" i="87"/>
  <c r="A771" i="87"/>
  <c r="I769" i="87"/>
  <c r="H769" i="87"/>
  <c r="G769" i="87"/>
  <c r="A770" i="87"/>
  <c r="I768" i="87"/>
  <c r="H768" i="87"/>
  <c r="G768" i="87"/>
  <c r="A769" i="87"/>
  <c r="I767" i="87"/>
  <c r="H767" i="87"/>
  <c r="G767" i="87"/>
  <c r="A768" i="87"/>
  <c r="I766" i="87"/>
  <c r="H766" i="87"/>
  <c r="G766" i="87"/>
  <c r="A767" i="87"/>
  <c r="I765" i="87"/>
  <c r="H765" i="87"/>
  <c r="G765" i="87"/>
  <c r="A766" i="87"/>
  <c r="I764" i="87"/>
  <c r="H764" i="87"/>
  <c r="G764" i="87"/>
  <c r="A765" i="87"/>
  <c r="I763" i="87"/>
  <c r="H763" i="87"/>
  <c r="G763" i="87"/>
  <c r="A764" i="87"/>
  <c r="I762" i="87"/>
  <c r="H762" i="87"/>
  <c r="G762" i="87"/>
  <c r="A763" i="87"/>
  <c r="I761" i="87"/>
  <c r="H761" i="87"/>
  <c r="G761" i="87"/>
  <c r="A762" i="87"/>
  <c r="I760" i="87"/>
  <c r="H760" i="87"/>
  <c r="G760" i="87"/>
  <c r="A761" i="87"/>
  <c r="I759" i="87"/>
  <c r="H759" i="87"/>
  <c r="G759" i="87"/>
  <c r="A760" i="87"/>
  <c r="I758" i="87"/>
  <c r="H758" i="87"/>
  <c r="G758" i="87"/>
  <c r="A759" i="87"/>
  <c r="I757" i="87"/>
  <c r="H757" i="87"/>
  <c r="G757" i="87"/>
  <c r="A758" i="87"/>
  <c r="I756" i="87"/>
  <c r="H756" i="87"/>
  <c r="G756" i="87"/>
  <c r="A757" i="87"/>
  <c r="I755" i="87"/>
  <c r="H755" i="87"/>
  <c r="G755" i="87"/>
  <c r="A756" i="87"/>
  <c r="I754" i="87"/>
  <c r="H754" i="87"/>
  <c r="G754" i="87"/>
  <c r="A755" i="87"/>
  <c r="I753" i="87"/>
  <c r="H753" i="87"/>
  <c r="G753" i="87"/>
  <c r="A754" i="87"/>
  <c r="I752" i="87"/>
  <c r="H752" i="87"/>
  <c r="G752" i="87"/>
  <c r="A753" i="87"/>
  <c r="I751" i="87"/>
  <c r="H751" i="87"/>
  <c r="G751" i="87"/>
  <c r="A752" i="87"/>
  <c r="I750" i="87"/>
  <c r="H750" i="87"/>
  <c r="G750" i="87"/>
  <c r="A751" i="87"/>
  <c r="I749" i="87"/>
  <c r="H749" i="87"/>
  <c r="G749" i="87"/>
  <c r="A750" i="87"/>
  <c r="I748" i="87"/>
  <c r="H748" i="87"/>
  <c r="G748" i="87"/>
  <c r="A749" i="87"/>
  <c r="I747" i="87"/>
  <c r="H747" i="87"/>
  <c r="G747" i="87"/>
  <c r="A748" i="87"/>
  <c r="I746" i="87"/>
  <c r="H746" i="87"/>
  <c r="G746" i="87"/>
  <c r="A747" i="87"/>
  <c r="I745" i="87"/>
  <c r="H745" i="87"/>
  <c r="G745" i="87"/>
  <c r="A746" i="87"/>
  <c r="I744" i="87"/>
  <c r="H744" i="87"/>
  <c r="G744" i="87"/>
  <c r="A745" i="87"/>
  <c r="I743" i="87"/>
  <c r="H743" i="87"/>
  <c r="G743" i="87"/>
  <c r="A744" i="87"/>
  <c r="I742" i="87"/>
  <c r="H742" i="87"/>
  <c r="G742" i="87"/>
  <c r="A743" i="87"/>
  <c r="I741" i="87"/>
  <c r="H741" i="87"/>
  <c r="G741" i="87"/>
  <c r="A742" i="87"/>
  <c r="I740" i="87"/>
  <c r="H740" i="87"/>
  <c r="G740" i="87"/>
  <c r="A741" i="87"/>
  <c r="I739" i="87"/>
  <c r="H739" i="87"/>
  <c r="G739" i="87"/>
  <c r="A740" i="87"/>
  <c r="I738" i="87"/>
  <c r="H738" i="87"/>
  <c r="G738" i="87"/>
  <c r="A739" i="87"/>
  <c r="I737" i="87"/>
  <c r="H737" i="87"/>
  <c r="G737" i="87"/>
  <c r="A738" i="87"/>
  <c r="I736" i="87"/>
  <c r="H736" i="87"/>
  <c r="G736" i="87"/>
  <c r="A737" i="87"/>
  <c r="I735" i="87"/>
  <c r="H735" i="87"/>
  <c r="G735" i="87"/>
  <c r="A736" i="87"/>
  <c r="I734" i="87"/>
  <c r="H734" i="87"/>
  <c r="G734" i="87"/>
  <c r="A735" i="87"/>
  <c r="I733" i="87"/>
  <c r="H733" i="87"/>
  <c r="G733" i="87"/>
  <c r="A734" i="87"/>
  <c r="I732" i="87"/>
  <c r="H732" i="87"/>
  <c r="G732" i="87"/>
  <c r="A733" i="87"/>
  <c r="I731" i="87"/>
  <c r="H731" i="87"/>
  <c r="G731" i="87"/>
  <c r="A732" i="87"/>
  <c r="I730" i="87"/>
  <c r="H730" i="87"/>
  <c r="G730" i="87"/>
  <c r="A731" i="87"/>
  <c r="I729" i="87"/>
  <c r="H729" i="87"/>
  <c r="G729" i="87"/>
  <c r="A730" i="87"/>
  <c r="I728" i="87"/>
  <c r="H728" i="87"/>
  <c r="G728" i="87"/>
  <c r="A729" i="87"/>
  <c r="I727" i="87"/>
  <c r="H727" i="87"/>
  <c r="G727" i="87"/>
  <c r="A728" i="87"/>
  <c r="I726" i="87"/>
  <c r="H726" i="87"/>
  <c r="G726" i="87"/>
  <c r="A727" i="87"/>
  <c r="I725" i="87"/>
  <c r="H725" i="87"/>
  <c r="G725" i="87"/>
  <c r="A726" i="87"/>
  <c r="I724" i="87"/>
  <c r="H724" i="87"/>
  <c r="G724" i="87"/>
  <c r="A725" i="87"/>
  <c r="I723" i="87"/>
  <c r="H723" i="87"/>
  <c r="G723" i="87"/>
  <c r="A724" i="87"/>
  <c r="I722" i="87"/>
  <c r="H722" i="87"/>
  <c r="G722" i="87"/>
  <c r="A723" i="87"/>
  <c r="I721" i="87"/>
  <c r="H721" i="87"/>
  <c r="G721" i="87"/>
  <c r="A722" i="87"/>
  <c r="I720" i="87"/>
  <c r="H720" i="87"/>
  <c r="G720" i="87"/>
  <c r="A721" i="87"/>
  <c r="I719" i="87"/>
  <c r="H719" i="87"/>
  <c r="G719" i="87"/>
  <c r="A720" i="87"/>
  <c r="I718" i="87"/>
  <c r="H718" i="87"/>
  <c r="G718" i="87"/>
  <c r="A719" i="87"/>
  <c r="I717" i="87"/>
  <c r="H717" i="87"/>
  <c r="G717" i="87"/>
  <c r="A718" i="87"/>
  <c r="I716" i="87"/>
  <c r="H716" i="87"/>
  <c r="G716" i="87"/>
  <c r="A717" i="87"/>
  <c r="I715" i="87"/>
  <c r="H715" i="87"/>
  <c r="G715" i="87"/>
  <c r="A716" i="87"/>
  <c r="I714" i="87"/>
  <c r="H714" i="87"/>
  <c r="G714" i="87"/>
  <c r="A715" i="87"/>
  <c r="I713" i="87"/>
  <c r="H713" i="87"/>
  <c r="G713" i="87"/>
  <c r="A714" i="87"/>
  <c r="I712" i="87"/>
  <c r="H712" i="87"/>
  <c r="G712" i="87"/>
  <c r="A713" i="87"/>
  <c r="I711" i="87"/>
  <c r="H711" i="87"/>
  <c r="G711" i="87"/>
  <c r="A712" i="87"/>
  <c r="I710" i="87"/>
  <c r="H710" i="87"/>
  <c r="G710" i="87"/>
  <c r="A711" i="87"/>
  <c r="I709" i="87"/>
  <c r="H709" i="87"/>
  <c r="G709" i="87"/>
  <c r="A710" i="87"/>
  <c r="I708" i="87"/>
  <c r="H708" i="87"/>
  <c r="G708" i="87"/>
  <c r="A709" i="87"/>
  <c r="I707" i="87"/>
  <c r="H707" i="87"/>
  <c r="G707" i="87"/>
  <c r="A708" i="87"/>
  <c r="I706" i="87"/>
  <c r="H706" i="87"/>
  <c r="G706" i="87"/>
  <c r="A707" i="87"/>
  <c r="I705" i="87"/>
  <c r="H705" i="87"/>
  <c r="G705" i="87"/>
  <c r="A706" i="87"/>
  <c r="I704" i="87"/>
  <c r="H704" i="87"/>
  <c r="G704" i="87"/>
  <c r="A705" i="87"/>
  <c r="I703" i="87"/>
  <c r="H703" i="87"/>
  <c r="G703" i="87"/>
  <c r="A704" i="87"/>
  <c r="I702" i="87"/>
  <c r="H702" i="87"/>
  <c r="G702" i="87"/>
  <c r="A703" i="87"/>
  <c r="I701" i="87"/>
  <c r="H701" i="87"/>
  <c r="G701" i="87"/>
  <c r="A702" i="87"/>
  <c r="I700" i="87"/>
  <c r="H700" i="87"/>
  <c r="G700" i="87"/>
  <c r="A701" i="87"/>
  <c r="I699" i="87"/>
  <c r="H699" i="87"/>
  <c r="G699" i="87"/>
  <c r="A700" i="87"/>
  <c r="I698" i="87"/>
  <c r="H698" i="87"/>
  <c r="G698" i="87"/>
  <c r="A699" i="87"/>
  <c r="I697" i="87"/>
  <c r="H697" i="87"/>
  <c r="G697" i="87"/>
  <c r="A698" i="87"/>
  <c r="I696" i="87"/>
  <c r="H696" i="87"/>
  <c r="G696" i="87"/>
  <c r="A697" i="87"/>
  <c r="I695" i="87"/>
  <c r="H695" i="87"/>
  <c r="G695" i="87"/>
  <c r="A696" i="87"/>
  <c r="I694" i="87"/>
  <c r="H694" i="87"/>
  <c r="G694" i="87"/>
  <c r="A695" i="87"/>
  <c r="I693" i="87"/>
  <c r="H693" i="87"/>
  <c r="G693" i="87"/>
  <c r="A694" i="87"/>
  <c r="I692" i="87"/>
  <c r="H692" i="87"/>
  <c r="G692" i="87"/>
  <c r="A693" i="87"/>
  <c r="I691" i="87"/>
  <c r="H691" i="87"/>
  <c r="G691" i="87"/>
  <c r="A692" i="87"/>
  <c r="I690" i="87"/>
  <c r="H690" i="87"/>
  <c r="G690" i="87"/>
  <c r="A691" i="87"/>
  <c r="I689" i="87"/>
  <c r="H689" i="87"/>
  <c r="G689" i="87"/>
  <c r="A690" i="87"/>
  <c r="I688" i="87"/>
  <c r="H688" i="87"/>
  <c r="G688" i="87"/>
  <c r="A689" i="87"/>
  <c r="I687" i="87"/>
  <c r="H687" i="87"/>
  <c r="G687" i="87"/>
  <c r="A688" i="87"/>
  <c r="I686" i="87"/>
  <c r="H686" i="87"/>
  <c r="G686" i="87"/>
  <c r="A687" i="87"/>
  <c r="I685" i="87"/>
  <c r="H685" i="87"/>
  <c r="G685" i="87"/>
  <c r="A686" i="87"/>
  <c r="I684" i="87"/>
  <c r="H684" i="87"/>
  <c r="G684" i="87"/>
  <c r="A685" i="87"/>
  <c r="I683" i="87"/>
  <c r="H683" i="87"/>
  <c r="G683" i="87"/>
  <c r="A684" i="87"/>
  <c r="I682" i="87"/>
  <c r="H682" i="87"/>
  <c r="G682" i="87"/>
  <c r="A683" i="87"/>
  <c r="I681" i="87"/>
  <c r="H681" i="87"/>
  <c r="G681" i="87"/>
  <c r="A682" i="87"/>
  <c r="I680" i="87"/>
  <c r="H680" i="87"/>
  <c r="G680" i="87"/>
  <c r="A681" i="87"/>
  <c r="I679" i="87"/>
  <c r="H679" i="87"/>
  <c r="G679" i="87"/>
  <c r="A680" i="87"/>
  <c r="I678" i="87"/>
  <c r="H678" i="87"/>
  <c r="G678" i="87"/>
  <c r="A679" i="87"/>
  <c r="I677" i="87"/>
  <c r="H677" i="87"/>
  <c r="G677" i="87"/>
  <c r="A678" i="87"/>
  <c r="I676" i="87"/>
  <c r="H676" i="87"/>
  <c r="G676" i="87"/>
  <c r="A677" i="87"/>
  <c r="I675" i="87"/>
  <c r="H675" i="87"/>
  <c r="G675" i="87"/>
  <c r="A676" i="87"/>
  <c r="I674" i="87"/>
  <c r="H674" i="87"/>
  <c r="G674" i="87"/>
  <c r="A675" i="87"/>
  <c r="I673" i="87"/>
  <c r="H673" i="87"/>
  <c r="G673" i="87"/>
  <c r="A674" i="87"/>
  <c r="I672" i="87"/>
  <c r="H672" i="87"/>
  <c r="G672" i="87"/>
  <c r="A673" i="87"/>
  <c r="I671" i="87"/>
  <c r="H671" i="87"/>
  <c r="G671" i="87"/>
  <c r="A672" i="87"/>
  <c r="I670" i="87"/>
  <c r="H670" i="87"/>
  <c r="G670" i="87"/>
  <c r="A671" i="87"/>
  <c r="I669" i="87"/>
  <c r="H669" i="87"/>
  <c r="G669" i="87"/>
  <c r="A670" i="87"/>
  <c r="I668" i="87"/>
  <c r="H668" i="87"/>
  <c r="G668" i="87"/>
  <c r="A669" i="87"/>
  <c r="I667" i="87"/>
  <c r="H667" i="87"/>
  <c r="G667" i="87"/>
  <c r="A668" i="87"/>
  <c r="I666" i="87"/>
  <c r="H666" i="87"/>
  <c r="G666" i="87"/>
  <c r="A667" i="87"/>
  <c r="I665" i="87"/>
  <c r="H665" i="87"/>
  <c r="G665" i="87"/>
  <c r="A666" i="87"/>
  <c r="I664" i="87"/>
  <c r="H664" i="87"/>
  <c r="G664" i="87"/>
  <c r="A665" i="87"/>
  <c r="I663" i="87"/>
  <c r="H663" i="87"/>
  <c r="G663" i="87"/>
  <c r="A664" i="87"/>
  <c r="I662" i="87"/>
  <c r="H662" i="87"/>
  <c r="G662" i="87"/>
  <c r="A663" i="87"/>
  <c r="I661" i="87"/>
  <c r="H661" i="87"/>
  <c r="G661" i="87"/>
  <c r="A662" i="87"/>
  <c r="I660" i="87"/>
  <c r="H660" i="87"/>
  <c r="G660" i="87"/>
  <c r="A661" i="87"/>
  <c r="I659" i="87"/>
  <c r="H659" i="87"/>
  <c r="G659" i="87"/>
  <c r="A660" i="87"/>
  <c r="I658" i="87"/>
  <c r="H658" i="87"/>
  <c r="G658" i="87"/>
  <c r="A659" i="87"/>
  <c r="I657" i="87"/>
  <c r="H657" i="87"/>
  <c r="G657" i="87"/>
  <c r="A658" i="87"/>
  <c r="I656" i="87"/>
  <c r="H656" i="87"/>
  <c r="G656" i="87"/>
  <c r="A657" i="87"/>
  <c r="I655" i="87"/>
  <c r="H655" i="87"/>
  <c r="G655" i="87"/>
  <c r="A656" i="87"/>
  <c r="I654" i="87"/>
  <c r="H654" i="87"/>
  <c r="G654" i="87"/>
  <c r="A655" i="87"/>
  <c r="I653" i="87"/>
  <c r="H653" i="87"/>
  <c r="G653" i="87"/>
  <c r="A654" i="87"/>
  <c r="I652" i="87"/>
  <c r="H652" i="87"/>
  <c r="G652" i="87"/>
  <c r="A653" i="87"/>
  <c r="I651" i="87"/>
  <c r="H651" i="87"/>
  <c r="G651" i="87"/>
  <c r="A652" i="87"/>
  <c r="I650" i="87"/>
  <c r="H650" i="87"/>
  <c r="G650" i="87"/>
  <c r="A651" i="87"/>
  <c r="I649" i="87"/>
  <c r="H649" i="87"/>
  <c r="G649" i="87"/>
  <c r="A650" i="87"/>
  <c r="I648" i="87"/>
  <c r="H648" i="87"/>
  <c r="G648" i="87"/>
  <c r="A649" i="87"/>
  <c r="I647" i="87"/>
  <c r="H647" i="87"/>
  <c r="G647" i="87"/>
  <c r="A648" i="87"/>
  <c r="I646" i="87"/>
  <c r="H646" i="87"/>
  <c r="G646" i="87"/>
  <c r="A647" i="87"/>
  <c r="I645" i="87"/>
  <c r="H645" i="87"/>
  <c r="G645" i="87"/>
  <c r="A646" i="87"/>
  <c r="I644" i="87"/>
  <c r="H644" i="87"/>
  <c r="G644" i="87"/>
  <c r="A645" i="87"/>
  <c r="I643" i="87"/>
  <c r="H643" i="87"/>
  <c r="G643" i="87"/>
  <c r="A644" i="87"/>
  <c r="I642" i="87"/>
  <c r="H642" i="87"/>
  <c r="G642" i="87"/>
  <c r="A643" i="87"/>
  <c r="I641" i="87"/>
  <c r="H641" i="87"/>
  <c r="G641" i="87"/>
  <c r="A642" i="87"/>
  <c r="I640" i="87"/>
  <c r="H640" i="87"/>
  <c r="G640" i="87"/>
  <c r="A641" i="87"/>
  <c r="I639" i="87"/>
  <c r="H639" i="87"/>
  <c r="G639" i="87"/>
  <c r="A640" i="87"/>
  <c r="I638" i="87"/>
  <c r="H638" i="87"/>
  <c r="G638" i="87"/>
  <c r="A639" i="87"/>
  <c r="I637" i="87"/>
  <c r="H637" i="87"/>
  <c r="G637" i="87"/>
  <c r="A638" i="87"/>
  <c r="I636" i="87"/>
  <c r="H636" i="87"/>
  <c r="G636" i="87"/>
  <c r="A637" i="87"/>
  <c r="I635" i="87"/>
  <c r="H635" i="87"/>
  <c r="G635" i="87"/>
  <c r="A636" i="87"/>
  <c r="I634" i="87"/>
  <c r="H634" i="87"/>
  <c r="G634" i="87"/>
  <c r="A635" i="87"/>
  <c r="I633" i="87"/>
  <c r="H633" i="87"/>
  <c r="G633" i="87"/>
  <c r="A634" i="87"/>
  <c r="I632" i="87"/>
  <c r="H632" i="87"/>
  <c r="G632" i="87"/>
  <c r="A633" i="87"/>
  <c r="I631" i="87"/>
  <c r="H631" i="87"/>
  <c r="G631" i="87"/>
  <c r="A632" i="87"/>
  <c r="I630" i="87"/>
  <c r="H630" i="87"/>
  <c r="G630" i="87"/>
  <c r="A631" i="87"/>
  <c r="I629" i="87"/>
  <c r="H629" i="87"/>
  <c r="G629" i="87"/>
  <c r="A630" i="87"/>
  <c r="I628" i="87"/>
  <c r="H628" i="87"/>
  <c r="G628" i="87"/>
  <c r="A629" i="87"/>
  <c r="I627" i="87"/>
  <c r="H627" i="87"/>
  <c r="G627" i="87"/>
  <c r="A628" i="87"/>
  <c r="I626" i="87"/>
  <c r="H626" i="87"/>
  <c r="G626" i="87"/>
  <c r="A627" i="87"/>
  <c r="I625" i="87"/>
  <c r="H625" i="87"/>
  <c r="G625" i="87"/>
  <c r="A626" i="87"/>
  <c r="I624" i="87"/>
  <c r="H624" i="87"/>
  <c r="G624" i="87"/>
  <c r="A625" i="87"/>
  <c r="I623" i="87"/>
  <c r="H623" i="87"/>
  <c r="G623" i="87"/>
  <c r="A624" i="87"/>
  <c r="I622" i="87"/>
  <c r="H622" i="87"/>
  <c r="G622" i="87"/>
  <c r="A623" i="87"/>
  <c r="I621" i="87"/>
  <c r="H621" i="87"/>
  <c r="G621" i="87"/>
  <c r="A622" i="87"/>
  <c r="I620" i="87"/>
  <c r="H620" i="87"/>
  <c r="G620" i="87"/>
  <c r="A621" i="87"/>
  <c r="I619" i="87"/>
  <c r="H619" i="87"/>
  <c r="G619" i="87"/>
  <c r="A620" i="87"/>
  <c r="I618" i="87"/>
  <c r="H618" i="87"/>
  <c r="G618" i="87"/>
  <c r="A619" i="87"/>
  <c r="I617" i="87"/>
  <c r="H617" i="87"/>
  <c r="G617" i="87"/>
  <c r="A618" i="87"/>
  <c r="I616" i="87"/>
  <c r="H616" i="87"/>
  <c r="G616" i="87"/>
  <c r="A617" i="87"/>
  <c r="I615" i="87"/>
  <c r="H615" i="87"/>
  <c r="G615" i="87"/>
  <c r="A616" i="87"/>
  <c r="I614" i="87"/>
  <c r="H614" i="87"/>
  <c r="G614" i="87"/>
  <c r="A615" i="87"/>
  <c r="I613" i="87"/>
  <c r="H613" i="87"/>
  <c r="G613" i="87"/>
  <c r="A614" i="87"/>
  <c r="I612" i="87"/>
  <c r="H612" i="87"/>
  <c r="G612" i="87"/>
  <c r="A613" i="87"/>
  <c r="I611" i="87"/>
  <c r="H611" i="87"/>
  <c r="G611" i="87"/>
  <c r="A612" i="87"/>
  <c r="I610" i="87"/>
  <c r="H610" i="87"/>
  <c r="G610" i="87"/>
  <c r="A611" i="87"/>
  <c r="I609" i="87"/>
  <c r="H609" i="87"/>
  <c r="G609" i="87"/>
  <c r="A610" i="87"/>
  <c r="I608" i="87"/>
  <c r="H608" i="87"/>
  <c r="G608" i="87"/>
  <c r="A609" i="87"/>
  <c r="I607" i="87"/>
  <c r="H607" i="87"/>
  <c r="G607" i="87"/>
  <c r="A608" i="87"/>
  <c r="I606" i="87"/>
  <c r="H606" i="87"/>
  <c r="G606" i="87"/>
  <c r="A607" i="87"/>
  <c r="I605" i="87"/>
  <c r="H605" i="87"/>
  <c r="G605" i="87"/>
  <c r="A606" i="87"/>
  <c r="I604" i="87"/>
  <c r="H604" i="87"/>
  <c r="G604" i="87"/>
  <c r="A605" i="87"/>
  <c r="I603" i="87"/>
  <c r="H603" i="87"/>
  <c r="G603" i="87"/>
  <c r="A604" i="87"/>
  <c r="I602" i="87"/>
  <c r="H602" i="87"/>
  <c r="G602" i="87"/>
  <c r="A603" i="87"/>
  <c r="I601" i="87"/>
  <c r="H601" i="87"/>
  <c r="G601" i="87"/>
  <c r="A602" i="87"/>
  <c r="I600" i="87"/>
  <c r="H600" i="87"/>
  <c r="G600" i="87"/>
  <c r="A601" i="87"/>
  <c r="I599" i="87"/>
  <c r="H599" i="87"/>
  <c r="G599" i="87"/>
  <c r="A600" i="87"/>
  <c r="I598" i="87"/>
  <c r="H598" i="87"/>
  <c r="G598" i="87"/>
  <c r="A599" i="87"/>
  <c r="I597" i="87"/>
  <c r="H597" i="87"/>
  <c r="G597" i="87"/>
  <c r="A598" i="87"/>
  <c r="I596" i="87"/>
  <c r="H596" i="87"/>
  <c r="G596" i="87"/>
  <c r="A597" i="87"/>
  <c r="I595" i="87"/>
  <c r="H595" i="87"/>
  <c r="G595" i="87"/>
  <c r="A596" i="87"/>
  <c r="I594" i="87"/>
  <c r="H594" i="87"/>
  <c r="G594" i="87"/>
  <c r="A595" i="87"/>
  <c r="I593" i="87"/>
  <c r="H593" i="87"/>
  <c r="G593" i="87"/>
  <c r="A594" i="87"/>
  <c r="I592" i="87"/>
  <c r="H592" i="87"/>
  <c r="G592" i="87"/>
  <c r="A593" i="87"/>
  <c r="I591" i="87"/>
  <c r="H591" i="87"/>
  <c r="G591" i="87"/>
  <c r="A592" i="87"/>
  <c r="I590" i="87"/>
  <c r="H590" i="87"/>
  <c r="G590" i="87"/>
  <c r="A591" i="87"/>
  <c r="I589" i="87"/>
  <c r="H589" i="87"/>
  <c r="G589" i="87"/>
  <c r="A590" i="87"/>
  <c r="I588" i="87"/>
  <c r="H588" i="87"/>
  <c r="G588" i="87"/>
  <c r="A589" i="87"/>
  <c r="I587" i="87"/>
  <c r="H587" i="87"/>
  <c r="G587" i="87"/>
  <c r="A588" i="87"/>
  <c r="I586" i="87"/>
  <c r="H586" i="87"/>
  <c r="G586" i="87"/>
  <c r="A587" i="87"/>
  <c r="I585" i="87"/>
  <c r="H585" i="87"/>
  <c r="G585" i="87"/>
  <c r="A586" i="87"/>
  <c r="I584" i="87"/>
  <c r="H584" i="87"/>
  <c r="G584" i="87"/>
  <c r="A585" i="87"/>
  <c r="I583" i="87"/>
  <c r="H583" i="87"/>
  <c r="G583" i="87"/>
  <c r="A584" i="87"/>
  <c r="I582" i="87"/>
  <c r="H582" i="87"/>
  <c r="G582" i="87"/>
  <c r="A583" i="87"/>
  <c r="I581" i="87"/>
  <c r="H581" i="87"/>
  <c r="G581" i="87"/>
  <c r="A582" i="87"/>
  <c r="I580" i="87"/>
  <c r="H580" i="87"/>
  <c r="G580" i="87"/>
  <c r="A581" i="87"/>
  <c r="I579" i="87"/>
  <c r="H579" i="87"/>
  <c r="G579" i="87"/>
  <c r="A580" i="87"/>
  <c r="I578" i="87"/>
  <c r="H578" i="87"/>
  <c r="G578" i="87"/>
  <c r="A579" i="87"/>
  <c r="I577" i="87"/>
  <c r="H577" i="87"/>
  <c r="G577" i="87"/>
  <c r="A578" i="87"/>
  <c r="I576" i="87"/>
  <c r="H576" i="87"/>
  <c r="G576" i="87"/>
  <c r="A577" i="87"/>
  <c r="I575" i="87"/>
  <c r="H575" i="87"/>
  <c r="G575" i="87"/>
  <c r="A576" i="87"/>
  <c r="I574" i="87"/>
  <c r="H574" i="87"/>
  <c r="G574" i="87"/>
  <c r="A575" i="87"/>
  <c r="I573" i="87"/>
  <c r="H573" i="87"/>
  <c r="G573" i="87"/>
  <c r="A574" i="87"/>
  <c r="I572" i="87"/>
  <c r="H572" i="87"/>
  <c r="G572" i="87"/>
  <c r="A573" i="87"/>
  <c r="I571" i="87"/>
  <c r="H571" i="87"/>
  <c r="G571" i="87"/>
  <c r="A572" i="87"/>
  <c r="I570" i="87"/>
  <c r="H570" i="87"/>
  <c r="G570" i="87"/>
  <c r="A571" i="87"/>
  <c r="I569" i="87"/>
  <c r="H569" i="87"/>
  <c r="G569" i="87"/>
  <c r="A570" i="87"/>
  <c r="I568" i="87"/>
  <c r="H568" i="87"/>
  <c r="G568" i="87"/>
  <c r="A569" i="87"/>
  <c r="I567" i="87"/>
  <c r="H567" i="87"/>
  <c r="G567" i="87"/>
  <c r="A568" i="87"/>
  <c r="I566" i="87"/>
  <c r="H566" i="87"/>
  <c r="G566" i="87"/>
  <c r="A567" i="87"/>
  <c r="I565" i="87"/>
  <c r="H565" i="87"/>
  <c r="G565" i="87"/>
  <c r="A566" i="87"/>
  <c r="I564" i="87"/>
  <c r="H564" i="87"/>
  <c r="G564" i="87"/>
  <c r="A565" i="87"/>
  <c r="I563" i="87"/>
  <c r="H563" i="87"/>
  <c r="G563" i="87"/>
  <c r="A564" i="87"/>
  <c r="I562" i="87"/>
  <c r="H562" i="87"/>
  <c r="G562" i="87"/>
  <c r="A563" i="87"/>
  <c r="I561" i="87"/>
  <c r="H561" i="87"/>
  <c r="G561" i="87"/>
  <c r="A562" i="87"/>
  <c r="I560" i="87"/>
  <c r="H560" i="87"/>
  <c r="G560" i="87"/>
  <c r="A561" i="87"/>
  <c r="I559" i="87"/>
  <c r="H559" i="87"/>
  <c r="G559" i="87"/>
  <c r="A560" i="87"/>
  <c r="I558" i="87"/>
  <c r="H558" i="87"/>
  <c r="G558" i="87"/>
  <c r="A559" i="87"/>
  <c r="I557" i="87"/>
  <c r="H557" i="87"/>
  <c r="G557" i="87"/>
  <c r="A558" i="87"/>
  <c r="I556" i="87"/>
  <c r="H556" i="87"/>
  <c r="G556" i="87"/>
  <c r="A557" i="87"/>
  <c r="I555" i="87"/>
  <c r="H555" i="87"/>
  <c r="G555" i="87"/>
  <c r="A556" i="87"/>
  <c r="I554" i="87"/>
  <c r="H554" i="87"/>
  <c r="G554" i="87"/>
  <c r="A555" i="87"/>
  <c r="I553" i="87"/>
  <c r="H553" i="87"/>
  <c r="G553" i="87"/>
  <c r="A554" i="87"/>
  <c r="I552" i="87"/>
  <c r="H552" i="87"/>
  <c r="G552" i="87"/>
  <c r="A553" i="87"/>
  <c r="I551" i="87"/>
  <c r="H551" i="87"/>
  <c r="G551" i="87"/>
  <c r="A552" i="87"/>
  <c r="I550" i="87"/>
  <c r="H550" i="87"/>
  <c r="G550" i="87"/>
  <c r="A551" i="87"/>
  <c r="I549" i="87"/>
  <c r="H549" i="87"/>
  <c r="G549" i="87"/>
  <c r="A550" i="87"/>
  <c r="I548" i="87"/>
  <c r="H548" i="87"/>
  <c r="G548" i="87"/>
  <c r="A549" i="87"/>
  <c r="I547" i="87"/>
  <c r="H547" i="87"/>
  <c r="G547" i="87"/>
  <c r="A548" i="87"/>
  <c r="I546" i="87"/>
  <c r="H546" i="87"/>
  <c r="G546" i="87"/>
  <c r="A547" i="87"/>
  <c r="I545" i="87"/>
  <c r="H545" i="87"/>
  <c r="G545" i="87"/>
  <c r="A546" i="87"/>
  <c r="I544" i="87"/>
  <c r="H544" i="87"/>
  <c r="G544" i="87"/>
  <c r="A545" i="87"/>
  <c r="I543" i="87"/>
  <c r="H543" i="87"/>
  <c r="G543" i="87"/>
  <c r="A544" i="87"/>
  <c r="I542" i="87"/>
  <c r="H542" i="87"/>
  <c r="G542" i="87"/>
  <c r="A543" i="87"/>
  <c r="I541" i="87"/>
  <c r="H541" i="87"/>
  <c r="G541" i="87"/>
  <c r="A542" i="87"/>
  <c r="I540" i="87"/>
  <c r="H540" i="87"/>
  <c r="G540" i="87"/>
  <c r="A541" i="87"/>
  <c r="I539" i="87"/>
  <c r="H539" i="87"/>
  <c r="G539" i="87"/>
  <c r="A540" i="87"/>
  <c r="I538" i="87"/>
  <c r="H538" i="87"/>
  <c r="G538" i="87"/>
  <c r="A539" i="87"/>
  <c r="I537" i="87"/>
  <c r="H537" i="87"/>
  <c r="G537" i="87"/>
  <c r="A538" i="87"/>
  <c r="I536" i="87"/>
  <c r="H536" i="87"/>
  <c r="G536" i="87"/>
  <c r="A537" i="87"/>
  <c r="I535" i="87"/>
  <c r="H535" i="87"/>
  <c r="G535" i="87"/>
  <c r="A536" i="87"/>
  <c r="I534" i="87"/>
  <c r="H534" i="87"/>
  <c r="G534" i="87"/>
  <c r="A535" i="87"/>
  <c r="I533" i="87"/>
  <c r="H533" i="87"/>
  <c r="G533" i="87"/>
  <c r="A534" i="87"/>
  <c r="I532" i="87"/>
  <c r="H532" i="87"/>
  <c r="G532" i="87"/>
  <c r="A533" i="87"/>
  <c r="I531" i="87"/>
  <c r="H531" i="87"/>
  <c r="G531" i="87"/>
  <c r="A532" i="87"/>
  <c r="I530" i="87"/>
  <c r="H530" i="87"/>
  <c r="G530" i="87"/>
  <c r="A531" i="87"/>
  <c r="I529" i="87"/>
  <c r="H529" i="87"/>
  <c r="G529" i="87"/>
  <c r="A530" i="87"/>
  <c r="I528" i="87"/>
  <c r="H528" i="87"/>
  <c r="G528" i="87"/>
  <c r="A529" i="87"/>
  <c r="I527" i="87"/>
  <c r="H527" i="87"/>
  <c r="G527" i="87"/>
  <c r="A528" i="87"/>
  <c r="I526" i="87"/>
  <c r="H526" i="87"/>
  <c r="G526" i="87"/>
  <c r="A527" i="87"/>
  <c r="I525" i="87"/>
  <c r="H525" i="87"/>
  <c r="G525" i="87"/>
  <c r="A526" i="87"/>
  <c r="I524" i="87"/>
  <c r="H524" i="87"/>
  <c r="G524" i="87"/>
  <c r="A525" i="87"/>
  <c r="I523" i="87"/>
  <c r="H523" i="87"/>
  <c r="G523" i="87"/>
  <c r="A524" i="87"/>
  <c r="I522" i="87"/>
  <c r="H522" i="87"/>
  <c r="G522" i="87"/>
  <c r="A523" i="87"/>
  <c r="I521" i="87"/>
  <c r="H521" i="87"/>
  <c r="G521" i="87"/>
  <c r="A522" i="87"/>
  <c r="I520" i="87"/>
  <c r="H520" i="87"/>
  <c r="G520" i="87"/>
  <c r="A521" i="87"/>
  <c r="I519" i="87"/>
  <c r="H519" i="87"/>
  <c r="G519" i="87"/>
  <c r="A520" i="87"/>
  <c r="I518" i="87"/>
  <c r="H518" i="87"/>
  <c r="G518" i="87"/>
  <c r="A519" i="87"/>
  <c r="I517" i="87"/>
  <c r="H517" i="87"/>
  <c r="G517" i="87"/>
  <c r="A518" i="87"/>
  <c r="I516" i="87"/>
  <c r="H516" i="87"/>
  <c r="G516" i="87"/>
  <c r="A517" i="87"/>
  <c r="I515" i="87"/>
  <c r="H515" i="87"/>
  <c r="G515" i="87"/>
  <c r="A516" i="87"/>
  <c r="I514" i="87"/>
  <c r="H514" i="87"/>
  <c r="G514" i="87"/>
  <c r="A515" i="87"/>
  <c r="I513" i="87"/>
  <c r="H513" i="87"/>
  <c r="G513" i="87"/>
  <c r="A514" i="87"/>
  <c r="I512" i="87"/>
  <c r="H512" i="87"/>
  <c r="G512" i="87"/>
  <c r="A513" i="87"/>
  <c r="I511" i="87"/>
  <c r="H511" i="87"/>
  <c r="G511" i="87"/>
  <c r="A512" i="87"/>
  <c r="I510" i="87"/>
  <c r="H510" i="87"/>
  <c r="G510" i="87"/>
  <c r="A511" i="87"/>
  <c r="I509" i="87"/>
  <c r="H509" i="87"/>
  <c r="G509" i="87"/>
  <c r="A510" i="87"/>
  <c r="I508" i="87"/>
  <c r="H508" i="87"/>
  <c r="G508" i="87"/>
  <c r="A509" i="87"/>
  <c r="I507" i="87"/>
  <c r="H507" i="87"/>
  <c r="G507" i="87"/>
  <c r="A508" i="87"/>
  <c r="I506" i="87"/>
  <c r="H506" i="87"/>
  <c r="G506" i="87"/>
  <c r="A507" i="87"/>
  <c r="I505" i="87"/>
  <c r="H505" i="87"/>
  <c r="G505" i="87"/>
  <c r="A506" i="87"/>
  <c r="I504" i="87"/>
  <c r="H504" i="87"/>
  <c r="G504" i="87"/>
  <c r="A505" i="87"/>
  <c r="I503" i="87"/>
  <c r="H503" i="87"/>
  <c r="G503" i="87"/>
  <c r="A504" i="87"/>
  <c r="I502" i="87"/>
  <c r="H502" i="87"/>
  <c r="G502" i="87"/>
  <c r="A503" i="87"/>
  <c r="I501" i="87"/>
  <c r="H501" i="87"/>
  <c r="G501" i="87"/>
  <c r="A502" i="87"/>
  <c r="I500" i="87"/>
  <c r="H500" i="87"/>
  <c r="G500" i="87"/>
  <c r="A501" i="87"/>
  <c r="I499" i="87"/>
  <c r="H499" i="87"/>
  <c r="G499" i="87"/>
  <c r="A500" i="87"/>
  <c r="I498" i="87"/>
  <c r="H498" i="87"/>
  <c r="G498" i="87"/>
  <c r="A499" i="87"/>
  <c r="I497" i="87"/>
  <c r="H497" i="87"/>
  <c r="G497" i="87"/>
  <c r="A498" i="87"/>
  <c r="I496" i="87"/>
  <c r="H496" i="87"/>
  <c r="G496" i="87"/>
  <c r="A497" i="87"/>
  <c r="I495" i="87"/>
  <c r="H495" i="87"/>
  <c r="G495" i="87"/>
  <c r="A496" i="87"/>
  <c r="I494" i="87"/>
  <c r="H494" i="87"/>
  <c r="G494" i="87"/>
  <c r="A495" i="87"/>
  <c r="I493" i="87"/>
  <c r="H493" i="87"/>
  <c r="G493" i="87"/>
  <c r="A494" i="87"/>
  <c r="I492" i="87"/>
  <c r="H492" i="87"/>
  <c r="G492" i="87"/>
  <c r="A493" i="87"/>
  <c r="I491" i="87"/>
  <c r="H491" i="87"/>
  <c r="G491" i="87"/>
  <c r="A492" i="87"/>
  <c r="I490" i="87"/>
  <c r="H490" i="87"/>
  <c r="G490" i="87"/>
  <c r="A491" i="87"/>
  <c r="I489" i="87"/>
  <c r="H489" i="87"/>
  <c r="G489" i="87"/>
  <c r="A490" i="87"/>
  <c r="I488" i="87"/>
  <c r="H488" i="87"/>
  <c r="G488" i="87"/>
  <c r="A489" i="87"/>
  <c r="I487" i="87"/>
  <c r="H487" i="87"/>
  <c r="G487" i="87"/>
  <c r="A488" i="87"/>
  <c r="I486" i="87"/>
  <c r="H486" i="87"/>
  <c r="G486" i="87"/>
  <c r="A487" i="87"/>
  <c r="I485" i="87"/>
  <c r="H485" i="87"/>
  <c r="G485" i="87"/>
  <c r="A486" i="87"/>
  <c r="I484" i="87"/>
  <c r="H484" i="87"/>
  <c r="G484" i="87"/>
  <c r="A485" i="87"/>
  <c r="I483" i="87"/>
  <c r="H483" i="87"/>
  <c r="G483" i="87"/>
  <c r="A484" i="87"/>
  <c r="I482" i="87"/>
  <c r="H482" i="87"/>
  <c r="G482" i="87"/>
  <c r="A483" i="87"/>
  <c r="I481" i="87"/>
  <c r="H481" i="87"/>
  <c r="G481" i="87"/>
  <c r="A482" i="87"/>
  <c r="I480" i="87"/>
  <c r="H480" i="87"/>
  <c r="G480" i="87"/>
  <c r="A481" i="87"/>
  <c r="I479" i="87"/>
  <c r="H479" i="87"/>
  <c r="G479" i="87"/>
  <c r="A480" i="87"/>
  <c r="I478" i="87"/>
  <c r="H478" i="87"/>
  <c r="G478" i="87"/>
  <c r="A479" i="87"/>
  <c r="I477" i="87"/>
  <c r="H477" i="87"/>
  <c r="G477" i="87"/>
  <c r="A478" i="87"/>
  <c r="I476" i="87"/>
  <c r="H476" i="87"/>
  <c r="G476" i="87"/>
  <c r="A477" i="87"/>
  <c r="I475" i="87"/>
  <c r="H475" i="87"/>
  <c r="G475" i="87"/>
  <c r="A476" i="87"/>
  <c r="I474" i="87"/>
  <c r="H474" i="87"/>
  <c r="G474" i="87"/>
  <c r="A475" i="87"/>
  <c r="I473" i="87"/>
  <c r="H473" i="87"/>
  <c r="G473" i="87"/>
  <c r="A474" i="87"/>
  <c r="I472" i="87"/>
  <c r="H472" i="87"/>
  <c r="G472" i="87"/>
  <c r="A473" i="87"/>
  <c r="I471" i="87"/>
  <c r="H471" i="87"/>
  <c r="G471" i="87"/>
  <c r="A472" i="87"/>
  <c r="I470" i="87"/>
  <c r="H470" i="87"/>
  <c r="G470" i="87"/>
  <c r="A471" i="87"/>
  <c r="I469" i="87"/>
  <c r="H469" i="87"/>
  <c r="G469" i="87"/>
  <c r="A470" i="87"/>
  <c r="I468" i="87"/>
  <c r="H468" i="87"/>
  <c r="G468" i="87"/>
  <c r="A469" i="87"/>
  <c r="I467" i="87"/>
  <c r="H467" i="87"/>
  <c r="G467" i="87"/>
  <c r="A468" i="87"/>
  <c r="I466" i="87"/>
  <c r="H466" i="87"/>
  <c r="G466" i="87"/>
  <c r="A467" i="87"/>
  <c r="I465" i="87"/>
  <c r="H465" i="87"/>
  <c r="G465" i="87"/>
  <c r="A466" i="87"/>
  <c r="I464" i="87"/>
  <c r="H464" i="87"/>
  <c r="G464" i="87"/>
  <c r="A465" i="87"/>
  <c r="I463" i="87"/>
  <c r="H463" i="87"/>
  <c r="G463" i="87"/>
  <c r="A464" i="87"/>
  <c r="I462" i="87"/>
  <c r="H462" i="87"/>
  <c r="G462" i="87"/>
  <c r="A463" i="87"/>
  <c r="I461" i="87"/>
  <c r="H461" i="87"/>
  <c r="G461" i="87"/>
  <c r="A462" i="87"/>
  <c r="I460" i="87"/>
  <c r="H460" i="87"/>
  <c r="G460" i="87"/>
  <c r="A461" i="87"/>
  <c r="I459" i="87"/>
  <c r="H459" i="87"/>
  <c r="G459" i="87"/>
  <c r="A460" i="87"/>
  <c r="I458" i="87"/>
  <c r="H458" i="87"/>
  <c r="G458" i="87"/>
  <c r="A459" i="87"/>
  <c r="I457" i="87"/>
  <c r="H457" i="87"/>
  <c r="G457" i="87"/>
  <c r="A458" i="87"/>
  <c r="I456" i="87"/>
  <c r="H456" i="87"/>
  <c r="G456" i="87"/>
  <c r="A457" i="87"/>
  <c r="I455" i="87"/>
  <c r="H455" i="87"/>
  <c r="G455" i="87"/>
  <c r="A456" i="87"/>
  <c r="I454" i="87"/>
  <c r="H454" i="87"/>
  <c r="G454" i="87"/>
  <c r="A455" i="87"/>
  <c r="I453" i="87"/>
  <c r="H453" i="87"/>
  <c r="G453" i="87"/>
  <c r="A454" i="87"/>
  <c r="I452" i="87"/>
  <c r="H452" i="87"/>
  <c r="G452" i="87"/>
  <c r="A453" i="87"/>
  <c r="I451" i="87"/>
  <c r="H451" i="87"/>
  <c r="G451" i="87"/>
  <c r="A452" i="87"/>
  <c r="I450" i="87"/>
  <c r="H450" i="87"/>
  <c r="G450" i="87"/>
  <c r="A451" i="87"/>
  <c r="I449" i="87"/>
  <c r="H449" i="87"/>
  <c r="G449" i="87"/>
  <c r="A450" i="87"/>
  <c r="I448" i="87"/>
  <c r="H448" i="87"/>
  <c r="G448" i="87"/>
  <c r="A449" i="87"/>
  <c r="I447" i="87"/>
  <c r="H447" i="87"/>
  <c r="G447" i="87"/>
  <c r="A448" i="87"/>
  <c r="I446" i="87"/>
  <c r="H446" i="87"/>
  <c r="G446" i="87"/>
  <c r="A447" i="87"/>
  <c r="I445" i="87"/>
  <c r="H445" i="87"/>
  <c r="G445" i="87"/>
  <c r="A446" i="87"/>
  <c r="I444" i="87"/>
  <c r="H444" i="87"/>
  <c r="G444" i="87"/>
  <c r="A445" i="87"/>
  <c r="I443" i="87"/>
  <c r="H443" i="87"/>
  <c r="G443" i="87"/>
  <c r="A444" i="87"/>
  <c r="I442" i="87"/>
  <c r="H442" i="87"/>
  <c r="G442" i="87"/>
  <c r="A443" i="87"/>
  <c r="I441" i="87"/>
  <c r="H441" i="87"/>
  <c r="G441" i="87"/>
  <c r="A442" i="87"/>
  <c r="I440" i="87"/>
  <c r="H440" i="87"/>
  <c r="G440" i="87"/>
  <c r="A441" i="87"/>
  <c r="I439" i="87"/>
  <c r="H439" i="87"/>
  <c r="G439" i="87"/>
  <c r="A440" i="87"/>
  <c r="I438" i="87"/>
  <c r="H438" i="87"/>
  <c r="G438" i="87"/>
  <c r="A439" i="87"/>
  <c r="I437" i="87"/>
  <c r="H437" i="87"/>
  <c r="G437" i="87"/>
  <c r="A438" i="87"/>
  <c r="I436" i="87"/>
  <c r="H436" i="87"/>
  <c r="G436" i="87"/>
  <c r="A437" i="87"/>
  <c r="I435" i="87"/>
  <c r="H435" i="87"/>
  <c r="G435" i="87"/>
  <c r="A436" i="87"/>
  <c r="I434" i="87"/>
  <c r="H434" i="87"/>
  <c r="G434" i="87"/>
  <c r="A435" i="87"/>
  <c r="I433" i="87"/>
  <c r="H433" i="87"/>
  <c r="G433" i="87"/>
  <c r="A434" i="87"/>
  <c r="I432" i="87"/>
  <c r="H432" i="87"/>
  <c r="G432" i="87"/>
  <c r="A433" i="87"/>
  <c r="I431" i="87"/>
  <c r="H431" i="87"/>
  <c r="G431" i="87"/>
  <c r="A432" i="87"/>
  <c r="I430" i="87"/>
  <c r="H430" i="87"/>
  <c r="G430" i="87"/>
  <c r="A431" i="87"/>
  <c r="I429" i="87"/>
  <c r="H429" i="87"/>
  <c r="G429" i="87"/>
  <c r="A430" i="87"/>
  <c r="I428" i="87"/>
  <c r="H428" i="87"/>
  <c r="G428" i="87"/>
  <c r="A429" i="87"/>
  <c r="I427" i="87"/>
  <c r="H427" i="87"/>
  <c r="G427" i="87"/>
  <c r="A428" i="87"/>
  <c r="I426" i="87"/>
  <c r="H426" i="87"/>
  <c r="G426" i="87"/>
  <c r="A427" i="87"/>
  <c r="I425" i="87"/>
  <c r="H425" i="87"/>
  <c r="G425" i="87"/>
  <c r="A426" i="87"/>
  <c r="I424" i="87"/>
  <c r="H424" i="87"/>
  <c r="G424" i="87"/>
  <c r="A425" i="87"/>
  <c r="I423" i="87"/>
  <c r="H423" i="87"/>
  <c r="G423" i="87"/>
  <c r="A424" i="87"/>
  <c r="I422" i="87"/>
  <c r="H422" i="87"/>
  <c r="G422" i="87"/>
  <c r="A423" i="87"/>
  <c r="I421" i="87"/>
  <c r="H421" i="87"/>
  <c r="G421" i="87"/>
  <c r="A422" i="87"/>
  <c r="I420" i="87"/>
  <c r="H420" i="87"/>
  <c r="G420" i="87"/>
  <c r="A421" i="87"/>
  <c r="I419" i="87"/>
  <c r="H419" i="87"/>
  <c r="G419" i="87"/>
  <c r="A420" i="87"/>
  <c r="I418" i="87"/>
  <c r="H418" i="87"/>
  <c r="G418" i="87"/>
  <c r="A419" i="87"/>
  <c r="I417" i="87"/>
  <c r="H417" i="87"/>
  <c r="G417" i="87"/>
  <c r="A418" i="87"/>
  <c r="I416" i="87"/>
  <c r="H416" i="87"/>
  <c r="G416" i="87"/>
  <c r="A417" i="87"/>
  <c r="I415" i="87"/>
  <c r="H415" i="87"/>
  <c r="G415" i="87"/>
  <c r="A416" i="87"/>
  <c r="I414" i="87"/>
  <c r="H414" i="87"/>
  <c r="G414" i="87"/>
  <c r="A415" i="87"/>
  <c r="I413" i="87"/>
  <c r="H413" i="87"/>
  <c r="G413" i="87"/>
  <c r="A414" i="87"/>
  <c r="I412" i="87"/>
  <c r="H412" i="87"/>
  <c r="G412" i="87"/>
  <c r="A413" i="87"/>
  <c r="I411" i="87"/>
  <c r="H411" i="87"/>
  <c r="G411" i="87"/>
  <c r="A412" i="87"/>
  <c r="I410" i="87"/>
  <c r="H410" i="87"/>
  <c r="G410" i="87"/>
  <c r="A411" i="87"/>
  <c r="I409" i="87"/>
  <c r="H409" i="87"/>
  <c r="G409" i="87"/>
  <c r="A410" i="87"/>
  <c r="I408" i="87"/>
  <c r="H408" i="87"/>
  <c r="G408" i="87"/>
  <c r="A409" i="87"/>
  <c r="I407" i="87"/>
  <c r="H407" i="87"/>
  <c r="G407" i="87"/>
  <c r="A408" i="87"/>
  <c r="I406" i="87"/>
  <c r="H406" i="87"/>
  <c r="G406" i="87"/>
  <c r="A407" i="87"/>
  <c r="I405" i="87"/>
  <c r="H405" i="87"/>
  <c r="G405" i="87"/>
  <c r="A406" i="87"/>
  <c r="I404" i="87"/>
  <c r="H404" i="87"/>
  <c r="G404" i="87"/>
  <c r="A405" i="87"/>
  <c r="I403" i="87"/>
  <c r="H403" i="87"/>
  <c r="G403" i="87"/>
  <c r="A404" i="87"/>
  <c r="I402" i="87"/>
  <c r="H402" i="87"/>
  <c r="G402" i="87"/>
  <c r="A403" i="87"/>
  <c r="I401" i="87"/>
  <c r="H401" i="87"/>
  <c r="G401" i="87"/>
  <c r="A402" i="87"/>
  <c r="I400" i="87"/>
  <c r="H400" i="87"/>
  <c r="G400" i="87"/>
  <c r="A401" i="87"/>
  <c r="I399" i="87"/>
  <c r="H399" i="87"/>
  <c r="G399" i="87"/>
  <c r="A400" i="87"/>
  <c r="I398" i="87"/>
  <c r="H398" i="87"/>
  <c r="G398" i="87"/>
  <c r="A399" i="87"/>
  <c r="I397" i="87"/>
  <c r="H397" i="87"/>
  <c r="G397" i="87"/>
  <c r="A398" i="87"/>
  <c r="I396" i="87"/>
  <c r="H396" i="87"/>
  <c r="G396" i="87"/>
  <c r="A397" i="87"/>
  <c r="I395" i="87"/>
  <c r="H395" i="87"/>
  <c r="G395" i="87"/>
  <c r="A396" i="87"/>
  <c r="I394" i="87"/>
  <c r="H394" i="87"/>
  <c r="G394" i="87"/>
  <c r="A395" i="87"/>
  <c r="I393" i="87"/>
  <c r="H393" i="87"/>
  <c r="G393" i="87"/>
  <c r="A394" i="87"/>
  <c r="I392" i="87"/>
  <c r="H392" i="87"/>
  <c r="G392" i="87"/>
  <c r="A393" i="87"/>
  <c r="I391" i="87"/>
  <c r="H391" i="87"/>
  <c r="G391" i="87"/>
  <c r="A392" i="87"/>
  <c r="I390" i="87"/>
  <c r="H390" i="87"/>
  <c r="G390" i="87"/>
  <c r="A391" i="87"/>
  <c r="I389" i="87"/>
  <c r="H389" i="87"/>
  <c r="G389" i="87"/>
  <c r="A390" i="87"/>
  <c r="I388" i="87"/>
  <c r="H388" i="87"/>
  <c r="G388" i="87"/>
  <c r="A389" i="87"/>
  <c r="I387" i="87"/>
  <c r="H387" i="87"/>
  <c r="G387" i="87"/>
  <c r="A388" i="87"/>
  <c r="I386" i="87"/>
  <c r="H386" i="87"/>
  <c r="G386" i="87"/>
  <c r="A387" i="87"/>
  <c r="I385" i="87"/>
  <c r="H385" i="87"/>
  <c r="G385" i="87"/>
  <c r="A386" i="87"/>
  <c r="I384" i="87"/>
  <c r="H384" i="87"/>
  <c r="G384" i="87"/>
  <c r="A385" i="87"/>
  <c r="I383" i="87"/>
  <c r="H383" i="87"/>
  <c r="G383" i="87"/>
  <c r="A384" i="87"/>
  <c r="I382" i="87"/>
  <c r="H382" i="87"/>
  <c r="G382" i="87"/>
  <c r="A383" i="87"/>
  <c r="I381" i="87"/>
  <c r="H381" i="87"/>
  <c r="G381" i="87"/>
  <c r="A382" i="87"/>
  <c r="I380" i="87"/>
  <c r="H380" i="87"/>
  <c r="G380" i="87"/>
  <c r="A381" i="87"/>
  <c r="I379" i="87"/>
  <c r="H379" i="87"/>
  <c r="G379" i="87"/>
  <c r="A380" i="87"/>
  <c r="I378" i="87"/>
  <c r="H378" i="87"/>
  <c r="G378" i="87"/>
  <c r="A379" i="87"/>
  <c r="I377" i="87"/>
  <c r="H377" i="87"/>
  <c r="G377" i="87"/>
  <c r="A378" i="87"/>
  <c r="I376" i="87"/>
  <c r="H376" i="87"/>
  <c r="G376" i="87"/>
  <c r="A377" i="87"/>
  <c r="I375" i="87"/>
  <c r="H375" i="87"/>
  <c r="G375" i="87"/>
  <c r="A376" i="87"/>
  <c r="I374" i="87"/>
  <c r="H374" i="87"/>
  <c r="G374" i="87"/>
  <c r="A375" i="87"/>
  <c r="I373" i="87"/>
  <c r="H373" i="87"/>
  <c r="G373" i="87"/>
  <c r="A374" i="87"/>
  <c r="I372" i="87"/>
  <c r="H372" i="87"/>
  <c r="G372" i="87"/>
  <c r="A373" i="87"/>
  <c r="I371" i="87"/>
  <c r="H371" i="87"/>
  <c r="G371" i="87"/>
  <c r="A372" i="87"/>
  <c r="I370" i="87"/>
  <c r="H370" i="87"/>
  <c r="G370" i="87"/>
  <c r="A371" i="87"/>
  <c r="I369" i="87"/>
  <c r="H369" i="87"/>
  <c r="G369" i="87"/>
  <c r="A370" i="87"/>
  <c r="I368" i="87"/>
  <c r="H368" i="87"/>
  <c r="G368" i="87"/>
  <c r="A369" i="87"/>
  <c r="I367" i="87"/>
  <c r="H367" i="87"/>
  <c r="G367" i="87"/>
  <c r="A368" i="87"/>
  <c r="I366" i="87"/>
  <c r="H366" i="87"/>
  <c r="G366" i="87"/>
  <c r="A367" i="87"/>
  <c r="I365" i="87"/>
  <c r="H365" i="87"/>
  <c r="G365" i="87"/>
  <c r="A366" i="87"/>
  <c r="I364" i="87"/>
  <c r="H364" i="87"/>
  <c r="G364" i="87"/>
  <c r="A365" i="87"/>
  <c r="I363" i="87"/>
  <c r="H363" i="87"/>
  <c r="G363" i="87"/>
  <c r="A364" i="87"/>
  <c r="I362" i="87"/>
  <c r="H362" i="87"/>
  <c r="G362" i="87"/>
  <c r="A363" i="87"/>
  <c r="I361" i="87"/>
  <c r="H361" i="87"/>
  <c r="G361" i="87"/>
  <c r="A362" i="87"/>
  <c r="I360" i="87"/>
  <c r="H360" i="87"/>
  <c r="G360" i="87"/>
  <c r="A361" i="87"/>
  <c r="I359" i="87"/>
  <c r="H359" i="87"/>
  <c r="G359" i="87"/>
  <c r="A360" i="87"/>
  <c r="I358" i="87"/>
  <c r="H358" i="87"/>
  <c r="G358" i="87"/>
  <c r="A359" i="87"/>
  <c r="I357" i="87"/>
  <c r="H357" i="87"/>
  <c r="G357" i="87"/>
  <c r="A358" i="87"/>
  <c r="I356" i="87"/>
  <c r="H356" i="87"/>
  <c r="G356" i="87"/>
  <c r="A357" i="87"/>
  <c r="I355" i="87"/>
  <c r="H355" i="87"/>
  <c r="G355" i="87"/>
  <c r="A356" i="87"/>
  <c r="I354" i="87"/>
  <c r="H354" i="87"/>
  <c r="G354" i="87"/>
  <c r="A355" i="87"/>
  <c r="I353" i="87"/>
  <c r="H353" i="87"/>
  <c r="G353" i="87"/>
  <c r="A354" i="87"/>
  <c r="I352" i="87"/>
  <c r="H352" i="87"/>
  <c r="G352" i="87"/>
  <c r="A353" i="87"/>
  <c r="I351" i="87"/>
  <c r="H351" i="87"/>
  <c r="G351" i="87"/>
  <c r="A352" i="87"/>
  <c r="I350" i="87"/>
  <c r="H350" i="87"/>
  <c r="G350" i="87"/>
  <c r="A351" i="87"/>
  <c r="I349" i="87"/>
  <c r="H349" i="87"/>
  <c r="G349" i="87"/>
  <c r="A350" i="87"/>
  <c r="I348" i="87"/>
  <c r="H348" i="87"/>
  <c r="G348" i="87"/>
  <c r="A349" i="87"/>
  <c r="I347" i="87"/>
  <c r="H347" i="87"/>
  <c r="G347" i="87"/>
  <c r="A348" i="87"/>
  <c r="I346" i="87"/>
  <c r="H346" i="87"/>
  <c r="G346" i="87"/>
  <c r="A347" i="87"/>
  <c r="I345" i="87"/>
  <c r="H345" i="87"/>
  <c r="G345" i="87"/>
  <c r="A346" i="87"/>
  <c r="I344" i="87"/>
  <c r="H344" i="87"/>
  <c r="G344" i="87"/>
  <c r="A345" i="87"/>
  <c r="I343" i="87"/>
  <c r="H343" i="87"/>
  <c r="G343" i="87"/>
  <c r="A344" i="87"/>
  <c r="I342" i="87"/>
  <c r="H342" i="87"/>
  <c r="G342" i="87"/>
  <c r="A343" i="87"/>
  <c r="I341" i="87"/>
  <c r="H341" i="87"/>
  <c r="G341" i="87"/>
  <c r="A342" i="87"/>
  <c r="I340" i="87"/>
  <c r="H340" i="87"/>
  <c r="G340" i="87"/>
  <c r="A341" i="87"/>
  <c r="I339" i="87"/>
  <c r="H339" i="87"/>
  <c r="G339" i="87"/>
  <c r="A340" i="87"/>
  <c r="I338" i="87"/>
  <c r="H338" i="87"/>
  <c r="G338" i="87"/>
  <c r="A339" i="87"/>
  <c r="I337" i="87"/>
  <c r="H337" i="87"/>
  <c r="G337" i="87"/>
  <c r="A338" i="87"/>
  <c r="I336" i="87"/>
  <c r="H336" i="87"/>
  <c r="G336" i="87"/>
  <c r="A337" i="87"/>
  <c r="I335" i="87"/>
  <c r="H335" i="87"/>
  <c r="G335" i="87"/>
  <c r="A336" i="87"/>
  <c r="I334" i="87"/>
  <c r="H334" i="87"/>
  <c r="G334" i="87"/>
  <c r="A335" i="87"/>
  <c r="I333" i="87"/>
  <c r="H333" i="87"/>
  <c r="G333" i="87"/>
  <c r="A334" i="87"/>
  <c r="I332" i="87"/>
  <c r="H332" i="87"/>
  <c r="G332" i="87"/>
  <c r="A333" i="87"/>
  <c r="I331" i="87"/>
  <c r="H331" i="87"/>
  <c r="G331" i="87"/>
  <c r="A332" i="87"/>
  <c r="I330" i="87"/>
  <c r="H330" i="87"/>
  <c r="G330" i="87"/>
  <c r="A331" i="87"/>
  <c r="I329" i="87"/>
  <c r="H329" i="87"/>
  <c r="G329" i="87"/>
  <c r="A330" i="87"/>
  <c r="I328" i="87"/>
  <c r="H328" i="87"/>
  <c r="G328" i="87"/>
  <c r="A329" i="87"/>
  <c r="I327" i="87"/>
  <c r="H327" i="87"/>
  <c r="G327" i="87"/>
  <c r="A328" i="87"/>
  <c r="I326" i="87"/>
  <c r="H326" i="87"/>
  <c r="G326" i="87"/>
  <c r="A327" i="87"/>
  <c r="I325" i="87"/>
  <c r="H325" i="87"/>
  <c r="G325" i="87"/>
  <c r="A326" i="87"/>
  <c r="I324" i="87"/>
  <c r="H324" i="87"/>
  <c r="G324" i="87"/>
  <c r="A325" i="87"/>
  <c r="I323" i="87"/>
  <c r="H323" i="87"/>
  <c r="G323" i="87"/>
  <c r="A324" i="87"/>
  <c r="I322" i="87"/>
  <c r="H322" i="87"/>
  <c r="G322" i="87"/>
  <c r="A323" i="87"/>
  <c r="I321" i="87"/>
  <c r="H321" i="87"/>
  <c r="G321" i="87"/>
  <c r="A322" i="87"/>
  <c r="I320" i="87"/>
  <c r="H320" i="87"/>
  <c r="G320" i="87"/>
  <c r="A321" i="87"/>
  <c r="I319" i="87"/>
  <c r="H319" i="87"/>
  <c r="G319" i="87"/>
  <c r="A320" i="87"/>
  <c r="I318" i="87"/>
  <c r="H318" i="87"/>
  <c r="G318" i="87"/>
  <c r="A319" i="87"/>
  <c r="I317" i="87"/>
  <c r="H317" i="87"/>
  <c r="G317" i="87"/>
  <c r="A318" i="87"/>
  <c r="I316" i="87"/>
  <c r="H316" i="87"/>
  <c r="G316" i="87"/>
  <c r="A317" i="87"/>
  <c r="I315" i="87"/>
  <c r="H315" i="87"/>
  <c r="G315" i="87"/>
  <c r="A316" i="87"/>
  <c r="I314" i="87"/>
  <c r="H314" i="87"/>
  <c r="G314" i="87"/>
  <c r="A315" i="87"/>
  <c r="I313" i="87"/>
  <c r="H313" i="87"/>
  <c r="G313" i="87"/>
  <c r="A314" i="87"/>
  <c r="I312" i="87"/>
  <c r="H312" i="87"/>
  <c r="G312" i="87"/>
  <c r="A313" i="87"/>
  <c r="I311" i="87"/>
  <c r="H311" i="87"/>
  <c r="G311" i="87"/>
  <c r="A312" i="87"/>
  <c r="I310" i="87"/>
  <c r="H310" i="87"/>
  <c r="G310" i="87"/>
  <c r="A311" i="87"/>
  <c r="I309" i="87"/>
  <c r="H309" i="87"/>
  <c r="G309" i="87"/>
  <c r="A310" i="87"/>
  <c r="I308" i="87"/>
  <c r="H308" i="87"/>
  <c r="G308" i="87"/>
  <c r="A309" i="87"/>
  <c r="I307" i="87"/>
  <c r="H307" i="87"/>
  <c r="G307" i="87"/>
  <c r="A308" i="87"/>
  <c r="I306" i="87"/>
  <c r="H306" i="87"/>
  <c r="G306" i="87"/>
  <c r="A307" i="87"/>
  <c r="I305" i="87"/>
  <c r="H305" i="87"/>
  <c r="G305" i="87"/>
  <c r="A306" i="87"/>
  <c r="I304" i="87"/>
  <c r="H304" i="87"/>
  <c r="G304" i="87"/>
  <c r="A305" i="87"/>
  <c r="I303" i="87"/>
  <c r="H303" i="87"/>
  <c r="G303" i="87"/>
  <c r="A304" i="87"/>
  <c r="I302" i="87"/>
  <c r="H302" i="87"/>
  <c r="G302" i="87"/>
  <c r="A303" i="87"/>
  <c r="I301" i="87"/>
  <c r="H301" i="87"/>
  <c r="G301" i="87"/>
  <c r="A302" i="87"/>
  <c r="I300" i="87"/>
  <c r="H300" i="87"/>
  <c r="G300" i="87"/>
  <c r="A301" i="87"/>
  <c r="I299" i="87"/>
  <c r="H299" i="87"/>
  <c r="G299" i="87"/>
  <c r="A300" i="87"/>
  <c r="I298" i="87"/>
  <c r="H298" i="87"/>
  <c r="G298" i="87"/>
  <c r="A299" i="87"/>
  <c r="I297" i="87"/>
  <c r="H297" i="87"/>
  <c r="G297" i="87"/>
  <c r="A298" i="87"/>
  <c r="I296" i="87"/>
  <c r="H296" i="87"/>
  <c r="G296" i="87"/>
  <c r="A297" i="87"/>
  <c r="I295" i="87"/>
  <c r="H295" i="87"/>
  <c r="G295" i="87"/>
  <c r="A296" i="87"/>
  <c r="I294" i="87"/>
  <c r="H294" i="87"/>
  <c r="G294" i="87"/>
  <c r="A295" i="87"/>
  <c r="I293" i="87"/>
  <c r="H293" i="87"/>
  <c r="G293" i="87"/>
  <c r="A294" i="87"/>
  <c r="I292" i="87"/>
  <c r="H292" i="87"/>
  <c r="G292" i="87"/>
  <c r="A293" i="87"/>
  <c r="I291" i="87"/>
  <c r="H291" i="87"/>
  <c r="G291" i="87"/>
  <c r="A292" i="87"/>
  <c r="I290" i="87"/>
  <c r="H290" i="87"/>
  <c r="G290" i="87"/>
  <c r="A291" i="87"/>
  <c r="I289" i="87"/>
  <c r="H289" i="87"/>
  <c r="G289" i="87"/>
  <c r="A290" i="87"/>
  <c r="I288" i="87"/>
  <c r="H288" i="87"/>
  <c r="G288" i="87"/>
  <c r="A289" i="87"/>
  <c r="I287" i="87"/>
  <c r="H287" i="87"/>
  <c r="G287" i="87"/>
  <c r="A288" i="87"/>
  <c r="I286" i="87"/>
  <c r="H286" i="87"/>
  <c r="G286" i="87"/>
  <c r="A287" i="87"/>
  <c r="I285" i="87"/>
  <c r="H285" i="87"/>
  <c r="G285" i="87"/>
  <c r="A286" i="87"/>
  <c r="I284" i="87"/>
  <c r="H284" i="87"/>
  <c r="G284" i="87"/>
  <c r="A285" i="87"/>
  <c r="I283" i="87"/>
  <c r="H283" i="87"/>
  <c r="G283" i="87"/>
  <c r="A284" i="87"/>
  <c r="I282" i="87"/>
  <c r="H282" i="87"/>
  <c r="G282" i="87"/>
  <c r="A283" i="87"/>
  <c r="I281" i="87"/>
  <c r="H281" i="87"/>
  <c r="G281" i="87"/>
  <c r="A282" i="87"/>
  <c r="I280" i="87"/>
  <c r="H280" i="87"/>
  <c r="G280" i="87"/>
  <c r="A281" i="87"/>
  <c r="I279" i="87"/>
  <c r="H279" i="87"/>
  <c r="G279" i="87"/>
  <c r="A280" i="87"/>
  <c r="I278" i="87"/>
  <c r="H278" i="87"/>
  <c r="G278" i="87"/>
  <c r="A279" i="87"/>
  <c r="I277" i="87"/>
  <c r="H277" i="87"/>
  <c r="G277" i="87"/>
  <c r="A278" i="87"/>
  <c r="I276" i="87"/>
  <c r="H276" i="87"/>
  <c r="G276" i="87"/>
  <c r="A277" i="87"/>
  <c r="I275" i="87"/>
  <c r="H275" i="87"/>
  <c r="G275" i="87"/>
  <c r="A276" i="87"/>
  <c r="I274" i="87"/>
  <c r="H274" i="87"/>
  <c r="G274" i="87"/>
  <c r="A275" i="87"/>
  <c r="I273" i="87"/>
  <c r="H273" i="87"/>
  <c r="G273" i="87"/>
  <c r="A274" i="87"/>
  <c r="I272" i="87"/>
  <c r="H272" i="87"/>
  <c r="G272" i="87"/>
  <c r="A273" i="87"/>
  <c r="I271" i="87"/>
  <c r="H271" i="87"/>
  <c r="G271" i="87"/>
  <c r="A272" i="87"/>
  <c r="I270" i="87"/>
  <c r="H270" i="87"/>
  <c r="G270" i="87"/>
  <c r="A271" i="87"/>
  <c r="I269" i="87"/>
  <c r="H269" i="87"/>
  <c r="G269" i="87"/>
  <c r="A270" i="87"/>
  <c r="I268" i="87"/>
  <c r="H268" i="87"/>
  <c r="G268" i="87"/>
  <c r="A269" i="87"/>
  <c r="I267" i="87"/>
  <c r="H267" i="87"/>
  <c r="G267" i="87"/>
  <c r="A268" i="87"/>
  <c r="I266" i="87"/>
  <c r="H266" i="87"/>
  <c r="G266" i="87"/>
  <c r="A267" i="87"/>
  <c r="I265" i="87"/>
  <c r="H265" i="87"/>
  <c r="G265" i="87"/>
  <c r="A266" i="87"/>
  <c r="I264" i="87"/>
  <c r="H264" i="87"/>
  <c r="G264" i="87"/>
  <c r="A265" i="87"/>
  <c r="I263" i="87"/>
  <c r="H263" i="87"/>
  <c r="G263" i="87"/>
  <c r="A264" i="87"/>
  <c r="I262" i="87"/>
  <c r="H262" i="87"/>
  <c r="G262" i="87"/>
  <c r="A263" i="87"/>
  <c r="I261" i="87"/>
  <c r="H261" i="87"/>
  <c r="G261" i="87"/>
  <c r="A262" i="87"/>
  <c r="I260" i="87"/>
  <c r="H260" i="87"/>
  <c r="G260" i="87"/>
  <c r="A261" i="87"/>
  <c r="I259" i="87"/>
  <c r="H259" i="87"/>
  <c r="G259" i="87"/>
  <c r="A260" i="87"/>
  <c r="I258" i="87"/>
  <c r="H258" i="87"/>
  <c r="G258" i="87"/>
  <c r="A259" i="87"/>
  <c r="I257" i="87"/>
  <c r="H257" i="87"/>
  <c r="G257" i="87"/>
  <c r="A258" i="87"/>
  <c r="I256" i="87"/>
  <c r="H256" i="87"/>
  <c r="G256" i="87"/>
  <c r="A257" i="87"/>
  <c r="I255" i="87"/>
  <c r="H255" i="87"/>
  <c r="G255" i="87"/>
  <c r="A256" i="87"/>
  <c r="I254" i="87"/>
  <c r="H254" i="87"/>
  <c r="G254" i="87"/>
  <c r="A255" i="87"/>
  <c r="I253" i="87"/>
  <c r="H253" i="87"/>
  <c r="G253" i="87"/>
  <c r="A254" i="87"/>
  <c r="I252" i="87"/>
  <c r="H252" i="87"/>
  <c r="G252" i="87"/>
  <c r="A253" i="87"/>
  <c r="I251" i="87"/>
  <c r="H251" i="87"/>
  <c r="G251" i="87"/>
  <c r="A252" i="87"/>
  <c r="I250" i="87"/>
  <c r="H250" i="87"/>
  <c r="G250" i="87"/>
  <c r="A251" i="87"/>
  <c r="I249" i="87"/>
  <c r="H249" i="87"/>
  <c r="G249" i="87"/>
  <c r="A250" i="87"/>
  <c r="I248" i="87"/>
  <c r="H248" i="87"/>
  <c r="G248" i="87"/>
  <c r="A249" i="87"/>
  <c r="I247" i="87"/>
  <c r="H247" i="87"/>
  <c r="G247" i="87"/>
  <c r="A248" i="87"/>
  <c r="I246" i="87"/>
  <c r="H246" i="87"/>
  <c r="G246" i="87"/>
  <c r="A247" i="87"/>
  <c r="I245" i="87"/>
  <c r="H245" i="87"/>
  <c r="G245" i="87"/>
  <c r="A246" i="87"/>
  <c r="I244" i="87"/>
  <c r="H244" i="87"/>
  <c r="G244" i="87"/>
  <c r="A245" i="87"/>
  <c r="I243" i="87"/>
  <c r="H243" i="87"/>
  <c r="G243" i="87"/>
  <c r="A244" i="87"/>
  <c r="I242" i="87"/>
  <c r="H242" i="87"/>
  <c r="G242" i="87"/>
  <c r="A243" i="87"/>
  <c r="I241" i="87"/>
  <c r="H241" i="87"/>
  <c r="G241" i="87"/>
  <c r="A242" i="87"/>
  <c r="I240" i="87"/>
  <c r="H240" i="87"/>
  <c r="G240" i="87"/>
  <c r="A241" i="87"/>
  <c r="I239" i="87"/>
  <c r="H239" i="87"/>
  <c r="G239" i="87"/>
  <c r="A240" i="87"/>
  <c r="I238" i="87"/>
  <c r="H238" i="87"/>
  <c r="G238" i="87"/>
  <c r="A239" i="87"/>
  <c r="I237" i="87"/>
  <c r="H237" i="87"/>
  <c r="G237" i="87"/>
  <c r="A238" i="87"/>
  <c r="I236" i="87"/>
  <c r="H236" i="87"/>
  <c r="G236" i="87"/>
  <c r="A237" i="87"/>
  <c r="I235" i="87"/>
  <c r="H235" i="87"/>
  <c r="G235" i="87"/>
  <c r="A236" i="87"/>
  <c r="I234" i="87"/>
  <c r="H234" i="87"/>
  <c r="G234" i="87"/>
  <c r="A235" i="87"/>
  <c r="I233" i="87"/>
  <c r="H233" i="87"/>
  <c r="G233" i="87"/>
  <c r="A234" i="87"/>
  <c r="I232" i="87"/>
  <c r="H232" i="87"/>
  <c r="G232" i="87"/>
  <c r="A233" i="87"/>
  <c r="I231" i="87"/>
  <c r="H231" i="87"/>
  <c r="G231" i="87"/>
  <c r="A232" i="87"/>
  <c r="I230" i="87"/>
  <c r="H230" i="87"/>
  <c r="G230" i="87"/>
  <c r="A231" i="87"/>
  <c r="I229" i="87"/>
  <c r="H229" i="87"/>
  <c r="G229" i="87"/>
  <c r="A230" i="87"/>
  <c r="I228" i="87"/>
  <c r="H228" i="87"/>
  <c r="G228" i="87"/>
  <c r="A229" i="87"/>
  <c r="I227" i="87"/>
  <c r="H227" i="87"/>
  <c r="G227" i="87"/>
  <c r="A228" i="87"/>
  <c r="I226" i="87"/>
  <c r="H226" i="87"/>
  <c r="G226" i="87"/>
  <c r="A227" i="87"/>
  <c r="I225" i="87"/>
  <c r="H225" i="87"/>
  <c r="G225" i="87"/>
  <c r="A226" i="87"/>
  <c r="I224" i="87"/>
  <c r="H224" i="87"/>
  <c r="G224" i="87"/>
  <c r="A225" i="87"/>
  <c r="I223" i="87"/>
  <c r="H223" i="87"/>
  <c r="G223" i="87"/>
  <c r="A224" i="87"/>
  <c r="I222" i="87"/>
  <c r="H222" i="87"/>
  <c r="G222" i="87"/>
  <c r="A223" i="87"/>
  <c r="I221" i="87"/>
  <c r="H221" i="87"/>
  <c r="G221" i="87"/>
  <c r="A222" i="87"/>
  <c r="I220" i="87"/>
  <c r="H220" i="87"/>
  <c r="G220" i="87"/>
  <c r="A221" i="87"/>
  <c r="I219" i="87"/>
  <c r="H219" i="87"/>
  <c r="G219" i="87"/>
  <c r="A220" i="87"/>
  <c r="I218" i="87"/>
  <c r="H218" i="87"/>
  <c r="G218" i="87"/>
  <c r="A219" i="87"/>
  <c r="I217" i="87"/>
  <c r="H217" i="87"/>
  <c r="G217" i="87"/>
  <c r="A218" i="87"/>
  <c r="I216" i="87"/>
  <c r="H216" i="87"/>
  <c r="G216" i="87"/>
  <c r="A217" i="87"/>
  <c r="I215" i="87"/>
  <c r="H215" i="87"/>
  <c r="G215" i="87"/>
  <c r="A216" i="87"/>
  <c r="I214" i="87"/>
  <c r="H214" i="87"/>
  <c r="G214" i="87"/>
  <c r="A215" i="87"/>
  <c r="I213" i="87"/>
  <c r="H213" i="87"/>
  <c r="G213" i="87"/>
  <c r="A214" i="87"/>
  <c r="I212" i="87"/>
  <c r="H212" i="87"/>
  <c r="G212" i="87"/>
  <c r="A213" i="87"/>
  <c r="I211" i="87"/>
  <c r="H211" i="87"/>
  <c r="G211" i="87"/>
  <c r="A212" i="87"/>
  <c r="I210" i="87"/>
  <c r="H210" i="87"/>
  <c r="G210" i="87"/>
  <c r="A211" i="87"/>
  <c r="I209" i="87"/>
  <c r="H209" i="87"/>
  <c r="G209" i="87"/>
  <c r="A210" i="87"/>
  <c r="I208" i="87"/>
  <c r="H208" i="87"/>
  <c r="G208" i="87"/>
  <c r="A209" i="87"/>
  <c r="I207" i="87"/>
  <c r="H207" i="87"/>
  <c r="G207" i="87"/>
  <c r="A208" i="87"/>
  <c r="I206" i="87"/>
  <c r="H206" i="87"/>
  <c r="G206" i="87"/>
  <c r="A207" i="87"/>
  <c r="I205" i="87"/>
  <c r="H205" i="87"/>
  <c r="G205" i="87"/>
  <c r="A206" i="87"/>
  <c r="I204" i="87"/>
  <c r="H204" i="87"/>
  <c r="G204" i="87"/>
  <c r="A205" i="87"/>
  <c r="I203" i="87"/>
  <c r="H203" i="87"/>
  <c r="G203" i="87"/>
  <c r="A204" i="87"/>
  <c r="I202" i="87"/>
  <c r="H202" i="87"/>
  <c r="G202" i="87"/>
  <c r="A203" i="87"/>
  <c r="I201" i="87"/>
  <c r="H201" i="87"/>
  <c r="G201" i="87"/>
  <c r="A202" i="87"/>
  <c r="I200" i="87"/>
  <c r="H200" i="87"/>
  <c r="G200" i="87"/>
  <c r="A201" i="87"/>
  <c r="I199" i="87"/>
  <c r="H199" i="87"/>
  <c r="G199" i="87"/>
  <c r="A200" i="87"/>
  <c r="I198" i="87"/>
  <c r="H198" i="87"/>
  <c r="G198" i="87"/>
  <c r="A199" i="87"/>
  <c r="I197" i="87"/>
  <c r="H197" i="87"/>
  <c r="G197" i="87"/>
  <c r="A198" i="87"/>
  <c r="I196" i="87"/>
  <c r="H196" i="87"/>
  <c r="G196" i="87"/>
  <c r="A197" i="87"/>
  <c r="I195" i="87"/>
  <c r="H195" i="87"/>
  <c r="G195" i="87"/>
  <c r="A196" i="87"/>
  <c r="I194" i="87"/>
  <c r="H194" i="87"/>
  <c r="G194" i="87"/>
  <c r="A195" i="87"/>
  <c r="I193" i="87"/>
  <c r="H193" i="87"/>
  <c r="G193" i="87"/>
  <c r="A194" i="87"/>
  <c r="I192" i="87"/>
  <c r="H192" i="87"/>
  <c r="G192" i="87"/>
  <c r="A193" i="87"/>
  <c r="I191" i="87"/>
  <c r="H191" i="87"/>
  <c r="G191" i="87"/>
  <c r="A192" i="87"/>
  <c r="I190" i="87"/>
  <c r="H190" i="87"/>
  <c r="G190" i="87"/>
  <c r="A191" i="87"/>
  <c r="I189" i="87"/>
  <c r="H189" i="87"/>
  <c r="G189" i="87"/>
  <c r="A190" i="87"/>
  <c r="I188" i="87"/>
  <c r="H188" i="87"/>
  <c r="G188" i="87"/>
  <c r="A189" i="87"/>
  <c r="I187" i="87"/>
  <c r="H187" i="87"/>
  <c r="G187" i="87"/>
  <c r="A188" i="87"/>
  <c r="I186" i="87"/>
  <c r="H186" i="87"/>
  <c r="G186" i="87"/>
  <c r="A187" i="87"/>
  <c r="I185" i="87"/>
  <c r="H185" i="87"/>
  <c r="G185" i="87"/>
  <c r="A186" i="87"/>
  <c r="I184" i="87"/>
  <c r="H184" i="87"/>
  <c r="G184" i="87"/>
  <c r="A185" i="87"/>
  <c r="I183" i="87"/>
  <c r="H183" i="87"/>
  <c r="G183" i="87"/>
  <c r="A184" i="87"/>
  <c r="I182" i="87"/>
  <c r="H182" i="87"/>
  <c r="G182" i="87"/>
  <c r="A183" i="87"/>
  <c r="I181" i="87"/>
  <c r="H181" i="87"/>
  <c r="G181" i="87"/>
  <c r="A182" i="87"/>
  <c r="I180" i="87"/>
  <c r="H180" i="87"/>
  <c r="G180" i="87"/>
  <c r="A181" i="87"/>
  <c r="I179" i="87"/>
  <c r="H179" i="87"/>
  <c r="G179" i="87"/>
  <c r="A180" i="87"/>
  <c r="I178" i="87"/>
  <c r="H178" i="87"/>
  <c r="G178" i="87"/>
  <c r="A179" i="87"/>
  <c r="I177" i="87"/>
  <c r="H177" i="87"/>
  <c r="G177" i="87"/>
  <c r="A178" i="87"/>
  <c r="I176" i="87"/>
  <c r="H176" i="87"/>
  <c r="G176" i="87"/>
  <c r="A177" i="87"/>
  <c r="I175" i="87"/>
  <c r="H175" i="87"/>
  <c r="G175" i="87"/>
  <c r="A176" i="87"/>
  <c r="I174" i="87"/>
  <c r="H174" i="87"/>
  <c r="G174" i="87"/>
  <c r="A175" i="87"/>
  <c r="I173" i="87"/>
  <c r="H173" i="87"/>
  <c r="G173" i="87"/>
  <c r="A174" i="87"/>
  <c r="I172" i="87"/>
  <c r="H172" i="87"/>
  <c r="G172" i="87"/>
  <c r="A173" i="87"/>
  <c r="I171" i="87"/>
  <c r="H171" i="87"/>
  <c r="G171" i="87"/>
  <c r="A172" i="87"/>
  <c r="I170" i="87"/>
  <c r="H170" i="87"/>
  <c r="G170" i="87"/>
  <c r="I169" i="87"/>
  <c r="H169" i="87"/>
  <c r="G169" i="87"/>
  <c r="I168" i="87"/>
  <c r="H168" i="87"/>
  <c r="G168" i="87"/>
  <c r="I167" i="87"/>
  <c r="H167" i="87"/>
  <c r="G167" i="87"/>
  <c r="I166" i="87"/>
  <c r="H166" i="87"/>
  <c r="G166" i="87"/>
  <c r="I120" i="87"/>
  <c r="H120" i="87"/>
  <c r="G120" i="87"/>
  <c r="I119" i="87"/>
  <c r="H119" i="87"/>
  <c r="G119" i="87"/>
  <c r="I118" i="87"/>
  <c r="H118" i="87"/>
  <c r="G118" i="87"/>
  <c r="I117" i="87"/>
  <c r="H117" i="87"/>
  <c r="G117" i="87"/>
  <c r="I116" i="87"/>
  <c r="H116" i="87"/>
  <c r="G116" i="87"/>
  <c r="I115" i="87"/>
  <c r="H115" i="87"/>
  <c r="G115" i="87"/>
  <c r="I114" i="87"/>
  <c r="H114" i="87"/>
  <c r="G114" i="87"/>
  <c r="I113" i="87"/>
  <c r="H113" i="87"/>
  <c r="G113" i="87"/>
  <c r="I112" i="87"/>
  <c r="H112" i="87"/>
  <c r="G112" i="87"/>
  <c r="I111" i="87"/>
  <c r="H111" i="87"/>
  <c r="G111" i="87"/>
  <c r="I110" i="87"/>
  <c r="H110" i="87"/>
  <c r="G110" i="87"/>
  <c r="I124" i="87"/>
  <c r="H124" i="87"/>
  <c r="G124" i="87"/>
  <c r="I123" i="87"/>
  <c r="H123" i="87"/>
  <c r="I122" i="87"/>
  <c r="H122" i="87"/>
  <c r="I121" i="87"/>
  <c r="G121" i="87"/>
  <c r="I165" i="87"/>
  <c r="H165" i="87"/>
  <c r="G165" i="87"/>
  <c r="I164" i="87"/>
  <c r="H164" i="87"/>
  <c r="G164" i="87"/>
  <c r="I163" i="87"/>
  <c r="H163" i="87"/>
  <c r="G163" i="87"/>
  <c r="I162" i="87"/>
  <c r="H162" i="87"/>
  <c r="G162" i="87"/>
  <c r="I161" i="87"/>
  <c r="H161" i="87"/>
  <c r="G161" i="87"/>
  <c r="I160" i="87"/>
  <c r="H160" i="87"/>
  <c r="G160" i="87"/>
  <c r="I159" i="87"/>
  <c r="H159" i="87"/>
  <c r="G159" i="87"/>
  <c r="I158" i="87"/>
  <c r="H158" i="87"/>
  <c r="G158" i="87"/>
  <c r="I157" i="87"/>
  <c r="H157" i="87"/>
  <c r="G157" i="87"/>
  <c r="I156" i="87"/>
  <c r="H156" i="87"/>
  <c r="G156" i="87"/>
  <c r="I155" i="87"/>
  <c r="H155" i="87"/>
  <c r="G155" i="87"/>
  <c r="I80" i="87"/>
  <c r="H80" i="87"/>
  <c r="G80" i="87"/>
  <c r="A139" i="87"/>
  <c r="I79" i="87"/>
  <c r="H79" i="87"/>
  <c r="G79" i="87"/>
  <c r="A138" i="87"/>
  <c r="I78" i="87"/>
  <c r="H78" i="87"/>
  <c r="G78" i="87"/>
  <c r="A137" i="87"/>
  <c r="I77" i="87"/>
  <c r="H77" i="87"/>
  <c r="G77" i="87"/>
  <c r="A136" i="87"/>
  <c r="I76" i="87"/>
  <c r="H76" i="87"/>
  <c r="G76" i="87"/>
  <c r="A135" i="87"/>
  <c r="I75" i="87"/>
  <c r="H75" i="87"/>
  <c r="G75" i="87"/>
  <c r="A134" i="87"/>
  <c r="I74" i="87"/>
  <c r="H74" i="87"/>
  <c r="G74" i="87"/>
  <c r="A133" i="87"/>
  <c r="I73" i="87"/>
  <c r="H73" i="87"/>
  <c r="G73" i="87"/>
  <c r="A132" i="87"/>
  <c r="I72" i="87"/>
  <c r="H72" i="87"/>
  <c r="G72" i="87"/>
  <c r="A131" i="87"/>
  <c r="I71" i="87"/>
  <c r="H71" i="87"/>
  <c r="G71" i="87"/>
  <c r="A130" i="87"/>
  <c r="I70" i="87"/>
  <c r="H70" i="87"/>
  <c r="G70" i="87"/>
  <c r="A129" i="87"/>
  <c r="I69" i="87"/>
  <c r="H69" i="87"/>
  <c r="G69" i="87"/>
  <c r="A128" i="87"/>
  <c r="I68" i="87"/>
  <c r="H68" i="87"/>
  <c r="G68" i="87"/>
  <c r="A127" i="87"/>
  <c r="I67" i="87"/>
  <c r="H67" i="87"/>
  <c r="G67" i="87"/>
  <c r="A126" i="87"/>
  <c r="I66" i="87"/>
  <c r="H66" i="87"/>
  <c r="G66" i="87"/>
  <c r="A125" i="87"/>
  <c r="I65" i="87"/>
  <c r="H65" i="87"/>
  <c r="G65" i="87"/>
  <c r="A124" i="87"/>
  <c r="I64" i="87"/>
  <c r="H64" i="87"/>
  <c r="G64" i="87"/>
  <c r="A123" i="87"/>
  <c r="I63" i="87"/>
  <c r="H63" i="87"/>
  <c r="G63" i="87"/>
  <c r="A122" i="87"/>
  <c r="I62" i="87"/>
  <c r="H62" i="87"/>
  <c r="G62" i="87"/>
  <c r="A121" i="87"/>
  <c r="I61" i="87"/>
  <c r="H61" i="87"/>
  <c r="G61" i="87"/>
  <c r="A120" i="87"/>
  <c r="I60" i="87"/>
  <c r="H60" i="87"/>
  <c r="G60" i="87"/>
  <c r="A119" i="87"/>
  <c r="I59" i="87"/>
  <c r="H59" i="87"/>
  <c r="G59" i="87"/>
  <c r="A118" i="87"/>
  <c r="I58" i="87"/>
  <c r="H58" i="87"/>
  <c r="G58" i="87"/>
  <c r="A117" i="87"/>
  <c r="I57" i="87"/>
  <c r="H57" i="87"/>
  <c r="G57" i="87"/>
  <c r="A116" i="87"/>
  <c r="I56" i="87"/>
  <c r="H56" i="87"/>
  <c r="G56" i="87"/>
  <c r="A115" i="87"/>
  <c r="I55" i="87"/>
  <c r="H55" i="87"/>
  <c r="G55" i="87"/>
  <c r="A114" i="87"/>
  <c r="I54" i="87"/>
  <c r="H54" i="87"/>
  <c r="G54" i="87"/>
  <c r="A113" i="87"/>
  <c r="I154" i="87"/>
  <c r="H154" i="87"/>
  <c r="G154" i="87"/>
  <c r="A112" i="87"/>
  <c r="I134" i="87"/>
  <c r="H134" i="87"/>
  <c r="G134" i="87"/>
  <c r="A111" i="87"/>
  <c r="I132" i="87"/>
  <c r="H132" i="87"/>
  <c r="G132" i="87"/>
  <c r="A110" i="87"/>
  <c r="I140" i="87"/>
  <c r="H140" i="87"/>
  <c r="G140" i="87"/>
  <c r="A109" i="87"/>
  <c r="I126" i="87"/>
  <c r="H126" i="87"/>
  <c r="G126" i="87"/>
  <c r="A108" i="87"/>
  <c r="I131" i="87"/>
  <c r="H131" i="87"/>
  <c r="G131" i="87"/>
  <c r="A107" i="87"/>
  <c r="I151" i="87"/>
  <c r="H151" i="87"/>
  <c r="G151" i="87"/>
  <c r="A106" i="87"/>
  <c r="I142" i="87"/>
  <c r="H142" i="87"/>
  <c r="G142" i="87"/>
  <c r="A105" i="87"/>
  <c r="I138" i="87"/>
  <c r="H138" i="87"/>
  <c r="G138" i="87"/>
  <c r="A104" i="87"/>
  <c r="I129" i="87"/>
  <c r="H129" i="87"/>
  <c r="G129" i="87"/>
  <c r="A103" i="87"/>
  <c r="I141" i="87"/>
  <c r="H141" i="87"/>
  <c r="G141" i="87"/>
  <c r="A102" i="87"/>
  <c r="I136" i="87"/>
  <c r="H136" i="87"/>
  <c r="G136" i="87"/>
  <c r="A101" i="87"/>
  <c r="I137" i="87"/>
  <c r="H137" i="87"/>
  <c r="G137" i="87"/>
  <c r="A100" i="87"/>
  <c r="I130" i="87"/>
  <c r="H130" i="87"/>
  <c r="G130" i="87"/>
  <c r="A99" i="87"/>
  <c r="I152" i="87"/>
  <c r="H152" i="87"/>
  <c r="G152" i="87"/>
  <c r="A98" i="87"/>
  <c r="I147" i="87"/>
  <c r="H147" i="87"/>
  <c r="G147" i="87"/>
  <c r="A97" i="87"/>
  <c r="I149" i="87"/>
  <c r="H149" i="87"/>
  <c r="G149" i="87"/>
  <c r="A96" i="87"/>
  <c r="I153" i="87"/>
  <c r="H153" i="87"/>
  <c r="G153" i="87"/>
  <c r="A95" i="87"/>
  <c r="I127" i="87"/>
  <c r="H127" i="87"/>
  <c r="G127" i="87"/>
  <c r="A94" i="87"/>
  <c r="I150" i="87"/>
  <c r="H150" i="87"/>
  <c r="G150" i="87"/>
  <c r="A93" i="87"/>
  <c r="I128" i="87"/>
  <c r="H128" i="87"/>
  <c r="G128" i="87"/>
  <c r="A92" i="87"/>
  <c r="I144" i="87"/>
  <c r="H144" i="87"/>
  <c r="G144" i="87"/>
  <c r="A91" i="87"/>
  <c r="I145" i="87"/>
  <c r="H145" i="87"/>
  <c r="G145" i="87"/>
  <c r="A90" i="87"/>
  <c r="I146" i="87"/>
  <c r="H146" i="87"/>
  <c r="G146" i="87"/>
  <c r="A89" i="87"/>
  <c r="I133" i="87"/>
  <c r="H133" i="87"/>
  <c r="G133" i="87"/>
  <c r="A88" i="87"/>
  <c r="I135" i="87"/>
  <c r="H135" i="87"/>
  <c r="G135" i="87"/>
  <c r="A87" i="87"/>
  <c r="I143" i="87"/>
  <c r="H143" i="87"/>
  <c r="G143" i="87"/>
  <c r="A86" i="87"/>
  <c r="I148" i="87"/>
  <c r="H148" i="87"/>
  <c r="G148" i="87"/>
  <c r="A85" i="87"/>
  <c r="I139" i="87"/>
  <c r="H139" i="87"/>
  <c r="G139" i="87"/>
  <c r="A84" i="87"/>
  <c r="I125" i="87"/>
  <c r="H125" i="87"/>
  <c r="G125" i="87"/>
  <c r="A83" i="87"/>
  <c r="I109" i="87"/>
  <c r="H109" i="87"/>
  <c r="G109" i="87"/>
  <c r="A82" i="87"/>
  <c r="I108" i="87"/>
  <c r="H108" i="87"/>
  <c r="G108" i="87"/>
  <c r="A81" i="87"/>
  <c r="I107" i="87"/>
  <c r="H107" i="87"/>
  <c r="G107" i="87"/>
  <c r="A80" i="87"/>
  <c r="I106" i="87"/>
  <c r="H106" i="87"/>
  <c r="G106" i="87"/>
  <c r="A79" i="87"/>
  <c r="I105" i="87"/>
  <c r="H105" i="87"/>
  <c r="G105" i="87"/>
  <c r="A78" i="87"/>
  <c r="I104" i="87"/>
  <c r="H104" i="87"/>
  <c r="G104" i="87"/>
  <c r="A77" i="87"/>
  <c r="I103" i="87"/>
  <c r="H103" i="87"/>
  <c r="G103" i="87"/>
  <c r="A76" i="87"/>
  <c r="I102" i="87"/>
  <c r="H102" i="87"/>
  <c r="G102" i="87"/>
  <c r="A75" i="87"/>
  <c r="I101" i="87"/>
  <c r="H101" i="87"/>
  <c r="G101" i="87"/>
  <c r="A74" i="87"/>
  <c r="I100" i="87"/>
  <c r="H100" i="87"/>
  <c r="G100" i="87"/>
  <c r="A73" i="87"/>
  <c r="I99" i="87"/>
  <c r="H99" i="87"/>
  <c r="G99" i="87"/>
  <c r="A72" i="87"/>
  <c r="I98" i="87"/>
  <c r="H98" i="87"/>
  <c r="G98" i="87"/>
  <c r="A71" i="87"/>
  <c r="I97" i="87"/>
  <c r="H97" i="87"/>
  <c r="G97" i="87"/>
  <c r="A70" i="87"/>
  <c r="I96" i="87"/>
  <c r="H96" i="87"/>
  <c r="G96" i="87"/>
  <c r="A69" i="87"/>
  <c r="I95" i="87"/>
  <c r="H95" i="87"/>
  <c r="G95" i="87"/>
  <c r="A68" i="87"/>
  <c r="I94" i="87"/>
  <c r="H94" i="87"/>
  <c r="G94" i="87"/>
  <c r="A67" i="87"/>
  <c r="I93" i="87"/>
  <c r="H93" i="87"/>
  <c r="G93" i="87"/>
  <c r="A66" i="87"/>
  <c r="I92" i="87"/>
  <c r="H92" i="87"/>
  <c r="G92" i="87"/>
  <c r="A65" i="87"/>
  <c r="I91" i="87"/>
  <c r="H91" i="87"/>
  <c r="G91" i="87"/>
  <c r="A64" i="87"/>
  <c r="I90" i="87"/>
  <c r="H90" i="87"/>
  <c r="G90" i="87"/>
  <c r="A63" i="87"/>
  <c r="I89" i="87"/>
  <c r="H89" i="87"/>
  <c r="G89" i="87"/>
  <c r="A62" i="87"/>
  <c r="I88" i="87"/>
  <c r="H88" i="87"/>
  <c r="G88" i="87"/>
  <c r="A61" i="87"/>
  <c r="I87" i="87"/>
  <c r="H87" i="87"/>
  <c r="G87" i="87"/>
  <c r="A60" i="87"/>
  <c r="I86" i="87"/>
  <c r="H86" i="87"/>
  <c r="G86" i="87"/>
  <c r="A59" i="87"/>
  <c r="I85" i="87"/>
  <c r="H85" i="87"/>
  <c r="G85" i="87"/>
  <c r="A58" i="87"/>
  <c r="I84" i="87"/>
  <c r="H84" i="87"/>
  <c r="G84" i="87"/>
  <c r="A57" i="87"/>
  <c r="I83" i="87"/>
  <c r="H83" i="87"/>
  <c r="G83" i="87"/>
  <c r="A56" i="87"/>
  <c r="I82" i="87"/>
  <c r="H82" i="87"/>
  <c r="G82" i="87"/>
  <c r="A55" i="87"/>
  <c r="I81" i="87"/>
  <c r="H81" i="87"/>
  <c r="G81" i="87"/>
  <c r="A54" i="87"/>
  <c r="I53" i="87"/>
  <c r="H53" i="87"/>
  <c r="G53" i="87"/>
  <c r="A53" i="87"/>
  <c r="I52" i="87"/>
  <c r="H52" i="87"/>
  <c r="G52" i="87"/>
  <c r="A52" i="87"/>
  <c r="I51" i="87"/>
  <c r="H51" i="87"/>
  <c r="G51" i="87"/>
  <c r="A51" i="87"/>
  <c r="I50" i="87"/>
  <c r="H50" i="87"/>
  <c r="G50" i="87"/>
  <c r="A50" i="87"/>
  <c r="I49" i="87"/>
  <c r="H49" i="87"/>
  <c r="G49" i="87"/>
  <c r="A49" i="87"/>
  <c r="I48" i="87"/>
  <c r="H48" i="87"/>
  <c r="G48" i="87"/>
  <c r="A48" i="87"/>
  <c r="I47" i="87"/>
  <c r="H47" i="87"/>
  <c r="G47" i="87"/>
  <c r="A47" i="87"/>
  <c r="I46" i="87"/>
  <c r="H46" i="87"/>
  <c r="G46" i="87"/>
  <c r="A46" i="87"/>
  <c r="I45" i="87"/>
  <c r="H45" i="87"/>
  <c r="G45" i="87"/>
  <c r="A45" i="87"/>
  <c r="I44" i="87"/>
  <c r="H44" i="87"/>
  <c r="G44" i="87"/>
  <c r="A44" i="87"/>
  <c r="I43" i="87"/>
  <c r="H43" i="87"/>
  <c r="G43" i="87"/>
  <c r="A43" i="87"/>
  <c r="I42" i="87"/>
  <c r="H42" i="87"/>
  <c r="G42" i="87"/>
  <c r="A42" i="87"/>
  <c r="I41" i="87"/>
  <c r="H41" i="87"/>
  <c r="G41" i="87"/>
  <c r="A41" i="87"/>
  <c r="I40" i="87"/>
  <c r="H40" i="87"/>
  <c r="G40" i="87"/>
  <c r="A40" i="87"/>
  <c r="I39" i="87"/>
  <c r="H39" i="87"/>
  <c r="G39" i="87"/>
  <c r="A39" i="87"/>
  <c r="I38" i="87"/>
  <c r="H38" i="87"/>
  <c r="G38" i="87"/>
  <c r="A38" i="87"/>
  <c r="I37" i="87"/>
  <c r="H37" i="87"/>
  <c r="G37" i="87"/>
  <c r="A37" i="87"/>
  <c r="I36" i="87"/>
  <c r="H36" i="87"/>
  <c r="G36" i="87"/>
  <c r="A36" i="87"/>
  <c r="I35" i="87"/>
  <c r="H35" i="87"/>
  <c r="G35" i="87"/>
  <c r="A35" i="87"/>
  <c r="I34" i="87"/>
  <c r="H34" i="87"/>
  <c r="G34" i="87"/>
  <c r="A34" i="87"/>
  <c r="I33" i="87"/>
  <c r="H33" i="87"/>
  <c r="G33" i="87"/>
  <c r="A33" i="87"/>
  <c r="BO1241" i="21"/>
  <c r="BM1241" i="21"/>
  <c r="BO1240" i="21"/>
  <c r="BM1240" i="21"/>
  <c r="BO1239" i="21"/>
  <c r="BM1239" i="21"/>
  <c r="BO1238" i="21"/>
  <c r="BM1238" i="21"/>
  <c r="BP1238" i="21" s="1"/>
  <c r="BO1237" i="21"/>
  <c r="BM1237" i="21"/>
  <c r="BO1236" i="21"/>
  <c r="BM1236" i="21"/>
  <c r="BP1236" i="21" s="1"/>
  <c r="BO1235" i="21"/>
  <c r="BM1235" i="21"/>
  <c r="BO1234" i="21"/>
  <c r="BM1234" i="21"/>
  <c r="BO1231" i="21"/>
  <c r="BM1231" i="21"/>
  <c r="BO1230" i="21"/>
  <c r="BM1230" i="21"/>
  <c r="BB7" i="77"/>
  <c r="BB6" i="77"/>
  <c r="BM1229" i="21"/>
  <c r="BO1228" i="21"/>
  <c r="BM1228" i="21"/>
  <c r="BO1227" i="21"/>
  <c r="BM1227" i="21"/>
  <c r="BO1226" i="21"/>
  <c r="BM1226" i="21"/>
  <c r="BO1219" i="21"/>
  <c r="BM1219" i="21"/>
  <c r="BO1218" i="21"/>
  <c r="BM1218" i="21"/>
  <c r="BK1227" i="21"/>
  <c r="BK1226" i="21"/>
  <c r="BI1227" i="21"/>
  <c r="BI1226" i="21"/>
  <c r="BD1265" i="21"/>
  <c r="BA1265" i="21"/>
  <c r="AX1265" i="21"/>
  <c r="AU1265" i="21"/>
  <c r="AR1265" i="21"/>
  <c r="AO1265" i="21"/>
  <c r="AL1265" i="21"/>
  <c r="AI1265" i="21"/>
  <c r="BD1264" i="21"/>
  <c r="BA1264" i="21"/>
  <c r="AX1264" i="21"/>
  <c r="AU1264" i="21"/>
  <c r="AR1264" i="21"/>
  <c r="AO1264" i="21"/>
  <c r="AL1264" i="21"/>
  <c r="AI1264" i="21"/>
  <c r="BK1239" i="21"/>
  <c r="BI1239" i="21"/>
  <c r="BA1239" i="21"/>
  <c r="AX1239" i="21"/>
  <c r="AU1239" i="21"/>
  <c r="AR1239" i="21"/>
  <c r="AO1239" i="21"/>
  <c r="AL1239" i="21"/>
  <c r="AI1239" i="21"/>
  <c r="BK1238" i="21"/>
  <c r="BI1238" i="21"/>
  <c r="BA1238" i="21"/>
  <c r="AX1238" i="21"/>
  <c r="AU1238" i="21"/>
  <c r="AR1238" i="21"/>
  <c r="AO1238" i="21"/>
  <c r="AL1238" i="21"/>
  <c r="AI1238" i="21"/>
  <c r="BK1237" i="21"/>
  <c r="BI1237" i="21"/>
  <c r="BA1237" i="21"/>
  <c r="AX1237" i="21"/>
  <c r="AU1237" i="21"/>
  <c r="AR1237" i="21"/>
  <c r="AO1237" i="21"/>
  <c r="AL1237" i="21"/>
  <c r="AI1237" i="21"/>
  <c r="BK1236" i="21"/>
  <c r="BI1236" i="21"/>
  <c r="BA1236" i="21"/>
  <c r="AX1236" i="21"/>
  <c r="AU1236" i="21"/>
  <c r="AR1236" i="21"/>
  <c r="AO1236" i="21"/>
  <c r="AL1236" i="21"/>
  <c r="AI1236" i="21"/>
  <c r="BD1263" i="21"/>
  <c r="BA1263" i="21"/>
  <c r="AX1263" i="21"/>
  <c r="AU1263" i="21"/>
  <c r="AR1263" i="21"/>
  <c r="AO1263" i="21"/>
  <c r="AL1263" i="21"/>
  <c r="AI1263" i="21"/>
  <c r="BD1262" i="21"/>
  <c r="BA1262" i="21"/>
  <c r="AX1262" i="21"/>
  <c r="AU1262" i="21"/>
  <c r="AR1262" i="21"/>
  <c r="AO1262" i="21"/>
  <c r="AL1262" i="21"/>
  <c r="AI1262" i="21"/>
  <c r="BD1261" i="21"/>
  <c r="BA1261" i="21"/>
  <c r="AX1261" i="21"/>
  <c r="AU1261" i="21"/>
  <c r="AR1261" i="21"/>
  <c r="AO1261" i="21"/>
  <c r="AI1261" i="21"/>
  <c r="BD1260" i="21"/>
  <c r="AX1260" i="21"/>
  <c r="AU1260" i="21"/>
  <c r="AR1260" i="21"/>
  <c r="AO1260" i="21"/>
  <c r="AI1260" i="21"/>
  <c r="BK1235" i="21"/>
  <c r="BI1235" i="21"/>
  <c r="BA1235" i="21"/>
  <c r="AX1235" i="21"/>
  <c r="AU1235" i="21"/>
  <c r="AL1235" i="21"/>
  <c r="BK1234" i="21"/>
  <c r="BI1234" i="21"/>
  <c r="BA1234" i="21"/>
  <c r="AX1234" i="21"/>
  <c r="AR1234" i="21"/>
  <c r="AO1234" i="21"/>
  <c r="BA1211" i="21"/>
  <c r="AX1211" i="21"/>
  <c r="AU1211" i="21"/>
  <c r="AR1211" i="21"/>
  <c r="AO1211" i="21"/>
  <c r="AL1211" i="21"/>
  <c r="AI1211" i="21"/>
  <c r="BA1210" i="21"/>
  <c r="AX1210" i="21"/>
  <c r="AU1210" i="21"/>
  <c r="AR1210" i="21"/>
  <c r="AO1210" i="21"/>
  <c r="AL1210" i="21"/>
  <c r="AI1210" i="21"/>
  <c r="BA1213" i="21"/>
  <c r="AX1213" i="21"/>
  <c r="AU1213" i="21"/>
  <c r="AR1213" i="21"/>
  <c r="AO1213" i="21"/>
  <c r="AL1213" i="21"/>
  <c r="AI1213" i="21"/>
  <c r="BA1212" i="21"/>
  <c r="AX1212" i="21"/>
  <c r="AU1212" i="21"/>
  <c r="AR1212" i="21"/>
  <c r="AO1212" i="21"/>
  <c r="AL1212" i="21"/>
  <c r="AI1212" i="21"/>
  <c r="AU1209" i="21"/>
  <c r="AO1209" i="21"/>
  <c r="AX1208" i="21"/>
  <c r="AU1208" i="21"/>
  <c r="AO1208" i="21"/>
  <c r="BO1187" i="21"/>
  <c r="BM1187" i="21"/>
  <c r="BK1187" i="21"/>
  <c r="BI1187" i="21"/>
  <c r="AX1187" i="21"/>
  <c r="AU1187" i="21"/>
  <c r="AR1187" i="21"/>
  <c r="AO1187" i="21"/>
  <c r="AL1187" i="21"/>
  <c r="AI1187" i="21"/>
  <c r="BO1186" i="21"/>
  <c r="BM1186" i="21"/>
  <c r="BK1186" i="21"/>
  <c r="BI1186" i="21"/>
  <c r="AX1186" i="21"/>
  <c r="AU1186" i="21"/>
  <c r="AR1186" i="21"/>
  <c r="AO1186" i="21"/>
  <c r="AL1186" i="21"/>
  <c r="AI1186" i="21"/>
  <c r="BO1185" i="21"/>
  <c r="BM1185" i="21"/>
  <c r="BK1185" i="21"/>
  <c r="BI1185" i="21"/>
  <c r="BP1185" i="21" s="1"/>
  <c r="AX1185" i="21"/>
  <c r="AU1185" i="21"/>
  <c r="AR1185" i="21"/>
  <c r="AO1185" i="21"/>
  <c r="AL1185" i="21"/>
  <c r="AI1185" i="21"/>
  <c r="BO1184" i="21"/>
  <c r="BM1184" i="21"/>
  <c r="BP1184" i="21" s="1"/>
  <c r="BK1184" i="21"/>
  <c r="BI1184" i="21"/>
  <c r="AX1184" i="21"/>
  <c r="AU1184" i="21"/>
  <c r="AR1184" i="21"/>
  <c r="AO1184" i="21"/>
  <c r="AL1184" i="21"/>
  <c r="AI1184" i="21"/>
  <c r="BO1183" i="21"/>
  <c r="BM1183" i="21"/>
  <c r="BK1183" i="21"/>
  <c r="BI1183" i="21"/>
  <c r="AU1183" i="21"/>
  <c r="AR1183" i="21"/>
  <c r="BO1182" i="21"/>
  <c r="BM1182" i="21"/>
  <c r="BK1182" i="21"/>
  <c r="BI1182" i="21"/>
  <c r="AR1182" i="21"/>
  <c r="AU1159" i="21"/>
  <c r="AR1159" i="21"/>
  <c r="AO1159" i="21"/>
  <c r="AL1159" i="21"/>
  <c r="AI1159" i="21"/>
  <c r="AU1158" i="21"/>
  <c r="AR1158" i="21"/>
  <c r="AO1158" i="21"/>
  <c r="AL1158" i="21"/>
  <c r="AI1158" i="21"/>
  <c r="AU1161" i="21"/>
  <c r="AR1161" i="21"/>
  <c r="AO1161" i="21"/>
  <c r="AL1161" i="21"/>
  <c r="AI1161" i="21"/>
  <c r="AU1160" i="21"/>
  <c r="AR1160" i="21"/>
  <c r="AO1160" i="21"/>
  <c r="AL1160" i="21"/>
  <c r="AI1160" i="21"/>
  <c r="AU1157" i="21"/>
  <c r="AR1157" i="21"/>
  <c r="AO1157" i="21"/>
  <c r="AI1157" i="21"/>
  <c r="AR1156" i="21"/>
  <c r="AL1156" i="21"/>
  <c r="BM1135" i="21"/>
  <c r="BK1135" i="21"/>
  <c r="BO1135" i="21" s="1"/>
  <c r="BI1135" i="21"/>
  <c r="BG1135" i="21"/>
  <c r="AU1135" i="21"/>
  <c r="AR1135" i="21"/>
  <c r="AO1135" i="21"/>
  <c r="AL1135" i="21"/>
  <c r="AI1135" i="21"/>
  <c r="BM1134" i="21"/>
  <c r="BO1134" i="21" s="1"/>
  <c r="BK1134" i="21"/>
  <c r="BI1134" i="21"/>
  <c r="BG1134" i="21"/>
  <c r="AU1134" i="21"/>
  <c r="AR1134" i="21"/>
  <c r="AO1134" i="21"/>
  <c r="AL1134" i="21"/>
  <c r="AI1134" i="21"/>
  <c r="BM1133" i="21"/>
  <c r="BK1133" i="21"/>
  <c r="BI1133" i="21"/>
  <c r="BG1133" i="21"/>
  <c r="BO1133" i="21" s="1"/>
  <c r="AU1133" i="21"/>
  <c r="AR1133" i="21"/>
  <c r="AO1133" i="21"/>
  <c r="AL1133" i="21"/>
  <c r="AI1133" i="21"/>
  <c r="BM1132" i="21"/>
  <c r="BK1132" i="21"/>
  <c r="BI1132" i="21"/>
  <c r="BG1132" i="21"/>
  <c r="AU1132" i="21"/>
  <c r="AR1132" i="21"/>
  <c r="AO1132" i="21"/>
  <c r="AL1132" i="21"/>
  <c r="AI1132" i="21"/>
  <c r="BM1123" i="21"/>
  <c r="BM1122" i="21"/>
  <c r="AZ9" i="77"/>
  <c r="BE1137" i="21"/>
  <c r="BE1136" i="21"/>
  <c r="BE1135" i="21"/>
  <c r="BE1134" i="21"/>
  <c r="BE1133" i="21"/>
  <c r="BE1132" i="21"/>
  <c r="BE1131" i="21"/>
  <c r="BE1130" i="21"/>
  <c r="AG1137" i="21"/>
  <c r="AG1136" i="21"/>
  <c r="AG1135" i="21"/>
  <c r="AJ1135" i="21" s="1"/>
  <c r="AG1134" i="21"/>
  <c r="AG1133" i="21"/>
  <c r="AG1132" i="21"/>
  <c r="AG1131" i="21"/>
  <c r="AG1157" i="21" s="1"/>
  <c r="AJ1131" i="21"/>
  <c r="AM1131" i="21" s="1"/>
  <c r="AP1131" i="21" s="1"/>
  <c r="AS1131" i="21" s="1"/>
  <c r="BB1131" i="21" s="1"/>
  <c r="AG1130" i="21"/>
  <c r="AF1136" i="21"/>
  <c r="AF1134" i="21"/>
  <c r="AF1132" i="21"/>
  <c r="AF1130" i="21"/>
  <c r="AF1156" i="21" s="1"/>
  <c r="BD1130" i="21"/>
  <c r="BM1131" i="21"/>
  <c r="BK1131" i="21"/>
  <c r="BI1131" i="21"/>
  <c r="BG1131" i="21"/>
  <c r="AL1131" i="21"/>
  <c r="BM1130" i="21"/>
  <c r="BK1130" i="21"/>
  <c r="BI1130" i="21"/>
  <c r="BG1130" i="21"/>
  <c r="AO1130" i="21"/>
  <c r="BO1132" i="21"/>
  <c r="AF1182" i="21"/>
  <c r="AF1208" i="21" s="1"/>
  <c r="AF1234" i="21" s="1"/>
  <c r="BD1131" i="21"/>
  <c r="K561" i="21"/>
  <c r="K560" i="21"/>
  <c r="K547" i="21"/>
  <c r="K546" i="21"/>
  <c r="O17" i="21"/>
  <c r="Q17" i="21"/>
  <c r="O16" i="21"/>
  <c r="Q16" i="21"/>
  <c r="O15" i="21"/>
  <c r="Q15" i="21"/>
  <c r="O14" i="21"/>
  <c r="Q14" i="21"/>
  <c r="O13" i="21"/>
  <c r="Q13" i="21"/>
  <c r="O12" i="21"/>
  <c r="Q12" i="21"/>
  <c r="O11" i="21"/>
  <c r="Q11" i="21"/>
  <c r="O10" i="21"/>
  <c r="Q10" i="21"/>
  <c r="O9" i="21"/>
  <c r="Q9" i="21"/>
  <c r="O8" i="21"/>
  <c r="Q8" i="21"/>
  <c r="O7" i="21"/>
  <c r="Q7" i="21"/>
  <c r="O6" i="21"/>
  <c r="Q6" i="21"/>
  <c r="N17" i="21"/>
  <c r="P17" i="21"/>
  <c r="AD17" i="21" s="1"/>
  <c r="N16" i="21"/>
  <c r="P16" i="21"/>
  <c r="AC16" i="21" s="1"/>
  <c r="N15" i="21"/>
  <c r="P15" i="21"/>
  <c r="AB15" i="21" s="1"/>
  <c r="N14" i="21"/>
  <c r="P14" i="21"/>
  <c r="AA14" i="21" s="1"/>
  <c r="N6" i="21"/>
  <c r="P6" i="21"/>
  <c r="N7" i="21"/>
  <c r="P7" i="21"/>
  <c r="N8" i="21"/>
  <c r="P8" i="21"/>
  <c r="N9" i="21"/>
  <c r="P9" i="21"/>
  <c r="N10" i="21"/>
  <c r="P10" i="21"/>
  <c r="N11" i="21"/>
  <c r="P11" i="21"/>
  <c r="N12" i="21"/>
  <c r="P12" i="21"/>
  <c r="N13" i="21"/>
  <c r="P13" i="21"/>
  <c r="BG1183" i="21"/>
  <c r="AD1" i="21"/>
  <c r="AC1" i="21"/>
  <c r="AB1" i="21"/>
  <c r="AA1" i="21"/>
  <c r="K1107" i="21"/>
  <c r="K1106" i="21"/>
  <c r="K1093" i="21"/>
  <c r="K1092" i="21"/>
  <c r="K1079" i="21"/>
  <c r="K1078" i="21"/>
  <c r="K1065" i="21"/>
  <c r="K1064" i="21"/>
  <c r="K1051" i="21"/>
  <c r="K1050" i="21"/>
  <c r="K1037" i="21"/>
  <c r="K1036" i="21"/>
  <c r="K1023" i="21"/>
  <c r="K1022" i="21"/>
  <c r="K1009" i="21"/>
  <c r="K1008" i="21"/>
  <c r="K995" i="21"/>
  <c r="K994" i="21"/>
  <c r="K996" i="21"/>
  <c r="K997" i="21"/>
  <c r="K981" i="21"/>
  <c r="K980" i="21"/>
  <c r="K967" i="21"/>
  <c r="K966" i="21"/>
  <c r="K953" i="21"/>
  <c r="K952" i="21"/>
  <c r="K939" i="21"/>
  <c r="K938" i="21"/>
  <c r="K925" i="21"/>
  <c r="K924" i="21"/>
  <c r="K911" i="21"/>
  <c r="K910" i="21"/>
  <c r="K897" i="21"/>
  <c r="K896" i="21"/>
  <c r="J883" i="21"/>
  <c r="I883" i="21"/>
  <c r="H883" i="21"/>
  <c r="J882" i="21"/>
  <c r="I882" i="21"/>
  <c r="H882" i="21"/>
  <c r="K869" i="21"/>
  <c r="K868" i="21"/>
  <c r="K855" i="21"/>
  <c r="K854" i="21"/>
  <c r="K841" i="21"/>
  <c r="K840" i="21"/>
  <c r="K827" i="21"/>
  <c r="K826" i="21"/>
  <c r="K813" i="21"/>
  <c r="K812" i="21"/>
  <c r="K799" i="21"/>
  <c r="K798" i="21"/>
  <c r="K800" i="21"/>
  <c r="K801" i="21"/>
  <c r="K785" i="21"/>
  <c r="K784" i="21"/>
  <c r="K771" i="21"/>
  <c r="K770" i="21"/>
  <c r="K757" i="21"/>
  <c r="K756" i="21"/>
  <c r="K743" i="21"/>
  <c r="K742" i="21"/>
  <c r="K729" i="21"/>
  <c r="K728" i="21"/>
  <c r="K715" i="21"/>
  <c r="K714" i="21"/>
  <c r="K701" i="21"/>
  <c r="K700" i="21"/>
  <c r="K687" i="21"/>
  <c r="K686" i="21"/>
  <c r="K673" i="21"/>
  <c r="K672" i="21"/>
  <c r="K659" i="21"/>
  <c r="K658" i="21"/>
  <c r="K645" i="21"/>
  <c r="K644" i="21"/>
  <c r="K631" i="21"/>
  <c r="K630" i="21"/>
  <c r="K617" i="21"/>
  <c r="K616" i="21"/>
  <c r="K603" i="21"/>
  <c r="K602" i="21"/>
  <c r="K589" i="21"/>
  <c r="K588" i="21"/>
  <c r="K575" i="21"/>
  <c r="K574" i="21"/>
  <c r="K533" i="21"/>
  <c r="K532" i="21"/>
  <c r="K519" i="21"/>
  <c r="K518" i="21"/>
  <c r="K505" i="21"/>
  <c r="K504" i="21"/>
  <c r="K491" i="21"/>
  <c r="K490" i="21"/>
  <c r="J477" i="21"/>
  <c r="I477" i="21"/>
  <c r="H477" i="21"/>
  <c r="J476" i="21"/>
  <c r="I476" i="21"/>
  <c r="H476" i="21"/>
  <c r="K463" i="21"/>
  <c r="K462" i="21"/>
  <c r="K449" i="21"/>
  <c r="K448" i="21"/>
  <c r="K435" i="21"/>
  <c r="K434" i="21"/>
  <c r="K421" i="21"/>
  <c r="K420" i="21"/>
  <c r="K407" i="21"/>
  <c r="K393" i="21"/>
  <c r="K379" i="21"/>
  <c r="K378" i="21"/>
  <c r="K365" i="21"/>
  <c r="K364" i="21"/>
  <c r="K351" i="21"/>
  <c r="K350" i="21"/>
  <c r="K337" i="21"/>
  <c r="K336" i="21"/>
  <c r="K323" i="21"/>
  <c r="K322" i="21"/>
  <c r="K309" i="21"/>
  <c r="K295" i="21"/>
  <c r="K294" i="21"/>
  <c r="K281" i="21"/>
  <c r="K280" i="21"/>
  <c r="K267" i="21"/>
  <c r="K266" i="21"/>
  <c r="K253" i="21"/>
  <c r="K252" i="21"/>
  <c r="K239" i="21"/>
  <c r="K238" i="21"/>
  <c r="K225" i="21"/>
  <c r="K224" i="21"/>
  <c r="K211" i="21"/>
  <c r="K210" i="21"/>
  <c r="K197" i="21"/>
  <c r="K196" i="21"/>
  <c r="K183" i="21"/>
  <c r="K182" i="21"/>
  <c r="K169" i="21"/>
  <c r="K141" i="21"/>
  <c r="K140" i="21"/>
  <c r="K127" i="21"/>
  <c r="K126" i="21"/>
  <c r="K113" i="21"/>
  <c r="K112" i="21"/>
  <c r="K99" i="21"/>
  <c r="K98" i="21"/>
  <c r="K85" i="21"/>
  <c r="K84" i="21"/>
  <c r="K71" i="21"/>
  <c r="K70" i="21"/>
  <c r="K57" i="21"/>
  <c r="K56" i="21"/>
  <c r="K43" i="21"/>
  <c r="K42" i="21"/>
  <c r="K29" i="21"/>
  <c r="K28" i="21"/>
  <c r="K30" i="21"/>
  <c r="K31" i="21"/>
  <c r="K15" i="21"/>
  <c r="O28" i="21"/>
  <c r="E29" i="63"/>
  <c r="E30" i="63"/>
  <c r="E31" i="63"/>
  <c r="E32" i="63"/>
  <c r="A32" i="63"/>
  <c r="A31" i="63"/>
  <c r="A30" i="63"/>
  <c r="A29" i="63"/>
  <c r="A17" i="63"/>
  <c r="A16" i="63"/>
  <c r="E16" i="63" s="1"/>
  <c r="A15" i="63"/>
  <c r="E15" i="63"/>
  <c r="A14" i="63"/>
  <c r="E14" i="63"/>
  <c r="N29" i="21"/>
  <c r="O29" i="21"/>
  <c r="N28" i="21"/>
  <c r="P28" i="21" s="1"/>
  <c r="BI1241" i="21"/>
  <c r="BD1267" i="21"/>
  <c r="BO1188" i="21"/>
  <c r="BM1189" i="21"/>
  <c r="BA1266" i="21"/>
  <c r="BA1215" i="21"/>
  <c r="BM1137" i="21"/>
  <c r="AU1266" i="21"/>
  <c r="AR1267" i="21"/>
  <c r="AU1215" i="21"/>
  <c r="BG1137" i="21"/>
  <c r="AO1266" i="21"/>
  <c r="AO1215" i="21"/>
  <c r="AR1162" i="21"/>
  <c r="AO1163" i="21"/>
  <c r="AI1266" i="21"/>
  <c r="AI1215" i="21"/>
  <c r="AL1162" i="21"/>
  <c r="AX1240" i="21"/>
  <c r="AU1241" i="21"/>
  <c r="AR1189" i="21"/>
  <c r="AR1188" i="21"/>
  <c r="AU1136" i="21"/>
  <c r="AR1137" i="21"/>
  <c r="AR1240" i="21"/>
  <c r="AX1189" i="21"/>
  <c r="AO1136" i="21"/>
  <c r="AL1137" i="21"/>
  <c r="AL1240" i="21"/>
  <c r="AI1241" i="21"/>
  <c r="AI1189" i="21"/>
  <c r="AI1188" i="21"/>
  <c r="AI1136" i="21"/>
  <c r="BB54" i="85"/>
  <c r="BA54" i="85"/>
  <c r="AZ54" i="85"/>
  <c r="BB53" i="85"/>
  <c r="BA53" i="85"/>
  <c r="AZ53" i="85"/>
  <c r="BB52" i="85"/>
  <c r="BA52" i="85"/>
  <c r="AZ52" i="85"/>
  <c r="BB51" i="85"/>
  <c r="BA51" i="85"/>
  <c r="AZ51" i="85"/>
  <c r="BB50" i="85"/>
  <c r="BA50" i="85"/>
  <c r="AZ50" i="85"/>
  <c r="BB49" i="85"/>
  <c r="BA49" i="85"/>
  <c r="AZ49" i="85"/>
  <c r="BB48" i="85"/>
  <c r="BA48" i="85"/>
  <c r="AZ48" i="85"/>
  <c r="BB47" i="85"/>
  <c r="BA47" i="85"/>
  <c r="AZ47" i="85"/>
  <c r="BB46" i="85"/>
  <c r="BA46" i="85"/>
  <c r="AZ46" i="85"/>
  <c r="BB45" i="85"/>
  <c r="BA45" i="85"/>
  <c r="AZ45" i="85"/>
  <c r="BB44" i="85"/>
  <c r="BA44" i="85"/>
  <c r="AZ44" i="85"/>
  <c r="BB43" i="85"/>
  <c r="BA43" i="85"/>
  <c r="AZ43" i="85"/>
  <c r="BB42" i="85"/>
  <c r="BA42" i="85"/>
  <c r="AZ42" i="85"/>
  <c r="BB41" i="85"/>
  <c r="BA41" i="85"/>
  <c r="AZ41" i="85"/>
  <c r="BB40" i="85"/>
  <c r="BA40" i="85"/>
  <c r="AZ40" i="85"/>
  <c r="BB39" i="85"/>
  <c r="BA39" i="85"/>
  <c r="AZ39" i="85"/>
  <c r="BB38" i="85"/>
  <c r="BA38" i="85"/>
  <c r="AZ38" i="85"/>
  <c r="BB37" i="85"/>
  <c r="BA37" i="85"/>
  <c r="AZ37" i="85"/>
  <c r="BB36" i="85"/>
  <c r="BA36" i="85"/>
  <c r="AZ36" i="85"/>
  <c r="BB35" i="85"/>
  <c r="BA35" i="85"/>
  <c r="AZ35" i="85"/>
  <c r="BB34" i="85"/>
  <c r="BA34" i="85"/>
  <c r="AZ34" i="85"/>
  <c r="BB33" i="85"/>
  <c r="BA33" i="85"/>
  <c r="AZ33" i="85"/>
  <c r="BB32" i="85"/>
  <c r="BA32" i="85"/>
  <c r="AZ32" i="85"/>
  <c r="BB31" i="85"/>
  <c r="BA31" i="85"/>
  <c r="AZ31" i="85"/>
  <c r="BB30" i="85"/>
  <c r="BA30" i="85"/>
  <c r="AZ30" i="85"/>
  <c r="BB29" i="85"/>
  <c r="BA29" i="85"/>
  <c r="AZ29" i="85"/>
  <c r="BB28" i="85"/>
  <c r="BA28" i="85"/>
  <c r="AZ28" i="85"/>
  <c r="BB27" i="85"/>
  <c r="BA27" i="85"/>
  <c r="AZ27" i="85"/>
  <c r="BB26" i="85"/>
  <c r="BA26" i="85"/>
  <c r="AZ26" i="85"/>
  <c r="BB25" i="85"/>
  <c r="BA25" i="85"/>
  <c r="AZ25" i="85"/>
  <c r="BB24" i="85"/>
  <c r="BA24" i="85"/>
  <c r="AZ24" i="85"/>
  <c r="BB23" i="85"/>
  <c r="BA23" i="85"/>
  <c r="AZ23" i="85"/>
  <c r="BB22" i="85"/>
  <c r="BA22" i="85"/>
  <c r="AZ22" i="85"/>
  <c r="BB21" i="85"/>
  <c r="BA21" i="85"/>
  <c r="AZ21" i="85"/>
  <c r="BB20" i="85"/>
  <c r="BA20" i="85"/>
  <c r="AZ20" i="85"/>
  <c r="BB19" i="85"/>
  <c r="BA19" i="85"/>
  <c r="AZ19" i="85"/>
  <c r="BB18" i="85"/>
  <c r="BA18" i="85"/>
  <c r="AZ18" i="85"/>
  <c r="BB17" i="85"/>
  <c r="BA17" i="85"/>
  <c r="AZ17" i="85"/>
  <c r="BB16" i="85"/>
  <c r="BA16" i="85"/>
  <c r="AZ16" i="85"/>
  <c r="BB15" i="85"/>
  <c r="BA15" i="85"/>
  <c r="AZ15" i="85"/>
  <c r="BB14" i="85"/>
  <c r="BA14" i="85"/>
  <c r="AZ14" i="85"/>
  <c r="BB13" i="85"/>
  <c r="BA13" i="85"/>
  <c r="AZ13" i="85"/>
  <c r="BB12" i="85"/>
  <c r="BA12" i="85"/>
  <c r="AZ12" i="85"/>
  <c r="BB11" i="85"/>
  <c r="BA11" i="85"/>
  <c r="AZ11" i="85"/>
  <c r="BB10" i="85"/>
  <c r="BA10" i="85"/>
  <c r="AZ10" i="85"/>
  <c r="BB9" i="85"/>
  <c r="BA9" i="85"/>
  <c r="AZ9" i="85"/>
  <c r="BB8" i="85"/>
  <c r="BA8" i="85"/>
  <c r="AZ8" i="85"/>
  <c r="BB7" i="85"/>
  <c r="BA7" i="85"/>
  <c r="AZ7" i="85"/>
  <c r="BB6" i="85"/>
  <c r="BA6" i="85"/>
  <c r="AZ6" i="85"/>
  <c r="BB5" i="85"/>
  <c r="BA5" i="85"/>
  <c r="AZ5" i="85"/>
  <c r="BB54" i="84"/>
  <c r="BA54" i="84"/>
  <c r="AZ54" i="84"/>
  <c r="BB53" i="84"/>
  <c r="BA53" i="84"/>
  <c r="AZ53" i="84"/>
  <c r="BB52" i="84"/>
  <c r="BA52" i="84"/>
  <c r="AZ52" i="84"/>
  <c r="BB51" i="84"/>
  <c r="BA51" i="84"/>
  <c r="AZ51" i="84"/>
  <c r="BB50" i="84"/>
  <c r="BA50" i="84"/>
  <c r="AZ50" i="84"/>
  <c r="BB49" i="84"/>
  <c r="BA49" i="84"/>
  <c r="AZ49" i="84"/>
  <c r="BB48" i="84"/>
  <c r="BA48" i="84"/>
  <c r="AZ48" i="84"/>
  <c r="BB47" i="84"/>
  <c r="BA47" i="84"/>
  <c r="AZ47" i="84"/>
  <c r="BB46" i="84"/>
  <c r="BA46" i="84"/>
  <c r="AZ46" i="84"/>
  <c r="BB45" i="84"/>
  <c r="BA45" i="84"/>
  <c r="AZ45" i="84"/>
  <c r="BB44" i="84"/>
  <c r="BA44" i="84"/>
  <c r="AZ44" i="84"/>
  <c r="BB43" i="84"/>
  <c r="BA43" i="84"/>
  <c r="AZ43" i="84"/>
  <c r="BB42" i="84"/>
  <c r="BA42" i="84"/>
  <c r="AZ42" i="84"/>
  <c r="BB41" i="84"/>
  <c r="BA41" i="84"/>
  <c r="AZ41" i="84"/>
  <c r="BB40" i="84"/>
  <c r="BA40" i="84"/>
  <c r="AZ40" i="84"/>
  <c r="BB39" i="84"/>
  <c r="BA39" i="84"/>
  <c r="AZ39" i="84"/>
  <c r="BB38" i="84"/>
  <c r="BA38" i="84"/>
  <c r="AZ38" i="84"/>
  <c r="BB37" i="84"/>
  <c r="BA37" i="84"/>
  <c r="AZ37" i="84"/>
  <c r="BB36" i="84"/>
  <c r="BA36" i="84"/>
  <c r="AZ36" i="84"/>
  <c r="BB35" i="84"/>
  <c r="BA35" i="84"/>
  <c r="AZ35" i="84"/>
  <c r="BB34" i="84"/>
  <c r="BA34" i="84"/>
  <c r="AZ34" i="84"/>
  <c r="BB33" i="84"/>
  <c r="BA33" i="84"/>
  <c r="AZ33" i="84"/>
  <c r="BB32" i="84"/>
  <c r="BA32" i="84"/>
  <c r="AZ32" i="84"/>
  <c r="BB31" i="84"/>
  <c r="BA31" i="84"/>
  <c r="AZ31" i="84"/>
  <c r="BB30" i="84"/>
  <c r="BA30" i="84"/>
  <c r="AZ30" i="84"/>
  <c r="BB29" i="84"/>
  <c r="BA29" i="84"/>
  <c r="AZ29" i="84"/>
  <c r="BB28" i="84"/>
  <c r="BA28" i="84"/>
  <c r="AZ28" i="84"/>
  <c r="BB27" i="84"/>
  <c r="BA27" i="84"/>
  <c r="AZ27" i="84"/>
  <c r="BB26" i="84"/>
  <c r="BA26" i="84"/>
  <c r="AZ26" i="84"/>
  <c r="BB25" i="84"/>
  <c r="BA25" i="84"/>
  <c r="AZ25" i="84"/>
  <c r="BB24" i="84"/>
  <c r="BA24" i="84"/>
  <c r="AZ24" i="84"/>
  <c r="BB23" i="84"/>
  <c r="BA23" i="84"/>
  <c r="AZ23" i="84"/>
  <c r="BB22" i="84"/>
  <c r="BA22" i="84"/>
  <c r="AZ22" i="84"/>
  <c r="BB21" i="84"/>
  <c r="BA21" i="84"/>
  <c r="AZ21" i="84"/>
  <c r="BB20" i="84"/>
  <c r="BA20" i="84"/>
  <c r="AZ20" i="84"/>
  <c r="BB19" i="84"/>
  <c r="BA19" i="84"/>
  <c r="AZ19" i="84"/>
  <c r="BB18" i="84"/>
  <c r="BA18" i="84"/>
  <c r="AZ18" i="84"/>
  <c r="BB17" i="84"/>
  <c r="BA17" i="84"/>
  <c r="AZ17" i="84"/>
  <c r="BB16" i="84"/>
  <c r="BA16" i="84"/>
  <c r="AZ16" i="84"/>
  <c r="BB15" i="84"/>
  <c r="BA15" i="84"/>
  <c r="AZ15" i="84"/>
  <c r="BB14" i="84"/>
  <c r="BA14" i="84"/>
  <c r="AZ14" i="84"/>
  <c r="BB13" i="84"/>
  <c r="BA13" i="84"/>
  <c r="AZ13" i="84"/>
  <c r="BB12" i="84"/>
  <c r="BA12" i="84"/>
  <c r="AZ12" i="84"/>
  <c r="BB11" i="84"/>
  <c r="BA11" i="84"/>
  <c r="AZ11" i="84"/>
  <c r="BB10" i="84"/>
  <c r="BA10" i="84"/>
  <c r="AZ10" i="84"/>
  <c r="BB9" i="84"/>
  <c r="BA9" i="84"/>
  <c r="AZ9" i="84"/>
  <c r="BB8" i="84"/>
  <c r="BA8" i="84"/>
  <c r="AZ8" i="84"/>
  <c r="BB7" i="84"/>
  <c r="BA7" i="84"/>
  <c r="AZ7" i="84"/>
  <c r="BB6" i="84"/>
  <c r="BA6" i="84"/>
  <c r="AZ6" i="84"/>
  <c r="BB5" i="84"/>
  <c r="BA5" i="84"/>
  <c r="AZ5" i="84"/>
  <c r="BB54" i="80"/>
  <c r="BA54" i="80"/>
  <c r="AZ54" i="80"/>
  <c r="BB53" i="80"/>
  <c r="BA53" i="80"/>
  <c r="AZ53" i="80"/>
  <c r="BB52" i="80"/>
  <c r="BA52" i="80"/>
  <c r="AZ52" i="80"/>
  <c r="BB51" i="80"/>
  <c r="BA51" i="80"/>
  <c r="AZ51" i="80"/>
  <c r="BB50" i="80"/>
  <c r="BA50" i="80"/>
  <c r="AZ50" i="80"/>
  <c r="BB49" i="80"/>
  <c r="BA49" i="80"/>
  <c r="AZ49" i="80"/>
  <c r="BB48" i="80"/>
  <c r="BA48" i="80"/>
  <c r="AZ48" i="80"/>
  <c r="BB47" i="80"/>
  <c r="BA47" i="80"/>
  <c r="AZ47" i="80"/>
  <c r="BB46" i="80"/>
  <c r="BA46" i="80"/>
  <c r="AZ46" i="80"/>
  <c r="BB45" i="80"/>
  <c r="BA45" i="80"/>
  <c r="AZ45" i="80"/>
  <c r="BB44" i="80"/>
  <c r="BA44" i="80"/>
  <c r="AZ44" i="80"/>
  <c r="BB43" i="80"/>
  <c r="BA43" i="80"/>
  <c r="AZ43" i="80"/>
  <c r="BB42" i="80"/>
  <c r="BA42" i="80"/>
  <c r="AZ42" i="80"/>
  <c r="BB41" i="80"/>
  <c r="BA41" i="80"/>
  <c r="AZ41" i="80"/>
  <c r="BB40" i="80"/>
  <c r="BA40" i="80"/>
  <c r="AZ40" i="80"/>
  <c r="BB39" i="80"/>
  <c r="BA39" i="80"/>
  <c r="AZ39" i="80"/>
  <c r="BB38" i="80"/>
  <c r="BA38" i="80"/>
  <c r="AZ38" i="80"/>
  <c r="BB37" i="80"/>
  <c r="BA37" i="80"/>
  <c r="AZ37" i="80"/>
  <c r="BB36" i="80"/>
  <c r="BA36" i="80"/>
  <c r="AZ36" i="80"/>
  <c r="BB35" i="80"/>
  <c r="BA35" i="80"/>
  <c r="AZ35" i="80"/>
  <c r="BB34" i="80"/>
  <c r="BA34" i="80"/>
  <c r="AZ34" i="80"/>
  <c r="BB33" i="80"/>
  <c r="BA33" i="80"/>
  <c r="AZ33" i="80"/>
  <c r="BB32" i="80"/>
  <c r="BA32" i="80"/>
  <c r="AZ32" i="80"/>
  <c r="BB31" i="80"/>
  <c r="BA31" i="80"/>
  <c r="AZ31" i="80"/>
  <c r="BB30" i="80"/>
  <c r="BA30" i="80"/>
  <c r="AZ30" i="80"/>
  <c r="BB29" i="80"/>
  <c r="BA29" i="80"/>
  <c r="AZ29" i="80"/>
  <c r="BB28" i="80"/>
  <c r="BA28" i="80"/>
  <c r="AZ28" i="80"/>
  <c r="BB27" i="80"/>
  <c r="BA27" i="80"/>
  <c r="AZ27" i="80"/>
  <c r="BB26" i="80"/>
  <c r="BA26" i="80"/>
  <c r="AZ26" i="80"/>
  <c r="BB25" i="80"/>
  <c r="BA25" i="80"/>
  <c r="AZ25" i="80"/>
  <c r="BB24" i="80"/>
  <c r="BA24" i="80"/>
  <c r="AZ24" i="80"/>
  <c r="BB23" i="80"/>
  <c r="BA23" i="80"/>
  <c r="AO1183" i="21" s="1"/>
  <c r="AZ23" i="80"/>
  <c r="BB22" i="80"/>
  <c r="BA22" i="80"/>
  <c r="AZ22" i="80"/>
  <c r="BB21" i="80"/>
  <c r="BA21" i="80"/>
  <c r="AL1209" i="21" s="1"/>
  <c r="AZ21" i="80"/>
  <c r="BB20" i="80"/>
  <c r="BA20" i="80"/>
  <c r="AZ20" i="80"/>
  <c r="BB19" i="80"/>
  <c r="BA19" i="80"/>
  <c r="AZ19" i="80"/>
  <c r="BB18" i="80"/>
  <c r="AU1234" i="21" s="1"/>
  <c r="BA18" i="80"/>
  <c r="AZ18" i="80"/>
  <c r="BB17" i="80"/>
  <c r="AI1235" i="21" s="1"/>
  <c r="BA17" i="80"/>
  <c r="AZ17" i="80"/>
  <c r="BB16" i="80"/>
  <c r="BA1260" i="21" s="1"/>
  <c r="BA16" i="80"/>
  <c r="AO1182" i="21" s="1"/>
  <c r="AZ16" i="80"/>
  <c r="BB15" i="80"/>
  <c r="BA15" i="80"/>
  <c r="AX1182" i="21" s="1"/>
  <c r="AZ15" i="80"/>
  <c r="AU1156" i="21" s="1"/>
  <c r="BB14" i="80"/>
  <c r="BA14" i="80"/>
  <c r="AR1208" i="21" s="1"/>
  <c r="AZ14" i="80"/>
  <c r="BB13" i="80"/>
  <c r="BA13" i="80"/>
  <c r="AZ13" i="80"/>
  <c r="BB12" i="80"/>
  <c r="BA12" i="80"/>
  <c r="BA1208" i="21" s="1"/>
  <c r="AZ12" i="80"/>
  <c r="AR1130" i="21" s="1"/>
  <c r="BB11" i="80"/>
  <c r="BA11" i="80"/>
  <c r="AI1209" i="21" s="1"/>
  <c r="AZ11" i="80"/>
  <c r="BB10" i="80"/>
  <c r="AL1260" i="21" s="1"/>
  <c r="BA10" i="80"/>
  <c r="AR1209" i="21" s="1"/>
  <c r="AZ10" i="80"/>
  <c r="BB9" i="80"/>
  <c r="AL1261" i="21" s="1"/>
  <c r="BA9" i="80"/>
  <c r="AL1208" i="21" s="1"/>
  <c r="AZ9" i="80"/>
  <c r="AR1131" i="21" s="1"/>
  <c r="BB8" i="80"/>
  <c r="BA8" i="80"/>
  <c r="AX1183" i="21" s="1"/>
  <c r="AZ8" i="80"/>
  <c r="BB7" i="80"/>
  <c r="BA7" i="80"/>
  <c r="AX1209" i="21" s="1"/>
  <c r="AZ7" i="80"/>
  <c r="AL1157" i="21" s="1"/>
  <c r="BB6" i="80"/>
  <c r="BA6" i="80"/>
  <c r="AZ6" i="80"/>
  <c r="AO1131" i="21" s="1"/>
  <c r="BB5" i="80"/>
  <c r="AR1235" i="21" s="1"/>
  <c r="BA5" i="80"/>
  <c r="BA1209" i="21" s="1"/>
  <c r="AZ5" i="80"/>
  <c r="AU1131" i="21" s="1"/>
  <c r="BB54" i="79"/>
  <c r="BA54" i="79"/>
  <c r="AZ54" i="79"/>
  <c r="BB53" i="79"/>
  <c r="BA53" i="79"/>
  <c r="AZ53" i="79"/>
  <c r="BB52" i="79"/>
  <c r="BA52" i="79"/>
  <c r="AZ52" i="79"/>
  <c r="BB51" i="79"/>
  <c r="BA51" i="79"/>
  <c r="AZ51" i="79"/>
  <c r="BB50" i="79"/>
  <c r="BA50" i="79"/>
  <c r="AZ50" i="79"/>
  <c r="BB49" i="79"/>
  <c r="BA49" i="79"/>
  <c r="AZ49" i="79"/>
  <c r="BB48" i="79"/>
  <c r="BA48" i="79"/>
  <c r="AZ48" i="79"/>
  <c r="BB47" i="79"/>
  <c r="BA47" i="79"/>
  <c r="AZ47" i="79"/>
  <c r="BB46" i="79"/>
  <c r="BA46" i="79"/>
  <c r="AZ46" i="79"/>
  <c r="BB45" i="79"/>
  <c r="BA45" i="79"/>
  <c r="AZ45" i="79"/>
  <c r="BB44" i="79"/>
  <c r="BA44" i="79"/>
  <c r="AZ44" i="79"/>
  <c r="BB43" i="79"/>
  <c r="BA43" i="79"/>
  <c r="AZ43" i="79"/>
  <c r="BB42" i="79"/>
  <c r="BA42" i="79"/>
  <c r="AZ42" i="79"/>
  <c r="BB41" i="79"/>
  <c r="BA41" i="79"/>
  <c r="AZ41" i="79"/>
  <c r="BB40" i="79"/>
  <c r="BA40" i="79"/>
  <c r="AZ40" i="79"/>
  <c r="BB39" i="79"/>
  <c r="BA39" i="79"/>
  <c r="AZ39" i="79"/>
  <c r="BB38" i="79"/>
  <c r="BA38" i="79"/>
  <c r="AZ38" i="79"/>
  <c r="BB37" i="79"/>
  <c r="BA37" i="79"/>
  <c r="AZ37" i="79"/>
  <c r="BB36" i="79"/>
  <c r="BA36" i="79"/>
  <c r="AZ36" i="79"/>
  <c r="BB35" i="79"/>
  <c r="BA35" i="79"/>
  <c r="AZ35" i="79"/>
  <c r="BB34" i="79"/>
  <c r="BA34" i="79"/>
  <c r="AZ34" i="79"/>
  <c r="BB33" i="79"/>
  <c r="BA33" i="79"/>
  <c r="BM1181" i="21"/>
  <c r="AZ33" i="79"/>
  <c r="BB32" i="79"/>
  <c r="BA32" i="79"/>
  <c r="AZ32" i="79"/>
  <c r="BB31" i="79"/>
  <c r="BA1258" i="21"/>
  <c r="BA31" i="79"/>
  <c r="AZ31" i="79"/>
  <c r="BB30" i="79"/>
  <c r="AX1259" i="21"/>
  <c r="BA30" i="79"/>
  <c r="BA1207" i="21"/>
  <c r="AZ30" i="79"/>
  <c r="BB29" i="79"/>
  <c r="BA29" i="79"/>
  <c r="AZ29" i="79"/>
  <c r="BB28" i="79"/>
  <c r="BA28" i="79"/>
  <c r="AZ28" i="79"/>
  <c r="BB27" i="79"/>
  <c r="AU1258" i="21"/>
  <c r="BA27" i="79"/>
  <c r="AZ27" i="79"/>
  <c r="BB26" i="79"/>
  <c r="AR1232" i="21" s="1"/>
  <c r="AR1259" i="21"/>
  <c r="BA26" i="79"/>
  <c r="AZ26" i="79"/>
  <c r="BB25" i="79"/>
  <c r="AO1259" i="21" s="1"/>
  <c r="BA25" i="79"/>
  <c r="AZ25" i="79"/>
  <c r="BB24" i="79"/>
  <c r="BA24" i="79"/>
  <c r="AZ24" i="79"/>
  <c r="BB23" i="79"/>
  <c r="AR1233" i="21" s="1"/>
  <c r="BA23" i="79"/>
  <c r="AZ23" i="79"/>
  <c r="BB22" i="79"/>
  <c r="BA22" i="79"/>
  <c r="AO1207" i="21"/>
  <c r="AZ22" i="79"/>
  <c r="BB21" i="79"/>
  <c r="BM1232" i="21" s="1"/>
  <c r="BA21" i="79"/>
  <c r="BO1180" i="21" s="1"/>
  <c r="AO1206" i="21"/>
  <c r="AZ21" i="79"/>
  <c r="AR1154" i="21"/>
  <c r="BB20" i="79"/>
  <c r="BA20" i="79"/>
  <c r="AZ20" i="79"/>
  <c r="BB19" i="79"/>
  <c r="AI1259" i="21" s="1"/>
  <c r="BA19" i="79"/>
  <c r="AU1207" i="21" s="1"/>
  <c r="AZ19" i="79"/>
  <c r="BB18" i="79"/>
  <c r="BK1233" i="21" s="1"/>
  <c r="BA18" i="79"/>
  <c r="AZ18" i="79"/>
  <c r="BM1129" i="21" s="1"/>
  <c r="BB17" i="79"/>
  <c r="AO1258" i="21" s="1"/>
  <c r="BA17" i="79"/>
  <c r="AU1181" i="21" s="1"/>
  <c r="AI1206" i="21"/>
  <c r="AZ17" i="79"/>
  <c r="BK1128" i="21" s="1"/>
  <c r="BB16" i="79"/>
  <c r="BA16" i="79"/>
  <c r="AR1180" i="21" s="1"/>
  <c r="AZ16" i="79"/>
  <c r="AO1155" i="21" s="1"/>
  <c r="BB15" i="79"/>
  <c r="BA15" i="79"/>
  <c r="AI1207" i="21" s="1"/>
  <c r="AZ15" i="79"/>
  <c r="BB14" i="79"/>
  <c r="BA14" i="79"/>
  <c r="BA1206" i="21" s="1"/>
  <c r="AZ14" i="79"/>
  <c r="AR1128" i="21" s="1"/>
  <c r="BB13" i="79"/>
  <c r="AU1232" i="21" s="1"/>
  <c r="BA13" i="79"/>
  <c r="AZ13" i="79"/>
  <c r="BB12" i="79"/>
  <c r="AU1233" i="21" s="1"/>
  <c r="BA12" i="79"/>
  <c r="AR1206" i="21" s="1"/>
  <c r="AZ12" i="79"/>
  <c r="AI1129" i="21" s="1"/>
  <c r="BB11" i="79"/>
  <c r="BA11" i="79"/>
  <c r="AZ11" i="79"/>
  <c r="AR1129" i="21" s="1"/>
  <c r="BB10" i="79"/>
  <c r="BA10" i="79"/>
  <c r="AR1181" i="21" s="1"/>
  <c r="AX1181" i="21"/>
  <c r="AZ10" i="79"/>
  <c r="BB9" i="79"/>
  <c r="BA9" i="79"/>
  <c r="AZ9" i="79"/>
  <c r="BB8" i="79"/>
  <c r="AX1232" i="21" s="1"/>
  <c r="BA8" i="79"/>
  <c r="AZ8" i="79"/>
  <c r="BB7" i="79"/>
  <c r="BA7" i="79"/>
  <c r="AZ7" i="79"/>
  <c r="AO1129" i="21" s="1"/>
  <c r="BB6" i="79"/>
  <c r="BA6" i="79"/>
  <c r="AI1181" i="21"/>
  <c r="AZ6" i="79"/>
  <c r="AO1128" i="21" s="1"/>
  <c r="BB5" i="79"/>
  <c r="BA5" i="79"/>
  <c r="AO1180" i="21" s="1"/>
  <c r="AI1180" i="21"/>
  <c r="AZ5" i="79"/>
  <c r="BG1128" i="21" s="1"/>
  <c r="BB54" i="78"/>
  <c r="BA54" i="78"/>
  <c r="AZ54" i="78"/>
  <c r="BB53" i="78"/>
  <c r="BA53" i="78"/>
  <c r="AZ53" i="78"/>
  <c r="BB52" i="78"/>
  <c r="BA52" i="78"/>
  <c r="AZ52" i="78"/>
  <c r="BB51" i="78"/>
  <c r="BA51" i="78"/>
  <c r="AZ51" i="78"/>
  <c r="BB50" i="78"/>
  <c r="BA50" i="78"/>
  <c r="AZ50" i="78"/>
  <c r="BB49" i="78"/>
  <c r="BA49" i="78"/>
  <c r="AZ49" i="78"/>
  <c r="BB48" i="78"/>
  <c r="BA48" i="78"/>
  <c r="AZ48" i="78"/>
  <c r="BB47" i="78"/>
  <c r="BA47" i="78"/>
  <c r="AZ47" i="78"/>
  <c r="BB46" i="78"/>
  <c r="BA46" i="78"/>
  <c r="AZ46" i="78"/>
  <c r="BB45" i="78"/>
  <c r="BA45" i="78"/>
  <c r="AZ45" i="78"/>
  <c r="BB44" i="78"/>
  <c r="BA44" i="78"/>
  <c r="AZ44" i="78"/>
  <c r="BB43" i="78"/>
  <c r="BA43" i="78"/>
  <c r="AZ43" i="78"/>
  <c r="BB42" i="78"/>
  <c r="BA42" i="78"/>
  <c r="AZ42" i="78"/>
  <c r="BB41" i="78"/>
  <c r="BA41" i="78"/>
  <c r="AZ41" i="78"/>
  <c r="BB40" i="78"/>
  <c r="BA40" i="78"/>
  <c r="AZ40" i="78"/>
  <c r="BB39" i="78"/>
  <c r="BA39" i="78"/>
  <c r="AZ39" i="78"/>
  <c r="BB38" i="78"/>
  <c r="BA38" i="78"/>
  <c r="AZ38" i="78"/>
  <c r="BB37" i="78"/>
  <c r="BA37" i="78"/>
  <c r="AZ37" i="78"/>
  <c r="BB36" i="78"/>
  <c r="BA36" i="78"/>
  <c r="AZ36" i="78"/>
  <c r="BB35" i="78"/>
  <c r="BA35" i="78"/>
  <c r="AZ35" i="78"/>
  <c r="BB34" i="78"/>
  <c r="BA34" i="78"/>
  <c r="AZ34" i="78"/>
  <c r="BB33" i="78"/>
  <c r="BD1256" i="21"/>
  <c r="BA33" i="78"/>
  <c r="AZ33" i="78"/>
  <c r="BB32" i="78"/>
  <c r="BA1257" i="21"/>
  <c r="BA32" i="78"/>
  <c r="AZ32" i="78"/>
  <c r="BB31" i="78"/>
  <c r="BA31" i="78"/>
  <c r="AZ31" i="78"/>
  <c r="BB30" i="78"/>
  <c r="BA30" i="78"/>
  <c r="AZ30" i="78"/>
  <c r="BB29" i="78"/>
  <c r="AX1256" i="21"/>
  <c r="BA29" i="78"/>
  <c r="AZ29" i="78"/>
  <c r="BB28" i="78"/>
  <c r="BA28" i="78"/>
  <c r="AZ28" i="78"/>
  <c r="BB27" i="78"/>
  <c r="BA27" i="78"/>
  <c r="AZ27" i="78"/>
  <c r="BB26" i="78"/>
  <c r="BA26" i="78"/>
  <c r="AZ26" i="78"/>
  <c r="BB25" i="78"/>
  <c r="BA25" i="78"/>
  <c r="AZ25" i="78"/>
  <c r="BB24" i="78"/>
  <c r="AO1257" i="21"/>
  <c r="BA24" i="78"/>
  <c r="AR1205" i="21"/>
  <c r="AZ24" i="78"/>
  <c r="BB23" i="78"/>
  <c r="BA23" i="78"/>
  <c r="AZ23" i="78"/>
  <c r="BB22" i="78"/>
  <c r="BA22" i="78"/>
  <c r="AZ22" i="78"/>
  <c r="BB21" i="78"/>
  <c r="BA21" i="78"/>
  <c r="AZ21" i="78"/>
  <c r="BB20" i="78"/>
  <c r="AI1257" i="21"/>
  <c r="BA20" i="78"/>
  <c r="AL1205" i="21"/>
  <c r="AZ20" i="78"/>
  <c r="BB19" i="78"/>
  <c r="BA19" i="78"/>
  <c r="AL1204" i="21"/>
  <c r="AZ19" i="78"/>
  <c r="BB18" i="78"/>
  <c r="BA18" i="78"/>
  <c r="AZ18" i="78"/>
  <c r="BB17" i="78"/>
  <c r="BA1230" i="21"/>
  <c r="BA17" i="78"/>
  <c r="AZ17" i="78"/>
  <c r="BM1127" i="21" s="1"/>
  <c r="BB16" i="78"/>
  <c r="AX1231" i="21"/>
  <c r="BA16" i="78"/>
  <c r="AX1205" i="21" s="1"/>
  <c r="AU1179" i="21"/>
  <c r="AZ16" i="78"/>
  <c r="BB15" i="78"/>
  <c r="BA15" i="78"/>
  <c r="AU1178" i="21"/>
  <c r="AZ15" i="78"/>
  <c r="BK1126" i="21" s="1"/>
  <c r="BB14" i="78"/>
  <c r="BA14" i="78"/>
  <c r="AZ14" i="78"/>
  <c r="AU1127" i="21"/>
  <c r="BB13" i="78"/>
  <c r="AU1230" i="21"/>
  <c r="BA13" i="78"/>
  <c r="AZ13" i="78"/>
  <c r="BB12" i="78"/>
  <c r="AR1231" i="21"/>
  <c r="BA12" i="78"/>
  <c r="AZ12" i="78"/>
  <c r="BB11" i="78"/>
  <c r="BA11" i="78"/>
  <c r="AZ11" i="78"/>
  <c r="BB10" i="78"/>
  <c r="BA10" i="78"/>
  <c r="AZ10" i="78"/>
  <c r="AU1152" i="21" s="1"/>
  <c r="BB9" i="78"/>
  <c r="AO1230" i="21"/>
  <c r="BA9" i="78"/>
  <c r="AZ9" i="78"/>
  <c r="BB8" i="78"/>
  <c r="BA8" i="78"/>
  <c r="AZ8" i="78"/>
  <c r="BB7" i="78"/>
  <c r="BA7" i="78"/>
  <c r="AZ7" i="78"/>
  <c r="AL1153" i="21" s="1"/>
  <c r="AL1126" i="21"/>
  <c r="BB6" i="78"/>
  <c r="BA6" i="78"/>
  <c r="AZ6" i="78"/>
  <c r="BB5" i="78"/>
  <c r="AI1230" i="21" s="1"/>
  <c r="BA5" i="78"/>
  <c r="AI1178" i="21" s="1"/>
  <c r="AZ5" i="78"/>
  <c r="BB54" i="77"/>
  <c r="BA54" i="77"/>
  <c r="AZ54" i="77"/>
  <c r="BB53" i="77"/>
  <c r="BA53" i="77"/>
  <c r="AZ53" i="77"/>
  <c r="BB52" i="77"/>
  <c r="BA52" i="77"/>
  <c r="AZ52" i="77"/>
  <c r="BB51" i="77"/>
  <c r="BA51" i="77"/>
  <c r="AZ51" i="77"/>
  <c r="BB50" i="77"/>
  <c r="BA50" i="77"/>
  <c r="AZ50" i="77"/>
  <c r="BB49" i="77"/>
  <c r="BA49" i="77"/>
  <c r="AZ49" i="77"/>
  <c r="BB48" i="77"/>
  <c r="BA48" i="77"/>
  <c r="AZ48" i="77"/>
  <c r="BB47" i="77"/>
  <c r="BA47" i="77"/>
  <c r="AZ47" i="77"/>
  <c r="BB46" i="77"/>
  <c r="BA46" i="77"/>
  <c r="AZ46" i="77"/>
  <c r="BB45" i="77"/>
  <c r="BA45" i="77"/>
  <c r="AZ45" i="77"/>
  <c r="BB44" i="77"/>
  <c r="BA44" i="77"/>
  <c r="AZ44" i="77"/>
  <c r="BB43" i="77"/>
  <c r="BA43" i="77"/>
  <c r="AZ43" i="77"/>
  <c r="BB42" i="77"/>
  <c r="BA42" i="77"/>
  <c r="AZ42" i="77"/>
  <c r="BB41" i="77"/>
  <c r="BA41" i="77"/>
  <c r="AZ41" i="77"/>
  <c r="BB40" i="77"/>
  <c r="BA40" i="77"/>
  <c r="AZ40" i="77"/>
  <c r="BB39" i="77"/>
  <c r="BA39" i="77"/>
  <c r="AZ39" i="77"/>
  <c r="BB38" i="77"/>
  <c r="BA38" i="77"/>
  <c r="AZ38" i="77"/>
  <c r="BB37" i="77"/>
  <c r="BA37" i="77"/>
  <c r="AZ37" i="77"/>
  <c r="BB36" i="77"/>
  <c r="BA36" i="77"/>
  <c r="AZ36" i="77"/>
  <c r="BB35" i="77"/>
  <c r="BB8" i="77"/>
  <c r="BI1228" i="21"/>
  <c r="BA35" i="77"/>
  <c r="AZ35" i="77"/>
  <c r="BB34" i="77"/>
  <c r="BA34" i="77"/>
  <c r="BA14" i="77"/>
  <c r="BO1176" i="21"/>
  <c r="AZ34" i="77"/>
  <c r="BB33" i="77"/>
  <c r="BA33" i="77"/>
  <c r="AZ33" i="77"/>
  <c r="BB32" i="77"/>
  <c r="BA32" i="77"/>
  <c r="AZ32" i="77"/>
  <c r="BB31" i="77"/>
  <c r="BA31" i="77"/>
  <c r="AZ31" i="77"/>
  <c r="BB30" i="77"/>
  <c r="BA30" i="77"/>
  <c r="BA17" i="77"/>
  <c r="BA1203" i="21"/>
  <c r="AZ30" i="77"/>
  <c r="BB29" i="77"/>
  <c r="BA29" i="77"/>
  <c r="AZ29" i="77"/>
  <c r="BB28" i="77"/>
  <c r="BA28" i="77"/>
  <c r="AZ28" i="77"/>
  <c r="BB27" i="77"/>
  <c r="AU1254" i="21"/>
  <c r="BA27" i="77"/>
  <c r="AZ27" i="77"/>
  <c r="BB26" i="77"/>
  <c r="BA26" i="77"/>
  <c r="BA7" i="77"/>
  <c r="AZ26" i="77"/>
  <c r="BB25" i="77"/>
  <c r="BA25" i="77"/>
  <c r="AZ25" i="77"/>
  <c r="AZ5" i="77"/>
  <c r="BG1124" i="21"/>
  <c r="BB24" i="77"/>
  <c r="BA24" i="77"/>
  <c r="AZ24" i="77"/>
  <c r="BB23" i="77"/>
  <c r="AO1254" i="21"/>
  <c r="BA23" i="77"/>
  <c r="AZ23" i="77"/>
  <c r="BB22" i="77"/>
  <c r="BA22" i="77"/>
  <c r="AO1203" i="21"/>
  <c r="AZ22" i="77"/>
  <c r="BB21" i="77"/>
  <c r="BA21" i="77"/>
  <c r="AZ21" i="77"/>
  <c r="AR1150" i="21"/>
  <c r="BB20" i="77"/>
  <c r="BA20" i="77"/>
  <c r="AZ20" i="77"/>
  <c r="BB19" i="77"/>
  <c r="BB9" i="77"/>
  <c r="BA19" i="77"/>
  <c r="AZ19" i="77"/>
  <c r="BB18" i="77"/>
  <c r="BA18" i="77"/>
  <c r="AI1203" i="21" s="1"/>
  <c r="AZ18" i="77"/>
  <c r="BB17" i="77"/>
  <c r="AZ17" i="77"/>
  <c r="AZ13" i="77"/>
  <c r="AL1150" i="21"/>
  <c r="BB16" i="77"/>
  <c r="BA16" i="77"/>
  <c r="AZ16" i="77"/>
  <c r="BB15" i="77"/>
  <c r="BB5" i="77"/>
  <c r="AX1228" i="21"/>
  <c r="BA15" i="77"/>
  <c r="AZ15" i="77"/>
  <c r="BB14" i="77"/>
  <c r="BA11" i="77"/>
  <c r="AR1177" i="21"/>
  <c r="AZ14" i="77"/>
  <c r="BB13" i="77"/>
  <c r="BA13" i="77"/>
  <c r="AU1177" i="21" s="1"/>
  <c r="BB12" i="77"/>
  <c r="BA12" i="77"/>
  <c r="AZ12" i="77"/>
  <c r="BM1124" i="21" s="1"/>
  <c r="BB11" i="77"/>
  <c r="AZ11" i="77"/>
  <c r="BB10" i="77"/>
  <c r="BA10" i="77"/>
  <c r="AX1177" i="21"/>
  <c r="AZ10" i="77"/>
  <c r="BA9" i="77"/>
  <c r="BA8" i="77"/>
  <c r="AZ8" i="77"/>
  <c r="AZ7" i="77"/>
  <c r="BA6" i="77"/>
  <c r="AZ6" i="77"/>
  <c r="BA5" i="77"/>
  <c r="BI1177" i="21" s="1"/>
  <c r="BB54" i="76"/>
  <c r="BA54" i="76"/>
  <c r="AZ54" i="76"/>
  <c r="BB53" i="76"/>
  <c r="BA53" i="76"/>
  <c r="AZ53" i="76"/>
  <c r="BB52" i="76"/>
  <c r="BA52" i="76"/>
  <c r="AZ52" i="76"/>
  <c r="BB51" i="76"/>
  <c r="BA51" i="76"/>
  <c r="AZ51" i="76"/>
  <c r="BB50" i="76"/>
  <c r="BA50" i="76"/>
  <c r="AZ50" i="76"/>
  <c r="BB49" i="76"/>
  <c r="BA49" i="76"/>
  <c r="AZ49" i="76"/>
  <c r="BB48" i="76"/>
  <c r="BA48" i="76"/>
  <c r="AZ48" i="76"/>
  <c r="BB47" i="76"/>
  <c r="BA47" i="76"/>
  <c r="AZ47" i="76"/>
  <c r="BB46" i="76"/>
  <c r="BA46" i="76"/>
  <c r="AZ46" i="76"/>
  <c r="BB45" i="76"/>
  <c r="BA45" i="76"/>
  <c r="AZ45" i="76"/>
  <c r="BB44" i="76"/>
  <c r="BA44" i="76"/>
  <c r="AZ44" i="76"/>
  <c r="BB43" i="76"/>
  <c r="BA43" i="76"/>
  <c r="AZ43" i="76"/>
  <c r="BB42" i="76"/>
  <c r="BA42" i="76"/>
  <c r="AZ42" i="76"/>
  <c r="BB41" i="76"/>
  <c r="BA41" i="76"/>
  <c r="AZ41" i="76"/>
  <c r="BB40" i="76"/>
  <c r="BA40" i="76"/>
  <c r="AZ40" i="76"/>
  <c r="BB39" i="76"/>
  <c r="BA39" i="76"/>
  <c r="AZ39" i="76"/>
  <c r="BB38" i="76"/>
  <c r="BA38" i="76"/>
  <c r="AZ38" i="76"/>
  <c r="BB37" i="76"/>
  <c r="BA37" i="76"/>
  <c r="AZ37" i="76"/>
  <c r="BB36" i="76"/>
  <c r="BA36" i="76"/>
  <c r="AZ36" i="76"/>
  <c r="BB35" i="76"/>
  <c r="BA35" i="76"/>
  <c r="AZ35" i="76"/>
  <c r="BB34" i="76"/>
  <c r="BA34" i="76"/>
  <c r="AZ34" i="76"/>
  <c r="BB33" i="76"/>
  <c r="BD1252" i="21"/>
  <c r="BA33" i="76"/>
  <c r="AZ33" i="76"/>
  <c r="BB32" i="76"/>
  <c r="BA32" i="76"/>
  <c r="BK1175" i="21"/>
  <c r="AZ32" i="76"/>
  <c r="BB31" i="76"/>
  <c r="BA31" i="76"/>
  <c r="AZ31" i="76"/>
  <c r="BB30" i="76"/>
  <c r="BA30" i="76"/>
  <c r="AZ30" i="76"/>
  <c r="BB29" i="76"/>
  <c r="AX1252" i="21"/>
  <c r="BA29" i="76"/>
  <c r="AZ29" i="76"/>
  <c r="BB28" i="76"/>
  <c r="BA28" i="76"/>
  <c r="AX1201" i="21"/>
  <c r="AZ28" i="76"/>
  <c r="BB27" i="76"/>
  <c r="BA27" i="76"/>
  <c r="AZ27" i="76"/>
  <c r="BK1123" i="21"/>
  <c r="BB26" i="76"/>
  <c r="BA26" i="76"/>
  <c r="AZ26" i="76"/>
  <c r="BB25" i="76"/>
  <c r="AR1252" i="21"/>
  <c r="BA25" i="76"/>
  <c r="AZ25" i="76"/>
  <c r="BB24" i="76"/>
  <c r="BA24" i="76"/>
  <c r="AR1201" i="21"/>
  <c r="AZ24" i="76"/>
  <c r="BB23" i="76"/>
  <c r="BA23" i="76"/>
  <c r="AZ23" i="76"/>
  <c r="BB22" i="76"/>
  <c r="BA22" i="76"/>
  <c r="AZ22" i="76"/>
  <c r="BB21" i="76"/>
  <c r="AL1252" i="21"/>
  <c r="BA21" i="76"/>
  <c r="AZ21" i="76"/>
  <c r="BB20" i="76"/>
  <c r="BA20" i="76"/>
  <c r="AL1201" i="21"/>
  <c r="AZ20" i="76"/>
  <c r="BB19" i="76"/>
  <c r="BA19" i="76"/>
  <c r="AZ19" i="76"/>
  <c r="AO1148" i="21"/>
  <c r="BB18" i="76"/>
  <c r="BA18" i="76"/>
  <c r="AZ18" i="76"/>
  <c r="BB17" i="76"/>
  <c r="BA1226" i="21"/>
  <c r="BA17" i="76"/>
  <c r="AZ17" i="76"/>
  <c r="BB16" i="76"/>
  <c r="BA16" i="76"/>
  <c r="AU1175" i="21"/>
  <c r="AZ16" i="76"/>
  <c r="BB15" i="76"/>
  <c r="BA15" i="76"/>
  <c r="AZ15" i="76"/>
  <c r="BB14" i="76"/>
  <c r="BA14" i="76"/>
  <c r="AZ14" i="76"/>
  <c r="BB13" i="76"/>
  <c r="AU1226" i="21"/>
  <c r="BA13" i="76"/>
  <c r="AZ13" i="76"/>
  <c r="BB12" i="76"/>
  <c r="BA12" i="76"/>
  <c r="AZ12" i="76"/>
  <c r="BB11" i="76"/>
  <c r="BA11" i="76"/>
  <c r="AZ11" i="76"/>
  <c r="AR1122" i="21"/>
  <c r="BB10" i="76"/>
  <c r="BA10" i="76"/>
  <c r="AZ10" i="76"/>
  <c r="BB9" i="76"/>
  <c r="AO1226" i="21"/>
  <c r="BA9" i="76"/>
  <c r="AZ9" i="76"/>
  <c r="BB8" i="76"/>
  <c r="BA8" i="76"/>
  <c r="AL1175" i="21"/>
  <c r="AZ8" i="76"/>
  <c r="AI1148" i="21" s="1"/>
  <c r="BB7" i="76"/>
  <c r="BA1252" i="21" s="1"/>
  <c r="BA7" i="76"/>
  <c r="AO1175" i="21" s="1"/>
  <c r="AZ7" i="76"/>
  <c r="AL1122" i="21"/>
  <c r="BB6" i="76"/>
  <c r="BA6" i="76"/>
  <c r="AO1174" i="21" s="1"/>
  <c r="AZ6" i="76"/>
  <c r="BB5" i="76"/>
  <c r="AI1226" i="21"/>
  <c r="BA5" i="76"/>
  <c r="AZ5" i="76"/>
  <c r="AU1148" i="21" s="1"/>
  <c r="BB54" i="68"/>
  <c r="BA54" i="68"/>
  <c r="AZ54" i="68"/>
  <c r="BB53" i="68"/>
  <c r="BA53" i="68"/>
  <c r="AZ53" i="68"/>
  <c r="BB52" i="68"/>
  <c r="BA52" i="68"/>
  <c r="AZ52" i="68"/>
  <c r="BB51" i="68"/>
  <c r="BA51" i="68"/>
  <c r="AZ51" i="68"/>
  <c r="BB50" i="68"/>
  <c r="BA50" i="68"/>
  <c r="AZ50" i="68"/>
  <c r="BB49" i="68"/>
  <c r="BA49" i="68"/>
  <c r="AZ49" i="68"/>
  <c r="BB48" i="68"/>
  <c r="BA48" i="68"/>
  <c r="AZ48" i="68"/>
  <c r="BB47" i="68"/>
  <c r="BA47" i="68"/>
  <c r="AZ47" i="68"/>
  <c r="BB46" i="68"/>
  <c r="BA46" i="68"/>
  <c r="AZ46" i="68"/>
  <c r="BB45" i="68"/>
  <c r="BA45" i="68"/>
  <c r="AZ45" i="68"/>
  <c r="BB44" i="68"/>
  <c r="BA44" i="68"/>
  <c r="AZ44" i="68"/>
  <c r="BB43" i="68"/>
  <c r="BA43" i="68"/>
  <c r="AZ43" i="68"/>
  <c r="BB42" i="68"/>
  <c r="BA42" i="68"/>
  <c r="AZ42" i="68"/>
  <c r="BB41" i="68"/>
  <c r="BA41" i="68"/>
  <c r="AZ41" i="68"/>
  <c r="BB40" i="68"/>
  <c r="BA40" i="68"/>
  <c r="AZ40" i="68"/>
  <c r="BB39" i="68"/>
  <c r="BA39" i="68"/>
  <c r="AZ39" i="68"/>
  <c r="BB38" i="68"/>
  <c r="BA38" i="68"/>
  <c r="AZ38" i="68"/>
  <c r="BB37" i="68"/>
  <c r="BA37" i="68"/>
  <c r="AZ37" i="68"/>
  <c r="BB36" i="68"/>
  <c r="BA36" i="68"/>
  <c r="AZ36" i="68"/>
  <c r="BB35" i="68"/>
  <c r="BA35" i="68"/>
  <c r="AZ35" i="68"/>
  <c r="BB34" i="68"/>
  <c r="BD1251" i="21"/>
  <c r="BA34" i="68"/>
  <c r="AZ34" i="68"/>
  <c r="BB33" i="68"/>
  <c r="BA33" i="68"/>
  <c r="AZ33" i="68"/>
  <c r="BB32" i="68"/>
  <c r="BA32" i="68"/>
  <c r="AZ32" i="68"/>
  <c r="BB31" i="68"/>
  <c r="BA31" i="68"/>
  <c r="AZ31" i="68"/>
  <c r="BB30" i="68"/>
  <c r="BA30" i="68"/>
  <c r="BA1199" i="21"/>
  <c r="AZ30" i="68"/>
  <c r="BB29" i="68"/>
  <c r="BA29" i="68"/>
  <c r="BA1198" i="21"/>
  <c r="AZ29" i="68"/>
  <c r="BB28" i="68"/>
  <c r="BA28" i="68"/>
  <c r="AZ28" i="68"/>
  <c r="BB27" i="68"/>
  <c r="BA27" i="68"/>
  <c r="AZ27" i="68"/>
  <c r="BB26" i="68"/>
  <c r="BA26" i="68"/>
  <c r="AZ26" i="68"/>
  <c r="BB25" i="68"/>
  <c r="BA25" i="68"/>
  <c r="AZ25" i="68"/>
  <c r="BB24" i="68"/>
  <c r="BA24" i="68"/>
  <c r="AZ24" i="68"/>
  <c r="BB23" i="68"/>
  <c r="BA23" i="68"/>
  <c r="AZ23" i="68"/>
  <c r="BB22" i="68"/>
  <c r="BA22" i="68"/>
  <c r="AO1199" i="21"/>
  <c r="AZ22" i="68"/>
  <c r="BB21" i="68"/>
  <c r="BA21" i="68"/>
  <c r="AO1198" i="21"/>
  <c r="AZ21" i="68"/>
  <c r="BB20" i="68"/>
  <c r="BA20" i="68"/>
  <c r="AZ20" i="68"/>
  <c r="BB19" i="68"/>
  <c r="BA19" i="68"/>
  <c r="AZ19" i="68"/>
  <c r="BB18" i="68"/>
  <c r="BA18" i="68"/>
  <c r="AZ18" i="68"/>
  <c r="BB17" i="68"/>
  <c r="BA17" i="68"/>
  <c r="AZ17" i="68"/>
  <c r="BB16" i="68"/>
  <c r="BA16" i="68"/>
  <c r="AZ16" i="68"/>
  <c r="BB15" i="68"/>
  <c r="BA15" i="68"/>
  <c r="AZ15" i="68"/>
  <c r="AU1147" i="21" s="1"/>
  <c r="BB14" i="68"/>
  <c r="AU1250" i="21" s="1"/>
  <c r="BA14" i="68"/>
  <c r="AR1173" i="21"/>
  <c r="AZ14" i="68"/>
  <c r="BB13" i="68"/>
  <c r="BA13" i="68"/>
  <c r="AZ13" i="68"/>
  <c r="AU1120" i="21"/>
  <c r="BB12" i="68"/>
  <c r="BA12" i="68"/>
  <c r="AZ12" i="68"/>
  <c r="AI1146" i="21" s="1"/>
  <c r="BB11" i="68"/>
  <c r="AU1224" i="21" s="1"/>
  <c r="BA11" i="68"/>
  <c r="AZ11" i="68"/>
  <c r="AO1147" i="21" s="1"/>
  <c r="BB10" i="68"/>
  <c r="AR1224" i="21" s="1"/>
  <c r="BA10" i="68"/>
  <c r="AZ10" i="68"/>
  <c r="AR1120" i="21" s="1"/>
  <c r="BB9" i="68"/>
  <c r="BI1225" i="21" s="1"/>
  <c r="BA9" i="68"/>
  <c r="AZ9" i="68"/>
  <c r="BB8" i="68"/>
  <c r="BA8" i="68"/>
  <c r="AZ8" i="68"/>
  <c r="BB7" i="68"/>
  <c r="AU1251" i="21" s="1"/>
  <c r="AL1224" i="21"/>
  <c r="BA7" i="68"/>
  <c r="AZ7" i="68"/>
  <c r="BB6" i="68"/>
  <c r="AI1225" i="21"/>
  <c r="BA6" i="68"/>
  <c r="AZ6" i="68"/>
  <c r="BB5" i="68"/>
  <c r="BA5" i="68"/>
  <c r="BK1173" i="21" s="1"/>
  <c r="AZ5" i="68"/>
  <c r="BM1121" i="21" s="1"/>
  <c r="AI1120" i="21"/>
  <c r="BB54" i="81"/>
  <c r="BA54" i="81"/>
  <c r="AZ54" i="81"/>
  <c r="BB53" i="81"/>
  <c r="BA53" i="81"/>
  <c r="AZ53" i="81"/>
  <c r="BB52" i="81"/>
  <c r="BA52" i="81"/>
  <c r="AZ52" i="81"/>
  <c r="BB51" i="81"/>
  <c r="BA51" i="81"/>
  <c r="AZ51" i="81"/>
  <c r="BB50" i="81"/>
  <c r="BA50" i="81"/>
  <c r="AZ50" i="81"/>
  <c r="BB49" i="81"/>
  <c r="BA49" i="81"/>
  <c r="AZ49" i="81"/>
  <c r="BB48" i="81"/>
  <c r="BA48" i="81"/>
  <c r="AZ48" i="81"/>
  <c r="BB47" i="81"/>
  <c r="BA47" i="81"/>
  <c r="AZ47" i="81"/>
  <c r="BB46" i="81"/>
  <c r="BA46" i="81"/>
  <c r="AZ46" i="81"/>
  <c r="BB45" i="81"/>
  <c r="BA45" i="81"/>
  <c r="AZ45" i="81"/>
  <c r="BB44" i="81"/>
  <c r="BA44" i="81"/>
  <c r="AZ44" i="81"/>
  <c r="BB43" i="81"/>
  <c r="BA43" i="81"/>
  <c r="AZ43" i="81"/>
  <c r="BB42" i="81"/>
  <c r="BA42" i="81"/>
  <c r="AZ42" i="81"/>
  <c r="BB41" i="81"/>
  <c r="BA41" i="81"/>
  <c r="AZ41" i="81"/>
  <c r="BB40" i="81"/>
  <c r="BA40" i="81"/>
  <c r="AZ40" i="81"/>
  <c r="BB39" i="81"/>
  <c r="BA39" i="81"/>
  <c r="AZ39" i="81"/>
  <c r="BB38" i="81"/>
  <c r="BA38" i="81"/>
  <c r="AZ38" i="81"/>
  <c r="BB37" i="81"/>
  <c r="BA37" i="81"/>
  <c r="AZ37" i="81"/>
  <c r="BB36" i="81"/>
  <c r="BA36" i="81"/>
  <c r="AZ36" i="81"/>
  <c r="BB35" i="81"/>
  <c r="BA35" i="81"/>
  <c r="AZ35" i="81"/>
  <c r="BB34" i="81"/>
  <c r="BA34" i="81"/>
  <c r="AZ34" i="81"/>
  <c r="BB33" i="81"/>
  <c r="BD1248" i="21"/>
  <c r="BA33" i="81"/>
  <c r="AZ33" i="81"/>
  <c r="BB32" i="81"/>
  <c r="BA32" i="81"/>
  <c r="AZ32" i="81"/>
  <c r="BB31" i="81"/>
  <c r="BA31" i="81"/>
  <c r="AZ31" i="81"/>
  <c r="BB30" i="81"/>
  <c r="BA30" i="81"/>
  <c r="AZ30" i="81"/>
  <c r="BB29" i="81"/>
  <c r="AX1248" i="21"/>
  <c r="BA29" i="81"/>
  <c r="AZ29" i="81"/>
  <c r="BB28" i="81"/>
  <c r="BA28" i="81"/>
  <c r="AZ28" i="81"/>
  <c r="BB27" i="81"/>
  <c r="BA27" i="81"/>
  <c r="AZ27" i="81"/>
  <c r="AR1118" i="21" s="1"/>
  <c r="BB26" i="81"/>
  <c r="BA26" i="81"/>
  <c r="AZ26" i="81"/>
  <c r="BB25" i="81"/>
  <c r="BA25" i="81"/>
  <c r="AZ25" i="81"/>
  <c r="AU1119" i="21" s="1"/>
  <c r="BB24" i="81"/>
  <c r="BA24" i="81"/>
  <c r="AR1197" i="21"/>
  <c r="AZ24" i="81"/>
  <c r="BB23" i="81"/>
  <c r="BA23" i="81"/>
  <c r="AZ23" i="81"/>
  <c r="BB22" i="81"/>
  <c r="BA22" i="81"/>
  <c r="AZ22" i="81"/>
  <c r="BB21" i="81"/>
  <c r="AL1248" i="21"/>
  <c r="BA21" i="81"/>
  <c r="BI1171" i="21" s="1"/>
  <c r="AZ21" i="81"/>
  <c r="BB20" i="81"/>
  <c r="AX1222" i="21" s="1"/>
  <c r="BA20" i="81"/>
  <c r="AL1197" i="21"/>
  <c r="AZ20" i="81"/>
  <c r="BB19" i="81"/>
  <c r="BA19" i="81"/>
  <c r="AZ19" i="81"/>
  <c r="AO1144" i="21"/>
  <c r="BB18" i="81"/>
  <c r="AR1248" i="21" s="1"/>
  <c r="BA18" i="81"/>
  <c r="BM1170" i="21" s="1"/>
  <c r="AZ18" i="81"/>
  <c r="BB17" i="81"/>
  <c r="BA1248" i="21" s="1"/>
  <c r="BA1222" i="21"/>
  <c r="BA17" i="81"/>
  <c r="AZ17" i="81"/>
  <c r="BB16" i="81"/>
  <c r="BA16" i="81"/>
  <c r="AZ16" i="81"/>
  <c r="BB15" i="81"/>
  <c r="BI1223" i="21" s="1"/>
  <c r="BA15" i="81"/>
  <c r="AZ15" i="81"/>
  <c r="AI1144" i="21" s="1"/>
  <c r="BB14" i="81"/>
  <c r="BA14" i="81"/>
  <c r="AL1171" i="21" s="1"/>
  <c r="AZ14" i="81"/>
  <c r="AL1145" i="21" s="1"/>
  <c r="BB13" i="81"/>
  <c r="BA13" i="81"/>
  <c r="AZ13" i="81"/>
  <c r="AL1118" i="21" s="1"/>
  <c r="BB12" i="81"/>
  <c r="AU1223" i="21" s="1"/>
  <c r="BA12" i="81"/>
  <c r="AO1171" i="21"/>
  <c r="AZ12" i="81"/>
  <c r="AU1144" i="21" s="1"/>
  <c r="BB11" i="81"/>
  <c r="BA11" i="81"/>
  <c r="AZ11" i="81"/>
  <c r="BB10" i="81"/>
  <c r="AR1223" i="21" s="1"/>
  <c r="BA10" i="81"/>
  <c r="AZ10" i="81"/>
  <c r="BB9" i="81"/>
  <c r="AO1223" i="21" s="1"/>
  <c r="AO1222" i="21"/>
  <c r="BA9" i="81"/>
  <c r="AZ9" i="81"/>
  <c r="BB8" i="81"/>
  <c r="BA8" i="81"/>
  <c r="BO1170" i="21" s="1"/>
  <c r="AZ8" i="81"/>
  <c r="BB7" i="81"/>
  <c r="AU1222" i="21" s="1"/>
  <c r="BA7" i="81"/>
  <c r="AR1171" i="21" s="1"/>
  <c r="AZ7" i="81"/>
  <c r="BB6" i="81"/>
  <c r="BA6" i="81"/>
  <c r="AZ6" i="81"/>
  <c r="BB5" i="81"/>
  <c r="BA5" i="81"/>
  <c r="BK1171" i="21" s="1"/>
  <c r="AZ5" i="81"/>
  <c r="BB54" i="66"/>
  <c r="BA54" i="66"/>
  <c r="AZ54" i="66"/>
  <c r="BB53" i="66"/>
  <c r="BA53" i="66"/>
  <c r="AZ53" i="66"/>
  <c r="BB52" i="66"/>
  <c r="BA52" i="66"/>
  <c r="AZ52" i="66"/>
  <c r="BB51" i="66"/>
  <c r="BA51" i="66"/>
  <c r="AZ51" i="66"/>
  <c r="BB50" i="66"/>
  <c r="BA50" i="66"/>
  <c r="AZ50" i="66"/>
  <c r="BB49" i="66"/>
  <c r="BA49" i="66"/>
  <c r="AZ49" i="66"/>
  <c r="BB48" i="66"/>
  <c r="BA48" i="66"/>
  <c r="AZ48" i="66"/>
  <c r="BB47" i="66"/>
  <c r="BA47" i="66"/>
  <c r="AZ47" i="66"/>
  <c r="BB46" i="66"/>
  <c r="BA46" i="66"/>
  <c r="AZ46" i="66"/>
  <c r="BB45" i="66"/>
  <c r="BA45" i="66"/>
  <c r="AZ45" i="66"/>
  <c r="BB44" i="66"/>
  <c r="BA44" i="66"/>
  <c r="AZ44" i="66"/>
  <c r="BB43" i="66"/>
  <c r="BA43" i="66"/>
  <c r="AZ43" i="66"/>
  <c r="BB42" i="66"/>
  <c r="BA42" i="66"/>
  <c r="AZ42" i="66"/>
  <c r="BB41" i="66"/>
  <c r="BA41" i="66"/>
  <c r="AZ41" i="66"/>
  <c r="BB40" i="66"/>
  <c r="BA40" i="66"/>
  <c r="AZ40" i="66"/>
  <c r="BB39" i="66"/>
  <c r="BA39" i="66"/>
  <c r="AZ39" i="66"/>
  <c r="BB38" i="66"/>
  <c r="BA38" i="66"/>
  <c r="AZ38" i="66"/>
  <c r="BB37" i="66"/>
  <c r="BA37" i="66"/>
  <c r="AZ37" i="66"/>
  <c r="BB36" i="66"/>
  <c r="BA36" i="66"/>
  <c r="AZ36" i="66"/>
  <c r="BB35" i="66"/>
  <c r="BA35" i="66"/>
  <c r="AZ35" i="66"/>
  <c r="BB34" i="66"/>
  <c r="BA34" i="66"/>
  <c r="BO1168" i="21"/>
  <c r="AZ34" i="66"/>
  <c r="BB33" i="66"/>
  <c r="BA33" i="66"/>
  <c r="AZ33" i="66"/>
  <c r="BB32" i="66"/>
  <c r="BA32" i="66"/>
  <c r="AZ32" i="66"/>
  <c r="BB31" i="66"/>
  <c r="BA1246" i="21"/>
  <c r="BA31" i="66"/>
  <c r="AZ31" i="66"/>
  <c r="BB30" i="66"/>
  <c r="BA30" i="66"/>
  <c r="BA1195" i="21"/>
  <c r="AZ30" i="66"/>
  <c r="BB29" i="66"/>
  <c r="BA29" i="66"/>
  <c r="AZ29" i="66"/>
  <c r="BB28" i="66"/>
  <c r="BA28" i="66"/>
  <c r="AZ28" i="66"/>
  <c r="BB27" i="66"/>
  <c r="AU1246" i="21"/>
  <c r="BA27" i="66"/>
  <c r="AZ27" i="66"/>
  <c r="BB26" i="66"/>
  <c r="BA26" i="66"/>
  <c r="AZ26" i="66"/>
  <c r="BB25" i="66"/>
  <c r="BA25" i="66"/>
  <c r="AZ25" i="66"/>
  <c r="BB24" i="66"/>
  <c r="BA24" i="66"/>
  <c r="AZ24" i="66"/>
  <c r="BB23" i="66"/>
  <c r="AO1246" i="21"/>
  <c r="BA23" i="66"/>
  <c r="AZ23" i="66"/>
  <c r="BB22" i="66"/>
  <c r="BA22" i="66"/>
  <c r="AR1169" i="21" s="1"/>
  <c r="AZ22" i="66"/>
  <c r="BB21" i="66"/>
  <c r="BA21" i="66"/>
  <c r="AZ21" i="66"/>
  <c r="BB20" i="66"/>
  <c r="BA20" i="66"/>
  <c r="AZ20" i="66"/>
  <c r="BB19" i="66"/>
  <c r="BA19" i="66"/>
  <c r="AZ19" i="66"/>
  <c r="BB18" i="66"/>
  <c r="BA18" i="66"/>
  <c r="AZ18" i="66"/>
  <c r="BB17" i="66"/>
  <c r="BA17" i="66"/>
  <c r="AZ17" i="66"/>
  <c r="BB16" i="66"/>
  <c r="BA16" i="66"/>
  <c r="AZ16" i="66"/>
  <c r="BB15" i="66"/>
  <c r="AX1220" i="21"/>
  <c r="BA15" i="66"/>
  <c r="AZ15" i="66"/>
  <c r="AL1117" i="21" s="1"/>
  <c r="BB14" i="66"/>
  <c r="BA14" i="66"/>
  <c r="AZ14" i="66"/>
  <c r="BB13" i="66"/>
  <c r="BA13" i="66"/>
  <c r="AX1169" i="21" s="1"/>
  <c r="AZ13" i="66"/>
  <c r="AU1116" i="21"/>
  <c r="BB12" i="66"/>
  <c r="BA12" i="66"/>
  <c r="AZ12" i="66"/>
  <c r="BB11" i="66"/>
  <c r="BA11" i="66"/>
  <c r="AZ11" i="66"/>
  <c r="BB10" i="66"/>
  <c r="BA10" i="66"/>
  <c r="AZ10" i="66"/>
  <c r="BB9" i="66"/>
  <c r="BK1220" i="21"/>
  <c r="BA9" i="66"/>
  <c r="AI1169" i="21" s="1"/>
  <c r="AZ9" i="66"/>
  <c r="BK1116" i="21" s="1"/>
  <c r="BB8" i="66"/>
  <c r="AI1246" i="21" s="1"/>
  <c r="BA8" i="66"/>
  <c r="AX1195" i="21"/>
  <c r="AZ8" i="66"/>
  <c r="BB7" i="66"/>
  <c r="BA7" i="66"/>
  <c r="AR1195" i="21" s="1"/>
  <c r="AZ7" i="66"/>
  <c r="AI1117" i="21" s="1"/>
  <c r="BB6" i="66"/>
  <c r="BA6" i="66"/>
  <c r="AZ6" i="66"/>
  <c r="BB5" i="66"/>
  <c r="BA1247" i="21"/>
  <c r="BA5" i="66"/>
  <c r="AX1194" i="21" s="1"/>
  <c r="AZ5" i="66"/>
  <c r="BB52" i="65"/>
  <c r="BA52" i="65"/>
  <c r="AZ52" i="65"/>
  <c r="BB51" i="65"/>
  <c r="BA51" i="65"/>
  <c r="AZ51" i="65"/>
  <c r="BB50" i="65"/>
  <c r="BA50" i="65"/>
  <c r="AZ50" i="65"/>
  <c r="BB49" i="65"/>
  <c r="BA49" i="65"/>
  <c r="AZ49" i="65"/>
  <c r="BB48" i="65"/>
  <c r="BA48" i="65"/>
  <c r="AZ48" i="65"/>
  <c r="BB47" i="65"/>
  <c r="BA47" i="65"/>
  <c r="AZ47" i="65"/>
  <c r="BB46" i="65"/>
  <c r="BA46" i="65"/>
  <c r="AZ46" i="65"/>
  <c r="BB45" i="65"/>
  <c r="BA45" i="65"/>
  <c r="AZ45" i="65"/>
  <c r="BB44" i="65"/>
  <c r="BA44" i="65"/>
  <c r="AZ44" i="65"/>
  <c r="BB43" i="65"/>
  <c r="BA43" i="65"/>
  <c r="AZ43" i="65"/>
  <c r="BB42" i="65"/>
  <c r="BA42" i="65"/>
  <c r="AZ42" i="65"/>
  <c r="BB41" i="65"/>
  <c r="BA41" i="65"/>
  <c r="AZ41" i="65"/>
  <c r="BB40" i="65"/>
  <c r="BA40" i="65"/>
  <c r="AZ40" i="65"/>
  <c r="BB39" i="65"/>
  <c r="BA39" i="65"/>
  <c r="AZ39" i="65"/>
  <c r="BB38" i="65"/>
  <c r="BA38" i="65"/>
  <c r="AZ38" i="65"/>
  <c r="BB37" i="65"/>
  <c r="BA37" i="65"/>
  <c r="AZ37" i="65"/>
  <c r="BB36" i="65"/>
  <c r="BK1219" i="21"/>
  <c r="BA36" i="65"/>
  <c r="AZ36" i="65"/>
  <c r="BB35" i="65"/>
  <c r="BA35" i="65"/>
  <c r="AZ35" i="65"/>
  <c r="BB34" i="65"/>
  <c r="BA34" i="65"/>
  <c r="AZ34" i="65"/>
  <c r="BB33" i="65"/>
  <c r="BD1244" i="21"/>
  <c r="BA33" i="65"/>
  <c r="AZ33" i="65"/>
  <c r="BB32" i="65"/>
  <c r="BA32" i="65"/>
  <c r="BK1166" i="21"/>
  <c r="AZ32" i="65"/>
  <c r="BB31" i="65"/>
  <c r="BA31" i="65"/>
  <c r="AZ31" i="65"/>
  <c r="BB30" i="65"/>
  <c r="BA30" i="65"/>
  <c r="AZ30" i="65"/>
  <c r="BB29" i="65"/>
  <c r="AX1244" i="21"/>
  <c r="BA29" i="65"/>
  <c r="AZ29" i="65"/>
  <c r="BB28" i="65"/>
  <c r="AU1245" i="21"/>
  <c r="BA28" i="65"/>
  <c r="AX1193" i="21"/>
  <c r="AZ28" i="65"/>
  <c r="BB27" i="65"/>
  <c r="BA27" i="65"/>
  <c r="AZ27" i="65"/>
  <c r="BK1114" i="21"/>
  <c r="BB26" i="65"/>
  <c r="BA26" i="65"/>
  <c r="AZ26" i="65"/>
  <c r="BB25" i="65"/>
  <c r="BA25" i="65"/>
  <c r="AZ25" i="65"/>
  <c r="BB24" i="65"/>
  <c r="BA24" i="65"/>
  <c r="AR1193" i="21"/>
  <c r="AZ24" i="65"/>
  <c r="BB23" i="65"/>
  <c r="BA23" i="65"/>
  <c r="AZ23" i="65"/>
  <c r="AU1140" i="21"/>
  <c r="BB22" i="65"/>
  <c r="BA22" i="65"/>
  <c r="AZ22" i="65"/>
  <c r="BB21" i="65"/>
  <c r="BA21" i="65"/>
  <c r="AZ21" i="65"/>
  <c r="BB20" i="65"/>
  <c r="BA20" i="65"/>
  <c r="AL1193" i="21"/>
  <c r="AZ20" i="65"/>
  <c r="BB19" i="65"/>
  <c r="BA19" i="65"/>
  <c r="AZ19" i="65"/>
  <c r="AO1140" i="21"/>
  <c r="BB18" i="65"/>
  <c r="BA18" i="65"/>
  <c r="AR1167" i="21" s="1"/>
  <c r="AZ18" i="65"/>
  <c r="BB17" i="65"/>
  <c r="BA1218" i="21"/>
  <c r="BA17" i="65"/>
  <c r="AR1166" i="21" s="1"/>
  <c r="AZ17" i="65"/>
  <c r="BB16" i="65"/>
  <c r="BA16" i="65"/>
  <c r="AU1167" i="21"/>
  <c r="AZ16" i="65"/>
  <c r="BB15" i="65"/>
  <c r="BA15" i="65"/>
  <c r="AZ15" i="65"/>
  <c r="AR1114" i="21" s="1"/>
  <c r="BB14" i="65"/>
  <c r="BA1245" i="21" s="1"/>
  <c r="BA14" i="65"/>
  <c r="AZ14" i="65"/>
  <c r="BB13" i="65"/>
  <c r="BA13" i="65"/>
  <c r="AZ13" i="65"/>
  <c r="BB12" i="65"/>
  <c r="BA12" i="65"/>
  <c r="AO1166" i="21" s="1"/>
  <c r="AZ12" i="65"/>
  <c r="BB11" i="65"/>
  <c r="AU1218" i="21" s="1"/>
  <c r="BA11" i="65"/>
  <c r="AZ11" i="65"/>
  <c r="BB10" i="65"/>
  <c r="AI1219" i="21" s="1"/>
  <c r="BA10" i="65"/>
  <c r="AX1167" i="21" s="1"/>
  <c r="AZ10" i="65"/>
  <c r="BB9" i="65"/>
  <c r="AO1218" i="21" s="1"/>
  <c r="BA9" i="65"/>
  <c r="AZ9" i="65"/>
  <c r="BB8" i="65"/>
  <c r="AI1244" i="21" s="1"/>
  <c r="BA8" i="65"/>
  <c r="AO1167" i="21" s="1"/>
  <c r="AL1167" i="21"/>
  <c r="AZ8" i="65"/>
  <c r="BB7" i="65"/>
  <c r="BA7" i="65"/>
  <c r="AZ7" i="65"/>
  <c r="AL1114" i="21" s="1"/>
  <c r="BB6" i="65"/>
  <c r="BA6" i="65"/>
  <c r="AZ6" i="65"/>
  <c r="AI1115" i="21" s="1"/>
  <c r="H21" i="21" s="1"/>
  <c r="BB5" i="65"/>
  <c r="AR1218" i="21" s="1"/>
  <c r="AI1218" i="21"/>
  <c r="BA5" i="65"/>
  <c r="AZ5" i="65"/>
  <c r="AV2" i="85"/>
  <c r="AV1" i="85"/>
  <c r="AF2" i="85"/>
  <c r="AF2" i="84"/>
  <c r="AV2" i="84"/>
  <c r="AV1" i="84"/>
  <c r="B2" i="85"/>
  <c r="O1" i="85"/>
  <c r="B1" i="85"/>
  <c r="O1" i="84"/>
  <c r="B1" i="84"/>
  <c r="AL1189" i="21"/>
  <c r="AL1188" i="21"/>
  <c r="AR1153" i="21"/>
  <c r="AR1127" i="21"/>
  <c r="BM1126" i="21"/>
  <c r="AU1126" i="21"/>
  <c r="E22" i="63"/>
  <c r="E23" i="63"/>
  <c r="E24" i="63"/>
  <c r="E25" i="63"/>
  <c r="E26" i="63"/>
  <c r="E27" i="63"/>
  <c r="E28" i="63"/>
  <c r="BD1246" i="21"/>
  <c r="AU1163" i="21"/>
  <c r="AU1162" i="21"/>
  <c r="AR1163" i="21"/>
  <c r="AR1151" i="21"/>
  <c r="AO1162" i="21"/>
  <c r="AL1163" i="21"/>
  <c r="AI1163" i="21"/>
  <c r="AI1162" i="21"/>
  <c r="BM1136" i="21"/>
  <c r="BK1137" i="21"/>
  <c r="BK1136" i="21"/>
  <c r="BK1117" i="21"/>
  <c r="BI1137" i="21"/>
  <c r="BI1136" i="21"/>
  <c r="BI1117" i="21"/>
  <c r="BI1116" i="21"/>
  <c r="AU1137" i="21"/>
  <c r="AR1136" i="21"/>
  <c r="AO1137" i="21"/>
  <c r="AL1136" i="21"/>
  <c r="AI1137" i="21"/>
  <c r="AX1188" i="21"/>
  <c r="K381" i="21"/>
  <c r="K380" i="21"/>
  <c r="K376" i="21"/>
  <c r="K367" i="21"/>
  <c r="K369" i="21"/>
  <c r="K538" i="21"/>
  <c r="K45" i="21"/>
  <c r="K87" i="21"/>
  <c r="K73" i="21"/>
  <c r="K131" i="21"/>
  <c r="K103" i="21"/>
  <c r="AV2" i="80"/>
  <c r="AF2" i="80"/>
  <c r="AV1" i="80"/>
  <c r="AV2" i="79"/>
  <c r="AF2" i="79"/>
  <c r="AV1" i="79"/>
  <c r="AV2" i="78"/>
  <c r="AF2" i="78"/>
  <c r="AV1" i="78"/>
  <c r="AV2" i="77"/>
  <c r="AV1" i="77"/>
  <c r="AV2" i="76"/>
  <c r="AF2" i="76"/>
  <c r="AV1" i="76"/>
  <c r="AV2" i="68"/>
  <c r="AF2" i="68"/>
  <c r="AV1" i="68"/>
  <c r="AV2" i="81"/>
  <c r="AF2" i="81"/>
  <c r="AV1" i="81"/>
  <c r="AV2" i="66"/>
  <c r="AF2" i="66"/>
  <c r="AV1" i="66"/>
  <c r="B2" i="80"/>
  <c r="O1" i="80"/>
  <c r="B1" i="80"/>
  <c r="B2" i="79"/>
  <c r="O1" i="79"/>
  <c r="B1" i="79"/>
  <c r="B2" i="78"/>
  <c r="O1" i="78"/>
  <c r="B1" i="78"/>
  <c r="O1" i="77"/>
  <c r="B2" i="76"/>
  <c r="O1" i="76"/>
  <c r="B1" i="76"/>
  <c r="B2" i="68"/>
  <c r="O1" i="68"/>
  <c r="B1" i="68"/>
  <c r="B2" i="81"/>
  <c r="O1" i="81"/>
  <c r="B1" i="81"/>
  <c r="B2" i="66"/>
  <c r="O1" i="66"/>
  <c r="B1" i="66"/>
  <c r="A24" i="63"/>
  <c r="A25" i="63"/>
  <c r="A26" i="63"/>
  <c r="A27" i="63"/>
  <c r="A28" i="63"/>
  <c r="A7" i="63"/>
  <c r="E7" i="63"/>
  <c r="A8" i="63"/>
  <c r="E8" i="63" s="1"/>
  <c r="A9" i="63"/>
  <c r="E9" i="63" s="1"/>
  <c r="A10" i="63"/>
  <c r="E10" i="63"/>
  <c r="A11" i="63"/>
  <c r="E11" i="63"/>
  <c r="A12" i="63"/>
  <c r="E12" i="63"/>
  <c r="A13" i="63"/>
  <c r="E13" i="63"/>
  <c r="E17" i="63"/>
  <c r="BA1267" i="21"/>
  <c r="AX1267" i="21"/>
  <c r="AU1267" i="21"/>
  <c r="AO1267" i="21"/>
  <c r="AL1267" i="21"/>
  <c r="AI1267" i="21"/>
  <c r="BD1266" i="21"/>
  <c r="AX1266" i="21"/>
  <c r="AR1266" i="21"/>
  <c r="AL1266" i="21"/>
  <c r="BA1259" i="21"/>
  <c r="AR1258" i="21"/>
  <c r="BD1257" i="21"/>
  <c r="AU1257" i="21"/>
  <c r="AR1257" i="21"/>
  <c r="BA1256" i="21"/>
  <c r="AU1256" i="21"/>
  <c r="AO1256" i="21"/>
  <c r="BD1255" i="21"/>
  <c r="BA1255" i="21"/>
  <c r="AX1255" i="21"/>
  <c r="AU1255" i="21"/>
  <c r="AO1255" i="21"/>
  <c r="BD1254" i="21"/>
  <c r="K1097" i="21"/>
  <c r="K1041" i="21"/>
  <c r="K1013" i="21"/>
  <c r="K985" i="21"/>
  <c r="K929" i="21"/>
  <c r="K901" i="21"/>
  <c r="K859" i="21"/>
  <c r="K803" i="21"/>
  <c r="K775" i="21"/>
  <c r="K747" i="21"/>
  <c r="K691" i="21"/>
  <c r="K663" i="21"/>
  <c r="K635" i="21"/>
  <c r="K579" i="21"/>
  <c r="K537" i="21"/>
  <c r="K551" i="21" s="1"/>
  <c r="K523" i="21"/>
  <c r="K495" i="21"/>
  <c r="K425" i="21"/>
  <c r="K397" i="21"/>
  <c r="K341" i="21"/>
  <c r="K313" i="21"/>
  <c r="K285" i="21"/>
  <c r="K257" i="21"/>
  <c r="K229" i="21"/>
  <c r="K201" i="21"/>
  <c r="K173" i="21"/>
  <c r="K75" i="21"/>
  <c r="K19" i="21"/>
  <c r="K47" i="21"/>
  <c r="K1109" i="21"/>
  <c r="K1108" i="21"/>
  <c r="K1105" i="21"/>
  <c r="K1104" i="21"/>
  <c r="K1103" i="21"/>
  <c r="K1102" i="21"/>
  <c r="K1101" i="21"/>
  <c r="K1100" i="21"/>
  <c r="K1095" i="21"/>
  <c r="K1094" i="21"/>
  <c r="K1091" i="21"/>
  <c r="K1090" i="21"/>
  <c r="K1089" i="21"/>
  <c r="K1081" i="21"/>
  <c r="K1080" i="21"/>
  <c r="K1077" i="21"/>
  <c r="K1076" i="21"/>
  <c r="K1075" i="21"/>
  <c r="K1074" i="21"/>
  <c r="K1067" i="21"/>
  <c r="K1066" i="21"/>
  <c r="K1063" i="21"/>
  <c r="K1053" i="21"/>
  <c r="K1052" i="21"/>
  <c r="K1049" i="21"/>
  <c r="K1048" i="21"/>
  <c r="K1047" i="21"/>
  <c r="K1046" i="21"/>
  <c r="K1039" i="21"/>
  <c r="K1038" i="21"/>
  <c r="K1035" i="21"/>
  <c r="K1025" i="21"/>
  <c r="K1024" i="21"/>
  <c r="K1021" i="21"/>
  <c r="K1020" i="21"/>
  <c r="K1019" i="21"/>
  <c r="K1018" i="21"/>
  <c r="K1011" i="21"/>
  <c r="K1010" i="21"/>
  <c r="K1007" i="21"/>
  <c r="K1006" i="21"/>
  <c r="K1005" i="21"/>
  <c r="K993" i="21"/>
  <c r="K992" i="21"/>
  <c r="K991" i="21"/>
  <c r="K990" i="21"/>
  <c r="K989" i="21"/>
  <c r="K983" i="21"/>
  <c r="K982" i="21"/>
  <c r="K979" i="21"/>
  <c r="K978" i="21"/>
  <c r="K969" i="21"/>
  <c r="K968" i="21"/>
  <c r="K965" i="21"/>
  <c r="K964" i="21"/>
  <c r="K963" i="21"/>
  <c r="K962" i="21"/>
  <c r="K961" i="21"/>
  <c r="K960" i="21"/>
  <c r="K959" i="21"/>
  <c r="K955" i="21"/>
  <c r="K954" i="21"/>
  <c r="K951" i="21"/>
  <c r="K950" i="21"/>
  <c r="K949" i="21"/>
  <c r="K948" i="21"/>
  <c r="K947" i="21"/>
  <c r="K946" i="21"/>
  <c r="K941" i="21"/>
  <c r="K940" i="21"/>
  <c r="K937" i="21"/>
  <c r="K936" i="21"/>
  <c r="K935" i="21"/>
  <c r="K927" i="21"/>
  <c r="K926" i="21"/>
  <c r="K923" i="21"/>
  <c r="K922" i="21"/>
  <c r="K913" i="21"/>
  <c r="K912" i="21"/>
  <c r="K909" i="21"/>
  <c r="K908" i="21"/>
  <c r="K907" i="21"/>
  <c r="K899" i="21"/>
  <c r="K898" i="21"/>
  <c r="K895" i="21"/>
  <c r="K871" i="21"/>
  <c r="K870" i="21"/>
  <c r="K867" i="21"/>
  <c r="K866" i="21"/>
  <c r="K865" i="21"/>
  <c r="K864" i="21"/>
  <c r="K863" i="21"/>
  <c r="K862" i="21"/>
  <c r="K861" i="21"/>
  <c r="K857" i="21"/>
  <c r="K856" i="21"/>
  <c r="K853" i="21"/>
  <c r="K852" i="21"/>
  <c r="K851" i="21"/>
  <c r="K850" i="21"/>
  <c r="K849" i="21"/>
  <c r="K860" i="21"/>
  <c r="K843" i="21"/>
  <c r="K842" i="21"/>
  <c r="K839" i="21"/>
  <c r="K838" i="21"/>
  <c r="K837" i="21"/>
  <c r="K836" i="21"/>
  <c r="K835" i="21"/>
  <c r="K834" i="21"/>
  <c r="K833" i="21"/>
  <c r="K829" i="21"/>
  <c r="K828" i="21"/>
  <c r="K825" i="21"/>
  <c r="K824" i="21"/>
  <c r="K823" i="21"/>
  <c r="K822" i="21"/>
  <c r="K815" i="21"/>
  <c r="K814" i="21"/>
  <c r="K811" i="21"/>
  <c r="K810" i="21"/>
  <c r="K809" i="21"/>
  <c r="K807" i="21"/>
  <c r="K787" i="21"/>
  <c r="K786" i="21"/>
  <c r="K783" i="21"/>
  <c r="K782" i="21"/>
  <c r="K781" i="21"/>
  <c r="K780" i="21"/>
  <c r="K773" i="21"/>
  <c r="K772" i="21"/>
  <c r="K759" i="21"/>
  <c r="K758" i="21"/>
  <c r="K755" i="21"/>
  <c r="K754" i="21"/>
  <c r="K753" i="21"/>
  <c r="K752" i="21"/>
  <c r="K745" i="21"/>
  <c r="K744" i="21"/>
  <c r="K741" i="21"/>
  <c r="K731" i="21"/>
  <c r="K730" i="21"/>
  <c r="K727" i="21"/>
  <c r="K717" i="21"/>
  <c r="K716" i="21"/>
  <c r="K703" i="21"/>
  <c r="K702" i="21"/>
  <c r="K689" i="21"/>
  <c r="K688" i="21"/>
  <c r="K675" i="21"/>
  <c r="K674" i="21"/>
  <c r="K671" i="21"/>
  <c r="K670" i="21"/>
  <c r="K669" i="21"/>
  <c r="K668" i="21"/>
  <c r="K667" i="21"/>
  <c r="K661" i="21"/>
  <c r="K660" i="21"/>
  <c r="K657" i="21"/>
  <c r="K647" i="21"/>
  <c r="K646" i="21"/>
  <c r="K643" i="21"/>
  <c r="K642" i="21"/>
  <c r="K633" i="21"/>
  <c r="K632" i="21"/>
  <c r="K619" i="21"/>
  <c r="K618" i="21"/>
  <c r="K605" i="21"/>
  <c r="K591" i="21"/>
  <c r="K590" i="21"/>
  <c r="K587" i="21"/>
  <c r="K586" i="21"/>
  <c r="K577" i="21"/>
  <c r="K563" i="21"/>
  <c r="K562" i="21"/>
  <c r="K559" i="21"/>
  <c r="K558" i="21"/>
  <c r="K557" i="21"/>
  <c r="K556" i="21"/>
  <c r="K555" i="21"/>
  <c r="K554" i="21"/>
  <c r="K553" i="21"/>
  <c r="K552" i="21"/>
  <c r="K549" i="21"/>
  <c r="K548" i="21"/>
  <c r="K545" i="21"/>
  <c r="K544" i="21"/>
  <c r="K543" i="21"/>
  <c r="K542" i="21"/>
  <c r="K541" i="21"/>
  <c r="K540" i="21"/>
  <c r="K539" i="21"/>
  <c r="K535" i="21"/>
  <c r="K534" i="21"/>
  <c r="K531" i="21"/>
  <c r="K530" i="21"/>
  <c r="K521" i="21"/>
  <c r="K507" i="21"/>
  <c r="K506" i="21"/>
  <c r="K493" i="21"/>
  <c r="K465" i="21"/>
  <c r="K464" i="21"/>
  <c r="K461" i="21"/>
  <c r="K460" i="21"/>
  <c r="K459" i="21"/>
  <c r="K458" i="21"/>
  <c r="K451" i="21"/>
  <c r="K450" i="21"/>
  <c r="K437" i="21"/>
  <c r="K436" i="21"/>
  <c r="K433" i="21"/>
  <c r="K423" i="21"/>
  <c r="K409" i="21"/>
  <c r="K408" i="21"/>
  <c r="K395" i="21"/>
  <c r="K353" i="21"/>
  <c r="K352" i="21"/>
  <c r="K339" i="21"/>
  <c r="K338" i="21"/>
  <c r="K325" i="21"/>
  <c r="K311" i="21"/>
  <c r="K297" i="21"/>
  <c r="K296" i="21"/>
  <c r="K283" i="21"/>
  <c r="K269" i="21"/>
  <c r="K268" i="21"/>
  <c r="K265" i="21"/>
  <c r="K264" i="21"/>
  <c r="K255" i="21"/>
  <c r="K254" i="21"/>
  <c r="K241" i="21"/>
  <c r="K240" i="21"/>
  <c r="K227" i="21"/>
  <c r="K213" i="21"/>
  <c r="K212" i="21"/>
  <c r="K199" i="21"/>
  <c r="K185" i="21"/>
  <c r="K171" i="21"/>
  <c r="K143" i="21"/>
  <c r="K142" i="21"/>
  <c r="K139" i="21"/>
  <c r="K138" i="21"/>
  <c r="K137" i="21"/>
  <c r="K129" i="21"/>
  <c r="K128" i="21"/>
  <c r="K115" i="21"/>
  <c r="K114" i="21"/>
  <c r="K111" i="21"/>
  <c r="K101" i="21"/>
  <c r="K100" i="21"/>
  <c r="K59" i="21"/>
  <c r="K17" i="21"/>
  <c r="CG1114" i="21"/>
  <c r="CH1114" i="21"/>
  <c r="CI1114" i="21"/>
  <c r="CJ1114" i="21"/>
  <c r="CK1114" i="21"/>
  <c r="CL1114" i="21"/>
  <c r="CM1114" i="21"/>
  <c r="CN1114" i="21"/>
  <c r="CG1115" i="21"/>
  <c r="CG1116" i="21"/>
  <c r="CG1117" i="21"/>
  <c r="CG1118" i="21" s="1"/>
  <c r="CG1119" i="21" s="1"/>
  <c r="CG1120" i="21"/>
  <c r="CG1121" i="21" s="1"/>
  <c r="CG1122" i="21" s="1"/>
  <c r="CG1123" i="21" s="1"/>
  <c r="CG1124" i="21" s="1"/>
  <c r="CG1125" i="21" s="1"/>
  <c r="CH1115" i="21"/>
  <c r="CH1116" i="21"/>
  <c r="CH1117" i="21" s="1"/>
  <c r="CH1118" i="21"/>
  <c r="CH1119" i="21" s="1"/>
  <c r="CH1120" i="21" s="1"/>
  <c r="CH1121" i="21" s="1"/>
  <c r="CH1122" i="21" s="1"/>
  <c r="CH1123" i="21" s="1"/>
  <c r="CH1124" i="21" s="1"/>
  <c r="CH1125" i="21" s="1"/>
  <c r="BS1115" i="21"/>
  <c r="CI1115" i="21"/>
  <c r="CI1116" i="21" s="1"/>
  <c r="CI1117" i="21"/>
  <c r="CI1118" i="21" s="1"/>
  <c r="CI1119" i="21" s="1"/>
  <c r="CI1120" i="21" s="1"/>
  <c r="CI1121" i="21" s="1"/>
  <c r="CI1122" i="21" s="1"/>
  <c r="CI1123" i="21" s="1"/>
  <c r="CI1124" i="21" s="1"/>
  <c r="CI1125" i="21" s="1"/>
  <c r="CJ1115" i="21"/>
  <c r="CJ1116" i="21" s="1"/>
  <c r="CJ1117" i="21" s="1"/>
  <c r="CJ1118" i="21" s="1"/>
  <c r="CJ1119" i="21" s="1"/>
  <c r="CJ1120" i="21" s="1"/>
  <c r="CJ1121" i="21" s="1"/>
  <c r="CJ1122" i="21" s="1"/>
  <c r="CJ1123" i="21" s="1"/>
  <c r="CJ1124" i="21" s="1"/>
  <c r="CJ1125" i="21" s="1"/>
  <c r="CK1115" i="21"/>
  <c r="CK1116" i="21"/>
  <c r="CK1117" i="21" s="1"/>
  <c r="CK1118" i="21" s="1"/>
  <c r="CK1119" i="21" s="1"/>
  <c r="CK1120" i="21" s="1"/>
  <c r="CK1121" i="21" s="1"/>
  <c r="CK1122" i="21" s="1"/>
  <c r="CK1123" i="21" s="1"/>
  <c r="CK1124" i="21" s="1"/>
  <c r="CK1125" i="21" s="1"/>
  <c r="CK1126" i="21" s="1"/>
  <c r="CK1127" i="21" s="1"/>
  <c r="CK1128" i="21" s="1"/>
  <c r="CK1129" i="21" s="1"/>
  <c r="CK1134" i="21" s="1"/>
  <c r="CK1135" i="21" s="1"/>
  <c r="CK1136" i="21" s="1"/>
  <c r="CL1115" i="21"/>
  <c r="CL1116" i="21" s="1"/>
  <c r="CL1117" i="21" s="1"/>
  <c r="CL1118" i="21" s="1"/>
  <c r="CL1119" i="21"/>
  <c r="CL1120" i="21" s="1"/>
  <c r="CL1121" i="21" s="1"/>
  <c r="CL1122" i="21" s="1"/>
  <c r="CL1123" i="21"/>
  <c r="CL1124" i="21" s="1"/>
  <c r="CL1125" i="21" s="1"/>
  <c r="CM1115" i="21"/>
  <c r="CM1116" i="21" s="1"/>
  <c r="CM1117" i="21" s="1"/>
  <c r="CM1118" i="21"/>
  <c r="CM1119" i="21" s="1"/>
  <c r="CM1120" i="21" s="1"/>
  <c r="CM1121" i="21" s="1"/>
  <c r="CM1122" i="21" s="1"/>
  <c r="CM1123" i="21"/>
  <c r="CM1124" i="21" s="1"/>
  <c r="CM1125" i="21" s="1"/>
  <c r="CN1115" i="21"/>
  <c r="CN1116" i="21" s="1"/>
  <c r="CN1117" i="21" s="1"/>
  <c r="CN1118" i="21" s="1"/>
  <c r="CN1119" i="21" s="1"/>
  <c r="CN1120" i="21" s="1"/>
  <c r="CN1121" i="21" s="1"/>
  <c r="CN1122" i="21" s="1"/>
  <c r="CN1123" i="21" s="1"/>
  <c r="CN1124" i="21" s="1"/>
  <c r="CN1125" i="21" s="1"/>
  <c r="CN1130" i="21" s="1"/>
  <c r="CN1131" i="21" s="1"/>
  <c r="CN1132" i="21" s="1"/>
  <c r="CG1166" i="21"/>
  <c r="CH1166" i="21"/>
  <c r="CI1166" i="21"/>
  <c r="CJ1166" i="21"/>
  <c r="CK1166" i="21"/>
  <c r="CL1166" i="21"/>
  <c r="CM1166" i="21"/>
  <c r="CN1166" i="21"/>
  <c r="CG1167" i="21"/>
  <c r="CG1168" i="21"/>
  <c r="CG1169" i="21" s="1"/>
  <c r="CG1170" i="21" s="1"/>
  <c r="CG1171" i="21" s="1"/>
  <c r="CG1172" i="21" s="1"/>
  <c r="CG1173" i="21" s="1"/>
  <c r="CG1174" i="21"/>
  <c r="CG1175" i="21" s="1"/>
  <c r="CG1176" i="21" s="1"/>
  <c r="CG1177" i="21" s="1"/>
  <c r="CH1167" i="21"/>
  <c r="CH1168" i="21" s="1"/>
  <c r="CH1169" i="21" s="1"/>
  <c r="CH1170" i="21" s="1"/>
  <c r="CH1171" i="21" s="1"/>
  <c r="CH1172" i="21" s="1"/>
  <c r="CH1173" i="21" s="1"/>
  <c r="CH1174" i="21" s="1"/>
  <c r="CH1175" i="21" s="1"/>
  <c r="CH1176" i="21" s="1"/>
  <c r="CH1177" i="21" s="1"/>
  <c r="CI1167" i="21"/>
  <c r="CI1168" i="21" s="1"/>
  <c r="CI1169" i="21" s="1"/>
  <c r="CI1170" i="21"/>
  <c r="CI1171" i="21" s="1"/>
  <c r="CI1172" i="21" s="1"/>
  <c r="CI1173" i="21" s="1"/>
  <c r="CI1174" i="21" s="1"/>
  <c r="CI1175" i="21" s="1"/>
  <c r="CI1176" i="21" s="1"/>
  <c r="CI1177" i="21" s="1"/>
  <c r="CI1182" i="21" s="1"/>
  <c r="CI1183" i="21" s="1"/>
  <c r="CI1184" i="21" s="1"/>
  <c r="CI1185" i="21" s="1"/>
  <c r="CJ1167" i="21"/>
  <c r="CJ1168" i="21" s="1"/>
  <c r="CK1167" i="21"/>
  <c r="CK1168" i="21" s="1"/>
  <c r="CL1167" i="21"/>
  <c r="CL1168" i="21"/>
  <c r="CL1169" i="21" s="1"/>
  <c r="CL1170" i="21"/>
  <c r="CL1171" i="21" s="1"/>
  <c r="CL1172" i="21" s="1"/>
  <c r="CL1173" i="21" s="1"/>
  <c r="CL1174" i="21" s="1"/>
  <c r="CL1175" i="21"/>
  <c r="CL1176" i="21" s="1"/>
  <c r="CL1177" i="21" s="1"/>
  <c r="CM1167" i="21"/>
  <c r="CM1168" i="21"/>
  <c r="CM1169" i="21" s="1"/>
  <c r="CM1170" i="21" s="1"/>
  <c r="CM1171" i="21" s="1"/>
  <c r="CM1172" i="21" s="1"/>
  <c r="CM1173" i="21" s="1"/>
  <c r="CM1174" i="21" s="1"/>
  <c r="CM1175" i="21" s="1"/>
  <c r="CM1176" i="21" s="1"/>
  <c r="CM1177" i="21" s="1"/>
  <c r="CN1167" i="21"/>
  <c r="CN1168" i="21"/>
  <c r="CN1169" i="21" s="1"/>
  <c r="CN1170" i="21" s="1"/>
  <c r="CN1171" i="21" s="1"/>
  <c r="CN1172" i="21" s="1"/>
  <c r="CN1173" i="21" s="1"/>
  <c r="CN1174" i="21" s="1"/>
  <c r="CN1175" i="21" s="1"/>
  <c r="CN1176" i="21" s="1"/>
  <c r="CN1177" i="21" s="1"/>
  <c r="CN1178" i="21" s="1"/>
  <c r="CN1179" i="21" s="1"/>
  <c r="CN1180" i="21" s="1"/>
  <c r="CN1181" i="21" s="1"/>
  <c r="CN1186" i="21" s="1"/>
  <c r="CN1187" i="21" s="1"/>
  <c r="CN1188" i="21" s="1"/>
  <c r="CN1189" i="21" s="1"/>
  <c r="CN1190" i="21" s="1"/>
  <c r="CN1191" i="21" s="1"/>
  <c r="CN1192" i="21" s="1"/>
  <c r="CN1193" i="21" s="1"/>
  <c r="CN1194" i="21" s="1"/>
  <c r="CN1195" i="21" s="1"/>
  <c r="CN1196" i="21" s="1"/>
  <c r="CN1197" i="21" s="1"/>
  <c r="CN1198" i="21" s="1"/>
  <c r="CN1199" i="21" s="1"/>
  <c r="CN1200" i="21" s="1"/>
  <c r="CN1201" i="21" s="1"/>
  <c r="CG1218" i="21"/>
  <c r="CH1218" i="21"/>
  <c r="CI1218" i="21"/>
  <c r="CJ1218" i="21"/>
  <c r="CK1218" i="21"/>
  <c r="CL1218" i="21"/>
  <c r="CM1218" i="21"/>
  <c r="CN1218" i="21"/>
  <c r="CG1219" i="21"/>
  <c r="CG1220" i="21" s="1"/>
  <c r="CG1221" i="21" s="1"/>
  <c r="CG1222" i="21"/>
  <c r="CG1223" i="21"/>
  <c r="CG1224" i="21" s="1"/>
  <c r="CG1225" i="21" s="1"/>
  <c r="CG1226" i="21" s="1"/>
  <c r="CG1227" i="21" s="1"/>
  <c r="CG1228" i="21" s="1"/>
  <c r="CG1229" i="21" s="1"/>
  <c r="CH1219" i="21"/>
  <c r="CH1220" i="21" s="1"/>
  <c r="CH1221" i="21" s="1"/>
  <c r="CH1222" i="21"/>
  <c r="CH1223" i="21" s="1"/>
  <c r="CH1224" i="21" s="1"/>
  <c r="CH1225" i="21" s="1"/>
  <c r="CH1226" i="21" s="1"/>
  <c r="CH1227" i="21" s="1"/>
  <c r="CH1228" i="21" s="1"/>
  <c r="CH1229" i="21" s="1"/>
  <c r="CI1219" i="21"/>
  <c r="CI1220" i="21" s="1"/>
  <c r="CI1221" i="21"/>
  <c r="CI1222" i="21" s="1"/>
  <c r="CI1223" i="21"/>
  <c r="CI1224" i="21" s="1"/>
  <c r="CI1225" i="21" s="1"/>
  <c r="CI1226" i="21" s="1"/>
  <c r="CI1227" i="21" s="1"/>
  <c r="CI1228" i="21" s="1"/>
  <c r="CI1229" i="21" s="1"/>
  <c r="CJ1219" i="21"/>
  <c r="L944" i="21"/>
  <c r="CK1219" i="21"/>
  <c r="L1084" i="21" s="1"/>
  <c r="CL1219" i="21"/>
  <c r="L972" i="21" s="1"/>
  <c r="CM1219" i="21"/>
  <c r="CN1219" i="21"/>
  <c r="CN1220" i="21"/>
  <c r="CN1221" i="21" s="1"/>
  <c r="CN1222" i="21" s="1"/>
  <c r="CN1223" i="21" s="1"/>
  <c r="CN1224" i="21"/>
  <c r="CN1225" i="21" s="1"/>
  <c r="CN1226" i="21" s="1"/>
  <c r="CN1227" i="21" s="1"/>
  <c r="CN1228" i="21" s="1"/>
  <c r="CN1229" i="21" s="1"/>
  <c r="CS1220" i="21"/>
  <c r="CV1220" i="21"/>
  <c r="CY1220" i="21"/>
  <c r="DB1220" i="21"/>
  <c r="DC1220" i="21"/>
  <c r="K708" i="21" s="1"/>
  <c r="CS1221" i="21"/>
  <c r="CV1221" i="21"/>
  <c r="CY1221" i="21"/>
  <c r="DB1221" i="21"/>
  <c r="K748" i="21" s="1"/>
  <c r="DC1221" i="21"/>
  <c r="CS1222" i="21"/>
  <c r="CV1222" i="21"/>
  <c r="CY1222" i="21"/>
  <c r="K765" i="21" s="1"/>
  <c r="DB1222" i="21"/>
  <c r="DC1222" i="21"/>
  <c r="CS1223" i="21"/>
  <c r="CV1223" i="21"/>
  <c r="K808" i="21" s="1"/>
  <c r="CY1223" i="21"/>
  <c r="DB1223" i="21"/>
  <c r="DC1223" i="21"/>
  <c r="CS1224" i="21"/>
  <c r="CV1224" i="21"/>
  <c r="CY1224" i="21"/>
  <c r="DB1224" i="21"/>
  <c r="DC1224" i="21"/>
  <c r="K819" i="21" s="1"/>
  <c r="CS1225" i="21"/>
  <c r="CV1225" i="21"/>
  <c r="CY1225" i="21"/>
  <c r="DB1225" i="21"/>
  <c r="K931" i="21" s="1"/>
  <c r="DC1225" i="21"/>
  <c r="CS1226" i="21"/>
  <c r="CV1226" i="21"/>
  <c r="CY1226" i="21"/>
  <c r="K902" i="21" s="1"/>
  <c r="DB1226" i="21"/>
  <c r="DC1226" i="21"/>
  <c r="CS1227" i="21"/>
  <c r="CV1227" i="21"/>
  <c r="CY1227" i="21"/>
  <c r="DB1227" i="21"/>
  <c r="DC1227" i="21"/>
  <c r="CS1228" i="21"/>
  <c r="CV1228" i="21"/>
  <c r="CY1228" i="21"/>
  <c r="DB1228" i="21"/>
  <c r="DC1228" i="21"/>
  <c r="CS1229" i="21"/>
  <c r="CV1229" i="21"/>
  <c r="CY1229" i="21"/>
  <c r="DB1229" i="21"/>
  <c r="K1000" i="21" s="1"/>
  <c r="DC1229" i="21"/>
  <c r="CS1230" i="21"/>
  <c r="CV1230" i="21"/>
  <c r="CY1230" i="21"/>
  <c r="DB1230" i="21"/>
  <c r="DC1230" i="21"/>
  <c r="CS1231" i="21"/>
  <c r="CV1231" i="21"/>
  <c r="CY1231" i="21"/>
  <c r="DB1231" i="21"/>
  <c r="DC1231" i="21"/>
  <c r="CS1232" i="21"/>
  <c r="CV1232" i="21"/>
  <c r="CY1232" i="21"/>
  <c r="DB1232" i="21"/>
  <c r="K945" i="21" s="1"/>
  <c r="DC1232" i="21"/>
  <c r="CS1233" i="21"/>
  <c r="CV1233" i="21"/>
  <c r="CY1233" i="21"/>
  <c r="DB1233" i="21"/>
  <c r="DC1233" i="21"/>
  <c r="CS1168" i="21"/>
  <c r="CV1168" i="21"/>
  <c r="CY1168" i="21"/>
  <c r="DB1168" i="21"/>
  <c r="DC1168" i="21"/>
  <c r="CS1169" i="21"/>
  <c r="CV1169" i="21"/>
  <c r="CY1169" i="21"/>
  <c r="DB1169" i="21"/>
  <c r="DC1169" i="21"/>
  <c r="CS1170" i="21"/>
  <c r="CV1170" i="21"/>
  <c r="CY1170" i="21"/>
  <c r="DB1170" i="21"/>
  <c r="DC1170" i="21"/>
  <c r="DC1171" i="21"/>
  <c r="K377" i="21" s="1"/>
  <c r="CS1172" i="21"/>
  <c r="CV1172" i="21"/>
  <c r="CY1172" i="21"/>
  <c r="DB1172" i="21"/>
  <c r="DC1172" i="21"/>
  <c r="CS1173" i="21"/>
  <c r="CV1173" i="21"/>
  <c r="CY1173" i="21"/>
  <c r="DB1173" i="21"/>
  <c r="DC1173" i="21"/>
  <c r="CS1174" i="21"/>
  <c r="CV1174" i="21"/>
  <c r="CY1174" i="21"/>
  <c r="K443" i="21" s="1"/>
  <c r="DB1174" i="21"/>
  <c r="DC1174" i="21"/>
  <c r="CS1175" i="21"/>
  <c r="CV1175" i="21"/>
  <c r="CY1175" i="21"/>
  <c r="DB1175" i="21"/>
  <c r="DC1175" i="21"/>
  <c r="K529" i="21"/>
  <c r="CS1176" i="21"/>
  <c r="CV1176" i="21"/>
  <c r="CY1176" i="21"/>
  <c r="DB1176" i="21"/>
  <c r="DC1176" i="21"/>
  <c r="CS1177" i="21"/>
  <c r="CV1177" i="21"/>
  <c r="CY1177" i="21"/>
  <c r="DB1177" i="21"/>
  <c r="DC1177" i="21"/>
  <c r="CS1178" i="21"/>
  <c r="CV1178" i="21"/>
  <c r="CY1178" i="21"/>
  <c r="DB1178" i="21"/>
  <c r="DC1178" i="21"/>
  <c r="CS1179" i="21"/>
  <c r="CV1179" i="21"/>
  <c r="CY1179" i="21"/>
  <c r="DB1179" i="21"/>
  <c r="DC1179" i="21"/>
  <c r="DC1167" i="21"/>
  <c r="DB1167" i="21"/>
  <c r="CY1167" i="21"/>
  <c r="CV1167" i="21"/>
  <c r="CS1167" i="21"/>
  <c r="CS1116" i="21"/>
  <c r="CV1116" i="21"/>
  <c r="CY1116" i="21"/>
  <c r="DB1116" i="21"/>
  <c r="DC1116" i="21"/>
  <c r="CS1117" i="21"/>
  <c r="CV1117" i="21"/>
  <c r="CY1117" i="21"/>
  <c r="DB1117" i="21"/>
  <c r="K35" i="21" s="1"/>
  <c r="DC1117" i="21"/>
  <c r="CS1118" i="21"/>
  <c r="CV1118" i="21"/>
  <c r="CY1118" i="21"/>
  <c r="DB1118" i="21"/>
  <c r="DC1118" i="21"/>
  <c r="CS1119" i="21"/>
  <c r="CV1119" i="21"/>
  <c r="CY1119" i="21"/>
  <c r="DB1119" i="21"/>
  <c r="DC1119" i="21"/>
  <c r="CS1120" i="21"/>
  <c r="CV1120" i="21"/>
  <c r="CY1120" i="21"/>
  <c r="DB1120" i="21"/>
  <c r="DC1120" i="21"/>
  <c r="K79" i="21" s="1"/>
  <c r="CS1121" i="21"/>
  <c r="CV1121" i="21"/>
  <c r="CY1121" i="21"/>
  <c r="DB1121" i="21"/>
  <c r="K92" i="21" s="1"/>
  <c r="DC1121" i="21"/>
  <c r="CS1122" i="21"/>
  <c r="CV1122" i="21"/>
  <c r="CY1122" i="21"/>
  <c r="K135" i="21" s="1"/>
  <c r="DB1122" i="21"/>
  <c r="DC1122" i="21"/>
  <c r="K125" i="21"/>
  <c r="CS1123" i="21"/>
  <c r="CV1123" i="21"/>
  <c r="CY1123" i="21"/>
  <c r="DB1123" i="21"/>
  <c r="DC1123" i="21"/>
  <c r="K194" i="21" s="1"/>
  <c r="CS1124" i="21"/>
  <c r="CV1124" i="21"/>
  <c r="CY1124" i="21"/>
  <c r="DB1124" i="21"/>
  <c r="K174" i="21" s="1"/>
  <c r="DC1124" i="21"/>
  <c r="CS1125" i="21"/>
  <c r="CV1125" i="21"/>
  <c r="CY1125" i="21"/>
  <c r="K286" i="21" s="1"/>
  <c r="DB1125" i="21"/>
  <c r="DC1125" i="21"/>
  <c r="CS1126" i="21"/>
  <c r="CV1126" i="21"/>
  <c r="CY1126" i="21"/>
  <c r="DB1126" i="21"/>
  <c r="DC1126" i="21"/>
  <c r="CS1127" i="21"/>
  <c r="CV1127" i="21"/>
  <c r="CY1127" i="21"/>
  <c r="DB1127" i="21"/>
  <c r="DC1127" i="21"/>
  <c r="K236" i="21" s="1"/>
  <c r="DC1115" i="21"/>
  <c r="DB1115" i="21"/>
  <c r="CY1115" i="21"/>
  <c r="CV1115" i="21"/>
  <c r="K20" i="21" s="1"/>
  <c r="CS1115" i="21"/>
  <c r="AF1114" i="21"/>
  <c r="AG1114" i="21"/>
  <c r="BE1114" i="21"/>
  <c r="BQ1114" i="21"/>
  <c r="BR1114" i="21"/>
  <c r="BS1114" i="21"/>
  <c r="BT1114" i="21"/>
  <c r="BU1114" i="21"/>
  <c r="BV1114" i="21"/>
  <c r="BW1114" i="21"/>
  <c r="BX1114" i="21"/>
  <c r="BY1114" i="21"/>
  <c r="BZ1114" i="21"/>
  <c r="CA1114" i="21"/>
  <c r="CB1114" i="21"/>
  <c r="CC1114" i="21"/>
  <c r="CD1114" i="21"/>
  <c r="CE1114" i="21"/>
  <c r="CF1114" i="21"/>
  <c r="AG1115" i="21"/>
  <c r="BE1115" i="21"/>
  <c r="BQ1115" i="21"/>
  <c r="BQ1116" i="21"/>
  <c r="BQ1117" i="21" s="1"/>
  <c r="BQ1118" i="21" s="1"/>
  <c r="BQ1119" i="21" s="1"/>
  <c r="BQ1120" i="21" s="1"/>
  <c r="BQ1121" i="21" s="1"/>
  <c r="BQ1122" i="21" s="1"/>
  <c r="BQ1123" i="21" s="1"/>
  <c r="BQ1124" i="21" s="1"/>
  <c r="BQ1125" i="21" s="1"/>
  <c r="BR1115" i="21"/>
  <c r="BT1115" i="21"/>
  <c r="BT1116" i="21"/>
  <c r="BT1117" i="21"/>
  <c r="BT1118" i="21"/>
  <c r="BT1119" i="21" s="1"/>
  <c r="BT1120" i="21" s="1"/>
  <c r="BT1121" i="21" s="1"/>
  <c r="BT1122" i="21" s="1"/>
  <c r="BT1123" i="21" s="1"/>
  <c r="BT1124" i="21" s="1"/>
  <c r="BT1125" i="21" s="1"/>
  <c r="BU1115" i="21"/>
  <c r="BV1115" i="21"/>
  <c r="L90" i="21"/>
  <c r="BW1115" i="21"/>
  <c r="BW1116" i="21" s="1"/>
  <c r="BW1117" i="21" s="1"/>
  <c r="BW1118" i="21"/>
  <c r="BW1119" i="21" s="1"/>
  <c r="BW1120" i="21" s="1"/>
  <c r="BW1121" i="21" s="1"/>
  <c r="BW1122" i="21" s="1"/>
  <c r="BW1123" i="21" s="1"/>
  <c r="BW1124" i="21" s="1"/>
  <c r="BW1125" i="21" s="1"/>
  <c r="BW1130" i="21" s="1"/>
  <c r="BW1131" i="21" s="1"/>
  <c r="BX1115" i="21"/>
  <c r="L118" i="21" s="1"/>
  <c r="BY1115" i="21"/>
  <c r="BY1116" i="21" s="1"/>
  <c r="BY1117" i="21"/>
  <c r="BY1118" i="21"/>
  <c r="BY1119" i="21" s="1"/>
  <c r="BY1120" i="21" s="1"/>
  <c r="BY1121" i="21" s="1"/>
  <c r="BY1122" i="21" s="1"/>
  <c r="BY1123" i="21" s="1"/>
  <c r="BY1124" i="21" s="1"/>
  <c r="BY1125" i="21" s="1"/>
  <c r="BZ1115" i="21"/>
  <c r="BZ1116" i="21"/>
  <c r="BZ1117" i="21" s="1"/>
  <c r="BZ1118" i="21" s="1"/>
  <c r="BZ1119" i="21" s="1"/>
  <c r="BZ1120" i="21" s="1"/>
  <c r="BZ1121" i="21" s="1"/>
  <c r="BZ1122" i="21" s="1"/>
  <c r="BZ1123" i="21" s="1"/>
  <c r="BZ1124" i="21" s="1"/>
  <c r="BZ1125" i="21" s="1"/>
  <c r="CA1115" i="21"/>
  <c r="L188" i="21"/>
  <c r="CB1115" i="21"/>
  <c r="CC1115" i="21"/>
  <c r="CD1115" i="21"/>
  <c r="L244" i="21"/>
  <c r="CE1115" i="21"/>
  <c r="CF1115" i="21"/>
  <c r="AF1116" i="21"/>
  <c r="BD1116" i="21"/>
  <c r="AG1116" i="21"/>
  <c r="AG1142" i="21"/>
  <c r="AJ1142" i="21"/>
  <c r="AM1142" i="21"/>
  <c r="AP1142" i="21" s="1"/>
  <c r="AS1142" i="21" s="1"/>
  <c r="BE1116" i="21"/>
  <c r="AG1117" i="21"/>
  <c r="BE1117" i="21"/>
  <c r="AF1118" i="21"/>
  <c r="AG1118" i="21"/>
  <c r="AJ1118" i="21" s="1"/>
  <c r="AM1118" i="21" s="1"/>
  <c r="AP1118" i="21"/>
  <c r="AS1118" i="21" s="1"/>
  <c r="BB1118" i="21" s="1"/>
  <c r="BE1118" i="21"/>
  <c r="AG1119" i="21"/>
  <c r="BE1119" i="21"/>
  <c r="AF1120" i="21"/>
  <c r="BD1121" i="21"/>
  <c r="AG1120" i="21"/>
  <c r="BE1120" i="21"/>
  <c r="AG1121" i="21"/>
  <c r="AG1147" i="21"/>
  <c r="AJ1147" i="21"/>
  <c r="AM1147" i="21" s="1"/>
  <c r="AP1147" i="21" s="1"/>
  <c r="AS1147" i="21" s="1"/>
  <c r="BE1121" i="21"/>
  <c r="AF1122" i="21"/>
  <c r="AG1122" i="21"/>
  <c r="AJ1122" i="21" s="1"/>
  <c r="AM1122" i="21" s="1"/>
  <c r="AP1122" i="21" s="1"/>
  <c r="AS1122" i="21" s="1"/>
  <c r="BB1122" i="21" s="1"/>
  <c r="BE1122" i="21"/>
  <c r="AG1123" i="21"/>
  <c r="AG1149" i="21"/>
  <c r="AG1175" i="21"/>
  <c r="AG1201" i="21" s="1"/>
  <c r="AG1227" i="21" s="1"/>
  <c r="BE1123" i="21"/>
  <c r="AF1124" i="21"/>
  <c r="BD1125" i="21" s="1"/>
  <c r="AG1124" i="21"/>
  <c r="AG1150" i="21" s="1"/>
  <c r="BE1124" i="21"/>
  <c r="AG1125" i="21"/>
  <c r="BE1125" i="21"/>
  <c r="AF1126" i="21"/>
  <c r="AF1152" i="21" s="1"/>
  <c r="AG1126" i="21"/>
  <c r="BE1126" i="21"/>
  <c r="AG1127" i="21"/>
  <c r="AJ1127" i="21" s="1"/>
  <c r="AM1127" i="21" s="1"/>
  <c r="AP1127" i="21"/>
  <c r="AS1127" i="21" s="1"/>
  <c r="BB1127" i="21" s="1"/>
  <c r="BE1127" i="21"/>
  <c r="AF1128" i="21"/>
  <c r="AG1128" i="21"/>
  <c r="AG1154" i="21" s="1"/>
  <c r="AG1180" i="21" s="1"/>
  <c r="BE1128" i="21"/>
  <c r="AG1129" i="21"/>
  <c r="BE1129" i="21"/>
  <c r="AF1160" i="21"/>
  <c r="AF1186" i="21"/>
  <c r="AM1135" i="21"/>
  <c r="AP1135" i="21" s="1"/>
  <c r="AS1135" i="21" s="1"/>
  <c r="BB1135" i="21" s="1"/>
  <c r="BA1241" i="21"/>
  <c r="BA1240" i="21"/>
  <c r="BA1232" i="21"/>
  <c r="BA1231" i="21"/>
  <c r="BA1229" i="21"/>
  <c r="BA1227" i="21"/>
  <c r="BA1225" i="21"/>
  <c r="BA1223" i="21"/>
  <c r="BA1221" i="21"/>
  <c r="BA1220" i="21"/>
  <c r="BA1219" i="21"/>
  <c r="AI1240" i="21"/>
  <c r="BI1189" i="21"/>
  <c r="BA1214" i="21"/>
  <c r="AX1215" i="21"/>
  <c r="AX1214" i="21"/>
  <c r="AU1214" i="21"/>
  <c r="AR1215" i="21"/>
  <c r="AR1214" i="21"/>
  <c r="AO1214" i="21"/>
  <c r="AL1215" i="21"/>
  <c r="AL1214" i="21"/>
  <c r="AX1241" i="21"/>
  <c r="AI1214" i="21"/>
  <c r="AU1189" i="21"/>
  <c r="AU1240" i="21"/>
  <c r="AU1188" i="21"/>
  <c r="AR1241" i="21"/>
  <c r="AO1241" i="21"/>
  <c r="AO1189" i="21"/>
  <c r="AO1240" i="21"/>
  <c r="AO1188" i="21"/>
  <c r="AU1206" i="21"/>
  <c r="AU1129" i="21"/>
  <c r="AX1233" i="21"/>
  <c r="AL1258" i="21"/>
  <c r="AI1155" i="21"/>
  <c r="AL1180" i="21"/>
  <c r="AO1181" i="21"/>
  <c r="AR1155" i="21"/>
  <c r="AX1180" i="21"/>
  <c r="BD1258" i="21"/>
  <c r="AI1128" i="21"/>
  <c r="BA1205" i="21"/>
  <c r="BA1204" i="21"/>
  <c r="AO1205" i="21"/>
  <c r="AO1204" i="21"/>
  <c r="AX1230" i="21"/>
  <c r="BM1178" i="21"/>
  <c r="AU1231" i="21"/>
  <c r="AI1126" i="21"/>
  <c r="AO1231" i="21"/>
  <c r="AR1179" i="21"/>
  <c r="AO1127" i="21"/>
  <c r="AX1257" i="21"/>
  <c r="AO1178" i="21"/>
  <c r="AR1230" i="21"/>
  <c r="AL1257" i="21"/>
  <c r="AO1202" i="21"/>
  <c r="AX1229" i="21"/>
  <c r="AR1124" i="21"/>
  <c r="AX1176" i="21"/>
  <c r="AU1229" i="21"/>
  <c r="AX1254" i="21"/>
  <c r="AX1202" i="21"/>
  <c r="AR1176" i="21"/>
  <c r="AU1125" i="21"/>
  <c r="AU1176" i="21"/>
  <c r="AO1228" i="21"/>
  <c r="AU1151" i="21"/>
  <c r="AU1228" i="21"/>
  <c r="AL1177" i="21"/>
  <c r="BA1228" i="21"/>
  <c r="AR1229" i="21"/>
  <c r="AL1203" i="21"/>
  <c r="AO1176" i="21"/>
  <c r="BA1202" i="21"/>
  <c r="BO1174" i="21"/>
  <c r="AX1253" i="21"/>
  <c r="AU1253" i="21"/>
  <c r="BA1201" i="21"/>
  <c r="BA1200" i="21"/>
  <c r="AR1253" i="21"/>
  <c r="AO1253" i="21"/>
  <c r="AO1252" i="21"/>
  <c r="AO1201" i="21"/>
  <c r="AO1200" i="21"/>
  <c r="AX1227" i="21"/>
  <c r="BA1253" i="21"/>
  <c r="AX1226" i="21"/>
  <c r="AR1149" i="21"/>
  <c r="AU1227" i="21"/>
  <c r="AL1200" i="21"/>
  <c r="AL1149" i="21"/>
  <c r="AU1174" i="21"/>
  <c r="AR1227" i="21"/>
  <c r="AR1174" i="21"/>
  <c r="AO1123" i="21"/>
  <c r="AI1201" i="21"/>
  <c r="AX1200" i="21"/>
  <c r="AL1253" i="21"/>
  <c r="AR1175" i="21"/>
  <c r="AI1149" i="21"/>
  <c r="AR1123" i="21"/>
  <c r="AL1226" i="21"/>
  <c r="AI1175" i="21"/>
  <c r="AU1201" i="21"/>
  <c r="AO1227" i="21"/>
  <c r="AL1148" i="21"/>
  <c r="AI1253" i="21"/>
  <c r="AX1175" i="21"/>
  <c r="BI1122" i="21"/>
  <c r="AX1174" i="21"/>
  <c r="BG1122" i="21"/>
  <c r="BA1251" i="21"/>
  <c r="AO1251" i="21"/>
  <c r="AX1225" i="21"/>
  <c r="AU1225" i="21"/>
  <c r="BK1121" i="21"/>
  <c r="AX1251" i="21"/>
  <c r="AO1121" i="21"/>
  <c r="BA1224" i="21"/>
  <c r="AO1249" i="21"/>
  <c r="AO1248" i="21"/>
  <c r="AO1197" i="21"/>
  <c r="AO1196" i="21"/>
  <c r="AX1249" i="21"/>
  <c r="AR1222" i="21"/>
  <c r="AR1119" i="21"/>
  <c r="BA1197" i="21"/>
  <c r="AX1223" i="21"/>
  <c r="BA1249" i="21"/>
  <c r="AX1170" i="21"/>
  <c r="AI1223" i="21"/>
  <c r="AL1119" i="21"/>
  <c r="AX1171" i="21"/>
  <c r="AO1170" i="21"/>
  <c r="BG1119" i="21"/>
  <c r="AR1247" i="21"/>
  <c r="AR1246" i="21"/>
  <c r="AO1247" i="21"/>
  <c r="AO1195" i="21"/>
  <c r="AO1194" i="21"/>
  <c r="AU1117" i="21"/>
  <c r="AX1221" i="21"/>
  <c r="AO1117" i="21"/>
  <c r="AU1221" i="21"/>
  <c r="AL1247" i="21"/>
  <c r="AL1169" i="21"/>
  <c r="AL1195" i="21"/>
  <c r="AR1221" i="21"/>
  <c r="AR1168" i="21"/>
  <c r="AO1143" i="21"/>
  <c r="AO1220" i="21"/>
  <c r="AX1168" i="21"/>
  <c r="AU1168" i="21"/>
  <c r="AL1143" i="21"/>
  <c r="AO1221" i="21"/>
  <c r="AO1169" i="21"/>
  <c r="O1" i="65"/>
  <c r="N46" i="21"/>
  <c r="N60" i="21" s="1"/>
  <c r="N74" i="21" s="1"/>
  <c r="N88" i="21" s="1"/>
  <c r="N102" i="21" s="1"/>
  <c r="N116" i="21" s="1"/>
  <c r="N130" i="21" s="1"/>
  <c r="N144" i="21" s="1"/>
  <c r="N158" i="21" s="1"/>
  <c r="N172" i="21" s="1"/>
  <c r="N186" i="21" s="1"/>
  <c r="N200" i="21" s="1"/>
  <c r="N214" i="21" s="1"/>
  <c r="N228" i="21" s="1"/>
  <c r="N242" i="21" s="1"/>
  <c r="N256" i="21" s="1"/>
  <c r="N270" i="21" s="1"/>
  <c r="N284" i="21" s="1"/>
  <c r="N298" i="21" s="1"/>
  <c r="N312" i="21" s="1"/>
  <c r="N326" i="21" s="1"/>
  <c r="N340" i="21" s="1"/>
  <c r="O46" i="21"/>
  <c r="O60" i="21" s="1"/>
  <c r="O74" i="21"/>
  <c r="O88" i="21" s="1"/>
  <c r="O102" i="21" s="1"/>
  <c r="O116" i="21" s="1"/>
  <c r="O130" i="21" s="1"/>
  <c r="O144" i="21" s="1"/>
  <c r="O158" i="21" s="1"/>
  <c r="O172" i="21" s="1"/>
  <c r="O186" i="21" s="1"/>
  <c r="O200" i="21" s="1"/>
  <c r="O214" i="21" s="1"/>
  <c r="O228" i="21" s="1"/>
  <c r="O242" i="21" s="1"/>
  <c r="O256" i="21" s="1"/>
  <c r="O270" i="21" s="1"/>
  <c r="O284" i="21" s="1"/>
  <c r="O298" i="21" s="1"/>
  <c r="O312" i="21" s="1"/>
  <c r="O326" i="21" s="1"/>
  <c r="O340" i="21" s="1"/>
  <c r="N47" i="21"/>
  <c r="N61" i="21" s="1"/>
  <c r="N75" i="21" s="1"/>
  <c r="N89" i="21" s="1"/>
  <c r="N103" i="21" s="1"/>
  <c r="N117" i="21" s="1"/>
  <c r="N131" i="21" s="1"/>
  <c r="N145" i="21" s="1"/>
  <c r="N159" i="21" s="1"/>
  <c r="N173" i="21" s="1"/>
  <c r="N187" i="21" s="1"/>
  <c r="N201" i="21" s="1"/>
  <c r="N215" i="21" s="1"/>
  <c r="N229" i="21" s="1"/>
  <c r="N243" i="21" s="1"/>
  <c r="N257" i="21" s="1"/>
  <c r="N271" i="21" s="1"/>
  <c r="N285" i="21" s="1"/>
  <c r="N299" i="21" s="1"/>
  <c r="N313" i="21" s="1"/>
  <c r="N327" i="21" s="1"/>
  <c r="N341" i="21" s="1"/>
  <c r="O47" i="21"/>
  <c r="O61" i="21" s="1"/>
  <c r="O75" i="21"/>
  <c r="O89" i="21" s="1"/>
  <c r="O103" i="21" s="1"/>
  <c r="O117" i="21"/>
  <c r="O131" i="21" s="1"/>
  <c r="O145" i="21" s="1"/>
  <c r="O159" i="21" s="1"/>
  <c r="O173" i="21" s="1"/>
  <c r="O187" i="21"/>
  <c r="O201" i="21" s="1"/>
  <c r="O215" i="21" s="1"/>
  <c r="O229" i="21" s="1"/>
  <c r="O243" i="21" s="1"/>
  <c r="O257" i="21" s="1"/>
  <c r="O271" i="21" s="1"/>
  <c r="O285" i="21" s="1"/>
  <c r="O299" i="21" s="1"/>
  <c r="O313" i="21" s="1"/>
  <c r="O327" i="21" s="1"/>
  <c r="O341" i="21" s="1"/>
  <c r="AO1114" i="21"/>
  <c r="AU1244" i="21"/>
  <c r="AI1167" i="21"/>
  <c r="AX1192" i="21"/>
  <c r="AI1193" i="21"/>
  <c r="AO1244" i="21"/>
  <c r="Z1" i="21"/>
  <c r="Y1" i="21"/>
  <c r="X1" i="21"/>
  <c r="W1" i="21"/>
  <c r="N24" i="21"/>
  <c r="N26" i="21"/>
  <c r="O31" i="21"/>
  <c r="CE1219" i="21"/>
  <c r="CD1219" i="21"/>
  <c r="CD1220" i="21"/>
  <c r="L1029" i="21" s="1"/>
  <c r="CC1219" i="21"/>
  <c r="L1000" i="21" s="1"/>
  <c r="CA1219" i="21"/>
  <c r="L916" i="21" s="1"/>
  <c r="CB1219" i="21"/>
  <c r="CB1220" i="21" s="1"/>
  <c r="CB1221" i="21"/>
  <c r="CF1219" i="21"/>
  <c r="L874" i="21"/>
  <c r="BZ1219" i="21"/>
  <c r="BW1219" i="21"/>
  <c r="BU1219" i="21"/>
  <c r="BT1219" i="21"/>
  <c r="BS1219" i="21"/>
  <c r="BR1219" i="21"/>
  <c r="CE1167" i="21"/>
  <c r="L622" i="21"/>
  <c r="CD1167" i="21"/>
  <c r="CD1168" i="21" s="1"/>
  <c r="L595" i="21" s="1"/>
  <c r="CD1169" i="21"/>
  <c r="AU1166" i="21"/>
  <c r="CC1167" i="21"/>
  <c r="L566" i="21"/>
  <c r="CA1167" i="21"/>
  <c r="L510" i="21"/>
  <c r="CB1167" i="21"/>
  <c r="CF1167" i="21"/>
  <c r="L468" i="21" s="1"/>
  <c r="BY1167" i="21"/>
  <c r="L440" i="21"/>
  <c r="BW1167" i="21"/>
  <c r="BW1168" i="21"/>
  <c r="BU1167" i="21"/>
  <c r="BT1167" i="21"/>
  <c r="BS1167" i="21"/>
  <c r="BR1167" i="21"/>
  <c r="AO1115" i="21"/>
  <c r="AL1141" i="21"/>
  <c r="AR1115" i="21"/>
  <c r="BI1114" i="21"/>
  <c r="BG1115" i="21"/>
  <c r="AU1115" i="21"/>
  <c r="E21" i="63"/>
  <c r="AR1219" i="21"/>
  <c r="AL1219" i="21"/>
  <c r="AL1192" i="21"/>
  <c r="DC1219" i="21"/>
  <c r="CS1219" i="21"/>
  <c r="CV1219" i="21"/>
  <c r="CY1219" i="21"/>
  <c r="DB1219" i="21"/>
  <c r="BQ1219" i="21"/>
  <c r="BQ1220" i="21" s="1"/>
  <c r="BQ1221" i="21"/>
  <c r="BQ1222" i="21" s="1"/>
  <c r="BQ1223" i="21" s="1"/>
  <c r="BQ1224" i="21" s="1"/>
  <c r="BQ1225" i="21" s="1"/>
  <c r="BQ1226" i="21" s="1"/>
  <c r="BQ1227" i="21" s="1"/>
  <c r="BQ1228" i="21" s="1"/>
  <c r="BQ1229" i="21" s="1"/>
  <c r="BV1219" i="21"/>
  <c r="BV1220" i="21"/>
  <c r="BV1221" i="21" s="1"/>
  <c r="BV1222" i="21" s="1"/>
  <c r="BV1223" i="21" s="1"/>
  <c r="BV1224" i="21" s="1"/>
  <c r="BV1225" i="21" s="1"/>
  <c r="BV1226" i="21" s="1"/>
  <c r="BV1227" i="21" s="1"/>
  <c r="BV1228" i="21" s="1"/>
  <c r="BV1229" i="21" s="1"/>
  <c r="BX1219" i="21"/>
  <c r="BX1220" i="21" s="1"/>
  <c r="BX1221" i="21" s="1"/>
  <c r="BX1222" i="21" s="1"/>
  <c r="BX1223" i="21" s="1"/>
  <c r="BX1224" i="21" s="1"/>
  <c r="BX1225" i="21"/>
  <c r="BX1226" i="21" s="1"/>
  <c r="BX1227" i="21" s="1"/>
  <c r="BX1228" i="21" s="1"/>
  <c r="BX1229" i="21" s="1"/>
  <c r="BY1219" i="21"/>
  <c r="BY1220" i="21"/>
  <c r="BY1221" i="21" s="1"/>
  <c r="BY1222" i="21"/>
  <c r="BY1223" i="21" s="1"/>
  <c r="BY1224" i="21" s="1"/>
  <c r="BY1225" i="21" s="1"/>
  <c r="BY1226" i="21" s="1"/>
  <c r="BY1227" i="21" s="1"/>
  <c r="BY1228" i="21" s="1"/>
  <c r="BY1229" i="21" s="1"/>
  <c r="BQ1167" i="21"/>
  <c r="BQ1168" i="21" s="1"/>
  <c r="BQ1169" i="21" s="1"/>
  <c r="BQ1170" i="21"/>
  <c r="BQ1171" i="21" s="1"/>
  <c r="BQ1172" i="21" s="1"/>
  <c r="BQ1173" i="21" s="1"/>
  <c r="BQ1174" i="21" s="1"/>
  <c r="BQ1175" i="21" s="1"/>
  <c r="BQ1176" i="21" s="1"/>
  <c r="BQ1177" i="21"/>
  <c r="BV1167" i="21"/>
  <c r="BV1168" i="21" s="1"/>
  <c r="BV1169" i="21" s="1"/>
  <c r="BV1170" i="21" s="1"/>
  <c r="BV1171" i="21" s="1"/>
  <c r="BV1172" i="21" s="1"/>
  <c r="BV1173" i="21" s="1"/>
  <c r="BV1174" i="21" s="1"/>
  <c r="BV1175" i="21" s="1"/>
  <c r="BV1176" i="21" s="1"/>
  <c r="BV1177" i="21" s="1"/>
  <c r="BX1167" i="21"/>
  <c r="BX1168" i="21" s="1"/>
  <c r="BX1169" i="21"/>
  <c r="BX1170" i="21" s="1"/>
  <c r="BX1171" i="21"/>
  <c r="BX1172" i="21" s="1"/>
  <c r="BX1173" i="21" s="1"/>
  <c r="BX1174" i="21" s="1"/>
  <c r="BX1175" i="21" s="1"/>
  <c r="BX1176" i="21" s="1"/>
  <c r="BX1177" i="21" s="1"/>
  <c r="BZ1167" i="21"/>
  <c r="BZ1168" i="21"/>
  <c r="BZ1169" i="21"/>
  <c r="BZ1170" i="21" s="1"/>
  <c r="BZ1171" i="21" s="1"/>
  <c r="BZ1172" i="21" s="1"/>
  <c r="BZ1173" i="21" s="1"/>
  <c r="BZ1174" i="21" s="1"/>
  <c r="BZ1175" i="21" s="1"/>
  <c r="BZ1176" i="21"/>
  <c r="BZ1177" i="21" s="1"/>
  <c r="E1" i="21"/>
  <c r="AU1219" i="21"/>
  <c r="AX1218" i="21"/>
  <c r="AF1243" i="21"/>
  <c r="AF2" i="65"/>
  <c r="A21" i="63"/>
  <c r="A6" i="63"/>
  <c r="E6" i="63" s="1"/>
  <c r="A1" i="63"/>
  <c r="CF1218" i="21"/>
  <c r="CE1218" i="21"/>
  <c r="CD1218" i="21"/>
  <c r="CC1218" i="21"/>
  <c r="CB1218" i="21"/>
  <c r="CA1218" i="21"/>
  <c r="BZ1218" i="21"/>
  <c r="BY1218" i="21"/>
  <c r="BX1218" i="21"/>
  <c r="BW1218" i="21"/>
  <c r="BV1218" i="21"/>
  <c r="BU1218" i="21"/>
  <c r="BT1218" i="21"/>
  <c r="BS1218" i="21"/>
  <c r="BR1218" i="21"/>
  <c r="BQ1218" i="21"/>
  <c r="CF1166" i="21"/>
  <c r="CE1166" i="21"/>
  <c r="CD1166" i="21"/>
  <c r="CC1166" i="21"/>
  <c r="CB1166" i="21"/>
  <c r="CA1166" i="21"/>
  <c r="BZ1166" i="21"/>
  <c r="BY1166" i="21"/>
  <c r="BX1166" i="21"/>
  <c r="BW1166" i="21"/>
  <c r="BV1166" i="21"/>
  <c r="BU1166" i="21"/>
  <c r="BT1166" i="21"/>
  <c r="BS1166" i="21"/>
  <c r="BR1166" i="21"/>
  <c r="BQ1166" i="21"/>
  <c r="S1" i="21"/>
  <c r="I18" i="54"/>
  <c r="I17" i="54"/>
  <c r="I16" i="54"/>
  <c r="I15" i="54"/>
  <c r="I14" i="54"/>
  <c r="I13" i="54"/>
  <c r="O21" i="21"/>
  <c r="V1" i="21"/>
  <c r="T1" i="21"/>
  <c r="A22" i="63"/>
  <c r="U1" i="21"/>
  <c r="A23" i="63"/>
  <c r="AV1" i="65"/>
  <c r="N20" i="21"/>
  <c r="P20" i="21"/>
  <c r="AV2" i="65"/>
  <c r="B1" i="65"/>
  <c r="B2" i="65"/>
  <c r="I3" i="21"/>
  <c r="C2" i="63"/>
  <c r="A2" i="63"/>
  <c r="O20" i="21"/>
  <c r="Q20" i="21"/>
  <c r="G3" i="21"/>
  <c r="AL1229" i="21"/>
  <c r="BK1229" i="21"/>
  <c r="BK1228" i="21"/>
  <c r="BA1193" i="21"/>
  <c r="AU1192" i="21"/>
  <c r="AO1192" i="21"/>
  <c r="BA1192" i="21"/>
  <c r="BM1167" i="21"/>
  <c r="BM1166" i="21"/>
  <c r="AL1245" i="21"/>
  <c r="BI1219" i="21"/>
  <c r="AO1245" i="21"/>
  <c r="BI1218" i="21"/>
  <c r="AL1218" i="21"/>
  <c r="BI1166" i="21"/>
  <c r="AX1219" i="21"/>
  <c r="BI1169" i="21"/>
  <c r="BI1168" i="21"/>
  <c r="BM1168" i="21"/>
  <c r="BM1169" i="21"/>
  <c r="AR1245" i="21"/>
  <c r="AX1245" i="21"/>
  <c r="AO1219" i="21"/>
  <c r="AI1192" i="21"/>
  <c r="AI1220" i="21"/>
  <c r="AL1220" i="21"/>
  <c r="AO1193" i="21"/>
  <c r="BD1245" i="21"/>
  <c r="BK1169" i="21"/>
  <c r="BK1168" i="21"/>
  <c r="BK1221" i="21"/>
  <c r="AI1221" i="21"/>
  <c r="AL1221" i="21"/>
  <c r="BD1247" i="21"/>
  <c r="BD1253" i="21"/>
  <c r="BI1176" i="21"/>
  <c r="BD1249" i="21"/>
  <c r="BK1225" i="21"/>
  <c r="BI1178" i="21"/>
  <c r="BI1179" i="21"/>
  <c r="BI1174" i="21"/>
  <c r="AI1227" i="21"/>
  <c r="BM1179" i="21"/>
  <c r="BM1180" i="21"/>
  <c r="BM1175" i="21"/>
  <c r="BM1174" i="21"/>
  <c r="BI1230" i="21"/>
  <c r="AL1230" i="21"/>
  <c r="BM1233" i="21"/>
  <c r="BI1231" i="21"/>
  <c r="BI1222" i="21"/>
  <c r="BK1223" i="21"/>
  <c r="BK1181" i="21"/>
  <c r="BK1189" i="21"/>
  <c r="BK1188" i="21"/>
  <c r="BP1188" i="21" s="1"/>
  <c r="BK1222" i="21"/>
  <c r="BK1230" i="21"/>
  <c r="AI1231" i="21"/>
  <c r="BK1231" i="21"/>
  <c r="AL1231" i="21"/>
  <c r="BK1232" i="21"/>
  <c r="BK1240" i="21"/>
  <c r="BK1241" i="21"/>
  <c r="BP1241" i="21" s="1"/>
  <c r="AL1241" i="21"/>
  <c r="BI1170" i="21"/>
  <c r="BD1250" i="21"/>
  <c r="BO1175" i="21"/>
  <c r="BI1188" i="21"/>
  <c r="J884" i="21"/>
  <c r="J885" i="21"/>
  <c r="J879" i="21"/>
  <c r="J479" i="21"/>
  <c r="J881" i="21"/>
  <c r="J478" i="21"/>
  <c r="J880" i="21"/>
  <c r="I478" i="21"/>
  <c r="I479" i="21"/>
  <c r="I881" i="21"/>
  <c r="I884" i="21"/>
  <c r="H884" i="21"/>
  <c r="I885" i="21"/>
  <c r="I880" i="21"/>
  <c r="I879" i="21"/>
  <c r="AX1258" i="21"/>
  <c r="AL1259" i="21"/>
  <c r="AO1154" i="21"/>
  <c r="AL1207" i="21"/>
  <c r="AU1198" i="21"/>
  <c r="AU1193" i="21"/>
  <c r="K682" i="21"/>
  <c r="K681" i="21"/>
  <c r="K692" i="21"/>
  <c r="K695" i="21"/>
  <c r="AR1140" i="21"/>
  <c r="AL1140" i="21"/>
  <c r="AU1141" i="21"/>
  <c r="AR1141" i="21"/>
  <c r="AO1168" i="21"/>
  <c r="AL1194" i="21"/>
  <c r="AL1246" i="21"/>
  <c r="AU1194" i="21"/>
  <c r="BA1194" i="21"/>
  <c r="AO1145" i="21"/>
  <c r="AI1121" i="21"/>
  <c r="AL1147" i="21"/>
  <c r="AX1250" i="21"/>
  <c r="AI1229" i="21"/>
  <c r="AO1125" i="21"/>
  <c r="AO1229" i="21"/>
  <c r="AO1150" i="21"/>
  <c r="AR1178" i="21"/>
  <c r="AU1169" i="21"/>
  <c r="AX1196" i="21"/>
  <c r="AU1248" i="21"/>
  <c r="AO1146" i="21"/>
  <c r="AI1150" i="21"/>
  <c r="AR1202" i="21"/>
  <c r="AR1203" i="21"/>
  <c r="AI1256" i="21"/>
  <c r="AO1141" i="21"/>
  <c r="AI1141" i="21"/>
  <c r="AU1114" i="21"/>
  <c r="AI1143" i="21"/>
  <c r="AI1142" i="21"/>
  <c r="AR1117" i="21"/>
  <c r="AO1142" i="21"/>
  <c r="AR1194" i="21"/>
  <c r="AR1145" i="21"/>
  <c r="AU1145" i="21"/>
  <c r="AL1120" i="21"/>
  <c r="AU1146" i="21"/>
  <c r="AI1122" i="21"/>
  <c r="AL1123" i="21"/>
  <c r="AI1123" i="21"/>
  <c r="AO1149" i="21"/>
  <c r="AR1148" i="21"/>
  <c r="AU1149" i="21"/>
  <c r="AO1122" i="21"/>
  <c r="AU1122" i="21"/>
  <c r="AU1123" i="21"/>
  <c r="AL1125" i="21"/>
  <c r="AL1254" i="21"/>
  <c r="AR1254" i="21"/>
  <c r="AU1204" i="21"/>
  <c r="AU1143" i="21"/>
  <c r="AR1143" i="21"/>
  <c r="AR1116" i="21"/>
  <c r="AO1118" i="21"/>
  <c r="AR1144" i="21"/>
  <c r="AR1147" i="21"/>
  <c r="AR1125" i="21"/>
  <c r="AU1150" i="21"/>
  <c r="AU1202" i="21"/>
  <c r="K262" i="21"/>
  <c r="K258" i="21"/>
  <c r="K250" i="21"/>
  <c r="K261" i="21"/>
  <c r="K249" i="21"/>
  <c r="K245" i="21"/>
  <c r="K260" i="21"/>
  <c r="K248" i="21"/>
  <c r="K263" i="21"/>
  <c r="K259" i="21"/>
  <c r="K251" i="21"/>
  <c r="K118" i="21"/>
  <c r="K123" i="21"/>
  <c r="K119" i="21"/>
  <c r="K134" i="21"/>
  <c r="K136" i="21"/>
  <c r="K124" i="21"/>
  <c r="K566" i="21"/>
  <c r="K582" i="21"/>
  <c r="K576" i="21"/>
  <c r="K581" i="21"/>
  <c r="K573" i="21"/>
  <c r="K584" i="21"/>
  <c r="K572" i="21"/>
  <c r="K583" i="21"/>
  <c r="K571" i="21"/>
  <c r="K528" i="21"/>
  <c r="K524" i="21"/>
  <c r="K516" i="21"/>
  <c r="K515" i="21"/>
  <c r="K511" i="21"/>
  <c r="K520" i="21"/>
  <c r="K525" i="21"/>
  <c r="K517" i="21"/>
  <c r="K513" i="21"/>
  <c r="K373" i="21"/>
  <c r="K361" i="21"/>
  <c r="K357" i="21"/>
  <c r="K372" i="21"/>
  <c r="K366" i="21"/>
  <c r="K360" i="21"/>
  <c r="K356" i="21"/>
  <c r="K375" i="21"/>
  <c r="K371" i="21"/>
  <c r="K363" i="21"/>
  <c r="K359" i="21"/>
  <c r="K374" i="21"/>
  <c r="K370" i="21"/>
  <c r="K362" i="21"/>
  <c r="K358" i="21"/>
  <c r="K1099" i="21"/>
  <c r="K1017" i="21"/>
  <c r="K1016" i="21"/>
  <c r="K1003" i="21"/>
  <c r="K916" i="21"/>
  <c r="K921" i="21"/>
  <c r="K920" i="21"/>
  <c r="K918" i="21"/>
  <c r="K735" i="21"/>
  <c r="K738" i="21"/>
  <c r="K736" i="21"/>
  <c r="K291" i="21"/>
  <c r="K290" i="21"/>
  <c r="K293" i="21"/>
  <c r="K277" i="21"/>
  <c r="K292" i="21"/>
  <c r="K282" i="21"/>
  <c r="K104" i="21"/>
  <c r="K90" i="21"/>
  <c r="K110" i="21"/>
  <c r="K97" i="21"/>
  <c r="K93" i="21"/>
  <c r="K96" i="21"/>
  <c r="K91" i="21"/>
  <c r="K107" i="21"/>
  <c r="K94" i="21"/>
  <c r="K44" i="21"/>
  <c r="K34" i="21"/>
  <c r="K41" i="21"/>
  <c r="K48" i="21"/>
  <c r="K58" i="21"/>
  <c r="K51" i="21"/>
  <c r="K50" i="21"/>
  <c r="K594" i="21"/>
  <c r="K611" i="21"/>
  <c r="K595" i="21"/>
  <c r="K610" i="21"/>
  <c r="K604" i="21"/>
  <c r="K598" i="21"/>
  <c r="K609" i="21"/>
  <c r="K597" i="21"/>
  <c r="K612" i="21"/>
  <c r="K596" i="21"/>
  <c r="K440" i="21"/>
  <c r="K456" i="21"/>
  <c r="K454" i="21"/>
  <c r="K442" i="21"/>
  <c r="K441" i="21"/>
  <c r="K328" i="21"/>
  <c r="K349" i="21"/>
  <c r="K333" i="21"/>
  <c r="K329" i="21"/>
  <c r="K348" i="21"/>
  <c r="K347" i="21"/>
  <c r="K335" i="21"/>
  <c r="K342" i="21"/>
  <c r="K1028" i="21"/>
  <c r="K1033" i="21"/>
  <c r="K1045" i="21"/>
  <c r="K1044" i="21"/>
  <c r="K1031" i="21"/>
  <c r="K1034" i="21"/>
  <c r="K710" i="21"/>
  <c r="K720" i="21"/>
  <c r="K712" i="21"/>
  <c r="K711" i="21"/>
  <c r="K21" i="21"/>
  <c r="K13" i="21"/>
  <c r="K8" i="21"/>
  <c r="K27" i="21"/>
  <c r="K23" i="21"/>
  <c r="K16" i="21"/>
  <c r="K10" i="21"/>
  <c r="K184" i="21"/>
  <c r="K162" i="21"/>
  <c r="K181" i="21"/>
  <c r="K180" i="21"/>
  <c r="K170" i="21"/>
  <c r="K179" i="21"/>
  <c r="K175" i="21"/>
  <c r="K72" i="21"/>
  <c r="K76" i="21"/>
  <c r="K78" i="21"/>
  <c r="K68" i="21"/>
  <c r="K64" i="21"/>
  <c r="K80" i="21"/>
  <c r="K622" i="21"/>
  <c r="K636" i="21"/>
  <c r="K624" i="21"/>
  <c r="K627" i="21"/>
  <c r="K638" i="21"/>
  <c r="K626" i="21"/>
  <c r="K625" i="21"/>
  <c r="K426" i="21"/>
  <c r="K429" i="21"/>
  <c r="K310" i="21"/>
  <c r="K321" i="21"/>
  <c r="K305" i="21"/>
  <c r="K1071" i="21"/>
  <c r="K1070" i="21"/>
  <c r="K791" i="21"/>
  <c r="K793" i="21"/>
  <c r="K805" i="21"/>
  <c r="K237" i="21"/>
  <c r="K233" i="21"/>
  <c r="K221" i="21"/>
  <c r="K226" i="21"/>
  <c r="K235" i="21"/>
  <c r="K231" i="21"/>
  <c r="K222" i="21"/>
  <c r="K188" i="21"/>
  <c r="K204" i="21"/>
  <c r="K193" i="21"/>
  <c r="K189" i="21"/>
  <c r="K482" i="21"/>
  <c r="K499" i="21"/>
  <c r="K487" i="21"/>
  <c r="K486" i="21"/>
  <c r="K501" i="21"/>
  <c r="K485" i="21"/>
  <c r="K496" i="21"/>
  <c r="K484" i="21"/>
  <c r="K404" i="21"/>
  <c r="K394" i="21"/>
  <c r="K656" i="21"/>
  <c r="K655" i="21"/>
  <c r="K903" i="21"/>
  <c r="K894" i="21"/>
  <c r="K762" i="21"/>
  <c r="K769" i="21"/>
  <c r="K768" i="21"/>
  <c r="K764" i="21"/>
  <c r="J475" i="21"/>
  <c r="I475" i="21"/>
  <c r="AX1206" i="21"/>
  <c r="BD1259" i="21"/>
  <c r="AU1259" i="21"/>
  <c r="AL1178" i="21"/>
  <c r="BM1176" i="21"/>
  <c r="BM1125" i="21"/>
  <c r="BK1124" i="21"/>
  <c r="AI1177" i="21"/>
  <c r="AL1202" i="21"/>
  <c r="BK1125" i="21"/>
  <c r="BI1123" i="21"/>
  <c r="AI1174" i="21"/>
  <c r="AL1174" i="21"/>
  <c r="AR1200" i="21"/>
  <c r="AU1252" i="21"/>
  <c r="BI1175" i="21"/>
  <c r="BG1123" i="21"/>
  <c r="AI1194" i="21"/>
  <c r="AU1142" i="21"/>
  <c r="AI1168" i="21"/>
  <c r="AU1247" i="21"/>
  <c r="AU1170" i="21"/>
  <c r="AI1170" i="21"/>
  <c r="AI1248" i="21"/>
  <c r="AU1249" i="21"/>
  <c r="AR1196" i="21"/>
  <c r="BI1115" i="21"/>
  <c r="AL1166" i="21"/>
  <c r="BG1114" i="21"/>
  <c r="BG1118" i="21"/>
  <c r="AI1119" i="21"/>
  <c r="H25" i="21" s="1"/>
  <c r="AI1166" i="21"/>
  <c r="BO1167" i="21"/>
  <c r="AX1247" i="21"/>
  <c r="AI1247" i="21"/>
  <c r="AX1207" i="21"/>
  <c r="AR1207" i="21"/>
  <c r="AR1192" i="21"/>
  <c r="BO1166" i="21"/>
  <c r="AL1168" i="21"/>
  <c r="AI1196" i="21"/>
  <c r="AI1255" i="21"/>
  <c r="BI1128" i="21"/>
  <c r="AL1129" i="21"/>
  <c r="K698" i="21"/>
  <c r="K685" i="21"/>
  <c r="K699" i="21"/>
  <c r="BA1254" i="21"/>
  <c r="AR1250" i="21"/>
  <c r="K198" i="21"/>
  <c r="K502" i="21"/>
  <c r="K492" i="21"/>
  <c r="K503" i="21"/>
  <c r="K1072" i="21"/>
  <c r="K1073" i="21"/>
  <c r="K1060" i="21"/>
  <c r="K848" i="21"/>
  <c r="K447" i="21"/>
  <c r="K445" i="21"/>
  <c r="K446" i="21"/>
  <c r="K1004" i="21"/>
  <c r="K444" i="21"/>
  <c r="K86" i="21"/>
  <c r="K83" i="21"/>
  <c r="K422" i="21"/>
  <c r="K324" i="21"/>
  <c r="K726" i="21"/>
  <c r="J474" i="21"/>
  <c r="I474" i="21"/>
  <c r="AI1204" i="21"/>
  <c r="AU1153" i="21"/>
  <c r="AI1202" i="21"/>
  <c r="AL1176" i="21"/>
  <c r="AI1176" i="21"/>
  <c r="AR1255" i="21"/>
  <c r="BI1125" i="21"/>
  <c r="AI1125" i="21"/>
  <c r="BI1124" i="21"/>
  <c r="AL1124" i="21"/>
  <c r="BM1177" i="21"/>
  <c r="AX1203" i="21"/>
  <c r="AO1232" i="21"/>
  <c r="BK1180" i="21"/>
  <c r="AU1180" i="21"/>
  <c r="AL1206" i="21"/>
  <c r="BI1180" i="21"/>
  <c r="BM1115" i="21"/>
  <c r="BM1114" i="21"/>
  <c r="AX1166" i="21"/>
  <c r="BI1167" i="21"/>
  <c r="AI1252" i="21"/>
  <c r="AR1226" i="21"/>
  <c r="AL1227" i="21"/>
  <c r="AU1172" i="21"/>
  <c r="AR1251" i="21"/>
  <c r="AX1246" i="21"/>
  <c r="AU1220" i="21"/>
  <c r="AI1116" i="21"/>
  <c r="H6" i="21" s="1"/>
  <c r="AO1116" i="21"/>
  <c r="AR1220" i="21"/>
  <c r="BO1220" i="21"/>
  <c r="BO1221" i="21"/>
  <c r="BP1221" i="21" s="1"/>
  <c r="AL1142" i="21"/>
  <c r="AI1195" i="21"/>
  <c r="BG1117" i="21"/>
  <c r="AU1195" i="21"/>
  <c r="BI1220" i="21"/>
  <c r="BM1220" i="21"/>
  <c r="BP1220" i="21" s="1"/>
  <c r="BM1221" i="21"/>
  <c r="BM1117" i="21"/>
  <c r="H880" i="21"/>
  <c r="H879" i="21"/>
  <c r="CN1182" i="21"/>
  <c r="CN1183" i="21" s="1"/>
  <c r="CN1184" i="21" s="1"/>
  <c r="CN1185" i="21" s="1"/>
  <c r="CI1178" i="21"/>
  <c r="CI1179" i="21" s="1"/>
  <c r="CI1180" i="21" s="1"/>
  <c r="CI1181" i="21" s="1"/>
  <c r="CI1186" i="21" s="1"/>
  <c r="CI1187" i="21" s="1"/>
  <c r="CI1188" i="21" s="1"/>
  <c r="CI1189" i="21" s="1"/>
  <c r="CI1190" i="21" s="1"/>
  <c r="CI1191" i="21" s="1"/>
  <c r="CI1192" i="21" s="1"/>
  <c r="CI1193" i="21" s="1"/>
  <c r="CI1194" i="21" s="1"/>
  <c r="CI1195" i="21" s="1"/>
  <c r="CI1196" i="21" s="1"/>
  <c r="CI1197" i="21" s="1"/>
  <c r="CI1198" i="21" s="1"/>
  <c r="CI1199" i="21" s="1"/>
  <c r="CI1200" i="21" s="1"/>
  <c r="CI1201" i="21" s="1"/>
  <c r="CK1137" i="21"/>
  <c r="CK1138" i="21" s="1"/>
  <c r="CK1139" i="21" s="1"/>
  <c r="CK1140" i="21" s="1"/>
  <c r="CK1141" i="21" s="1"/>
  <c r="CK1142" i="21" s="1"/>
  <c r="CK1143" i="21" s="1"/>
  <c r="CK1130" i="21"/>
  <c r="CK1131" i="21" s="1"/>
  <c r="CK1132" i="21" s="1"/>
  <c r="CK1133" i="21" s="1"/>
  <c r="BW1126" i="21"/>
  <c r="BW1127" i="21" s="1"/>
  <c r="BW1128" i="21" s="1"/>
  <c r="BW1129" i="21" s="1"/>
  <c r="BW1134" i="21" s="1"/>
  <c r="BW1135" i="21" s="1"/>
  <c r="BW1136" i="21" s="1"/>
  <c r="BW1137" i="21" s="1"/>
  <c r="BW1138" i="21" s="1"/>
  <c r="BW1139" i="21" s="1"/>
  <c r="BW1140" i="21" s="1"/>
  <c r="BW1141" i="21" s="1"/>
  <c r="BW1142" i="21" s="1"/>
  <c r="BW1143" i="21" s="1"/>
  <c r="BW1132" i="21"/>
  <c r="BW1133" i="21" s="1"/>
  <c r="CN1126" i="21"/>
  <c r="CN1127" i="21" s="1"/>
  <c r="CN1128" i="21" s="1"/>
  <c r="CN1129" i="21" s="1"/>
  <c r="CN1134" i="21" s="1"/>
  <c r="CN1135" i="21" s="1"/>
  <c r="CN1136" i="21" s="1"/>
  <c r="CN1137" i="21" s="1"/>
  <c r="CN1138" i="21" s="1"/>
  <c r="CN1139" i="21" s="1"/>
  <c r="CN1140" i="21" s="1"/>
  <c r="CN1141" i="21" s="1"/>
  <c r="CN1142" i="21" s="1"/>
  <c r="CN1143" i="21" s="1"/>
  <c r="CN1133" i="21"/>
  <c r="L412" i="21"/>
  <c r="CM1126" i="21"/>
  <c r="CM1127" i="21" s="1"/>
  <c r="CM1128" i="21"/>
  <c r="CM1129" i="21" s="1"/>
  <c r="CM1134" i="21" s="1"/>
  <c r="CM1135" i="21" s="1"/>
  <c r="CM1136" i="21" s="1"/>
  <c r="CM1137" i="21" s="1"/>
  <c r="CM1138" i="21" s="1"/>
  <c r="CM1139" i="21" s="1"/>
  <c r="CM1140" i="21" s="1"/>
  <c r="CM1141" i="21" s="1"/>
  <c r="CM1142" i="21" s="1"/>
  <c r="CM1143" i="21" s="1"/>
  <c r="CM1130" i="21"/>
  <c r="CM1131" i="21" s="1"/>
  <c r="CM1132" i="21" s="1"/>
  <c r="CM1133" i="21" s="1"/>
  <c r="BV1116" i="21"/>
  <c r="BV1117" i="21"/>
  <c r="CD1116" i="21"/>
  <c r="CD1117" i="21"/>
  <c r="CD1118" i="21"/>
  <c r="CD1119" i="21"/>
  <c r="L248" i="21" s="1"/>
  <c r="H28" i="21"/>
  <c r="H31" i="21"/>
  <c r="H30" i="21"/>
  <c r="AJ1116" i="21"/>
  <c r="H29" i="21"/>
  <c r="H15" i="21"/>
  <c r="H27" i="21"/>
  <c r="H17" i="21"/>
  <c r="H16" i="21"/>
  <c r="BK1115" i="21"/>
  <c r="BK1122" i="21"/>
  <c r="BG1125" i="21"/>
  <c r="BO1181" i="21"/>
  <c r="BO1137" i="21"/>
  <c r="BM1188" i="21"/>
  <c r="H479" i="21"/>
  <c r="BO1189" i="21"/>
  <c r="BI1240" i="21"/>
  <c r="H885" i="21"/>
  <c r="BG1136" i="21"/>
  <c r="BG1129" i="21"/>
  <c r="BO1177" i="21"/>
  <c r="BI1229" i="21"/>
  <c r="BK1174" i="21"/>
  <c r="BI1224" i="21"/>
  <c r="BM1120" i="21"/>
  <c r="BO1169" i="21"/>
  <c r="BI1221" i="21"/>
  <c r="BG1116" i="21"/>
  <c r="BM1116" i="21"/>
  <c r="BK1218" i="21"/>
  <c r="BK1167" i="21"/>
  <c r="L594" i="21"/>
  <c r="S20" i="21"/>
  <c r="N40" i="21"/>
  <c r="P26" i="21"/>
  <c r="N43" i="21"/>
  <c r="N57" i="21" s="1"/>
  <c r="P43" i="21"/>
  <c r="P29" i="21"/>
  <c r="L1028" i="21"/>
  <c r="N30" i="21"/>
  <c r="AJ1123" i="21"/>
  <c r="AM1123" i="21" s="1"/>
  <c r="AP1123" i="21" s="1"/>
  <c r="AS1123" i="21" s="1"/>
  <c r="BB1123" i="21" s="1"/>
  <c r="AJ1121" i="21"/>
  <c r="AM1121" i="21"/>
  <c r="AP1121" i="21" s="1"/>
  <c r="AS1121" i="21" s="1"/>
  <c r="BB1121" i="21" s="1"/>
  <c r="O26" i="21"/>
  <c r="O40" i="21" s="1"/>
  <c r="Q40" i="21" s="1"/>
  <c r="AG1161" i="21"/>
  <c r="CA1220" i="21"/>
  <c r="L917" i="21"/>
  <c r="O22" i="21"/>
  <c r="CA1116" i="21"/>
  <c r="CA1117" i="21"/>
  <c r="L190" i="21" s="1"/>
  <c r="CA1118" i="21"/>
  <c r="O27" i="21"/>
  <c r="AF1178" i="21"/>
  <c r="AF1204" i="21" s="1"/>
  <c r="AF1230" i="21" s="1"/>
  <c r="CC1168" i="21"/>
  <c r="BY1168" i="21"/>
  <c r="CJ1220" i="21"/>
  <c r="CJ1221" i="21"/>
  <c r="L946" i="21" s="1"/>
  <c r="CC1220" i="21"/>
  <c r="BD1124" i="21"/>
  <c r="CJ1169" i="21"/>
  <c r="L540" i="21" s="1"/>
  <c r="L538" i="21"/>
  <c r="BU1116" i="21"/>
  <c r="BU1117" i="21" s="1"/>
  <c r="L62" i="21"/>
  <c r="AF1140" i="21"/>
  <c r="AF1166" i="21" s="1"/>
  <c r="BG1167" i="21" s="1"/>
  <c r="BD1115" i="21"/>
  <c r="BD1114" i="21"/>
  <c r="AG1148" i="21"/>
  <c r="BT1168" i="21"/>
  <c r="L356" i="21"/>
  <c r="CD1221" i="21"/>
  <c r="AJ1137" i="21"/>
  <c r="AM1137" i="21" s="1"/>
  <c r="AP1137" i="21" s="1"/>
  <c r="AS1137" i="21" s="1"/>
  <c r="BB1137" i="21" s="1"/>
  <c r="AG1163" i="21"/>
  <c r="AJ1163" i="21"/>
  <c r="AM1163" i="21" s="1"/>
  <c r="AP1163" i="21" s="1"/>
  <c r="AS1163" i="21" s="1"/>
  <c r="AJ1134" i="21"/>
  <c r="AM1134" i="21" s="1"/>
  <c r="AP1134" i="21" s="1"/>
  <c r="AS1134" i="21" s="1"/>
  <c r="BB1134" i="21" s="1"/>
  <c r="AG1160" i="21"/>
  <c r="AJ1160" i="21"/>
  <c r="AM1160" i="21" s="1"/>
  <c r="AP1160" i="21" s="1"/>
  <c r="AS1160" i="21" s="1"/>
  <c r="AG1145" i="21"/>
  <c r="AF1150" i="21"/>
  <c r="AF1176" i="21" s="1"/>
  <c r="O23" i="21"/>
  <c r="Q23" i="21"/>
  <c r="BD1136" i="21"/>
  <c r="BD1137" i="21"/>
  <c r="AF1162" i="21"/>
  <c r="AF1188" i="21"/>
  <c r="AF1142" i="21"/>
  <c r="AF1168" i="21" s="1"/>
  <c r="BD1117" i="21"/>
  <c r="CF1220" i="21"/>
  <c r="CF1221" i="21" s="1"/>
  <c r="L876" i="21" s="1"/>
  <c r="L875" i="21"/>
  <c r="BP1186" i="21"/>
  <c r="H478" i="21"/>
  <c r="H881" i="21"/>
  <c r="AJ1115" i="21"/>
  <c r="AM1115" i="21" s="1"/>
  <c r="AP1115" i="21" s="1"/>
  <c r="AS1115" i="21"/>
  <c r="BB1115" i="21" s="1"/>
  <c r="AG1141" i="21"/>
  <c r="AJ1141" i="21"/>
  <c r="AM1141" i="21" s="1"/>
  <c r="AP1141" i="21" s="1"/>
  <c r="AS1141" i="21" s="1"/>
  <c r="AF1212" i="21"/>
  <c r="AF1238" i="21" s="1"/>
  <c r="BG1239" i="21"/>
  <c r="BG1187" i="21"/>
  <c r="BG1186" i="21"/>
  <c r="AG1173" i="21"/>
  <c r="L888" i="21"/>
  <c r="CE1168" i="21"/>
  <c r="AJ1149" i="21"/>
  <c r="AM1149" i="21"/>
  <c r="AP1149" i="21" s="1"/>
  <c r="AS1149" i="21" s="1"/>
  <c r="AG1153" i="21"/>
  <c r="N23" i="21"/>
  <c r="P23" i="21"/>
  <c r="V23" i="21" s="1"/>
  <c r="AF1146" i="21"/>
  <c r="AF1172" i="21" s="1"/>
  <c r="N22" i="21"/>
  <c r="N36" i="21" s="1"/>
  <c r="P22" i="21"/>
  <c r="H475" i="21"/>
  <c r="BD1120" i="21"/>
  <c r="CK1220" i="21"/>
  <c r="AG1168" i="21"/>
  <c r="N27" i="21"/>
  <c r="P27" i="21" s="1"/>
  <c r="O34" i="21"/>
  <c r="Q34" i="21" s="1"/>
  <c r="AG1152" i="21"/>
  <c r="AJ1126" i="21"/>
  <c r="AM1126" i="21"/>
  <c r="AP1126" i="21" s="1"/>
  <c r="AS1126" i="21" s="1"/>
  <c r="BB1126" i="21" s="1"/>
  <c r="CB1116" i="21"/>
  <c r="L160" i="21"/>
  <c r="O24" i="21"/>
  <c r="Q24" i="21"/>
  <c r="CA1168" i="21"/>
  <c r="BX1116" i="21"/>
  <c r="BX1117" i="21" s="1"/>
  <c r="AJ1128" i="21"/>
  <c r="AM1128" i="21" s="1"/>
  <c r="AP1128" i="21" s="1"/>
  <c r="AS1128" i="21" s="1"/>
  <c r="BB1128" i="21" s="1"/>
  <c r="L216" i="21"/>
  <c r="CC1116" i="21"/>
  <c r="CL1220" i="21"/>
  <c r="L973" i="21" s="1"/>
  <c r="L482" i="21"/>
  <c r="CB1168" i="21"/>
  <c r="L762" i="21"/>
  <c r="BU1220" i="21"/>
  <c r="BU1221" i="21" s="1"/>
  <c r="L764" i="21" s="1"/>
  <c r="L1056" i="21"/>
  <c r="CE1220" i="21"/>
  <c r="N25" i="21"/>
  <c r="P25" i="21"/>
  <c r="X25" i="21" s="1"/>
  <c r="L889" i="21"/>
  <c r="N42" i="21"/>
  <c r="N34" i="21"/>
  <c r="CF1168" i="21"/>
  <c r="L469" i="21" s="1"/>
  <c r="L734" i="21"/>
  <c r="BT1220" i="21"/>
  <c r="L735" i="21" s="1"/>
  <c r="O25" i="21"/>
  <c r="Q25" i="21"/>
  <c r="L846" i="21"/>
  <c r="CM1220" i="21"/>
  <c r="CM1221" i="21" s="1"/>
  <c r="L848" i="21" s="1"/>
  <c r="L300" i="21"/>
  <c r="BR1168" i="21"/>
  <c r="L301" i="21" s="1"/>
  <c r="BD1135" i="21"/>
  <c r="BD1134" i="21"/>
  <c r="AJ1125" i="21"/>
  <c r="AM1125" i="21"/>
  <c r="AP1125" i="21"/>
  <c r="AS1125" i="21" s="1"/>
  <c r="BB1125" i="21" s="1"/>
  <c r="AG1151" i="21"/>
  <c r="AG1177" i="21" s="1"/>
  <c r="AJ1177" i="21" s="1"/>
  <c r="AM1177" i="21" s="1"/>
  <c r="BD1122" i="21"/>
  <c r="BD1123" i="21"/>
  <c r="AJ1117" i="21"/>
  <c r="AM1117" i="21"/>
  <c r="AP1117" i="21" s="1"/>
  <c r="AS1117" i="21"/>
  <c r="BB1117" i="21" s="1"/>
  <c r="AG1143" i="21"/>
  <c r="CF1116" i="21"/>
  <c r="CF1117" i="21" s="1"/>
  <c r="L146" i="21"/>
  <c r="AF1148" i="21"/>
  <c r="AF1174" i="21" s="1"/>
  <c r="N21" i="21"/>
  <c r="N31" i="21"/>
  <c r="P31" i="21"/>
  <c r="O30" i="21"/>
  <c r="AJ1136" i="21"/>
  <c r="AM1136" i="21" s="1"/>
  <c r="AP1136" i="21" s="1"/>
  <c r="AS1136" i="21" s="1"/>
  <c r="BB1136" i="21" s="1"/>
  <c r="AG1162" i="21"/>
  <c r="AJ1124" i="21"/>
  <c r="AM1124" i="21" s="1"/>
  <c r="AP1124" i="21" s="1"/>
  <c r="AS1124" i="21" s="1"/>
  <c r="BB1124" i="21" s="1"/>
  <c r="AJ1114" i="21"/>
  <c r="AG1140" i="21"/>
  <c r="H474" i="21"/>
  <c r="AG1144" i="21"/>
  <c r="L189" i="21"/>
  <c r="BP1187" i="21"/>
  <c r="L945" i="21"/>
  <c r="P57" i="21"/>
  <c r="L91" i="21"/>
  <c r="L247" i="21"/>
  <c r="L246" i="21"/>
  <c r="L245" i="21"/>
  <c r="H183" i="21"/>
  <c r="H182" i="21"/>
  <c r="H185" i="21"/>
  <c r="H184" i="21"/>
  <c r="H57" i="21"/>
  <c r="H56" i="21"/>
  <c r="H59" i="21"/>
  <c r="H58" i="21"/>
  <c r="H43" i="21"/>
  <c r="H42" i="21"/>
  <c r="H44" i="21"/>
  <c r="H45" i="21"/>
  <c r="L539" i="21"/>
  <c r="AG1189" i="21"/>
  <c r="AG1215" i="21" s="1"/>
  <c r="H169" i="21"/>
  <c r="H171" i="21"/>
  <c r="H165" i="21"/>
  <c r="H170" i="21"/>
  <c r="CA1221" i="21"/>
  <c r="CA1222" i="21" s="1"/>
  <c r="CA1223" i="21" s="1"/>
  <c r="L920" i="21" s="1"/>
  <c r="O41" i="21"/>
  <c r="Q27" i="21"/>
  <c r="N44" i="21"/>
  <c r="P30" i="21"/>
  <c r="Q26" i="21"/>
  <c r="AG1186" i="21"/>
  <c r="AG1212" i="21" s="1"/>
  <c r="AJ1186" i="21"/>
  <c r="AM1186" i="21" s="1"/>
  <c r="AP1186" i="21" s="1"/>
  <c r="AS1186" i="21" s="1"/>
  <c r="AV1186" i="21" s="1"/>
  <c r="AG1167" i="21"/>
  <c r="CJ1222" i="21"/>
  <c r="L63" i="21"/>
  <c r="L357" i="21"/>
  <c r="BT1169" i="21"/>
  <c r="L358" i="21" s="1"/>
  <c r="O37" i="21"/>
  <c r="O51" i="21" s="1"/>
  <c r="Q37" i="21"/>
  <c r="L623" i="21"/>
  <c r="CE1169" i="21"/>
  <c r="L624" i="21" s="1"/>
  <c r="AG1199" i="21"/>
  <c r="AJ1173" i="21"/>
  <c r="AM1173" i="21"/>
  <c r="AP1173" i="21" s="1"/>
  <c r="AS1173" i="21" s="1"/>
  <c r="AV1173" i="21" s="1"/>
  <c r="N37" i="21"/>
  <c r="P37" i="21" s="1"/>
  <c r="V37" i="21" s="1"/>
  <c r="L511" i="21"/>
  <c r="CA1169" i="21"/>
  <c r="L512" i="21" s="1"/>
  <c r="O48" i="21"/>
  <c r="AJ1168" i="21"/>
  <c r="AM1168" i="21"/>
  <c r="AP1168" i="21" s="1"/>
  <c r="AS1168" i="21" s="1"/>
  <c r="AV1168" i="21" s="1"/>
  <c r="AG1194" i="21"/>
  <c r="AG1220" i="21" s="1"/>
  <c r="P36" i="21"/>
  <c r="O38" i="21"/>
  <c r="Q38" i="21" s="1"/>
  <c r="AJ1152" i="21"/>
  <c r="AM1152" i="21" s="1"/>
  <c r="AP1152" i="21" s="1"/>
  <c r="AS1152" i="21" s="1"/>
  <c r="AG1178" i="21"/>
  <c r="N41" i="21"/>
  <c r="L119" i="21"/>
  <c r="N39" i="21"/>
  <c r="N53" i="21" s="1"/>
  <c r="P39" i="21"/>
  <c r="L763" i="21"/>
  <c r="CE1221" i="21"/>
  <c r="L1057" i="21"/>
  <c r="CL1221" i="21"/>
  <c r="CL1222" i="21" s="1"/>
  <c r="AJ1154" i="21"/>
  <c r="AM1154" i="21" s="1"/>
  <c r="AP1154" i="21" s="1"/>
  <c r="AS1154" i="21"/>
  <c r="N45" i="21"/>
  <c r="L147" i="21"/>
  <c r="AJ1143" i="21"/>
  <c r="AM1143" i="21" s="1"/>
  <c r="AP1143" i="21" s="1"/>
  <c r="AS1143" i="21" s="1"/>
  <c r="AJ1151" i="21"/>
  <c r="AM1151" i="21" s="1"/>
  <c r="AP1151" i="21"/>
  <c r="AS1151" i="21" s="1"/>
  <c r="BT1221" i="21"/>
  <c r="CJ1170" i="21"/>
  <c r="L541" i="21" s="1"/>
  <c r="CD1120" i="21"/>
  <c r="BR1169" i="21"/>
  <c r="L847" i="21"/>
  <c r="O39" i="21"/>
  <c r="Q39" i="21"/>
  <c r="CF1169" i="21"/>
  <c r="AG1166" i="21"/>
  <c r="AG1188" i="21"/>
  <c r="AJ1188" i="21" s="1"/>
  <c r="AJ1162" i="21"/>
  <c r="AM1162" i="21" s="1"/>
  <c r="AP1162" i="21" s="1"/>
  <c r="AS1162" i="21" s="1"/>
  <c r="AG1176" i="21"/>
  <c r="AG1202" i="21" s="1"/>
  <c r="AG1228" i="21" s="1"/>
  <c r="AJ1150" i="21"/>
  <c r="AM1150" i="21" s="1"/>
  <c r="AP1150" i="21" s="1"/>
  <c r="AS1150" i="21" s="1"/>
  <c r="AJ1201" i="21"/>
  <c r="AM1201" i="21" s="1"/>
  <c r="AP1201" i="21" s="1"/>
  <c r="AS1201" i="21" s="1"/>
  <c r="AV1201" i="21" s="1"/>
  <c r="AY1201" i="21" s="1"/>
  <c r="AJ1189" i="21"/>
  <c r="AM1189" i="21" s="1"/>
  <c r="AP1189" i="21" s="1"/>
  <c r="AS1189" i="21" s="1"/>
  <c r="AV1189" i="21" s="1"/>
  <c r="BB1189" i="21" s="1"/>
  <c r="BE1189" i="21" s="1"/>
  <c r="N71" i="21"/>
  <c r="H85" i="21"/>
  <c r="H84" i="21"/>
  <c r="H83" i="21"/>
  <c r="H87" i="21"/>
  <c r="H86" i="21"/>
  <c r="H210" i="21"/>
  <c r="H211" i="21"/>
  <c r="H213" i="21"/>
  <c r="H212" i="21"/>
  <c r="H322" i="21"/>
  <c r="H323" i="21"/>
  <c r="H325" i="21"/>
  <c r="H324" i="21"/>
  <c r="H71" i="21"/>
  <c r="H70" i="21"/>
  <c r="H73" i="21"/>
  <c r="H72" i="21"/>
  <c r="H197" i="21"/>
  <c r="H196" i="21"/>
  <c r="H199" i="21"/>
  <c r="H198" i="21"/>
  <c r="H309" i="21"/>
  <c r="H311" i="21"/>
  <c r="H310" i="21"/>
  <c r="L918" i="21"/>
  <c r="O55" i="21"/>
  <c r="Q41" i="21"/>
  <c r="AG1238" i="21"/>
  <c r="AJ1238" i="21" s="1"/>
  <c r="AM1238" i="21" s="1"/>
  <c r="AP1238" i="21" s="1"/>
  <c r="CF1222" i="21"/>
  <c r="BU1118" i="21"/>
  <c r="L64" i="21"/>
  <c r="BT1170" i="21"/>
  <c r="L359" i="21" s="1"/>
  <c r="AJ1199" i="21"/>
  <c r="AM1199" i="21" s="1"/>
  <c r="AP1199" i="21" s="1"/>
  <c r="AS1199" i="21" s="1"/>
  <c r="AV1199" i="21"/>
  <c r="AY1199" i="21" s="1"/>
  <c r="AG1225" i="21"/>
  <c r="AJ1225" i="21" s="1"/>
  <c r="AM1225" i="21" s="1"/>
  <c r="AP1225" i="21" s="1"/>
  <c r="AS1225" i="21" s="1"/>
  <c r="AV1225" i="21" s="1"/>
  <c r="AY1225" i="21" s="1"/>
  <c r="BB1225" i="21" s="1"/>
  <c r="BE1225" i="21" s="1"/>
  <c r="CE1170" i="21"/>
  <c r="AJ1194" i="21"/>
  <c r="AM1194" i="21"/>
  <c r="AP1194" i="21" s="1"/>
  <c r="AS1194" i="21" s="1"/>
  <c r="AV1194" i="21"/>
  <c r="AY1194" i="21" s="1"/>
  <c r="CA1170" i="21"/>
  <c r="L513" i="21" s="1"/>
  <c r="O52" i="21"/>
  <c r="N50" i="21"/>
  <c r="P50" i="21" s="1"/>
  <c r="BX1118" i="21"/>
  <c r="BX1119" i="21" s="1"/>
  <c r="L120" i="21"/>
  <c r="L974" i="21"/>
  <c r="P53" i="21"/>
  <c r="O53" i="21"/>
  <c r="CJ1171" i="21"/>
  <c r="CJ1172" i="21" s="1"/>
  <c r="L543" i="21" s="1"/>
  <c r="AP1177" i="21"/>
  <c r="AS1177" i="21" s="1"/>
  <c r="AV1177" i="21" s="1"/>
  <c r="AG1203" i="21"/>
  <c r="AG1229" i="21" s="1"/>
  <c r="AJ1176" i="21"/>
  <c r="AM1176" i="21" s="1"/>
  <c r="AP1176" i="21" s="1"/>
  <c r="AS1176" i="21" s="1"/>
  <c r="AV1176" i="21" s="1"/>
  <c r="AM1188" i="21"/>
  <c r="AP1188" i="21" s="1"/>
  <c r="AS1188" i="21" s="1"/>
  <c r="AV1188" i="21" s="1"/>
  <c r="AG1214" i="21"/>
  <c r="AJ1214" i="21" s="1"/>
  <c r="AM1214" i="21" s="1"/>
  <c r="AG1253" i="21"/>
  <c r="AJ1253" i="21" s="1"/>
  <c r="AM1253" i="21" s="1"/>
  <c r="AP1253" i="21" s="1"/>
  <c r="AS1253" i="21" s="1"/>
  <c r="AV1253" i="21" s="1"/>
  <c r="AY1253" i="21" s="1"/>
  <c r="BB1253" i="21" s="1"/>
  <c r="AJ1227" i="21"/>
  <c r="AM1227" i="21" s="1"/>
  <c r="AP1227" i="21" s="1"/>
  <c r="AS1227" i="21" s="1"/>
  <c r="AV1227" i="21" s="1"/>
  <c r="AY1227" i="21" s="1"/>
  <c r="BB1227" i="21" s="1"/>
  <c r="BE1227" i="21" s="1"/>
  <c r="H505" i="21"/>
  <c r="H504" i="21"/>
  <c r="H507" i="21"/>
  <c r="H506" i="21"/>
  <c r="H503" i="21"/>
  <c r="H502" i="21"/>
  <c r="AJ1212" i="21"/>
  <c r="AM1212" i="21" s="1"/>
  <c r="AP1212" i="21" s="1"/>
  <c r="AS1212" i="21"/>
  <c r="AV1212" i="21" s="1"/>
  <c r="AY1212" i="21"/>
  <c r="H239" i="21"/>
  <c r="H238" i="21"/>
  <c r="H240" i="21"/>
  <c r="H241" i="21"/>
  <c r="H237" i="21"/>
  <c r="H113" i="21"/>
  <c r="H112" i="21"/>
  <c r="H115" i="21"/>
  <c r="H114" i="21"/>
  <c r="H111" i="21"/>
  <c r="H110" i="21"/>
  <c r="H351" i="21"/>
  <c r="H350" i="21"/>
  <c r="H353" i="21"/>
  <c r="H352" i="21"/>
  <c r="H348" i="21"/>
  <c r="H349" i="21"/>
  <c r="H491" i="21"/>
  <c r="H492" i="21"/>
  <c r="H493" i="21"/>
  <c r="H225" i="21"/>
  <c r="H224" i="21"/>
  <c r="H227" i="21"/>
  <c r="H226" i="21"/>
  <c r="H337" i="21"/>
  <c r="H336" i="21"/>
  <c r="H338" i="21"/>
  <c r="H339" i="21"/>
  <c r="H335" i="21"/>
  <c r="H99" i="21"/>
  <c r="H98" i="21"/>
  <c r="H100" i="21"/>
  <c r="H97" i="21"/>
  <c r="H101" i="21"/>
  <c r="L919" i="21"/>
  <c r="AG1264" i="21"/>
  <c r="AJ1264" i="21" s="1"/>
  <c r="AM1264" i="21" s="1"/>
  <c r="AP1264" i="21" s="1"/>
  <c r="AS1264" i="21" s="1"/>
  <c r="AV1264" i="21" s="1"/>
  <c r="AY1264" i="21" s="1"/>
  <c r="BB1264" i="21" s="1"/>
  <c r="AS1238" i="21"/>
  <c r="AV1238" i="21" s="1"/>
  <c r="AY1238" i="21" s="1"/>
  <c r="BB1238" i="21"/>
  <c r="BE1238" i="21" s="1"/>
  <c r="BT1171" i="21"/>
  <c r="AG1251" i="21"/>
  <c r="AJ1251" i="21" s="1"/>
  <c r="AM1251" i="21" s="1"/>
  <c r="AP1251" i="21" s="1"/>
  <c r="AS1251" i="21" s="1"/>
  <c r="AV1251" i="21" s="1"/>
  <c r="AY1251" i="21" s="1"/>
  <c r="BB1251" i="21" s="1"/>
  <c r="CE1171" i="21"/>
  <c r="CE1172" i="21" s="1"/>
  <c r="L625" i="21"/>
  <c r="AG1246" i="21"/>
  <c r="AJ1246" i="21" s="1"/>
  <c r="AM1246" i="21"/>
  <c r="AP1246" i="21" s="1"/>
  <c r="AS1246" i="21" s="1"/>
  <c r="AV1246" i="21" s="1"/>
  <c r="AY1246" i="21" s="1"/>
  <c r="BB1246" i="21" s="1"/>
  <c r="AJ1220" i="21"/>
  <c r="AM1220" i="21" s="1"/>
  <c r="AP1220" i="21" s="1"/>
  <c r="AS1220" i="21" s="1"/>
  <c r="AV1220" i="21" s="1"/>
  <c r="AY1220" i="21" s="1"/>
  <c r="BB1220" i="21" s="1"/>
  <c r="BE1220" i="21" s="1"/>
  <c r="L121" i="21"/>
  <c r="N64" i="21"/>
  <c r="CA1171" i="21"/>
  <c r="N67" i="21"/>
  <c r="AJ1203" i="21"/>
  <c r="AM1203" i="21"/>
  <c r="AP1203" i="21" s="1"/>
  <c r="AS1203" i="21" s="1"/>
  <c r="AV1203" i="21" s="1"/>
  <c r="AY1203" i="21" s="1"/>
  <c r="L542" i="21"/>
  <c r="AG1240" i="21"/>
  <c r="AJ1240" i="21" s="1"/>
  <c r="AP1214" i="21"/>
  <c r="AS1214" i="21" s="1"/>
  <c r="AV1214" i="21" s="1"/>
  <c r="AY1214" i="21" s="1"/>
  <c r="AJ1202" i="21"/>
  <c r="AM1202" i="21" s="1"/>
  <c r="AP1202" i="21"/>
  <c r="AS1202" i="21" s="1"/>
  <c r="AV1202" i="21" s="1"/>
  <c r="AY1202" i="21" s="1"/>
  <c r="H533" i="21"/>
  <c r="H532" i="21"/>
  <c r="H535" i="21"/>
  <c r="H530" i="21"/>
  <c r="H531" i="21"/>
  <c r="H534" i="21"/>
  <c r="H701" i="21"/>
  <c r="H700" i="21"/>
  <c r="H703" i="21"/>
  <c r="H702" i="21"/>
  <c r="H699" i="21"/>
  <c r="H266" i="21"/>
  <c r="H267" i="21"/>
  <c r="H268" i="21"/>
  <c r="H265" i="21"/>
  <c r="H260" i="21"/>
  <c r="H264" i="21"/>
  <c r="H269" i="21"/>
  <c r="H262" i="21"/>
  <c r="H261" i="21"/>
  <c r="H263" i="21"/>
  <c r="H141" i="21"/>
  <c r="H140" i="21"/>
  <c r="H138" i="21"/>
  <c r="H142" i="21"/>
  <c r="H143" i="21"/>
  <c r="H137" i="21"/>
  <c r="H139" i="21"/>
  <c r="H408" i="21"/>
  <c r="H409" i="21"/>
  <c r="H687" i="21"/>
  <c r="H686" i="21"/>
  <c r="H689" i="21"/>
  <c r="H688" i="21"/>
  <c r="H393" i="21"/>
  <c r="H395" i="21"/>
  <c r="H394" i="21"/>
  <c r="H253" i="21"/>
  <c r="H252" i="21"/>
  <c r="H254" i="21"/>
  <c r="H250" i="21"/>
  <c r="H248" i="21"/>
  <c r="H249" i="21"/>
  <c r="H255" i="21"/>
  <c r="H251" i="21"/>
  <c r="H518" i="21"/>
  <c r="H519" i="21"/>
  <c r="H521" i="21"/>
  <c r="H520" i="21"/>
  <c r="H517" i="21"/>
  <c r="H127" i="21"/>
  <c r="H126" i="21"/>
  <c r="H125" i="21"/>
  <c r="H128" i="21"/>
  <c r="H124" i="21"/>
  <c r="H129" i="21"/>
  <c r="H123" i="21"/>
  <c r="CA1224" i="21"/>
  <c r="L921" i="21" s="1"/>
  <c r="L626" i="21"/>
  <c r="CA1172" i="21"/>
  <c r="L514" i="21"/>
  <c r="CJ1173" i="21"/>
  <c r="AG1266" i="21"/>
  <c r="AJ1266" i="21" s="1"/>
  <c r="AM1266" i="21" s="1"/>
  <c r="AP1266" i="21" s="1"/>
  <c r="AS1266" i="21" s="1"/>
  <c r="AV1266" i="21" s="1"/>
  <c r="AY1266" i="21" s="1"/>
  <c r="BB1266" i="21" s="1"/>
  <c r="AM1240" i="21"/>
  <c r="AP1240" i="21" s="1"/>
  <c r="AS1240" i="21" s="1"/>
  <c r="AV1240" i="21" s="1"/>
  <c r="AY1240" i="21" s="1"/>
  <c r="BB1240" i="21" s="1"/>
  <c r="BE1240" i="21" s="1"/>
  <c r="H155" i="21"/>
  <c r="J154" i="21"/>
  <c r="I155" i="21"/>
  <c r="J155" i="21"/>
  <c r="I154" i="21"/>
  <c r="H154" i="21"/>
  <c r="J156" i="21"/>
  <c r="H157" i="21"/>
  <c r="H153" i="21"/>
  <c r="I157" i="21"/>
  <c r="J157" i="21"/>
  <c r="J153" i="21"/>
  <c r="H156" i="21"/>
  <c r="I156" i="21"/>
  <c r="I153" i="21"/>
  <c r="H561" i="21"/>
  <c r="H560" i="21"/>
  <c r="H563" i="21"/>
  <c r="H559" i="21"/>
  <c r="H562" i="21"/>
  <c r="H557" i="21"/>
  <c r="H553" i="21"/>
  <c r="H554" i="21"/>
  <c r="H556" i="21"/>
  <c r="H558" i="21"/>
  <c r="H552" i="21"/>
  <c r="H555" i="21"/>
  <c r="H728" i="21"/>
  <c r="H729" i="21"/>
  <c r="H731" i="21"/>
  <c r="H730" i="21"/>
  <c r="H727" i="21"/>
  <c r="H726" i="21"/>
  <c r="H295" i="21"/>
  <c r="H294" i="21"/>
  <c r="H296" i="21"/>
  <c r="H297" i="21"/>
  <c r="H293" i="21"/>
  <c r="H292" i="21"/>
  <c r="H435" i="21"/>
  <c r="H434" i="21"/>
  <c r="H437" i="21"/>
  <c r="H433" i="21"/>
  <c r="H436" i="21"/>
  <c r="H910" i="21"/>
  <c r="H911" i="21"/>
  <c r="H907" i="21"/>
  <c r="H912" i="21"/>
  <c r="H913" i="21"/>
  <c r="H908" i="21"/>
  <c r="H909" i="21"/>
  <c r="J561" i="21"/>
  <c r="J560" i="21"/>
  <c r="J996" i="21"/>
  <c r="J997" i="21"/>
  <c r="I295" i="21"/>
  <c r="I294" i="21"/>
  <c r="I239" i="21"/>
  <c r="I238" i="21"/>
  <c r="I183" i="21"/>
  <c r="I182" i="21"/>
  <c r="I141" i="21"/>
  <c r="I140" i="21"/>
  <c r="I85" i="21"/>
  <c r="I84" i="21"/>
  <c r="J1106" i="21"/>
  <c r="J1050" i="21"/>
  <c r="J939" i="21"/>
  <c r="J840" i="21"/>
  <c r="J756" i="21"/>
  <c r="J645" i="21"/>
  <c r="J588" i="21"/>
  <c r="J505" i="21"/>
  <c r="J1079" i="21"/>
  <c r="J1078" i="21"/>
  <c r="J1023" i="21"/>
  <c r="J1022" i="21"/>
  <c r="J967" i="21"/>
  <c r="J966" i="21"/>
  <c r="J911" i="21"/>
  <c r="J910" i="21"/>
  <c r="J869" i="21"/>
  <c r="J868" i="21"/>
  <c r="J813" i="21"/>
  <c r="J812" i="21"/>
  <c r="J785" i="21"/>
  <c r="J784" i="21"/>
  <c r="J729" i="21"/>
  <c r="J728" i="21"/>
  <c r="J673" i="21"/>
  <c r="J672" i="21"/>
  <c r="J617" i="21"/>
  <c r="J616" i="21"/>
  <c r="J533" i="21"/>
  <c r="J532" i="21"/>
  <c r="J435" i="21"/>
  <c r="J434" i="21"/>
  <c r="J379" i="21"/>
  <c r="J378" i="21"/>
  <c r="J323" i="21"/>
  <c r="J322" i="21"/>
  <c r="J267" i="21"/>
  <c r="J266" i="21"/>
  <c r="J211" i="21"/>
  <c r="J210" i="21"/>
  <c r="J113" i="21"/>
  <c r="J112" i="21"/>
  <c r="J57" i="21"/>
  <c r="J56" i="21"/>
  <c r="J1107" i="21"/>
  <c r="J994" i="21"/>
  <c r="J938" i="21"/>
  <c r="J757" i="21"/>
  <c r="J700" i="21"/>
  <c r="J589" i="21"/>
  <c r="J504" i="21"/>
  <c r="J462" i="21"/>
  <c r="I267" i="21"/>
  <c r="I266" i="21"/>
  <c r="I211" i="21"/>
  <c r="I210" i="21"/>
  <c r="I113" i="21"/>
  <c r="I112" i="21"/>
  <c r="I57" i="21"/>
  <c r="I56" i="21"/>
  <c r="J1051" i="21"/>
  <c r="J995" i="21"/>
  <c r="J841" i="21"/>
  <c r="J701" i="21"/>
  <c r="J644" i="21"/>
  <c r="J463" i="21"/>
  <c r="J407" i="21"/>
  <c r="J351" i="21"/>
  <c r="J295" i="21"/>
  <c r="J239" i="21"/>
  <c r="J183" i="21"/>
  <c r="J141" i="21"/>
  <c r="J238" i="21"/>
  <c r="J140" i="21"/>
  <c r="J84" i="21"/>
  <c r="J85" i="21"/>
  <c r="J350" i="21"/>
  <c r="J294" i="21"/>
  <c r="J182" i="21"/>
  <c r="J381" i="21"/>
  <c r="J409" i="21"/>
  <c r="J860" i="21"/>
  <c r="J835" i="21"/>
  <c r="J960" i="21"/>
  <c r="J586" i="21"/>
  <c r="J552" i="21"/>
  <c r="J555" i="21"/>
  <c r="J458" i="21"/>
  <c r="J702" i="21"/>
  <c r="J138" i="21"/>
  <c r="J730" i="21"/>
  <c r="J562" i="21"/>
  <c r="J990" i="21"/>
  <c r="J936" i="21"/>
  <c r="J834" i="21"/>
  <c r="J1100" i="21"/>
  <c r="J460" i="21"/>
  <c r="J241" i="21"/>
  <c r="J591" i="21"/>
  <c r="J590" i="21"/>
  <c r="J563" i="21"/>
  <c r="J1109" i="21"/>
  <c r="J1103" i="21"/>
  <c r="J865" i="21"/>
  <c r="J1104" i="21"/>
  <c r="J836" i="21"/>
  <c r="J993" i="21"/>
  <c r="I213" i="21"/>
  <c r="J1081" i="21"/>
  <c r="J1076" i="21"/>
  <c r="J587" i="21"/>
  <c r="I138" i="21"/>
  <c r="J940" i="21"/>
  <c r="J643" i="21"/>
  <c r="J264" i="21"/>
  <c r="J618" i="21"/>
  <c r="J534" i="21"/>
  <c r="J814" i="21"/>
  <c r="J964" i="21"/>
  <c r="J781" i="21"/>
  <c r="I297" i="21"/>
  <c r="J731" i="21"/>
  <c r="J839" i="21"/>
  <c r="J139" i="21"/>
  <c r="J1025" i="21"/>
  <c r="J833" i="21"/>
  <c r="J863" i="21"/>
  <c r="I264" i="21"/>
  <c r="J554" i="21"/>
  <c r="J1101" i="21"/>
  <c r="J703" i="21"/>
  <c r="J1080" i="21"/>
  <c r="I114" i="21"/>
  <c r="J619" i="21"/>
  <c r="J1053" i="21"/>
  <c r="J870" i="21"/>
  <c r="J1047" i="21"/>
  <c r="J809" i="21"/>
  <c r="J297" i="21"/>
  <c r="J380" i="21"/>
  <c r="J530" i="21"/>
  <c r="J265" i="21"/>
  <c r="J667" i="21"/>
  <c r="J111" i="21"/>
  <c r="J871" i="21"/>
  <c r="I87" i="21"/>
  <c r="J465" i="21"/>
  <c r="J240" i="21"/>
  <c r="I143" i="21"/>
  <c r="J1108" i="21"/>
  <c r="J935" i="21"/>
  <c r="J668" i="21"/>
  <c r="J862" i="21"/>
  <c r="J642" i="21"/>
  <c r="I59" i="21"/>
  <c r="J185" i="21"/>
  <c r="J213" i="21"/>
  <c r="J968" i="21"/>
  <c r="J137" i="21"/>
  <c r="J1049" i="21"/>
  <c r="J811" i="21"/>
  <c r="J755" i="21"/>
  <c r="I269" i="21"/>
  <c r="J787" i="21"/>
  <c r="J908" i="21"/>
  <c r="J59" i="21"/>
  <c r="J965" i="21"/>
  <c r="J963" i="21"/>
  <c r="J535" i="21"/>
  <c r="J647" i="21"/>
  <c r="J558" i="21"/>
  <c r="J464" i="21"/>
  <c r="I142" i="21"/>
  <c r="J727" i="21"/>
  <c r="J1019" i="21"/>
  <c r="J669" i="21"/>
  <c r="J143" i="21"/>
  <c r="J1077" i="21"/>
  <c r="J866" i="21"/>
  <c r="J142" i="21"/>
  <c r="J553" i="21"/>
  <c r="J961" i="21"/>
  <c r="I185" i="21"/>
  <c r="J675" i="21"/>
  <c r="J838" i="21"/>
  <c r="I212" i="21"/>
  <c r="J212" i="21"/>
  <c r="J758" i="21"/>
  <c r="J115" i="21"/>
  <c r="J992" i="21"/>
  <c r="J780" i="21"/>
  <c r="J646" i="21"/>
  <c r="J674" i="21"/>
  <c r="J962" i="21"/>
  <c r="J1020" i="21"/>
  <c r="J352" i="21"/>
  <c r="J268" i="21"/>
  <c r="I139" i="21"/>
  <c r="I240" i="21"/>
  <c r="J864" i="21"/>
  <c r="J837" i="21"/>
  <c r="J408" i="21"/>
  <c r="J861" i="21"/>
  <c r="J1048" i="21"/>
  <c r="J759" i="21"/>
  <c r="J815" i="21"/>
  <c r="J325" i="21"/>
  <c r="J782" i="21"/>
  <c r="J937" i="21"/>
  <c r="J671" i="21"/>
  <c r="J437" i="21"/>
  <c r="J842" i="21"/>
  <c r="J907" i="21"/>
  <c r="J752" i="21"/>
  <c r="J507" i="21"/>
  <c r="J867" i="21"/>
  <c r="J1052" i="21"/>
  <c r="J1074" i="21"/>
  <c r="I296" i="21"/>
  <c r="J531" i="21"/>
  <c r="J433" i="21"/>
  <c r="J559" i="21"/>
  <c r="J269" i="21"/>
  <c r="J87" i="21"/>
  <c r="J296" i="21"/>
  <c r="J989" i="21"/>
  <c r="J969" i="21"/>
  <c r="J557" i="21"/>
  <c r="J506" i="21"/>
  <c r="J1046" i="21"/>
  <c r="J753" i="21"/>
  <c r="I241" i="21"/>
  <c r="J941" i="21"/>
  <c r="J1021" i="21"/>
  <c r="J436" i="21"/>
  <c r="J1018" i="21"/>
  <c r="I115" i="21"/>
  <c r="J913" i="21"/>
  <c r="J810" i="21"/>
  <c r="I268" i="21"/>
  <c r="I265" i="21"/>
  <c r="J353" i="21"/>
  <c r="J459" i="21"/>
  <c r="J556" i="21"/>
  <c r="J670" i="21"/>
  <c r="J114" i="21"/>
  <c r="J912" i="21"/>
  <c r="J1075" i="21"/>
  <c r="I58" i="21"/>
  <c r="I110" i="21"/>
  <c r="I260" i="21"/>
  <c r="J260" i="21"/>
  <c r="I293" i="21"/>
  <c r="J262" i="21"/>
  <c r="J293" i="21"/>
  <c r="J237" i="21"/>
  <c r="J1017" i="21"/>
  <c r="I184" i="21"/>
  <c r="J1044" i="21"/>
  <c r="J324" i="21"/>
  <c r="J1073" i="21"/>
  <c r="I111" i="21"/>
  <c r="J991" i="21"/>
  <c r="J754" i="21"/>
  <c r="J909" i="21"/>
  <c r="J843" i="21"/>
  <c r="J58" i="21"/>
  <c r="J110" i="21"/>
  <c r="J349" i="21"/>
  <c r="I292" i="21"/>
  <c r="J261" i="21"/>
  <c r="J348" i="21"/>
  <c r="J699" i="21"/>
  <c r="J1072" i="21"/>
  <c r="J83" i="21"/>
  <c r="I86" i="21"/>
  <c r="J959" i="21"/>
  <c r="J1105" i="21"/>
  <c r="I237" i="21"/>
  <c r="J184" i="21"/>
  <c r="I263" i="21"/>
  <c r="J503" i="21"/>
  <c r="J292" i="21"/>
  <c r="I83" i="21"/>
  <c r="J1099" i="21"/>
  <c r="J786" i="21"/>
  <c r="I261" i="21"/>
  <c r="J502" i="21"/>
  <c r="J461" i="21"/>
  <c r="J1102" i="21"/>
  <c r="J783" i="21"/>
  <c r="I262" i="21"/>
  <c r="J726" i="21"/>
  <c r="I137" i="21"/>
  <c r="J263" i="21"/>
  <c r="J1045" i="21"/>
  <c r="J1024" i="21"/>
  <c r="J1016" i="21"/>
  <c r="J86" i="21"/>
  <c r="H897" i="21"/>
  <c r="H896" i="21"/>
  <c r="H898" i="21"/>
  <c r="H895" i="21"/>
  <c r="H899" i="21"/>
  <c r="H546" i="21"/>
  <c r="H547" i="21"/>
  <c r="H539" i="21"/>
  <c r="H545" i="21"/>
  <c r="H540" i="21"/>
  <c r="H538" i="21"/>
  <c r="H542" i="21"/>
  <c r="H543" i="21"/>
  <c r="H541" i="21"/>
  <c r="H544" i="21"/>
  <c r="H548" i="21"/>
  <c r="H549" i="21"/>
  <c r="H714" i="21"/>
  <c r="H715" i="21"/>
  <c r="H716" i="21"/>
  <c r="H717" i="21"/>
  <c r="H281" i="21"/>
  <c r="H280" i="21"/>
  <c r="H282" i="21"/>
  <c r="H283" i="21"/>
  <c r="H421" i="21"/>
  <c r="H420" i="21"/>
  <c r="H422" i="21"/>
  <c r="H423" i="21"/>
  <c r="J547" i="21"/>
  <c r="J546" i="21"/>
  <c r="I281" i="21"/>
  <c r="I280" i="21"/>
  <c r="I253" i="21"/>
  <c r="I252" i="21"/>
  <c r="I225" i="21"/>
  <c r="I224" i="21"/>
  <c r="I197" i="21"/>
  <c r="I196" i="21"/>
  <c r="I169" i="21"/>
  <c r="J1036" i="21"/>
  <c r="J953" i="21"/>
  <c r="J925" i="21"/>
  <c r="J855" i="21"/>
  <c r="J854" i="21"/>
  <c r="J827" i="21"/>
  <c r="J826" i="21"/>
  <c r="J799" i="21"/>
  <c r="J798" i="21"/>
  <c r="J771" i="21"/>
  <c r="J770" i="21"/>
  <c r="J743" i="21"/>
  <c r="J742" i="21"/>
  <c r="J715" i="21"/>
  <c r="J714" i="21"/>
  <c r="J687" i="21"/>
  <c r="J686" i="21"/>
  <c r="J659" i="21"/>
  <c r="J658" i="21"/>
  <c r="J631" i="21"/>
  <c r="J603" i="21"/>
  <c r="J575" i="21"/>
  <c r="J519" i="21"/>
  <c r="J518" i="21"/>
  <c r="J491" i="21"/>
  <c r="J127" i="21"/>
  <c r="J126" i="21"/>
  <c r="J99" i="21"/>
  <c r="J98" i="21"/>
  <c r="J71" i="21"/>
  <c r="J70" i="21"/>
  <c r="J43" i="21"/>
  <c r="J42" i="21"/>
  <c r="J1092" i="21"/>
  <c r="J1065" i="21"/>
  <c r="J1009" i="21"/>
  <c r="J980" i="21"/>
  <c r="J952" i="21"/>
  <c r="J896" i="21"/>
  <c r="J800" i="21"/>
  <c r="J801" i="21"/>
  <c r="I127" i="21"/>
  <c r="I126" i="21"/>
  <c r="I99" i="21"/>
  <c r="I98" i="21"/>
  <c r="I71" i="21"/>
  <c r="I70" i="21"/>
  <c r="I43" i="21"/>
  <c r="I42" i="21"/>
  <c r="J1093" i="21"/>
  <c r="J1064" i="21"/>
  <c r="J1037" i="21"/>
  <c r="J1008" i="21"/>
  <c r="J981" i="21"/>
  <c r="J924" i="21"/>
  <c r="J897" i="21"/>
  <c r="J421" i="21"/>
  <c r="J365" i="21"/>
  <c r="J309" i="21"/>
  <c r="J197" i="21"/>
  <c r="J449" i="21"/>
  <c r="J393" i="21"/>
  <c r="J337" i="21"/>
  <c r="J281" i="21"/>
  <c r="J253" i="21"/>
  <c r="J225" i="21"/>
  <c r="J169" i="21"/>
  <c r="J448" i="21"/>
  <c r="J420" i="21"/>
  <c r="J336" i="21"/>
  <c r="J280" i="21"/>
  <c r="J252" i="21"/>
  <c r="J224" i="21"/>
  <c r="J196" i="21"/>
  <c r="J895" i="21"/>
  <c r="J951" i="21"/>
  <c r="J1039" i="21"/>
  <c r="J1091" i="21"/>
  <c r="J825" i="21"/>
  <c r="J661" i="21"/>
  <c r="J824" i="21"/>
  <c r="J850" i="21"/>
  <c r="J978" i="21"/>
  <c r="J73" i="21"/>
  <c r="J955" i="21"/>
  <c r="I283" i="21"/>
  <c r="J171" i="21"/>
  <c r="J899" i="21"/>
  <c r="I171" i="21"/>
  <c r="I227" i="21"/>
  <c r="J367" i="21"/>
  <c r="J538" i="21"/>
  <c r="J541" i="21"/>
  <c r="J101" i="21"/>
  <c r="J1005" i="21"/>
  <c r="I128" i="21"/>
  <c r="J521" i="21"/>
  <c r="J829" i="21"/>
  <c r="J979" i="21"/>
  <c r="J1089" i="21"/>
  <c r="J923" i="21"/>
  <c r="J493" i="21"/>
  <c r="J717" i="21"/>
  <c r="J926" i="21"/>
  <c r="J851" i="21"/>
  <c r="J954" i="21"/>
  <c r="J927" i="21"/>
  <c r="J1035" i="21"/>
  <c r="J657" i="21"/>
  <c r="J852" i="21"/>
  <c r="J1066" i="21"/>
  <c r="J605" i="21"/>
  <c r="J632" i="21"/>
  <c r="J255" i="21"/>
  <c r="J545" i="21"/>
  <c r="J311" i="21"/>
  <c r="J548" i="21"/>
  <c r="J283" i="21"/>
  <c r="J549" i="21"/>
  <c r="J982" i="21"/>
  <c r="J856" i="21"/>
  <c r="J338" i="21"/>
  <c r="J1094" i="21"/>
  <c r="J1011" i="21"/>
  <c r="J45" i="21"/>
  <c r="J745" i="21"/>
  <c r="I73" i="21"/>
  <c r="J520" i="21"/>
  <c r="J656" i="21"/>
  <c r="J395" i="21"/>
  <c r="J947" i="21"/>
  <c r="J849" i="21"/>
  <c r="J741" i="21"/>
  <c r="J948" i="21"/>
  <c r="J339" i="21"/>
  <c r="J633" i="21"/>
  <c r="J577" i="21"/>
  <c r="J199" i="21"/>
  <c r="J544" i="21"/>
  <c r="J744" i="21"/>
  <c r="I254" i="21"/>
  <c r="I45" i="21"/>
  <c r="J451" i="21"/>
  <c r="J898" i="21"/>
  <c r="J394" i="21"/>
  <c r="I226" i="21"/>
  <c r="I251" i="21"/>
  <c r="J517" i="21"/>
  <c r="J170" i="21"/>
  <c r="J282" i="21"/>
  <c r="J226" i="21"/>
  <c r="J250" i="21"/>
  <c r="I198" i="21"/>
  <c r="J492" i="21"/>
  <c r="J539" i="21"/>
  <c r="J1063" i="21"/>
  <c r="J1007" i="21"/>
  <c r="J823" i="21"/>
  <c r="J100" i="21"/>
  <c r="J1038" i="21"/>
  <c r="I199" i="21"/>
  <c r="J129" i="21"/>
  <c r="J983" i="21"/>
  <c r="J1010" i="21"/>
  <c r="J423" i="21"/>
  <c r="J857" i="21"/>
  <c r="J716" i="21"/>
  <c r="I249" i="21"/>
  <c r="J44" i="21"/>
  <c r="I72" i="21"/>
  <c r="I97" i="21"/>
  <c r="J72" i="21"/>
  <c r="I44" i="21"/>
  <c r="I248" i="21"/>
  <c r="J97" i="21"/>
  <c r="J848" i="21"/>
  <c r="I125" i="21"/>
  <c r="J949" i="21"/>
  <c r="J540" i="21"/>
  <c r="J950" i="21"/>
  <c r="J542" i="21"/>
  <c r="J450" i="21"/>
  <c r="J1090" i="21"/>
  <c r="J543" i="21"/>
  <c r="I255" i="21"/>
  <c r="I101" i="21"/>
  <c r="I100" i="21"/>
  <c r="J310" i="21"/>
  <c r="J248" i="21"/>
  <c r="J249" i="21"/>
  <c r="J335" i="21"/>
  <c r="J768" i="21"/>
  <c r="J1033" i="21"/>
  <c r="J125" i="21"/>
  <c r="J946" i="21"/>
  <c r="J1006" i="21"/>
  <c r="J853" i="21"/>
  <c r="I129" i="21"/>
  <c r="J660" i="21"/>
  <c r="J227" i="21"/>
  <c r="J688" i="21"/>
  <c r="J772" i="21"/>
  <c r="J689" i="21"/>
  <c r="J1034" i="21"/>
  <c r="J128" i="21"/>
  <c r="J1095" i="21"/>
  <c r="J922" i="21"/>
  <c r="J254" i="21"/>
  <c r="I170" i="21"/>
  <c r="J124" i="21"/>
  <c r="J422" i="21"/>
  <c r="J1004" i="21"/>
  <c r="J828" i="21"/>
  <c r="J1067" i="21"/>
  <c r="J769" i="21"/>
  <c r="J366" i="21"/>
  <c r="J604" i="21"/>
  <c r="J447" i="21"/>
  <c r="J251" i="21"/>
  <c r="J655" i="21"/>
  <c r="J446" i="21"/>
  <c r="I250" i="21"/>
  <c r="J198" i="21"/>
  <c r="I282" i="21"/>
  <c r="J123" i="21"/>
  <c r="I123" i="21"/>
  <c r="I124" i="21"/>
  <c r="J822" i="21"/>
  <c r="J773" i="21"/>
  <c r="J576" i="21"/>
  <c r="J29" i="21"/>
  <c r="J15" i="21"/>
  <c r="J17" i="21"/>
  <c r="J16" i="21"/>
  <c r="I16" i="21"/>
  <c r="J28" i="21"/>
  <c r="I28" i="21"/>
  <c r="I29" i="21"/>
  <c r="I17" i="21"/>
  <c r="I27" i="21"/>
  <c r="I30" i="21"/>
  <c r="J31" i="21"/>
  <c r="J30" i="21"/>
  <c r="J27" i="21"/>
  <c r="I31" i="21"/>
  <c r="I15" i="21"/>
  <c r="CA1225" i="21"/>
  <c r="L627" i="21"/>
  <c r="CE1173" i="21"/>
  <c r="L630" i="21" s="1"/>
  <c r="H757" i="21"/>
  <c r="H756" i="21"/>
  <c r="H754" i="21"/>
  <c r="H753" i="21"/>
  <c r="H755" i="21"/>
  <c r="H759" i="21"/>
  <c r="H758" i="21"/>
  <c r="H752" i="21"/>
  <c r="H589" i="21"/>
  <c r="H588" i="21"/>
  <c r="H590" i="21"/>
  <c r="H591" i="21"/>
  <c r="H587" i="21"/>
  <c r="H586" i="21"/>
  <c r="H939" i="21"/>
  <c r="H938" i="21"/>
  <c r="H935" i="21"/>
  <c r="H937" i="21"/>
  <c r="H936" i="21"/>
  <c r="H941" i="21"/>
  <c r="H940" i="21"/>
  <c r="H463" i="21"/>
  <c r="H462" i="21"/>
  <c r="H460" i="21"/>
  <c r="H459" i="21"/>
  <c r="H464" i="21"/>
  <c r="H465" i="21"/>
  <c r="H461" i="21"/>
  <c r="H458" i="21"/>
  <c r="H449" i="21"/>
  <c r="H448" i="21"/>
  <c r="H451" i="21"/>
  <c r="H447" i="21"/>
  <c r="H446" i="21"/>
  <c r="H450" i="21"/>
  <c r="H743" i="21"/>
  <c r="H742" i="21"/>
  <c r="H744" i="21"/>
  <c r="H741" i="21"/>
  <c r="H745" i="21"/>
  <c r="H575" i="21"/>
  <c r="H577" i="21"/>
  <c r="H576" i="21"/>
  <c r="H925" i="21"/>
  <c r="H924" i="21"/>
  <c r="H922" i="21"/>
  <c r="H926" i="21"/>
  <c r="H923" i="21"/>
  <c r="H927" i="21"/>
  <c r="CE1174" i="21"/>
  <c r="CE1175" i="21" s="1"/>
  <c r="L632" i="21" s="1"/>
  <c r="L631" i="21"/>
  <c r="L628" i="21"/>
  <c r="H967" i="21"/>
  <c r="H966" i="21"/>
  <c r="H961" i="21"/>
  <c r="H969" i="21"/>
  <c r="H962" i="21"/>
  <c r="H960" i="21"/>
  <c r="H964" i="21"/>
  <c r="H963" i="21"/>
  <c r="H968" i="21"/>
  <c r="H959" i="21"/>
  <c r="H965" i="21"/>
  <c r="H616" i="21"/>
  <c r="H617" i="21"/>
  <c r="H619" i="21"/>
  <c r="H618" i="21"/>
  <c r="H784" i="21"/>
  <c r="H785" i="21"/>
  <c r="H783" i="21"/>
  <c r="H781" i="21"/>
  <c r="H786" i="21"/>
  <c r="H782" i="21"/>
  <c r="H780" i="21"/>
  <c r="H787" i="21"/>
  <c r="H378" i="21"/>
  <c r="H379" i="21"/>
  <c r="H381" i="21"/>
  <c r="H380" i="21"/>
  <c r="H603" i="21"/>
  <c r="H605" i="21"/>
  <c r="H604" i="21"/>
  <c r="H770" i="21"/>
  <c r="H771" i="21"/>
  <c r="H772" i="21"/>
  <c r="H773" i="21"/>
  <c r="H769" i="21"/>
  <c r="H768" i="21"/>
  <c r="H953" i="21"/>
  <c r="H952" i="21"/>
  <c r="H947" i="21"/>
  <c r="H948" i="21"/>
  <c r="H946" i="21"/>
  <c r="H954" i="21"/>
  <c r="H949" i="21"/>
  <c r="H950" i="21"/>
  <c r="H955" i="21"/>
  <c r="H951" i="21"/>
  <c r="H365" i="21"/>
  <c r="H366" i="21"/>
  <c r="H367" i="21"/>
  <c r="L629" i="21"/>
  <c r="H995" i="21"/>
  <c r="H994" i="21"/>
  <c r="H996" i="21"/>
  <c r="H997" i="21"/>
  <c r="H990" i="21"/>
  <c r="H989" i="21"/>
  <c r="H993" i="21"/>
  <c r="H992" i="21"/>
  <c r="H991" i="21"/>
  <c r="H813" i="21"/>
  <c r="H812" i="21"/>
  <c r="H810" i="21"/>
  <c r="H809" i="21"/>
  <c r="H815" i="21"/>
  <c r="H811" i="21"/>
  <c r="H814" i="21"/>
  <c r="I561" i="21"/>
  <c r="I560" i="21"/>
  <c r="I645" i="21"/>
  <c r="I644" i="21"/>
  <c r="I589" i="21"/>
  <c r="I588" i="21"/>
  <c r="I505" i="21"/>
  <c r="I504" i="21"/>
  <c r="I463" i="21"/>
  <c r="I462" i="21"/>
  <c r="I407" i="21"/>
  <c r="I351" i="21"/>
  <c r="I350" i="21"/>
  <c r="I673" i="21"/>
  <c r="I672" i="21"/>
  <c r="I617" i="21"/>
  <c r="I616" i="21"/>
  <c r="I533" i="21"/>
  <c r="I532" i="21"/>
  <c r="I435" i="21"/>
  <c r="I434" i="21"/>
  <c r="I379" i="21"/>
  <c r="I378" i="21"/>
  <c r="I323" i="21"/>
  <c r="I322" i="21"/>
  <c r="I408" i="21"/>
  <c r="I552" i="21"/>
  <c r="I381" i="21"/>
  <c r="I409" i="21"/>
  <c r="I586" i="21"/>
  <c r="I461" i="21"/>
  <c r="I506" i="21"/>
  <c r="I619" i="21"/>
  <c r="I647" i="21"/>
  <c r="I458" i="21"/>
  <c r="I675" i="21"/>
  <c r="I459" i="21"/>
  <c r="I352" i="21"/>
  <c r="I556" i="21"/>
  <c r="I553" i="21"/>
  <c r="I531" i="21"/>
  <c r="I591" i="21"/>
  <c r="I559" i="21"/>
  <c r="I460" i="21"/>
  <c r="I562" i="21"/>
  <c r="I534" i="21"/>
  <c r="I558" i="21"/>
  <c r="I646" i="21"/>
  <c r="I587" i="21"/>
  <c r="I530" i="21"/>
  <c r="I554" i="21"/>
  <c r="I437" i="21"/>
  <c r="I563" i="21"/>
  <c r="I669" i="21"/>
  <c r="I642" i="21"/>
  <c r="I671" i="21"/>
  <c r="I555" i="21"/>
  <c r="I535" i="21"/>
  <c r="I618" i="21"/>
  <c r="I464" i="21"/>
  <c r="I674" i="21"/>
  <c r="I465" i="21"/>
  <c r="I557" i="21"/>
  <c r="I348" i="21"/>
  <c r="I670" i="21"/>
  <c r="I325" i="21"/>
  <c r="I590" i="21"/>
  <c r="I380" i="21"/>
  <c r="I667" i="21"/>
  <c r="I507" i="21"/>
  <c r="I643" i="21"/>
  <c r="I668" i="21"/>
  <c r="I353" i="21"/>
  <c r="I503" i="21"/>
  <c r="I324" i="21"/>
  <c r="I433" i="21"/>
  <c r="I349" i="21"/>
  <c r="I436" i="21"/>
  <c r="H645" i="21"/>
  <c r="H644" i="21"/>
  <c r="H643" i="21"/>
  <c r="H646" i="21"/>
  <c r="H647" i="21"/>
  <c r="H642" i="21"/>
  <c r="H981" i="21"/>
  <c r="H980" i="21"/>
  <c r="H978" i="21"/>
  <c r="H982" i="21"/>
  <c r="H983" i="21"/>
  <c r="H979" i="21"/>
  <c r="H800" i="21"/>
  <c r="H801" i="21"/>
  <c r="H798" i="21"/>
  <c r="H799" i="21"/>
  <c r="I547" i="21"/>
  <c r="I546" i="21"/>
  <c r="I449" i="21"/>
  <c r="I448" i="21"/>
  <c r="I421" i="21"/>
  <c r="I420" i="21"/>
  <c r="I393" i="21"/>
  <c r="I365" i="21"/>
  <c r="I337" i="21"/>
  <c r="I336" i="21"/>
  <c r="I309" i="21"/>
  <c r="I659" i="21"/>
  <c r="I658" i="21"/>
  <c r="I631" i="21"/>
  <c r="I603" i="21"/>
  <c r="I575" i="21"/>
  <c r="I519" i="21"/>
  <c r="I518" i="21"/>
  <c r="I491" i="21"/>
  <c r="I450" i="21"/>
  <c r="I338" i="21"/>
  <c r="I545" i="21"/>
  <c r="I539" i="21"/>
  <c r="I540" i="21"/>
  <c r="I311" i="21"/>
  <c r="I605" i="21"/>
  <c r="I661" i="21"/>
  <c r="I542" i="21"/>
  <c r="I339" i="21"/>
  <c r="I633" i="21"/>
  <c r="I544" i="21"/>
  <c r="I543" i="21"/>
  <c r="I657" i="21"/>
  <c r="I394" i="21"/>
  <c r="I656" i="21"/>
  <c r="I367" i="21"/>
  <c r="I395" i="21"/>
  <c r="I538" i="21"/>
  <c r="I520" i="21"/>
  <c r="I541" i="21"/>
  <c r="I632" i="21"/>
  <c r="I493" i="21"/>
  <c r="I447" i="21"/>
  <c r="I422" i="21"/>
  <c r="I451" i="21"/>
  <c r="I521" i="21"/>
  <c r="I366" i="21"/>
  <c r="I660" i="21"/>
  <c r="I549" i="21"/>
  <c r="I423" i="21"/>
  <c r="I604" i="21"/>
  <c r="I446" i="21"/>
  <c r="I655" i="21"/>
  <c r="I576" i="21"/>
  <c r="I310" i="21"/>
  <c r="I548" i="21"/>
  <c r="I577" i="21"/>
  <c r="I335" i="21"/>
  <c r="I517" i="21"/>
  <c r="I492" i="21"/>
  <c r="H631" i="21"/>
  <c r="H633" i="21"/>
  <c r="H632" i="21"/>
  <c r="CE1176" i="21"/>
  <c r="H672" i="21"/>
  <c r="H673" i="21"/>
  <c r="H669" i="21"/>
  <c r="H671" i="21"/>
  <c r="H674" i="21"/>
  <c r="H668" i="21"/>
  <c r="H675" i="21"/>
  <c r="H667" i="21"/>
  <c r="H670" i="21"/>
  <c r="H841" i="21"/>
  <c r="H840" i="21"/>
  <c r="H833" i="21"/>
  <c r="H836" i="21"/>
  <c r="H839" i="21"/>
  <c r="H842" i="21"/>
  <c r="H835" i="21"/>
  <c r="H837" i="21"/>
  <c r="H838" i="21"/>
  <c r="H843" i="21"/>
  <c r="H834" i="21"/>
  <c r="H1022" i="21"/>
  <c r="H1023" i="21"/>
  <c r="H1018" i="21"/>
  <c r="H1020" i="21"/>
  <c r="H1021" i="21"/>
  <c r="H1019" i="21"/>
  <c r="H1024" i="21"/>
  <c r="H1017" i="21"/>
  <c r="H1016" i="21"/>
  <c r="H1025" i="21"/>
  <c r="H658" i="21"/>
  <c r="H659" i="21"/>
  <c r="H661" i="21"/>
  <c r="H657" i="21"/>
  <c r="H660" i="21"/>
  <c r="H656" i="21"/>
  <c r="H655" i="21"/>
  <c r="H827" i="21"/>
  <c r="H826" i="21"/>
  <c r="H829" i="21"/>
  <c r="H823" i="21"/>
  <c r="H824" i="21"/>
  <c r="H822" i="21"/>
  <c r="H828" i="21"/>
  <c r="H825" i="21"/>
  <c r="H1009" i="21"/>
  <c r="H1008" i="21"/>
  <c r="H1007" i="21"/>
  <c r="H1010" i="21"/>
  <c r="H1006" i="21"/>
  <c r="H1011" i="21"/>
  <c r="H1005" i="21"/>
  <c r="H1004" i="21"/>
  <c r="H1051" i="21"/>
  <c r="H1050" i="21"/>
  <c r="H1049" i="21"/>
  <c r="H1053" i="21"/>
  <c r="H1048" i="21"/>
  <c r="H1047" i="21"/>
  <c r="H1046" i="21"/>
  <c r="H1052" i="21"/>
  <c r="H1045" i="21"/>
  <c r="H1044" i="21"/>
  <c r="H868" i="21"/>
  <c r="H869" i="21"/>
  <c r="H871" i="21"/>
  <c r="H863" i="21"/>
  <c r="H870" i="21"/>
  <c r="H864" i="21"/>
  <c r="H865" i="21"/>
  <c r="H867" i="21"/>
  <c r="H862" i="21"/>
  <c r="H860" i="21"/>
  <c r="H866" i="21"/>
  <c r="H861" i="21"/>
  <c r="H1037" i="21"/>
  <c r="H1036" i="21"/>
  <c r="H1035" i="21"/>
  <c r="H1039" i="21"/>
  <c r="H1038" i="21"/>
  <c r="H1034" i="21"/>
  <c r="H1033" i="21"/>
  <c r="H854" i="21"/>
  <c r="H855" i="21"/>
  <c r="H849" i="21"/>
  <c r="H857" i="21"/>
  <c r="H850" i="21"/>
  <c r="H856" i="21"/>
  <c r="H852" i="21"/>
  <c r="H848" i="21"/>
  <c r="H851" i="21"/>
  <c r="H853" i="21"/>
  <c r="I1107" i="21"/>
  <c r="I1106" i="21"/>
  <c r="I1051" i="21"/>
  <c r="I1050" i="21"/>
  <c r="I995" i="21"/>
  <c r="I994" i="21"/>
  <c r="I939" i="21"/>
  <c r="I938" i="21"/>
  <c r="I841" i="21"/>
  <c r="I840" i="21"/>
  <c r="I757" i="21"/>
  <c r="I756" i="21"/>
  <c r="I701" i="21"/>
  <c r="I700" i="21"/>
  <c r="I996" i="21"/>
  <c r="I1079" i="21"/>
  <c r="I1078" i="21"/>
  <c r="I1023" i="21"/>
  <c r="I1022" i="21"/>
  <c r="I967" i="21"/>
  <c r="I966" i="21"/>
  <c r="I911" i="21"/>
  <c r="I910" i="21"/>
  <c r="I869" i="21"/>
  <c r="I868" i="21"/>
  <c r="I813" i="21"/>
  <c r="I812" i="21"/>
  <c r="I785" i="21"/>
  <c r="I784" i="21"/>
  <c r="I729" i="21"/>
  <c r="I728" i="21"/>
  <c r="I997" i="21"/>
  <c r="I1049" i="21"/>
  <c r="I1104" i="21"/>
  <c r="I842" i="21"/>
  <c r="I1021" i="21"/>
  <c r="I1052" i="21"/>
  <c r="I941" i="21"/>
  <c r="I843" i="21"/>
  <c r="I731" i="21"/>
  <c r="I703" i="21"/>
  <c r="I1074" i="21"/>
  <c r="I960" i="21"/>
  <c r="I782" i="21"/>
  <c r="I759" i="21"/>
  <c r="I833" i="21"/>
  <c r="I968" i="21"/>
  <c r="I864" i="21"/>
  <c r="I815" i="21"/>
  <c r="I1101" i="21"/>
  <c r="I1103" i="21"/>
  <c r="I1046" i="21"/>
  <c r="I907" i="21"/>
  <c r="I862" i="21"/>
  <c r="I959" i="21"/>
  <c r="I1025" i="21"/>
  <c r="I1080" i="21"/>
  <c r="I962" i="21"/>
  <c r="I1109" i="21"/>
  <c r="I965" i="21"/>
  <c r="I1020" i="21"/>
  <c r="I909" i="21"/>
  <c r="I809" i="21"/>
  <c r="I811" i="21"/>
  <c r="I730" i="21"/>
  <c r="I1075" i="21"/>
  <c r="I1018" i="21"/>
  <c r="I935" i="21"/>
  <c r="I781" i="21"/>
  <c r="I870" i="21"/>
  <c r="I758" i="21"/>
  <c r="I861" i="21"/>
  <c r="I937" i="21"/>
  <c r="I834" i="21"/>
  <c r="I989" i="21"/>
  <c r="I1047" i="21"/>
  <c r="I990" i="21"/>
  <c r="I871" i="21"/>
  <c r="I810" i="21"/>
  <c r="I860" i="21"/>
  <c r="I1105" i="21"/>
  <c r="I993" i="21"/>
  <c r="I1048" i="21"/>
  <c r="I753" i="21"/>
  <c r="I1077" i="21"/>
  <c r="I1108" i="21"/>
  <c r="I964" i="21"/>
  <c r="I992" i="21"/>
  <c r="I787" i="21"/>
  <c r="I839" i="21"/>
  <c r="I1019" i="21"/>
  <c r="I913" i="21"/>
  <c r="I863" i="21"/>
  <c r="I838" i="21"/>
  <c r="I836" i="21"/>
  <c r="I865" i="21"/>
  <c r="I780" i="21"/>
  <c r="I1100" i="21"/>
  <c r="I991" i="21"/>
  <c r="I1024" i="21"/>
  <c r="I940" i="21"/>
  <c r="I867" i="21"/>
  <c r="I961" i="21"/>
  <c r="I814" i="21"/>
  <c r="I866" i="21"/>
  <c r="I702" i="21"/>
  <c r="I1053" i="21"/>
  <c r="I754" i="21"/>
  <c r="I936" i="21"/>
  <c r="I755" i="21"/>
  <c r="I837" i="21"/>
  <c r="I727" i="21"/>
  <c r="I1017" i="21"/>
  <c r="I1045" i="21"/>
  <c r="I1072" i="21"/>
  <c r="I699" i="21"/>
  <c r="I1081" i="21"/>
  <c r="I912" i="21"/>
  <c r="I1102" i="21"/>
  <c r="I1016" i="21"/>
  <c r="I1099" i="21"/>
  <c r="I969" i="21"/>
  <c r="I752" i="21"/>
  <c r="I1044" i="21"/>
  <c r="I726" i="21"/>
  <c r="I835" i="21"/>
  <c r="I1073" i="21"/>
  <c r="I963" i="21"/>
  <c r="I786" i="21"/>
  <c r="I783" i="21"/>
  <c r="I1076" i="21"/>
  <c r="I908" i="21"/>
  <c r="H1078" i="21"/>
  <c r="H1079" i="21"/>
  <c r="H1077" i="21"/>
  <c r="H1074" i="21"/>
  <c r="H1075" i="21"/>
  <c r="H1076" i="21"/>
  <c r="H1080" i="21"/>
  <c r="H1073" i="21"/>
  <c r="H1081" i="21"/>
  <c r="H1072" i="21"/>
  <c r="I1093" i="21"/>
  <c r="I1092" i="21"/>
  <c r="I1065" i="21"/>
  <c r="I1064" i="21"/>
  <c r="I1037" i="21"/>
  <c r="I1036" i="21"/>
  <c r="I1009" i="21"/>
  <c r="I1008" i="21"/>
  <c r="I981" i="21"/>
  <c r="I980" i="21"/>
  <c r="I953" i="21"/>
  <c r="I952" i="21"/>
  <c r="I925" i="21"/>
  <c r="I924" i="21"/>
  <c r="I897" i="21"/>
  <c r="I896" i="21"/>
  <c r="I800" i="21"/>
  <c r="I801" i="21"/>
  <c r="I855" i="21"/>
  <c r="I854" i="21"/>
  <c r="I827" i="21"/>
  <c r="I826" i="21"/>
  <c r="I799" i="21"/>
  <c r="I798" i="21"/>
  <c r="I771" i="21"/>
  <c r="I770" i="21"/>
  <c r="I743" i="21"/>
  <c r="I742" i="21"/>
  <c r="I715" i="21"/>
  <c r="I714" i="21"/>
  <c r="I687" i="21"/>
  <c r="I686" i="21"/>
  <c r="I773" i="21"/>
  <c r="I1011" i="21"/>
  <c r="I849" i="21"/>
  <c r="I689" i="21"/>
  <c r="I1038" i="21"/>
  <c r="I1091" i="21"/>
  <c r="I949" i="21"/>
  <c r="I1090" i="21"/>
  <c r="I954" i="21"/>
  <c r="I1007" i="21"/>
  <c r="I922" i="21"/>
  <c r="I947" i="21"/>
  <c r="I744" i="21"/>
  <c r="I979" i="21"/>
  <c r="I829" i="21"/>
  <c r="I857" i="21"/>
  <c r="I898" i="21"/>
  <c r="I851" i="21"/>
  <c r="I828" i="21"/>
  <c r="I1006" i="21"/>
  <c r="I1067" i="21"/>
  <c r="I1066" i="21"/>
  <c r="I1095" i="21"/>
  <c r="I983" i="21"/>
  <c r="I852" i="21"/>
  <c r="I923" i="21"/>
  <c r="I850" i="21"/>
  <c r="I825" i="21"/>
  <c r="I716" i="21"/>
  <c r="I1034" i="21"/>
  <c r="I926" i="21"/>
  <c r="I950" i="21"/>
  <c r="I822" i="21"/>
  <c r="I1063" i="21"/>
  <c r="I948" i="21"/>
  <c r="I1035" i="21"/>
  <c r="I1010" i="21"/>
  <c r="I927" i="21"/>
  <c r="I688" i="21"/>
  <c r="I823" i="21"/>
  <c r="I899" i="21"/>
  <c r="I769" i="21"/>
  <c r="I946" i="21"/>
  <c r="I772" i="21"/>
  <c r="I741" i="21"/>
  <c r="I1094" i="21"/>
  <c r="I1005" i="21"/>
  <c r="I978" i="21"/>
  <c r="I856" i="21"/>
  <c r="I717" i="21"/>
  <c r="I745" i="21"/>
  <c r="I1089" i="21"/>
  <c r="I895" i="21"/>
  <c r="I955" i="21"/>
  <c r="I1039" i="21"/>
  <c r="I824" i="21"/>
  <c r="I853" i="21"/>
  <c r="I951" i="21"/>
  <c r="I982" i="21"/>
  <c r="I1033" i="21"/>
  <c r="I848" i="21"/>
  <c r="I768" i="21"/>
  <c r="I1004" i="21"/>
  <c r="H1065" i="21"/>
  <c r="H1064" i="21"/>
  <c r="H1063" i="21"/>
  <c r="H1066" i="21"/>
  <c r="H1067" i="21"/>
  <c r="H1107" i="21"/>
  <c r="H1106" i="21"/>
  <c r="H1109" i="21"/>
  <c r="H1104" i="21"/>
  <c r="H1103" i="21"/>
  <c r="H1101" i="21"/>
  <c r="H1100" i="21"/>
  <c r="H1105" i="21"/>
  <c r="H1108" i="21"/>
  <c r="H1099" i="21"/>
  <c r="H1102" i="21"/>
  <c r="H1093" i="21"/>
  <c r="H1092" i="21"/>
  <c r="H1089" i="21"/>
  <c r="H1094" i="21"/>
  <c r="H1091" i="21"/>
  <c r="H1095" i="21"/>
  <c r="H1090" i="21"/>
  <c r="G235" i="86" l="1"/>
  <c r="H235" i="86"/>
  <c r="I235" i="86"/>
  <c r="G44" i="86"/>
  <c r="I136" i="86"/>
  <c r="G136" i="86"/>
  <c r="H136" i="86"/>
  <c r="BP1183" i="21"/>
  <c r="BP1169" i="21"/>
  <c r="BZ1126" i="21"/>
  <c r="BZ1127" i="21" s="1"/>
  <c r="BZ1128" i="21" s="1"/>
  <c r="BZ1129" i="21" s="1"/>
  <c r="BZ1134" i="21" s="1"/>
  <c r="BZ1135" i="21" s="1"/>
  <c r="BZ1136" i="21" s="1"/>
  <c r="BZ1137" i="21" s="1"/>
  <c r="BZ1138" i="21" s="1"/>
  <c r="BZ1139" i="21" s="1"/>
  <c r="BZ1140" i="21" s="1"/>
  <c r="BZ1141" i="21" s="1"/>
  <c r="BZ1142" i="21" s="1"/>
  <c r="BZ1143" i="21" s="1"/>
  <c r="BZ1130" i="21"/>
  <c r="BZ1131" i="21" s="1"/>
  <c r="BZ1132" i="21" s="1"/>
  <c r="BZ1133" i="21" s="1"/>
  <c r="CH1230" i="21"/>
  <c r="CH1231" i="21" s="1"/>
  <c r="CH1232" i="21" s="1"/>
  <c r="CH1233" i="21" s="1"/>
  <c r="CH1238" i="21" s="1"/>
  <c r="CH1239" i="21" s="1"/>
  <c r="CH1240" i="21" s="1"/>
  <c r="CH1241" i="21" s="1"/>
  <c r="CH1242" i="21" s="1"/>
  <c r="CH1243" i="21" s="1"/>
  <c r="CH1244" i="21" s="1"/>
  <c r="CH1245" i="21" s="1"/>
  <c r="CH1246" i="21" s="1"/>
  <c r="CH1247" i="21" s="1"/>
  <c r="CH1248" i="21" s="1"/>
  <c r="CH1249" i="21" s="1"/>
  <c r="CH1250" i="21" s="1"/>
  <c r="CH1251" i="21" s="1"/>
  <c r="CH1234" i="21"/>
  <c r="CH1235" i="21" s="1"/>
  <c r="CH1236" i="21" s="1"/>
  <c r="CH1237" i="21" s="1"/>
  <c r="BQ1130" i="21"/>
  <c r="BQ1131" i="21" s="1"/>
  <c r="BQ1132" i="21" s="1"/>
  <c r="BQ1133" i="21" s="1"/>
  <c r="BQ1126" i="21"/>
  <c r="BQ1127" i="21" s="1"/>
  <c r="BQ1128" i="21" s="1"/>
  <c r="BQ1129" i="21" s="1"/>
  <c r="BQ1134" i="21" s="1"/>
  <c r="BQ1135" i="21" s="1"/>
  <c r="BQ1136" i="21" s="1"/>
  <c r="BQ1137" i="21" s="1"/>
  <c r="BQ1138" i="21" s="1"/>
  <c r="BQ1139" i="21" s="1"/>
  <c r="BQ1140" i="21" s="1"/>
  <c r="BQ1141" i="21" s="1"/>
  <c r="BQ1142" i="21" s="1"/>
  <c r="BQ1143" i="21" s="1"/>
  <c r="BB1176" i="21"/>
  <c r="BE1176" i="21" s="1"/>
  <c r="AY1176" i="21"/>
  <c r="N81" i="21"/>
  <c r="P67" i="21"/>
  <c r="L515" i="21"/>
  <c r="CA1173" i="21"/>
  <c r="L470" i="21"/>
  <c r="CF1170" i="21"/>
  <c r="BR1170" i="21"/>
  <c r="L302" i="21"/>
  <c r="P45" i="21"/>
  <c r="N59" i="21"/>
  <c r="N58" i="21"/>
  <c r="P44" i="21"/>
  <c r="AF1256" i="21"/>
  <c r="BG1230" i="21"/>
  <c r="BG1231" i="21"/>
  <c r="N382" i="21"/>
  <c r="N550" i="21" s="1"/>
  <c r="N564" i="21" s="1"/>
  <c r="N396" i="21" s="1"/>
  <c r="N410" i="21" s="1"/>
  <c r="N424" i="21" s="1"/>
  <c r="N438" i="21" s="1"/>
  <c r="N452" i="21" s="1"/>
  <c r="N466" i="21" s="1"/>
  <c r="N480" i="21" s="1"/>
  <c r="N494" i="21" s="1"/>
  <c r="N508" i="21" s="1"/>
  <c r="N522" i="21" s="1"/>
  <c r="N536" i="21" s="1"/>
  <c r="N578" i="21" s="1"/>
  <c r="N592" i="21" s="1"/>
  <c r="N606" i="21" s="1"/>
  <c r="N620" i="21" s="1"/>
  <c r="N634" i="21" s="1"/>
  <c r="N354" i="21"/>
  <c r="N368" i="21" s="1"/>
  <c r="L633" i="21"/>
  <c r="CE1177" i="21"/>
  <c r="P64" i="21"/>
  <c r="N78" i="21"/>
  <c r="BX1230" i="21"/>
  <c r="BX1231" i="21" s="1"/>
  <c r="BX1232" i="21" s="1"/>
  <c r="BX1233" i="21" s="1"/>
  <c r="BX1238" i="21" s="1"/>
  <c r="BX1239" i="21" s="1"/>
  <c r="BX1240" i="21" s="1"/>
  <c r="BX1241" i="21" s="1"/>
  <c r="BX1242" i="21" s="1"/>
  <c r="BX1243" i="21" s="1"/>
  <c r="BX1244" i="21" s="1"/>
  <c r="BX1245" i="21" s="1"/>
  <c r="BX1246" i="21" s="1"/>
  <c r="BX1247" i="21" s="1"/>
  <c r="BX1248" i="21" s="1"/>
  <c r="BX1249" i="21" s="1"/>
  <c r="BX1250" i="21" s="1"/>
  <c r="BX1251" i="21" s="1"/>
  <c r="BX1234" i="21"/>
  <c r="BX1235" i="21" s="1"/>
  <c r="BX1236" i="21" s="1"/>
  <c r="BX1237" i="21" s="1"/>
  <c r="N537" i="21"/>
  <c r="N551" i="21" s="1"/>
  <c r="N383" i="21" s="1"/>
  <c r="N397" i="21" s="1"/>
  <c r="N411" i="21" s="1"/>
  <c r="N425" i="21" s="1"/>
  <c r="N439" i="21" s="1"/>
  <c r="N453" i="21" s="1"/>
  <c r="N467" i="21" s="1"/>
  <c r="N481" i="21" s="1"/>
  <c r="N495" i="21" s="1"/>
  <c r="N509" i="21" s="1"/>
  <c r="N523" i="21" s="1"/>
  <c r="N565" i="21" s="1"/>
  <c r="N579" i="21" s="1"/>
  <c r="N593" i="21" s="1"/>
  <c r="N607" i="21" s="1"/>
  <c r="N621" i="21" s="1"/>
  <c r="N635" i="21" s="1"/>
  <c r="N355" i="21"/>
  <c r="N369" i="21" s="1"/>
  <c r="BB1188" i="21"/>
  <c r="BE1188" i="21" s="1"/>
  <c r="AY1188" i="21"/>
  <c r="BB1177" i="21"/>
  <c r="BE1177" i="21" s="1"/>
  <c r="AY1177" i="21"/>
  <c r="O69" i="21"/>
  <c r="Q55" i="21"/>
  <c r="AF1202" i="21"/>
  <c r="AF1228" i="21" s="1"/>
  <c r="BG1177" i="21"/>
  <c r="I502" i="21" s="1"/>
  <c r="BG1176" i="21"/>
  <c r="BY1234" i="21"/>
  <c r="BY1235" i="21" s="1"/>
  <c r="BY1236" i="21" s="1"/>
  <c r="BY1237" i="21" s="1"/>
  <c r="BY1230" i="21"/>
  <c r="BY1231" i="21" s="1"/>
  <c r="BY1232" i="21" s="1"/>
  <c r="BY1233" i="21" s="1"/>
  <c r="BY1238" i="21" s="1"/>
  <c r="BY1239" i="21" s="1"/>
  <c r="BY1240" i="21" s="1"/>
  <c r="BY1241" i="21" s="1"/>
  <c r="BY1242" i="21" s="1"/>
  <c r="BY1243" i="21" s="1"/>
  <c r="BY1244" i="21" s="1"/>
  <c r="BY1245" i="21" s="1"/>
  <c r="BY1246" i="21" s="1"/>
  <c r="BY1247" i="21" s="1"/>
  <c r="BY1248" i="21" s="1"/>
  <c r="BY1249" i="21" s="1"/>
  <c r="BY1250" i="21" s="1"/>
  <c r="BY1251" i="21" s="1"/>
  <c r="O354" i="21"/>
  <c r="O368" i="21" s="1"/>
  <c r="O382" i="21"/>
  <c r="O550" i="21" s="1"/>
  <c r="O564" i="21" s="1"/>
  <c r="O396" i="21" s="1"/>
  <c r="O410" i="21" s="1"/>
  <c r="O424" i="21" s="1"/>
  <c r="O438" i="21" s="1"/>
  <c r="O452" i="21" s="1"/>
  <c r="O466" i="21" s="1"/>
  <c r="O480" i="21" s="1"/>
  <c r="O494" i="21" s="1"/>
  <c r="O508" i="21" s="1"/>
  <c r="O522" i="21" s="1"/>
  <c r="O536" i="21" s="1"/>
  <c r="O578" i="21" s="1"/>
  <c r="O592" i="21" s="1"/>
  <c r="O606" i="21" s="1"/>
  <c r="O620" i="21" s="1"/>
  <c r="O634" i="21" s="1"/>
  <c r="L924" i="21"/>
  <c r="L922" i="21"/>
  <c r="CA1226" i="21"/>
  <c r="Q52" i="21"/>
  <c r="O66" i="21"/>
  <c r="N85" i="21"/>
  <c r="P71" i="21"/>
  <c r="L249" i="21"/>
  <c r="CD1121" i="21"/>
  <c r="BG1175" i="21"/>
  <c r="AF1200" i="21"/>
  <c r="AF1226" i="21" s="1"/>
  <c r="BG1174" i="21"/>
  <c r="AM1116" i="21"/>
  <c r="AP1116" i="21" s="1"/>
  <c r="AS1116" i="21" s="1"/>
  <c r="BB1116" i="21" s="1"/>
  <c r="H37" i="21"/>
  <c r="L92" i="21"/>
  <c r="BV1118" i="21"/>
  <c r="BD1129" i="21"/>
  <c r="BD1128" i="21"/>
  <c r="AF1154" i="21"/>
  <c r="AF1180" i="21" s="1"/>
  <c r="CN1234" i="21"/>
  <c r="CN1235" i="21" s="1"/>
  <c r="CN1236" i="21" s="1"/>
  <c r="CN1237" i="21" s="1"/>
  <c r="CN1230" i="21"/>
  <c r="CN1231" i="21" s="1"/>
  <c r="CN1232" i="21" s="1"/>
  <c r="CN1233" i="21" s="1"/>
  <c r="CN1238" i="21" s="1"/>
  <c r="CN1239" i="21" s="1"/>
  <c r="CN1240" i="21" s="1"/>
  <c r="CN1241" i="21" s="1"/>
  <c r="CN1242" i="21" s="1"/>
  <c r="CN1243" i="21" s="1"/>
  <c r="CN1244" i="21" s="1"/>
  <c r="CN1245" i="21" s="1"/>
  <c r="CN1246" i="21" s="1"/>
  <c r="CN1247" i="21" s="1"/>
  <c r="CN1248" i="21" s="1"/>
  <c r="CN1249" i="21" s="1"/>
  <c r="CN1250" i="21" s="1"/>
  <c r="CN1251" i="21" s="1"/>
  <c r="L546" i="21"/>
  <c r="L544" i="21"/>
  <c r="CJ1174" i="21"/>
  <c r="AY1189" i="21"/>
  <c r="L65" i="21"/>
  <c r="BU1119" i="21"/>
  <c r="CF1223" i="21"/>
  <c r="L877" i="21"/>
  <c r="Q48" i="21"/>
  <c r="O62" i="21"/>
  <c r="BV1178" i="21"/>
  <c r="BV1179" i="21" s="1"/>
  <c r="BV1180" i="21" s="1"/>
  <c r="BV1181" i="21" s="1"/>
  <c r="BV1186" i="21" s="1"/>
  <c r="BV1187" i="21" s="1"/>
  <c r="BV1188" i="21" s="1"/>
  <c r="BV1189" i="21" s="1"/>
  <c r="BV1190" i="21" s="1"/>
  <c r="BV1191" i="21" s="1"/>
  <c r="BV1192" i="21" s="1"/>
  <c r="BV1193" i="21" s="1"/>
  <c r="BV1194" i="21" s="1"/>
  <c r="BV1195" i="21" s="1"/>
  <c r="BV1196" i="21" s="1"/>
  <c r="BV1197" i="21" s="1"/>
  <c r="BV1198" i="21" s="1"/>
  <c r="BV1199" i="21" s="1"/>
  <c r="BV1200" i="21" s="1"/>
  <c r="BV1201" i="21" s="1"/>
  <c r="BV1182" i="21"/>
  <c r="BV1183" i="21" s="1"/>
  <c r="BV1184" i="21" s="1"/>
  <c r="BV1185" i="21" s="1"/>
  <c r="CG1230" i="21"/>
  <c r="CG1231" i="21" s="1"/>
  <c r="CG1232" i="21" s="1"/>
  <c r="CG1233" i="21" s="1"/>
  <c r="CG1238" i="21" s="1"/>
  <c r="CG1239" i="21" s="1"/>
  <c r="CG1240" i="21" s="1"/>
  <c r="CG1241" i="21" s="1"/>
  <c r="CG1242" i="21" s="1"/>
  <c r="CG1243" i="21" s="1"/>
  <c r="CG1244" i="21" s="1"/>
  <c r="CG1245" i="21" s="1"/>
  <c r="CG1246" i="21" s="1"/>
  <c r="CG1247" i="21" s="1"/>
  <c r="CG1248" i="21" s="1"/>
  <c r="CG1249" i="21" s="1"/>
  <c r="CG1250" i="21" s="1"/>
  <c r="CG1251" i="21" s="1"/>
  <c r="CG1234" i="21"/>
  <c r="CG1235" i="21" s="1"/>
  <c r="CG1236" i="21" s="1"/>
  <c r="CG1237" i="21" s="1"/>
  <c r="AJ1229" i="21"/>
  <c r="AM1229" i="21" s="1"/>
  <c r="AP1229" i="21" s="1"/>
  <c r="AS1229" i="21" s="1"/>
  <c r="AV1229" i="21" s="1"/>
  <c r="AY1229" i="21" s="1"/>
  <c r="BB1229" i="21" s="1"/>
  <c r="BE1229" i="21" s="1"/>
  <c r="AG1255" i="21"/>
  <c r="AJ1255" i="21" s="1"/>
  <c r="AM1255" i="21" s="1"/>
  <c r="AP1255" i="21" s="1"/>
  <c r="AS1255" i="21" s="1"/>
  <c r="AV1255" i="21" s="1"/>
  <c r="AY1255" i="21" s="1"/>
  <c r="BB1255" i="21" s="1"/>
  <c r="AG1254" i="21"/>
  <c r="AJ1254" i="21" s="1"/>
  <c r="AM1254" i="21" s="1"/>
  <c r="AP1254" i="21" s="1"/>
  <c r="AS1254" i="21" s="1"/>
  <c r="AV1254" i="21" s="1"/>
  <c r="AY1254" i="21" s="1"/>
  <c r="BB1254" i="21" s="1"/>
  <c r="AJ1228" i="21"/>
  <c r="AM1228" i="21" s="1"/>
  <c r="AP1228" i="21" s="1"/>
  <c r="AS1228" i="21" s="1"/>
  <c r="AV1228" i="21" s="1"/>
  <c r="AY1228" i="21" s="1"/>
  <c r="BB1228" i="21" s="1"/>
  <c r="BE1228" i="21" s="1"/>
  <c r="L736" i="21"/>
  <c r="BT1222" i="21"/>
  <c r="CL1223" i="21"/>
  <c r="L975" i="21"/>
  <c r="AY1173" i="21"/>
  <c r="BB1173" i="21"/>
  <c r="BE1173" i="21" s="1"/>
  <c r="BB1186" i="21"/>
  <c r="BE1186" i="21" s="1"/>
  <c r="AY1186" i="21"/>
  <c r="BG1178" i="21"/>
  <c r="BG1179" i="21"/>
  <c r="Q21" i="21"/>
  <c r="O35" i="21"/>
  <c r="BZ1178" i="21"/>
  <c r="BZ1179" i="21" s="1"/>
  <c r="BZ1180" i="21" s="1"/>
  <c r="BZ1181" i="21" s="1"/>
  <c r="BZ1186" i="21" s="1"/>
  <c r="BZ1187" i="21" s="1"/>
  <c r="BZ1188" i="21" s="1"/>
  <c r="BZ1189" i="21" s="1"/>
  <c r="BZ1190" i="21" s="1"/>
  <c r="BZ1191" i="21" s="1"/>
  <c r="BZ1192" i="21" s="1"/>
  <c r="BZ1193" i="21" s="1"/>
  <c r="BZ1194" i="21" s="1"/>
  <c r="BZ1195" i="21" s="1"/>
  <c r="BZ1196" i="21" s="1"/>
  <c r="BZ1197" i="21" s="1"/>
  <c r="BZ1198" i="21" s="1"/>
  <c r="BZ1199" i="21" s="1"/>
  <c r="BZ1200" i="21" s="1"/>
  <c r="BZ1201" i="21" s="1"/>
  <c r="BZ1182" i="21"/>
  <c r="BZ1183" i="21" s="1"/>
  <c r="BZ1184" i="21" s="1"/>
  <c r="BZ1185" i="21" s="1"/>
  <c r="BX1178" i="21"/>
  <c r="BX1179" i="21" s="1"/>
  <c r="BX1180" i="21" s="1"/>
  <c r="BX1181" i="21" s="1"/>
  <c r="BX1186" i="21" s="1"/>
  <c r="BX1187" i="21" s="1"/>
  <c r="BX1188" i="21" s="1"/>
  <c r="BX1189" i="21" s="1"/>
  <c r="BX1190" i="21" s="1"/>
  <c r="BX1191" i="21" s="1"/>
  <c r="BX1192" i="21" s="1"/>
  <c r="BX1193" i="21" s="1"/>
  <c r="BX1194" i="21" s="1"/>
  <c r="BX1195" i="21" s="1"/>
  <c r="BX1196" i="21" s="1"/>
  <c r="BX1197" i="21" s="1"/>
  <c r="BX1198" i="21" s="1"/>
  <c r="BX1199" i="21" s="1"/>
  <c r="BX1200" i="21" s="1"/>
  <c r="BX1201" i="21" s="1"/>
  <c r="BX1182" i="21"/>
  <c r="BX1183" i="21" s="1"/>
  <c r="BX1184" i="21" s="1"/>
  <c r="BX1185" i="21" s="1"/>
  <c r="BQ1178" i="21"/>
  <c r="BQ1179" i="21" s="1"/>
  <c r="BQ1180" i="21" s="1"/>
  <c r="BQ1181" i="21" s="1"/>
  <c r="BQ1186" i="21" s="1"/>
  <c r="BQ1187" i="21" s="1"/>
  <c r="BQ1188" i="21" s="1"/>
  <c r="BQ1189" i="21" s="1"/>
  <c r="BQ1190" i="21" s="1"/>
  <c r="BQ1191" i="21" s="1"/>
  <c r="BQ1192" i="21" s="1"/>
  <c r="BQ1193" i="21" s="1"/>
  <c r="BQ1194" i="21" s="1"/>
  <c r="BQ1195" i="21" s="1"/>
  <c r="BQ1196" i="21" s="1"/>
  <c r="BQ1197" i="21" s="1"/>
  <c r="BQ1198" i="21" s="1"/>
  <c r="BQ1199" i="21" s="1"/>
  <c r="BQ1200" i="21" s="1"/>
  <c r="BQ1201" i="21" s="1"/>
  <c r="BQ1182" i="21"/>
  <c r="BQ1183" i="21" s="1"/>
  <c r="BQ1184" i="21" s="1"/>
  <c r="BQ1185" i="21" s="1"/>
  <c r="BQ1234" i="21"/>
  <c r="BQ1235" i="21" s="1"/>
  <c r="BQ1236" i="21" s="1"/>
  <c r="BQ1237" i="21" s="1"/>
  <c r="BQ1230" i="21"/>
  <c r="BQ1231" i="21" s="1"/>
  <c r="BQ1232" i="21" s="1"/>
  <c r="BQ1233" i="21" s="1"/>
  <c r="BQ1238" i="21" s="1"/>
  <c r="BQ1239" i="21" s="1"/>
  <c r="BQ1240" i="21" s="1"/>
  <c r="BQ1241" i="21" s="1"/>
  <c r="BQ1242" i="21" s="1"/>
  <c r="BQ1243" i="21" s="1"/>
  <c r="BQ1244" i="21" s="1"/>
  <c r="BQ1245" i="21" s="1"/>
  <c r="BQ1246" i="21" s="1"/>
  <c r="BQ1247" i="21" s="1"/>
  <c r="BQ1248" i="21" s="1"/>
  <c r="BQ1249" i="21" s="1"/>
  <c r="BQ1250" i="21" s="1"/>
  <c r="BQ1251" i="21" s="1"/>
  <c r="O355" i="21"/>
  <c r="O369" i="21" s="1"/>
  <c r="O537" i="21"/>
  <c r="O551" i="21" s="1"/>
  <c r="O383" i="21" s="1"/>
  <c r="O397" i="21" s="1"/>
  <c r="O411" i="21" s="1"/>
  <c r="O425" i="21" s="1"/>
  <c r="O439" i="21" s="1"/>
  <c r="O453" i="21" s="1"/>
  <c r="O467" i="21" s="1"/>
  <c r="O481" i="21" s="1"/>
  <c r="O495" i="21" s="1"/>
  <c r="O509" i="21" s="1"/>
  <c r="O523" i="21" s="1"/>
  <c r="O565" i="21" s="1"/>
  <c r="O579" i="21" s="1"/>
  <c r="O593" i="21" s="1"/>
  <c r="O607" i="21" s="1"/>
  <c r="O621" i="21" s="1"/>
  <c r="O635" i="21" s="1"/>
  <c r="BT1126" i="21"/>
  <c r="BT1127" i="21" s="1"/>
  <c r="BT1128" i="21" s="1"/>
  <c r="BT1129" i="21" s="1"/>
  <c r="BT1134" i="21" s="1"/>
  <c r="BT1135" i="21" s="1"/>
  <c r="BT1136" i="21" s="1"/>
  <c r="BT1137" i="21" s="1"/>
  <c r="BT1138" i="21" s="1"/>
  <c r="BT1139" i="21" s="1"/>
  <c r="BT1140" i="21" s="1"/>
  <c r="BT1141" i="21" s="1"/>
  <c r="BT1142" i="21" s="1"/>
  <c r="BT1143" i="21" s="1"/>
  <c r="BT1130" i="21"/>
  <c r="BT1131" i="21" s="1"/>
  <c r="BT1132" i="21" s="1"/>
  <c r="BT1133" i="21" s="1"/>
  <c r="BR1116" i="21"/>
  <c r="L6" i="21"/>
  <c r="CJ1126" i="21"/>
  <c r="CJ1127" i="21" s="1"/>
  <c r="CJ1128" i="21" s="1"/>
  <c r="CJ1129" i="21" s="1"/>
  <c r="CJ1134" i="21" s="1"/>
  <c r="CJ1135" i="21" s="1"/>
  <c r="CJ1136" i="21" s="1"/>
  <c r="CJ1137" i="21" s="1"/>
  <c r="CJ1138" i="21" s="1"/>
  <c r="CJ1139" i="21" s="1"/>
  <c r="CJ1140" i="21" s="1"/>
  <c r="CJ1141" i="21" s="1"/>
  <c r="CJ1142" i="21" s="1"/>
  <c r="CJ1143" i="21" s="1"/>
  <c r="CJ1130" i="21"/>
  <c r="CJ1131" i="21" s="1"/>
  <c r="CJ1132" i="21" s="1"/>
  <c r="CJ1133" i="21" s="1"/>
  <c r="CH1130" i="21"/>
  <c r="CH1131" i="21" s="1"/>
  <c r="CH1132" i="21" s="1"/>
  <c r="CH1133" i="21" s="1"/>
  <c r="CH1126" i="21"/>
  <c r="CH1127" i="21" s="1"/>
  <c r="CH1128" i="21" s="1"/>
  <c r="CH1129" i="21" s="1"/>
  <c r="CH1134" i="21" s="1"/>
  <c r="CH1135" i="21" s="1"/>
  <c r="CH1136" i="21" s="1"/>
  <c r="CH1137" i="21" s="1"/>
  <c r="CH1138" i="21" s="1"/>
  <c r="CH1139" i="21" s="1"/>
  <c r="CH1140" i="21" s="1"/>
  <c r="CH1141" i="21" s="1"/>
  <c r="CH1142" i="21" s="1"/>
  <c r="CH1143" i="21" s="1"/>
  <c r="AL1152" i="21"/>
  <c r="BI1126" i="21"/>
  <c r="AI1205" i="21"/>
  <c r="AL1179" i="21"/>
  <c r="AI1179" i="21"/>
  <c r="AX1178" i="21"/>
  <c r="AR1204" i="21"/>
  <c r="BO1178" i="21"/>
  <c r="BO1179" i="21"/>
  <c r="BI1233" i="21"/>
  <c r="BI1232" i="21"/>
  <c r="BP1232" i="21" s="1"/>
  <c r="AU1154" i="21"/>
  <c r="AL1128" i="21"/>
  <c r="AI1130" i="21"/>
  <c r="H7" i="21" s="1"/>
  <c r="AO1156" i="21"/>
  <c r="AL1130" i="21"/>
  <c r="AJ1132" i="21"/>
  <c r="AM1132" i="21" s="1"/>
  <c r="AP1132" i="21" s="1"/>
  <c r="AS1132" i="21" s="1"/>
  <c r="BB1132" i="21" s="1"/>
  <c r="AG1158" i="21"/>
  <c r="AL1255" i="21"/>
  <c r="AI1228" i="21"/>
  <c r="AL1228" i="21"/>
  <c r="BO1229" i="21"/>
  <c r="BT1172" i="21"/>
  <c r="L360" i="21"/>
  <c r="N51" i="21"/>
  <c r="O54" i="21"/>
  <c r="AY1168" i="21"/>
  <c r="BB1168" i="21"/>
  <c r="BE1168" i="21" s="1"/>
  <c r="AJ1167" i="21"/>
  <c r="AM1167" i="21" s="1"/>
  <c r="AP1167" i="21" s="1"/>
  <c r="AS1167" i="21" s="1"/>
  <c r="AV1167" i="21" s="1"/>
  <c r="AG1193" i="21"/>
  <c r="AG1170" i="21"/>
  <c r="AJ1144" i="21"/>
  <c r="AM1144" i="21" s="1"/>
  <c r="AP1144" i="21" s="1"/>
  <c r="AS1144" i="21" s="1"/>
  <c r="CF1118" i="21"/>
  <c r="L148" i="21"/>
  <c r="CC1117" i="21"/>
  <c r="L217" i="21"/>
  <c r="BG1238" i="21"/>
  <c r="AF1264" i="21"/>
  <c r="AF1214" i="21"/>
  <c r="AF1240" i="21" s="1"/>
  <c r="BG1189" i="21"/>
  <c r="BG1188" i="21"/>
  <c r="AG1174" i="21"/>
  <c r="AJ1148" i="21"/>
  <c r="AM1148" i="21" s="1"/>
  <c r="AP1148" i="21" s="1"/>
  <c r="AS1148" i="21" s="1"/>
  <c r="L441" i="21"/>
  <c r="BY1169" i="21"/>
  <c r="L567" i="21"/>
  <c r="CC1169" i="21"/>
  <c r="AG1187" i="21"/>
  <c r="AJ1161" i="21"/>
  <c r="AM1161" i="21" s="1"/>
  <c r="AP1161" i="21" s="1"/>
  <c r="AS1161" i="21" s="1"/>
  <c r="BS1220" i="21"/>
  <c r="L706" i="21"/>
  <c r="BZ1220" i="21"/>
  <c r="L818" i="21"/>
  <c r="H8" i="21"/>
  <c r="AJ1120" i="21"/>
  <c r="AM1120" i="21" s="1"/>
  <c r="AP1120" i="21" s="1"/>
  <c r="AS1120" i="21" s="1"/>
  <c r="BB1120" i="21" s="1"/>
  <c r="AG1146" i="21"/>
  <c r="K418" i="21"/>
  <c r="K427" i="21"/>
  <c r="K414" i="21"/>
  <c r="K428" i="21"/>
  <c r="K432" i="21"/>
  <c r="K415" i="21"/>
  <c r="K417" i="21"/>
  <c r="K431" i="21"/>
  <c r="K413" i="21"/>
  <c r="K412" i="21"/>
  <c r="K416" i="21"/>
  <c r="K430" i="21"/>
  <c r="K419" i="21"/>
  <c r="K384" i="21"/>
  <c r="K385" i="21"/>
  <c r="K391" i="21"/>
  <c r="K392" i="21"/>
  <c r="K390" i="21"/>
  <c r="K386" i="21"/>
  <c r="K403" i="21"/>
  <c r="K387" i="21"/>
  <c r="K405" i="21"/>
  <c r="K343" i="21"/>
  <c r="K331" i="21"/>
  <c r="K332" i="21"/>
  <c r="K346" i="21"/>
  <c r="K316" i="21"/>
  <c r="K315" i="21"/>
  <c r="K314" i="21"/>
  <c r="K317" i="21"/>
  <c r="K320" i="21"/>
  <c r="K307" i="21"/>
  <c r="K302" i="21"/>
  <c r="K304" i="21"/>
  <c r="K306" i="21"/>
  <c r="K308" i="21"/>
  <c r="K303" i="21"/>
  <c r="K301" i="21"/>
  <c r="K300" i="21"/>
  <c r="K318" i="21"/>
  <c r="K319" i="21"/>
  <c r="K664" i="21"/>
  <c r="K666" i="21"/>
  <c r="K651" i="21"/>
  <c r="K653" i="21"/>
  <c r="K1098" i="21"/>
  <c r="K1084" i="21"/>
  <c r="K1086" i="21"/>
  <c r="K988" i="21"/>
  <c r="K987" i="21"/>
  <c r="K975" i="21"/>
  <c r="K986" i="21"/>
  <c r="K977" i="21"/>
  <c r="K972" i="21"/>
  <c r="K974" i="21"/>
  <c r="K973" i="21"/>
  <c r="K976" i="21"/>
  <c r="CH1178" i="21"/>
  <c r="CH1179" i="21" s="1"/>
  <c r="CH1180" i="21" s="1"/>
  <c r="CH1181" i="21" s="1"/>
  <c r="CH1186" i="21" s="1"/>
  <c r="CH1187" i="21" s="1"/>
  <c r="CH1188" i="21" s="1"/>
  <c r="CH1189" i="21" s="1"/>
  <c r="CH1190" i="21" s="1"/>
  <c r="CH1191" i="21" s="1"/>
  <c r="CH1192" i="21" s="1"/>
  <c r="CH1193" i="21" s="1"/>
  <c r="CH1194" i="21" s="1"/>
  <c r="CH1195" i="21" s="1"/>
  <c r="CH1196" i="21" s="1"/>
  <c r="CH1197" i="21" s="1"/>
  <c r="CH1198" i="21" s="1"/>
  <c r="CH1199" i="21" s="1"/>
  <c r="CH1200" i="21" s="1"/>
  <c r="CH1201" i="21" s="1"/>
  <c r="CH1182" i="21"/>
  <c r="CH1183" i="21" s="1"/>
  <c r="CH1184" i="21" s="1"/>
  <c r="CH1185" i="21" s="1"/>
  <c r="CI1126" i="21"/>
  <c r="CI1127" i="21" s="1"/>
  <c r="CI1128" i="21" s="1"/>
  <c r="CI1129" i="21" s="1"/>
  <c r="CI1134" i="21" s="1"/>
  <c r="CI1135" i="21" s="1"/>
  <c r="CI1136" i="21" s="1"/>
  <c r="CI1137" i="21" s="1"/>
  <c r="CI1138" i="21" s="1"/>
  <c r="CI1139" i="21" s="1"/>
  <c r="CI1140" i="21" s="1"/>
  <c r="CI1141" i="21" s="1"/>
  <c r="CI1142" i="21" s="1"/>
  <c r="CI1143" i="21" s="1"/>
  <c r="CI1130" i="21"/>
  <c r="CI1131" i="21" s="1"/>
  <c r="CI1132" i="21" s="1"/>
  <c r="CI1133" i="21" s="1"/>
  <c r="K406" i="21"/>
  <c r="Q53" i="21"/>
  <c r="O67" i="21"/>
  <c r="L122" i="21"/>
  <c r="BX1120" i="21"/>
  <c r="AJ1166" i="21"/>
  <c r="AG1192" i="21"/>
  <c r="P41" i="21"/>
  <c r="N55" i="21"/>
  <c r="Q30" i="21"/>
  <c r="AC30" i="21" s="1"/>
  <c r="O44" i="21"/>
  <c r="H162" i="21"/>
  <c r="AG1169" i="21"/>
  <c r="H179" i="21"/>
  <c r="L161" i="21"/>
  <c r="CB1117" i="21"/>
  <c r="BG1173" i="21"/>
  <c r="AF1198" i="21"/>
  <c r="AF1224" i="21" s="1"/>
  <c r="BG1172" i="21"/>
  <c r="L1001" i="21"/>
  <c r="CC1221" i="21"/>
  <c r="L191" i="21"/>
  <c r="CA1119" i="21"/>
  <c r="BP1229" i="21"/>
  <c r="BV1234" i="21"/>
  <c r="BV1235" i="21" s="1"/>
  <c r="BV1236" i="21" s="1"/>
  <c r="BV1237" i="21" s="1"/>
  <c r="BV1230" i="21"/>
  <c r="BV1231" i="21" s="1"/>
  <c r="BV1232" i="21" s="1"/>
  <c r="BV1233" i="21" s="1"/>
  <c r="BV1238" i="21" s="1"/>
  <c r="BV1239" i="21" s="1"/>
  <c r="BV1240" i="21" s="1"/>
  <c r="BV1241" i="21" s="1"/>
  <c r="BV1242" i="21" s="1"/>
  <c r="BV1243" i="21" s="1"/>
  <c r="BV1244" i="21" s="1"/>
  <c r="BV1245" i="21" s="1"/>
  <c r="BV1246" i="21" s="1"/>
  <c r="BV1247" i="21" s="1"/>
  <c r="BV1248" i="21" s="1"/>
  <c r="BV1249" i="21" s="1"/>
  <c r="BV1250" i="21" s="1"/>
  <c r="BV1251" i="21" s="1"/>
  <c r="BY1126" i="21"/>
  <c r="BY1127" i="21" s="1"/>
  <c r="BY1128" i="21" s="1"/>
  <c r="BY1129" i="21" s="1"/>
  <c r="BY1134" i="21" s="1"/>
  <c r="BY1135" i="21" s="1"/>
  <c r="BY1136" i="21" s="1"/>
  <c r="BY1137" i="21" s="1"/>
  <c r="BY1138" i="21" s="1"/>
  <c r="BY1139" i="21" s="1"/>
  <c r="BY1140" i="21" s="1"/>
  <c r="BY1141" i="21" s="1"/>
  <c r="BY1142" i="21" s="1"/>
  <c r="BY1143" i="21" s="1"/>
  <c r="BY1130" i="21"/>
  <c r="BY1131" i="21" s="1"/>
  <c r="BY1132" i="21" s="1"/>
  <c r="BY1133" i="21" s="1"/>
  <c r="CI1234" i="21"/>
  <c r="CI1235" i="21" s="1"/>
  <c r="CI1236" i="21" s="1"/>
  <c r="CI1237" i="21" s="1"/>
  <c r="CI1230" i="21"/>
  <c r="CI1231" i="21" s="1"/>
  <c r="CI1232" i="21" s="1"/>
  <c r="CI1233" i="21" s="1"/>
  <c r="CI1238" i="21" s="1"/>
  <c r="CI1239" i="21" s="1"/>
  <c r="CI1240" i="21" s="1"/>
  <c r="CI1241" i="21" s="1"/>
  <c r="CI1242" i="21" s="1"/>
  <c r="CI1243" i="21" s="1"/>
  <c r="CI1244" i="21" s="1"/>
  <c r="CI1245" i="21" s="1"/>
  <c r="CI1246" i="21" s="1"/>
  <c r="CI1247" i="21" s="1"/>
  <c r="CI1248" i="21" s="1"/>
  <c r="CI1249" i="21" s="1"/>
  <c r="CI1250" i="21" s="1"/>
  <c r="CI1251" i="21" s="1"/>
  <c r="CM1178" i="21"/>
  <c r="CM1179" i="21" s="1"/>
  <c r="CM1180" i="21" s="1"/>
  <c r="CM1181" i="21" s="1"/>
  <c r="CM1186" i="21" s="1"/>
  <c r="CM1187" i="21" s="1"/>
  <c r="CM1188" i="21" s="1"/>
  <c r="CM1189" i="21" s="1"/>
  <c r="CM1190" i="21" s="1"/>
  <c r="CM1191" i="21" s="1"/>
  <c r="CM1192" i="21" s="1"/>
  <c r="CM1193" i="21" s="1"/>
  <c r="CM1194" i="21" s="1"/>
  <c r="CM1195" i="21" s="1"/>
  <c r="CM1196" i="21" s="1"/>
  <c r="CM1197" i="21" s="1"/>
  <c r="CM1198" i="21" s="1"/>
  <c r="CM1199" i="21" s="1"/>
  <c r="CM1200" i="21" s="1"/>
  <c r="CM1201" i="21" s="1"/>
  <c r="CM1182" i="21"/>
  <c r="CM1183" i="21" s="1"/>
  <c r="CM1184" i="21" s="1"/>
  <c r="CM1185" i="21" s="1"/>
  <c r="CG1178" i="21"/>
  <c r="CG1179" i="21" s="1"/>
  <c r="CG1180" i="21" s="1"/>
  <c r="CG1181" i="21" s="1"/>
  <c r="CG1186" i="21" s="1"/>
  <c r="CG1187" i="21" s="1"/>
  <c r="CG1188" i="21" s="1"/>
  <c r="CG1189" i="21" s="1"/>
  <c r="CG1190" i="21" s="1"/>
  <c r="CG1191" i="21" s="1"/>
  <c r="CG1192" i="21" s="1"/>
  <c r="CG1193" i="21" s="1"/>
  <c r="CG1194" i="21" s="1"/>
  <c r="CG1195" i="21" s="1"/>
  <c r="CG1196" i="21" s="1"/>
  <c r="CG1197" i="21" s="1"/>
  <c r="CG1198" i="21" s="1"/>
  <c r="CG1199" i="21" s="1"/>
  <c r="CG1200" i="21" s="1"/>
  <c r="CG1201" i="21" s="1"/>
  <c r="CG1182" i="21"/>
  <c r="CG1183" i="21" s="1"/>
  <c r="CG1184" i="21" s="1"/>
  <c r="CG1185" i="21" s="1"/>
  <c r="CL1126" i="21"/>
  <c r="CL1127" i="21" s="1"/>
  <c r="CL1128" i="21" s="1"/>
  <c r="CL1129" i="21" s="1"/>
  <c r="CL1134" i="21" s="1"/>
  <c r="CL1135" i="21" s="1"/>
  <c r="CL1136" i="21" s="1"/>
  <c r="CL1137" i="21" s="1"/>
  <c r="CL1138" i="21" s="1"/>
  <c r="CL1139" i="21" s="1"/>
  <c r="CL1140" i="21" s="1"/>
  <c r="CL1141" i="21" s="1"/>
  <c r="CL1142" i="21" s="1"/>
  <c r="CL1143" i="21" s="1"/>
  <c r="CL1130" i="21"/>
  <c r="CL1131" i="21" s="1"/>
  <c r="CL1132" i="21" s="1"/>
  <c r="CL1133" i="21" s="1"/>
  <c r="CM1222" i="21"/>
  <c r="BU1222" i="21"/>
  <c r="CE1222" i="21"/>
  <c r="L1058" i="21"/>
  <c r="O65" i="21"/>
  <c r="Q51" i="21"/>
  <c r="H166" i="21"/>
  <c r="AJ1140" i="21"/>
  <c r="H175" i="21"/>
  <c r="H167" i="21"/>
  <c r="AJ1145" i="21"/>
  <c r="AM1145" i="21" s="1"/>
  <c r="AP1145" i="21" s="1"/>
  <c r="AS1145" i="21" s="1"/>
  <c r="AG1171" i="21"/>
  <c r="L1030" i="21"/>
  <c r="CD1222" i="21"/>
  <c r="P40" i="21"/>
  <c r="N54" i="21"/>
  <c r="BP1240" i="21"/>
  <c r="O45" i="21"/>
  <c r="Q31" i="21"/>
  <c r="H10" i="21"/>
  <c r="AG1155" i="21"/>
  <c r="AJ1129" i="21"/>
  <c r="AM1129" i="21" s="1"/>
  <c r="AP1129" i="21" s="1"/>
  <c r="AS1129" i="21" s="1"/>
  <c r="BB1129" i="21" s="1"/>
  <c r="CL1178" i="21"/>
  <c r="CL1179" i="21" s="1"/>
  <c r="CL1180" i="21" s="1"/>
  <c r="CL1181" i="21" s="1"/>
  <c r="CL1186" i="21" s="1"/>
  <c r="CL1187" i="21" s="1"/>
  <c r="CL1188" i="21" s="1"/>
  <c r="CL1189" i="21" s="1"/>
  <c r="CL1190" i="21" s="1"/>
  <c r="CL1191" i="21" s="1"/>
  <c r="CL1192" i="21" s="1"/>
  <c r="CL1193" i="21" s="1"/>
  <c r="CL1194" i="21" s="1"/>
  <c r="CL1195" i="21" s="1"/>
  <c r="CL1196" i="21" s="1"/>
  <c r="CL1197" i="21" s="1"/>
  <c r="CL1198" i="21" s="1"/>
  <c r="CL1199" i="21" s="1"/>
  <c r="CL1200" i="21" s="1"/>
  <c r="CL1201" i="21" s="1"/>
  <c r="CL1182" i="21"/>
  <c r="CL1183" i="21" s="1"/>
  <c r="CL1184" i="21" s="1"/>
  <c r="CL1185" i="21" s="1"/>
  <c r="CK1169" i="21"/>
  <c r="L651" i="21"/>
  <c r="AR1142" i="21"/>
  <c r="AL1116" i="21"/>
  <c r="H34" i="21" s="1"/>
  <c r="BM1222" i="21"/>
  <c r="AL1222" i="21"/>
  <c r="BO1223" i="21"/>
  <c r="BO1222" i="21"/>
  <c r="AI1222" i="21"/>
  <c r="AI1118" i="21"/>
  <c r="H11" i="21" s="1"/>
  <c r="AU1118" i="21"/>
  <c r="BM1118" i="21"/>
  <c r="BM1119" i="21"/>
  <c r="BI1118" i="21"/>
  <c r="BI1119" i="21"/>
  <c r="AI1145" i="21"/>
  <c r="H176" i="21" s="1"/>
  <c r="AL1144" i="21"/>
  <c r="AO1119" i="21"/>
  <c r="AO1250" i="21"/>
  <c r="AL1225" i="21"/>
  <c r="BG1182" i="21"/>
  <c r="BD1133" i="21"/>
  <c r="AF1158" i="21"/>
  <c r="AF1184" i="21" s="1"/>
  <c r="BD1132" i="21"/>
  <c r="BP1235" i="21"/>
  <c r="L947" i="21"/>
  <c r="CJ1223" i="21"/>
  <c r="AG1241" i="21"/>
  <c r="AJ1215" i="21"/>
  <c r="AM1215" i="21" s="1"/>
  <c r="AP1215" i="21" s="1"/>
  <c r="AS1215" i="21" s="1"/>
  <c r="AV1215" i="21" s="1"/>
  <c r="AY1215" i="21" s="1"/>
  <c r="H48" i="21"/>
  <c r="H40" i="21"/>
  <c r="AM1114" i="21"/>
  <c r="P21" i="21"/>
  <c r="T21" i="21" s="1"/>
  <c r="N35" i="21"/>
  <c r="P34" i="21"/>
  <c r="N48" i="21"/>
  <c r="CK1221" i="21"/>
  <c r="L1085" i="21"/>
  <c r="BG1166" i="21"/>
  <c r="AF1192" i="21"/>
  <c r="AF1218" i="21" s="1"/>
  <c r="Q22" i="21"/>
  <c r="O36" i="21"/>
  <c r="H26" i="21"/>
  <c r="BU1168" i="21"/>
  <c r="L384" i="21"/>
  <c r="CD1170" i="21"/>
  <c r="L596" i="21"/>
  <c r="L678" i="21"/>
  <c r="BR1220" i="21"/>
  <c r="L890" i="21"/>
  <c r="CB1222" i="21"/>
  <c r="CG1130" i="21"/>
  <c r="CG1131" i="21" s="1"/>
  <c r="CG1132" i="21" s="1"/>
  <c r="CG1133" i="21" s="1"/>
  <c r="CG1126" i="21"/>
  <c r="CG1127" i="21" s="1"/>
  <c r="CG1128" i="21" s="1"/>
  <c r="CG1129" i="21" s="1"/>
  <c r="CG1134" i="21" s="1"/>
  <c r="CG1135" i="21" s="1"/>
  <c r="CG1136" i="21" s="1"/>
  <c r="CG1137" i="21" s="1"/>
  <c r="CG1138" i="21" s="1"/>
  <c r="CG1139" i="21" s="1"/>
  <c r="CG1140" i="21" s="1"/>
  <c r="CG1141" i="21" s="1"/>
  <c r="CG1142" i="21" s="1"/>
  <c r="CG1143" i="21" s="1"/>
  <c r="O42" i="21"/>
  <c r="Q28" i="21"/>
  <c r="AA28" i="21" s="1"/>
  <c r="AF1260" i="21"/>
  <c r="BG1234" i="21"/>
  <c r="BG1235" i="21"/>
  <c r="AJ1178" i="21"/>
  <c r="AM1178" i="21" s="1"/>
  <c r="AP1178" i="21" s="1"/>
  <c r="AS1178" i="21" s="1"/>
  <c r="AV1178" i="21" s="1"/>
  <c r="AG1204" i="21"/>
  <c r="AJ1175" i="21"/>
  <c r="AM1175" i="21" s="1"/>
  <c r="AP1175" i="21" s="1"/>
  <c r="AS1175" i="21" s="1"/>
  <c r="AV1175" i="21" s="1"/>
  <c r="P42" i="21"/>
  <c r="N56" i="21"/>
  <c r="CB1169" i="21"/>
  <c r="L483" i="21"/>
  <c r="AJ1153" i="21"/>
  <c r="AM1153" i="21" s="1"/>
  <c r="AP1153" i="21" s="1"/>
  <c r="AS1153" i="21" s="1"/>
  <c r="AG1179" i="21"/>
  <c r="BG1169" i="21"/>
  <c r="BG1168" i="21"/>
  <c r="AF1194" i="21"/>
  <c r="AF1220" i="21" s="1"/>
  <c r="L650" i="21"/>
  <c r="BO1136" i="21"/>
  <c r="K713" i="21"/>
  <c r="K905" i="21"/>
  <c r="K776" i="21"/>
  <c r="K779" i="21"/>
  <c r="K234" i="21"/>
  <c r="K792" i="21"/>
  <c r="K790" i="21"/>
  <c r="K65" i="21"/>
  <c r="K176" i="21"/>
  <c r="K7" i="21"/>
  <c r="K288" i="21"/>
  <c r="K749" i="21"/>
  <c r="K932" i="21"/>
  <c r="K1015" i="21"/>
  <c r="K122" i="21"/>
  <c r="K678" i="21"/>
  <c r="K696" i="21"/>
  <c r="K683" i="21"/>
  <c r="K694" i="21"/>
  <c r="K680" i="21"/>
  <c r="L413" i="21"/>
  <c r="BW1169" i="21"/>
  <c r="BP1189" i="21"/>
  <c r="AJ1119" i="21"/>
  <c r="AM1119" i="21" s="1"/>
  <c r="AP1119" i="21" s="1"/>
  <c r="AS1119" i="21" s="1"/>
  <c r="BB1119" i="21" s="1"/>
  <c r="H13" i="21"/>
  <c r="BD1119" i="21"/>
  <c r="BD1118" i="21"/>
  <c r="AF1144" i="21"/>
  <c r="AF1170" i="21" s="1"/>
  <c r="L272" i="21"/>
  <c r="CE1116" i="21"/>
  <c r="AO1151" i="21"/>
  <c r="AL1151" i="21"/>
  <c r="AO1179" i="21"/>
  <c r="AX1179" i="21"/>
  <c r="Q29" i="21"/>
  <c r="O43" i="21"/>
  <c r="H305" i="21"/>
  <c r="H304" i="21"/>
  <c r="L328" i="21"/>
  <c r="BS1168" i="21"/>
  <c r="L790" i="21"/>
  <c r="BW1220" i="21"/>
  <c r="AJ1180" i="21"/>
  <c r="AM1180" i="21" s="1"/>
  <c r="AP1180" i="21" s="1"/>
  <c r="AS1180" i="21" s="1"/>
  <c r="AV1180" i="21" s="1"/>
  <c r="AG1206" i="21"/>
  <c r="BD1127" i="21"/>
  <c r="BD1126" i="21"/>
  <c r="K9" i="21"/>
  <c r="K22" i="21"/>
  <c r="K6" i="21"/>
  <c r="K12" i="21"/>
  <c r="K11" i="21"/>
  <c r="K216" i="21"/>
  <c r="K217" i="21"/>
  <c r="K220" i="21"/>
  <c r="K219" i="21"/>
  <c r="K218" i="21"/>
  <c r="K232" i="21"/>
  <c r="K223" i="21"/>
  <c r="K230" i="21"/>
  <c r="K244" i="21"/>
  <c r="K246" i="21"/>
  <c r="K247" i="21"/>
  <c r="K272" i="21"/>
  <c r="K275" i="21"/>
  <c r="K274" i="21"/>
  <c r="K273" i="21"/>
  <c r="K276" i="21"/>
  <c r="K287" i="21"/>
  <c r="K278" i="21"/>
  <c r="K279" i="21"/>
  <c r="K289" i="21"/>
  <c r="K178" i="21"/>
  <c r="K177" i="21"/>
  <c r="K163" i="21"/>
  <c r="K161" i="21"/>
  <c r="K164" i="21"/>
  <c r="K195" i="21"/>
  <c r="K190" i="21"/>
  <c r="K192" i="21"/>
  <c r="K207" i="21"/>
  <c r="K202" i="21"/>
  <c r="K203" i="21"/>
  <c r="K205" i="21"/>
  <c r="K209" i="21"/>
  <c r="K191" i="21"/>
  <c r="K208" i="21"/>
  <c r="K206" i="21"/>
  <c r="K133" i="21"/>
  <c r="K121" i="21"/>
  <c r="K120" i="21"/>
  <c r="K132" i="21"/>
  <c r="K109" i="21"/>
  <c r="K108" i="21"/>
  <c r="K66" i="21"/>
  <c r="K69" i="21"/>
  <c r="K77" i="21"/>
  <c r="K67" i="21"/>
  <c r="K82" i="21"/>
  <c r="K81" i="21"/>
  <c r="K63" i="21"/>
  <c r="K62" i="21"/>
  <c r="K38" i="21"/>
  <c r="K40" i="21"/>
  <c r="K52" i="21"/>
  <c r="K49" i="21"/>
  <c r="K36" i="21"/>
  <c r="K54" i="21"/>
  <c r="K1029" i="21"/>
  <c r="K1030" i="21"/>
  <c r="K1032" i="21"/>
  <c r="K1043" i="21"/>
  <c r="K1042" i="21"/>
  <c r="K1057" i="21"/>
  <c r="K1056" i="21"/>
  <c r="K1059" i="21"/>
  <c r="K1058" i="21"/>
  <c r="K1061" i="21"/>
  <c r="K888" i="21"/>
  <c r="K889" i="21"/>
  <c r="K832" i="21"/>
  <c r="K820" i="21"/>
  <c r="K821" i="21"/>
  <c r="K818" i="21"/>
  <c r="K795" i="21"/>
  <c r="K806" i="21"/>
  <c r="K804" i="21"/>
  <c r="K794" i="21"/>
  <c r="K725" i="21"/>
  <c r="K723" i="21"/>
  <c r="K709" i="21"/>
  <c r="K724" i="21"/>
  <c r="K706" i="21"/>
  <c r="K721" i="21"/>
  <c r="K707" i="21"/>
  <c r="K722" i="21"/>
  <c r="AR1244" i="21"/>
  <c r="AL1244" i="21"/>
  <c r="AR1170" i="21"/>
  <c r="AI1197" i="21"/>
  <c r="AU1197" i="21"/>
  <c r="AU1196" i="21"/>
  <c r="BA1196" i="21"/>
  <c r="H9" i="21"/>
  <c r="AL1146" i="21"/>
  <c r="BG1121" i="21"/>
  <c r="BI1121" i="21"/>
  <c r="BI1120" i="21"/>
  <c r="AL1121" i="21"/>
  <c r="AR1146" i="21"/>
  <c r="AO1120" i="21"/>
  <c r="AU1121" i="21"/>
  <c r="K168" i="21"/>
  <c r="AJ1130" i="21"/>
  <c r="AM1130" i="21" s="1"/>
  <c r="AP1130" i="21" s="1"/>
  <c r="AS1130" i="21" s="1"/>
  <c r="BB1130" i="21" s="1"/>
  <c r="AG1156" i="21"/>
  <c r="BP1228" i="21"/>
  <c r="BP1237" i="21"/>
  <c r="BP1239" i="21"/>
  <c r="H487" i="21"/>
  <c r="P24" i="21"/>
  <c r="W24" i="21" s="1"/>
  <c r="N38" i="21"/>
  <c r="H321" i="21"/>
  <c r="K585" i="21"/>
  <c r="K569" i="21"/>
  <c r="K568" i="21"/>
  <c r="K570" i="21"/>
  <c r="K580" i="21"/>
  <c r="K567" i="21"/>
  <c r="K614" i="21"/>
  <c r="K613" i="21"/>
  <c r="K608" i="21"/>
  <c r="K639" i="21"/>
  <c r="K637" i="21"/>
  <c r="K498" i="21"/>
  <c r="K500" i="21"/>
  <c r="K489" i="21"/>
  <c r="K527" i="21"/>
  <c r="K514" i="21"/>
  <c r="K398" i="21"/>
  <c r="K401" i="21"/>
  <c r="K400" i="21"/>
  <c r="K399" i="21"/>
  <c r="K402" i="21"/>
  <c r="K389" i="21"/>
  <c r="K388" i="21"/>
  <c r="K345" i="21"/>
  <c r="K344" i="21"/>
  <c r="K334" i="21"/>
  <c r="K330" i="21"/>
  <c r="K665" i="21"/>
  <c r="K652" i="21"/>
  <c r="K654" i="21"/>
  <c r="K650" i="21"/>
  <c r="K1087" i="21"/>
  <c r="K1085" i="21"/>
  <c r="K846" i="21"/>
  <c r="K847" i="21"/>
  <c r="K1014" i="21"/>
  <c r="K1002" i="21"/>
  <c r="K1001" i="21"/>
  <c r="K891" i="21"/>
  <c r="K893" i="21"/>
  <c r="K904" i="21"/>
  <c r="K892" i="21"/>
  <c r="K890" i="21"/>
  <c r="K906" i="21"/>
  <c r="K917" i="21"/>
  <c r="K919" i="21"/>
  <c r="K933" i="21"/>
  <c r="K930" i="21"/>
  <c r="K766" i="21"/>
  <c r="K777" i="21"/>
  <c r="K763" i="21"/>
  <c r="K778" i="21"/>
  <c r="K767" i="21"/>
  <c r="K739" i="21"/>
  <c r="K750" i="21"/>
  <c r="K734" i="21"/>
  <c r="K737" i="21"/>
  <c r="BS1116" i="21"/>
  <c r="L34" i="21"/>
  <c r="AI1200" i="21"/>
  <c r="AU1200" i="21"/>
  <c r="BP1177" i="21"/>
  <c r="AO1124" i="21"/>
  <c r="AI1151" i="21"/>
  <c r="H180" i="21" s="1"/>
  <c r="AI1254" i="21"/>
  <c r="AR1228" i="21"/>
  <c r="AU1205" i="21"/>
  <c r="AX1204" i="21"/>
  <c r="BA1233" i="21"/>
  <c r="AI1258" i="21"/>
  <c r="AB29" i="21"/>
  <c r="H65" i="21"/>
  <c r="H41" i="21"/>
  <c r="K693" i="21"/>
  <c r="K684" i="21"/>
  <c r="K679" i="21"/>
  <c r="K697" i="21"/>
  <c r="K25" i="21"/>
  <c r="K24" i="21"/>
  <c r="K26" i="21"/>
  <c r="K160" i="21"/>
  <c r="K166" i="21"/>
  <c r="K165" i="21"/>
  <c r="K167" i="21"/>
  <c r="K106" i="21"/>
  <c r="K105" i="21"/>
  <c r="K95" i="21"/>
  <c r="K37" i="21"/>
  <c r="K39" i="21"/>
  <c r="K55" i="21"/>
  <c r="K53" i="21"/>
  <c r="K615" i="21"/>
  <c r="K599" i="21"/>
  <c r="K601" i="21"/>
  <c r="K600" i="21"/>
  <c r="K628" i="21"/>
  <c r="K623" i="21"/>
  <c r="K629" i="21"/>
  <c r="K640" i="21"/>
  <c r="K483" i="21"/>
  <c r="K497" i="21"/>
  <c r="K488" i="21"/>
  <c r="K510" i="21"/>
  <c r="K512" i="21"/>
  <c r="K526" i="21"/>
  <c r="K455" i="21"/>
  <c r="K457" i="21"/>
  <c r="K1088" i="21"/>
  <c r="H24" i="21"/>
  <c r="BK1177" i="21"/>
  <c r="BK1176" i="21"/>
  <c r="BP1176" i="21" s="1"/>
  <c r="AU1203" i="21"/>
  <c r="AO1177" i="21"/>
  <c r="AR1126" i="21"/>
  <c r="BG1126" i="21"/>
  <c r="K14" i="21"/>
  <c r="AG1159" i="21"/>
  <c r="AJ1133" i="21"/>
  <c r="AM1133" i="21" s="1"/>
  <c r="AP1133" i="21" s="1"/>
  <c r="AS1133" i="21" s="1"/>
  <c r="BB1133" i="21" s="1"/>
  <c r="BP1234" i="21"/>
  <c r="H332" i="21"/>
  <c r="BO1123" i="21"/>
  <c r="H485" i="21"/>
  <c r="H78" i="21"/>
  <c r="K944" i="21"/>
  <c r="K958" i="21"/>
  <c r="K934" i="21"/>
  <c r="K751" i="21"/>
  <c r="K740" i="21"/>
  <c r="AO1225" i="21"/>
  <c r="BO1224" i="21"/>
  <c r="BM1224" i="21"/>
  <c r="BM1225" i="21"/>
  <c r="AI1234" i="21"/>
  <c r="AL1234" i="21"/>
  <c r="AI1156" i="21"/>
  <c r="AU1130" i="21"/>
  <c r="AI1131" i="21"/>
  <c r="H20" i="21" s="1"/>
  <c r="AL1182" i="21"/>
  <c r="AI1182" i="21"/>
  <c r="AI1183" i="21"/>
  <c r="AL1183" i="21"/>
  <c r="AJ1157" i="21"/>
  <c r="AM1157" i="21" s="1"/>
  <c r="AP1157" i="21" s="1"/>
  <c r="AS1157" i="21" s="1"/>
  <c r="AG1183" i="21"/>
  <c r="AU1182" i="21"/>
  <c r="AI1208" i="21"/>
  <c r="BO1122" i="21"/>
  <c r="K641" i="21"/>
  <c r="K1062" i="21"/>
  <c r="K797" i="21"/>
  <c r="K796" i="21"/>
  <c r="AU1124" i="21"/>
  <c r="AI1124" i="21"/>
  <c r="H14" i="21" s="1"/>
  <c r="H22" i="21"/>
  <c r="BO1232" i="21"/>
  <c r="Y12" i="21"/>
  <c r="U8" i="21"/>
  <c r="S6" i="21"/>
  <c r="V9" i="21"/>
  <c r="X11" i="21"/>
  <c r="Z13" i="21"/>
  <c r="AO1235" i="21"/>
  <c r="AO1172" i="21"/>
  <c r="AR1172" i="21"/>
  <c r="AU1173" i="21"/>
  <c r="AU1199" i="21"/>
  <c r="AO1153" i="21"/>
  <c r="BP1226" i="21"/>
  <c r="X53" i="21"/>
  <c r="Z41" i="21"/>
  <c r="S34" i="21"/>
  <c r="Y40" i="21"/>
  <c r="X39" i="21"/>
  <c r="BO1116" i="21"/>
  <c r="BO1131" i="21"/>
  <c r="U22" i="21"/>
  <c r="Z27" i="21"/>
  <c r="AD31" i="21"/>
  <c r="Y26" i="21"/>
  <c r="T7" i="21"/>
  <c r="W10" i="21"/>
  <c r="BP1168" i="21"/>
  <c r="I205" i="86"/>
  <c r="BO1117" i="21"/>
  <c r="BO1114" i="21"/>
  <c r="BP1219" i="21"/>
  <c r="BP1218" i="21"/>
  <c r="BP1182" i="21"/>
  <c r="G118" i="86"/>
  <c r="G417" i="86"/>
  <c r="BO1130" i="21"/>
  <c r="BP1166" i="21"/>
  <c r="G135" i="86"/>
  <c r="G706" i="86"/>
  <c r="H222" i="86"/>
  <c r="G131" i="86"/>
  <c r="BP1231" i="21"/>
  <c r="BP1230" i="21"/>
  <c r="H52" i="86"/>
  <c r="G99" i="86"/>
  <c r="G180" i="86"/>
  <c r="H256" i="86"/>
  <c r="H276" i="86"/>
  <c r="H603" i="86"/>
  <c r="I610" i="86"/>
  <c r="H150" i="86"/>
  <c r="I217" i="86"/>
  <c r="G192" i="86"/>
  <c r="G51" i="86"/>
  <c r="H338" i="86"/>
  <c r="I410" i="86"/>
  <c r="H927" i="86"/>
  <c r="G223" i="86"/>
  <c r="I242" i="86"/>
  <c r="I50" i="86"/>
  <c r="G79" i="86"/>
  <c r="H520" i="86"/>
  <c r="BP1175" i="21"/>
  <c r="BP1174" i="21"/>
  <c r="BP1227" i="21"/>
  <c r="BO1115" i="21"/>
  <c r="H216" i="86"/>
  <c r="H154" i="86"/>
  <c r="G60" i="86"/>
  <c r="I197" i="86"/>
  <c r="G142" i="86"/>
  <c r="H269" i="86"/>
  <c r="H135" i="86"/>
  <c r="G155" i="86"/>
  <c r="G65" i="86"/>
  <c r="H350" i="86"/>
  <c r="I324" i="86"/>
  <c r="I451" i="86"/>
  <c r="G749" i="86"/>
  <c r="H48" i="86"/>
  <c r="H80" i="86"/>
  <c r="G257" i="86"/>
  <c r="I154" i="86"/>
  <c r="G67" i="86"/>
  <c r="I40" i="86"/>
  <c r="H180" i="86"/>
  <c r="G249" i="86"/>
  <c r="H228" i="86"/>
  <c r="H504" i="86"/>
  <c r="H571" i="86"/>
  <c r="G374" i="86"/>
  <c r="AI1140" i="21"/>
  <c r="H163" i="21" s="1"/>
  <c r="AL1115" i="21"/>
  <c r="H52" i="21" s="1"/>
  <c r="G952" i="86"/>
  <c r="I840" i="86"/>
  <c r="H869" i="86"/>
  <c r="H671" i="86"/>
  <c r="G792" i="86"/>
  <c r="G608" i="86"/>
  <c r="G481" i="86"/>
  <c r="G396" i="86"/>
  <c r="G310" i="86"/>
  <c r="G581" i="86"/>
  <c r="I369" i="86"/>
  <c r="I256" i="86"/>
  <c r="H635" i="86"/>
  <c r="I525" i="86"/>
  <c r="I421" i="86"/>
  <c r="I292" i="86"/>
  <c r="I109" i="86"/>
  <c r="H560" i="86"/>
  <c r="H488" i="86"/>
  <c r="H424" i="86"/>
  <c r="H360" i="86"/>
  <c r="H318" i="86"/>
  <c r="H292" i="86"/>
  <c r="H232" i="86"/>
  <c r="G104" i="86"/>
  <c r="G170" i="86"/>
  <c r="G211" i="86"/>
  <c r="G83" i="86"/>
  <c r="G241" i="86"/>
  <c r="G167" i="86"/>
  <c r="G55" i="86"/>
  <c r="G37" i="86"/>
  <c r="H201" i="86"/>
  <c r="H172" i="86"/>
  <c r="H119" i="86"/>
  <c r="H106" i="86"/>
  <c r="I273" i="86"/>
  <c r="I161" i="86"/>
  <c r="I263" i="86"/>
  <c r="H194" i="86"/>
  <c r="G201" i="86"/>
  <c r="G172" i="86"/>
  <c r="G119" i="86"/>
  <c r="G106" i="86"/>
  <c r="I83" i="86"/>
  <c r="I168" i="86"/>
  <c r="I37" i="86"/>
  <c r="H199" i="86"/>
  <c r="G202" i="86"/>
  <c r="G173" i="86"/>
  <c r="G115" i="86"/>
  <c r="G107" i="86"/>
  <c r="H84" i="86"/>
  <c r="H242" i="86"/>
  <c r="H168" i="86"/>
  <c r="H57" i="86"/>
  <c r="H38" i="86"/>
  <c r="G186" i="86"/>
  <c r="I903" i="86"/>
  <c r="H812" i="86"/>
  <c r="G877" i="86"/>
  <c r="G664" i="86"/>
  <c r="G460" i="86"/>
  <c r="G353" i="86"/>
  <c r="H622" i="86"/>
  <c r="I337" i="86"/>
  <c r="I271" i="86"/>
  <c r="I541" i="86"/>
  <c r="I389" i="86"/>
  <c r="I175" i="86"/>
  <c r="H592" i="86"/>
  <c r="H472" i="86"/>
  <c r="H392" i="86"/>
  <c r="H328" i="86"/>
  <c r="H286" i="86"/>
  <c r="H208" i="86"/>
  <c r="G178" i="86"/>
  <c r="G126" i="86"/>
  <c r="G95" i="86"/>
  <c r="G245" i="86"/>
  <c r="G163" i="86"/>
  <c r="G46" i="86"/>
  <c r="G185" i="86"/>
  <c r="H75" i="86"/>
  <c r="H271" i="86"/>
  <c r="H89" i="86"/>
  <c r="I59" i="86"/>
  <c r="I185" i="86"/>
  <c r="G213" i="86"/>
  <c r="G75" i="86"/>
  <c r="G271" i="86"/>
  <c r="G89" i="86"/>
  <c r="I160" i="86"/>
  <c r="I189" i="86"/>
  <c r="G269" i="86"/>
  <c r="G76" i="86"/>
  <c r="G267" i="86"/>
  <c r="G90" i="86"/>
  <c r="H238" i="86"/>
  <c r="H160" i="86"/>
  <c r="H42" i="86"/>
  <c r="G1042" i="86"/>
  <c r="I726" i="86"/>
  <c r="H757" i="86"/>
  <c r="G834" i="86"/>
  <c r="G548" i="86"/>
  <c r="G438" i="86"/>
  <c r="G332" i="86"/>
  <c r="I494" i="86"/>
  <c r="I304" i="86"/>
  <c r="I222" i="86"/>
  <c r="I508" i="86"/>
  <c r="I357" i="86"/>
  <c r="I122" i="86"/>
  <c r="H536" i="86"/>
  <c r="H456" i="86"/>
  <c r="H376" i="86"/>
  <c r="H308" i="86"/>
  <c r="H281" i="86"/>
  <c r="G206" i="86"/>
  <c r="G73" i="86"/>
  <c r="G272" i="86"/>
  <c r="G87" i="86"/>
  <c r="G237" i="86"/>
  <c r="G159" i="86"/>
  <c r="G41" i="86"/>
  <c r="H98" i="86"/>
  <c r="H67" i="86"/>
  <c r="H142" i="86"/>
  <c r="I243" i="86"/>
  <c r="AI1114" i="21"/>
  <c r="H12" i="21" s="1"/>
  <c r="H191" i="86"/>
  <c r="H246" i="86"/>
  <c r="G68" i="86"/>
  <c r="H33" i="86"/>
  <c r="I46" i="86"/>
  <c r="I250" i="86"/>
  <c r="G113" i="86"/>
  <c r="G256" i="86"/>
  <c r="I214" i="86"/>
  <c r="I147" i="86"/>
  <c r="H113" i="86"/>
  <c r="G197" i="86"/>
  <c r="G149" i="86"/>
  <c r="G133" i="86"/>
  <c r="G254" i="86"/>
  <c r="H297" i="86"/>
  <c r="H408" i="86"/>
  <c r="H624" i="86"/>
  <c r="I454" i="86"/>
  <c r="I67" i="86"/>
  <c r="G228" i="86"/>
  <c r="G502" i="86"/>
  <c r="G920" i="86"/>
  <c r="I571" i="86"/>
  <c r="BP1167" i="21"/>
  <c r="AI1245" i="21"/>
  <c r="BA1244" i="21"/>
  <c r="H34" i="86"/>
  <c r="H164" i="86"/>
  <c r="H250" i="86"/>
  <c r="G143" i="86"/>
  <c r="G181" i="86"/>
  <c r="H187" i="86"/>
  <c r="I55" i="86"/>
  <c r="G222" i="86"/>
  <c r="G266" i="86"/>
  <c r="G98" i="86"/>
  <c r="I192" i="86"/>
  <c r="I56" i="86"/>
  <c r="H266" i="86"/>
  <c r="G264" i="86"/>
  <c r="G153" i="86"/>
  <c r="G140" i="86"/>
  <c r="G262" i="86"/>
  <c r="H302" i="86"/>
  <c r="H440" i="86"/>
  <c r="H656" i="86"/>
  <c r="I487" i="86"/>
  <c r="I232" i="86"/>
  <c r="G289" i="86"/>
  <c r="G524" i="86"/>
  <c r="H714" i="86"/>
  <c r="I722" i="86"/>
  <c r="H1006" i="86"/>
  <c r="G190" i="86"/>
  <c r="H195" i="86"/>
  <c r="H39" i="86"/>
  <c r="H49" i="86"/>
  <c r="H58" i="86"/>
  <c r="H161" i="86"/>
  <c r="H147" i="86"/>
  <c r="H243" i="86"/>
  <c r="H273" i="86"/>
  <c r="H85" i="86"/>
  <c r="H224" i="86"/>
  <c r="H108" i="86"/>
  <c r="H268" i="86"/>
  <c r="H120" i="86"/>
  <c r="H69" i="86"/>
  <c r="H174" i="86"/>
  <c r="H258" i="86"/>
  <c r="H203" i="86"/>
  <c r="H214" i="86"/>
  <c r="I33" i="86"/>
  <c r="I191" i="86"/>
  <c r="I39" i="86"/>
  <c r="I58" i="86"/>
  <c r="I148" i="86"/>
  <c r="I244" i="86"/>
  <c r="I84" i="86"/>
  <c r="H223" i="86"/>
  <c r="H107" i="86"/>
  <c r="H267" i="86"/>
  <c r="H115" i="86"/>
  <c r="H68" i="86"/>
  <c r="H173" i="86"/>
  <c r="H257" i="86"/>
  <c r="H202" i="86"/>
  <c r="H212" i="86"/>
  <c r="H197" i="86"/>
  <c r="I187" i="86"/>
  <c r="I34" i="86"/>
  <c r="I52" i="86"/>
  <c r="I163" i="86"/>
  <c r="I237" i="86"/>
  <c r="I79" i="86"/>
  <c r="G225" i="86"/>
  <c r="G109" i="86"/>
  <c r="G124" i="86"/>
  <c r="G62" i="86"/>
  <c r="G78" i="86"/>
  <c r="G251" i="86"/>
  <c r="G101" i="86"/>
  <c r="G189" i="86"/>
  <c r="G34" i="86"/>
  <c r="G42" i="86"/>
  <c r="G52" i="86"/>
  <c r="G164" i="86"/>
  <c r="G150" i="86"/>
  <c r="G246" i="86"/>
  <c r="I328" i="86"/>
  <c r="I393" i="86"/>
  <c r="I458" i="86"/>
  <c r="I510" i="86"/>
  <c r="I543" i="86"/>
  <c r="H607" i="86"/>
  <c r="I226" i="86"/>
  <c r="I71" i="86"/>
  <c r="I277" i="86"/>
  <c r="I340" i="86"/>
  <c r="I416" i="86"/>
  <c r="I511" i="86"/>
  <c r="G629" i="86"/>
  <c r="G292" i="86"/>
  <c r="G334" i="86"/>
  <c r="G377" i="86"/>
  <c r="G420" i="86"/>
  <c r="G462" i="86"/>
  <c r="G505" i="86"/>
  <c r="G556" i="86"/>
  <c r="G669" i="86"/>
  <c r="G754" i="86"/>
  <c r="G840" i="86"/>
  <c r="G925" i="86"/>
  <c r="H719" i="86"/>
  <c r="H820" i="86"/>
  <c r="H933" i="86"/>
  <c r="I740" i="86"/>
  <c r="I911" i="86"/>
  <c r="I587" i="86"/>
  <c r="I949" i="86"/>
  <c r="G215" i="86"/>
  <c r="G194" i="86"/>
  <c r="H185" i="86"/>
  <c r="H198" i="86"/>
  <c r="H36" i="86"/>
  <c r="H40" i="86"/>
  <c r="H45" i="86"/>
  <c r="H50" i="86"/>
  <c r="H54" i="86"/>
  <c r="H59" i="86"/>
  <c r="H158" i="86"/>
  <c r="H162" i="86"/>
  <c r="H166" i="86"/>
  <c r="H148" i="86"/>
  <c r="H152" i="86"/>
  <c r="H236" i="86"/>
  <c r="H240" i="86"/>
  <c r="H244" i="86"/>
  <c r="H248" i="86"/>
  <c r="H274" i="86"/>
  <c r="H82" i="86"/>
  <c r="H86" i="86"/>
  <c r="G94" i="86"/>
  <c r="G132" i="86"/>
  <c r="G210" i="86"/>
  <c r="G111" i="86"/>
  <c r="G184" i="86"/>
  <c r="G130" i="86"/>
  <c r="G114" i="86"/>
  <c r="G125" i="86"/>
  <c r="G64" i="86"/>
  <c r="G72" i="86"/>
  <c r="G169" i="86"/>
  <c r="G177" i="86"/>
  <c r="G253" i="86"/>
  <c r="G261" i="86"/>
  <c r="G103" i="86"/>
  <c r="G212" i="86"/>
  <c r="G191" i="86"/>
  <c r="H217" i="86"/>
  <c r="H193" i="86"/>
  <c r="I213" i="86"/>
  <c r="I221" i="86"/>
  <c r="I193" i="86"/>
  <c r="I264" i="86"/>
  <c r="I41" i="86"/>
  <c r="I51" i="86"/>
  <c r="I155" i="86"/>
  <c r="I164" i="86"/>
  <c r="I150" i="86"/>
  <c r="I238" i="86"/>
  <c r="I246" i="86"/>
  <c r="I80" i="86"/>
  <c r="I85" i="86"/>
  <c r="G93" i="86"/>
  <c r="G226" i="86"/>
  <c r="G139" i="86"/>
  <c r="G110" i="86"/>
  <c r="G183" i="86"/>
  <c r="G127" i="86"/>
  <c r="G123" i="86"/>
  <c r="G116" i="86"/>
  <c r="G63" i="86"/>
  <c r="G71" i="86"/>
  <c r="G176" i="86"/>
  <c r="G252" i="86"/>
  <c r="G260" i="86"/>
  <c r="G102" i="86"/>
  <c r="G205" i="86"/>
  <c r="G221" i="86"/>
  <c r="H215" i="86"/>
  <c r="H189" i="86"/>
  <c r="H264" i="86"/>
  <c r="I218" i="86"/>
  <c r="I188" i="86"/>
  <c r="I196" i="86"/>
  <c r="I36" i="86"/>
  <c r="I45" i="86"/>
  <c r="I54" i="86"/>
  <c r="I157" i="86"/>
  <c r="I165" i="86"/>
  <c r="I151" i="86"/>
  <c r="I239" i="86"/>
  <c r="I247" i="86"/>
  <c r="I82" i="86"/>
  <c r="H93" i="86"/>
  <c r="H226" i="86"/>
  <c r="H139" i="86"/>
  <c r="H110" i="86"/>
  <c r="H183" i="86"/>
  <c r="H127" i="86"/>
  <c r="H123" i="86"/>
  <c r="H116" i="86"/>
  <c r="H63" i="86"/>
  <c r="H71" i="86"/>
  <c r="H112" i="86"/>
  <c r="H176" i="86"/>
  <c r="H252" i="86"/>
  <c r="H260" i="86"/>
  <c r="H102" i="86"/>
  <c r="G214" i="86"/>
  <c r="G193" i="86"/>
  <c r="G199" i="86"/>
  <c r="G35" i="86"/>
  <c r="G39" i="86"/>
  <c r="G49" i="86"/>
  <c r="G53" i="86"/>
  <c r="G58" i="86"/>
  <c r="G157" i="86"/>
  <c r="G161" i="86"/>
  <c r="G165" i="86"/>
  <c r="G147" i="86"/>
  <c r="G151" i="86"/>
  <c r="G239" i="86"/>
  <c r="G243" i="86"/>
  <c r="G247" i="86"/>
  <c r="G273" i="86"/>
  <c r="G81" i="86"/>
  <c r="G85" i="86"/>
  <c r="G91" i="86"/>
  <c r="G224" i="86"/>
  <c r="G137" i="86"/>
  <c r="G108" i="86"/>
  <c r="G144" i="86"/>
  <c r="G268" i="86"/>
  <c r="G128" i="86"/>
  <c r="G120" i="86"/>
  <c r="G61" i="86"/>
  <c r="G69" i="86"/>
  <c r="G77" i="86"/>
  <c r="G174" i="86"/>
  <c r="G182" i="86"/>
  <c r="G258" i="86"/>
  <c r="G100" i="86"/>
  <c r="G203" i="86"/>
  <c r="H206" i="86"/>
  <c r="H146" i="86"/>
  <c r="H230" i="86"/>
  <c r="H234" i="86"/>
  <c r="H278" i="86"/>
  <c r="H284" i="86"/>
  <c r="H289" i="86"/>
  <c r="H294" i="86"/>
  <c r="H300" i="86"/>
  <c r="H305" i="86"/>
  <c r="H312" i="86"/>
  <c r="H322" i="86"/>
  <c r="H334" i="86"/>
  <c r="H344" i="86"/>
  <c r="H354" i="86"/>
  <c r="H368" i="86"/>
  <c r="H384" i="86"/>
  <c r="H400" i="86"/>
  <c r="H416" i="86"/>
  <c r="H432" i="86"/>
  <c r="H448" i="86"/>
  <c r="H464" i="86"/>
  <c r="H480" i="86"/>
  <c r="H496" i="86"/>
  <c r="H512" i="86"/>
  <c r="H528" i="86"/>
  <c r="H544" i="86"/>
  <c r="H576" i="86"/>
  <c r="H608" i="86"/>
  <c r="H640" i="86"/>
  <c r="I225" i="86"/>
  <c r="I129" i="86"/>
  <c r="I70" i="86"/>
  <c r="I259" i="86"/>
  <c r="I276" i="86"/>
  <c r="I308" i="86"/>
  <c r="I341" i="86"/>
  <c r="I373" i="86"/>
  <c r="I405" i="86"/>
  <c r="I437" i="86"/>
  <c r="I470" i="86"/>
  <c r="I500" i="86"/>
  <c r="I517" i="86"/>
  <c r="I533" i="86"/>
  <c r="H555" i="86"/>
  <c r="H587" i="86"/>
  <c r="H619" i="86"/>
  <c r="H651" i="86"/>
  <c r="I106" i="86"/>
  <c r="I119" i="86"/>
  <c r="I172" i="86"/>
  <c r="I201" i="86"/>
  <c r="I289" i="86"/>
  <c r="I321" i="86"/>
  <c r="I353" i="86"/>
  <c r="I388" i="86"/>
  <c r="I432" i="86"/>
  <c r="I473" i="86"/>
  <c r="H558" i="86"/>
  <c r="H602" i="86"/>
  <c r="G645" i="86"/>
  <c r="G278" i="86"/>
  <c r="G300" i="86"/>
  <c r="G321" i="86"/>
  <c r="G342" i="86"/>
  <c r="G364" i="86"/>
  <c r="G385" i="86"/>
  <c r="G406" i="86"/>
  <c r="G428" i="86"/>
  <c r="G449" i="86"/>
  <c r="G470" i="86"/>
  <c r="G492" i="86"/>
  <c r="G513" i="86"/>
  <c r="G534" i="86"/>
  <c r="H577" i="86"/>
  <c r="H633" i="86"/>
  <c r="G685" i="86"/>
  <c r="G728" i="86"/>
  <c r="G770" i="86"/>
  <c r="G813" i="86"/>
  <c r="G856" i="86"/>
  <c r="G898" i="86"/>
  <c r="G947" i="86"/>
  <c r="H693" i="86"/>
  <c r="H735" i="86"/>
  <c r="H784" i="86"/>
  <c r="H841" i="86"/>
  <c r="H897" i="86"/>
  <c r="I554" i="86"/>
  <c r="I668" i="86"/>
  <c r="I782" i="86"/>
  <c r="I874" i="86"/>
  <c r="I933" i="86"/>
  <c r="I644" i="86"/>
  <c r="I795" i="86"/>
  <c r="G966" i="86"/>
  <c r="G1380" i="86"/>
  <c r="H1178" i="86"/>
  <c r="G1258" i="86"/>
  <c r="G1201" i="86"/>
  <c r="G1319" i="86"/>
  <c r="I1303" i="86"/>
  <c r="I1257" i="86"/>
  <c r="I1223" i="86"/>
  <c r="I1196" i="86"/>
  <c r="I1175" i="86"/>
  <c r="I1145" i="86"/>
  <c r="H1145" i="86"/>
  <c r="I1117" i="86"/>
  <c r="I1108" i="86"/>
  <c r="I1097" i="86"/>
  <c r="I1088" i="86"/>
  <c r="I1081" i="86"/>
  <c r="I1073" i="86"/>
  <c r="I1067" i="86"/>
  <c r="I1060" i="86"/>
  <c r="I1052" i="86"/>
  <c r="I1044" i="86"/>
  <c r="I1038" i="86"/>
  <c r="I1030" i="86"/>
  <c r="I1023" i="86"/>
  <c r="I1016" i="86"/>
  <c r="I1001" i="86"/>
  <c r="I988" i="86"/>
  <c r="I974" i="86"/>
  <c r="I958" i="86"/>
  <c r="I946" i="86"/>
  <c r="I936" i="86"/>
  <c r="G1137" i="86"/>
  <c r="H1126" i="86"/>
  <c r="H1117" i="86"/>
  <c r="H1111" i="86"/>
  <c r="H1106" i="86"/>
  <c r="H1101" i="86"/>
  <c r="H1095" i="86"/>
  <c r="H1090" i="86"/>
  <c r="H1085" i="86"/>
  <c r="H1080" i="86"/>
  <c r="H1076" i="86"/>
  <c r="H1072" i="86"/>
  <c r="H1068" i="86"/>
  <c r="H1064" i="86"/>
  <c r="H1060" i="86"/>
  <c r="H1056" i="86"/>
  <c r="H1052" i="86"/>
  <c r="H1048" i="86"/>
  <c r="H1044" i="86"/>
  <c r="H1040" i="86"/>
  <c r="H1036" i="86"/>
  <c r="H1032" i="86"/>
  <c r="H1028" i="86"/>
  <c r="H1024" i="86"/>
  <c r="H1020" i="86"/>
  <c r="H1016" i="86"/>
  <c r="H1012" i="86"/>
  <c r="H1008" i="86"/>
  <c r="H1004" i="86"/>
  <c r="H1000" i="86"/>
  <c r="H996" i="86"/>
  <c r="H992" i="86"/>
  <c r="H988" i="86"/>
  <c r="H984" i="86"/>
  <c r="H980" i="86"/>
  <c r="H976" i="86"/>
  <c r="H972" i="86"/>
  <c r="H968" i="86"/>
  <c r="H964" i="86"/>
  <c r="G1142" i="86"/>
  <c r="G1134" i="86"/>
  <c r="G1126" i="86"/>
  <c r="G1118" i="86"/>
  <c r="G1114" i="86"/>
  <c r="G1110" i="86"/>
  <c r="G1106" i="86"/>
  <c r="G1102" i="86"/>
  <c r="G1098" i="86"/>
  <c r="G1094" i="86"/>
  <c r="G1090" i="86"/>
  <c r="G1086" i="86"/>
  <c r="H1274" i="86"/>
  <c r="H1158" i="86"/>
  <c r="G1244" i="86"/>
  <c r="G1186" i="86"/>
  <c r="I1174" i="86"/>
  <c r="I1288" i="86"/>
  <c r="I1247" i="86"/>
  <c r="I1216" i="86"/>
  <c r="I1195" i="86"/>
  <c r="I1169" i="86"/>
  <c r="I1143" i="86"/>
  <c r="H1141" i="86"/>
  <c r="I1115" i="86"/>
  <c r="I1104" i="86"/>
  <c r="I1096" i="86"/>
  <c r="I1087" i="86"/>
  <c r="I1079" i="86"/>
  <c r="I1072" i="86"/>
  <c r="I1065" i="86"/>
  <c r="I1057" i="86"/>
  <c r="I1051" i="86"/>
  <c r="I1043" i="86"/>
  <c r="I1035" i="86"/>
  <c r="I1028" i="86"/>
  <c r="I1022" i="86"/>
  <c r="I1013" i="86"/>
  <c r="I999" i="86"/>
  <c r="I985" i="86"/>
  <c r="I969" i="86"/>
  <c r="I956" i="86"/>
  <c r="I944" i="86"/>
  <c r="G1145" i="86"/>
  <c r="H1134" i="86"/>
  <c r="G1125" i="86"/>
  <c r="H1115" i="86"/>
  <c r="H1110" i="86"/>
  <c r="H1105" i="86"/>
  <c r="H1099" i="86"/>
  <c r="H1094" i="86"/>
  <c r="H1089" i="86"/>
  <c r="H1083" i="86"/>
  <c r="H1079" i="86"/>
  <c r="H1075" i="86"/>
  <c r="H1071" i="86"/>
  <c r="H1067" i="86"/>
  <c r="H1063" i="86"/>
  <c r="H1059" i="86"/>
  <c r="H1055" i="86"/>
  <c r="H1051" i="86"/>
  <c r="H1047" i="86"/>
  <c r="H1043" i="86"/>
  <c r="H1039" i="86"/>
  <c r="H1035" i="86"/>
  <c r="H1031" i="86"/>
  <c r="H1027" i="86"/>
  <c r="H1023" i="86"/>
  <c r="H1019" i="86"/>
  <c r="H1015" i="86"/>
  <c r="H1011" i="86"/>
  <c r="H1007" i="86"/>
  <c r="H1003" i="86"/>
  <c r="H999" i="86"/>
  <c r="H995" i="86"/>
  <c r="H991" i="86"/>
  <c r="H987" i="86"/>
  <c r="H983" i="86"/>
  <c r="H979" i="86"/>
  <c r="H975" i="86"/>
  <c r="H971" i="86"/>
  <c r="H967" i="86"/>
  <c r="H1147" i="86"/>
  <c r="H1414" i="86"/>
  <c r="G1272" i="86"/>
  <c r="G1158" i="86"/>
  <c r="I1267" i="86"/>
  <c r="I1202" i="86"/>
  <c r="I1157" i="86"/>
  <c r="H1129" i="86"/>
  <c r="I1101" i="86"/>
  <c r="I1083" i="86"/>
  <c r="I1068" i="86"/>
  <c r="I1055" i="86"/>
  <c r="I1039" i="86"/>
  <c r="I1024" i="86"/>
  <c r="I1007" i="86"/>
  <c r="I976" i="86"/>
  <c r="I948" i="86"/>
  <c r="G1141" i="86"/>
  <c r="H1118" i="86"/>
  <c r="H1107" i="86"/>
  <c r="H1097" i="86"/>
  <c r="H1086" i="86"/>
  <c r="H1077" i="86"/>
  <c r="H1069" i="86"/>
  <c r="H1061" i="86"/>
  <c r="H1053" i="86"/>
  <c r="H1045" i="86"/>
  <c r="H1037" i="86"/>
  <c r="H1029" i="86"/>
  <c r="H1021" i="86"/>
  <c r="H1013" i="86"/>
  <c r="H1005" i="86"/>
  <c r="H997" i="86"/>
  <c r="H989" i="86"/>
  <c r="H981" i="86"/>
  <c r="H973" i="86"/>
  <c r="H965" i="86"/>
  <c r="G1138" i="86"/>
  <c r="H1127" i="86"/>
  <c r="G1117" i="86"/>
  <c r="G1112" i="86"/>
  <c r="G1107" i="86"/>
  <c r="G1101" i="86"/>
  <c r="G1096" i="86"/>
  <c r="G1091" i="86"/>
  <c r="G1085" i="86"/>
  <c r="G1081" i="86"/>
  <c r="G1077" i="86"/>
  <c r="G1073" i="86"/>
  <c r="G1069" i="86"/>
  <c r="G1065" i="86"/>
  <c r="G1061" i="86"/>
  <c r="G1057" i="86"/>
  <c r="G1053" i="86"/>
  <c r="G1049" i="86"/>
  <c r="G1045" i="86"/>
  <c r="G1041" i="86"/>
  <c r="G1037" i="86"/>
  <c r="G1033" i="86"/>
  <c r="G1029" i="86"/>
  <c r="G1025" i="86"/>
  <c r="G1021" i="86"/>
  <c r="G1017" i="86"/>
  <c r="G1013" i="86"/>
  <c r="G1009" i="86"/>
  <c r="G1005" i="86"/>
  <c r="G1001" i="86"/>
  <c r="G997" i="86"/>
  <c r="G993" i="86"/>
  <c r="G989" i="86"/>
  <c r="G985" i="86"/>
  <c r="G981" i="86"/>
  <c r="G977" i="86"/>
  <c r="G973" i="86"/>
  <c r="G969" i="86"/>
  <c r="G965" i="86"/>
  <c r="G1143" i="86"/>
  <c r="G1135" i="86"/>
  <c r="G1127" i="86"/>
  <c r="G1119" i="86"/>
  <c r="I1010" i="86"/>
  <c r="I1002" i="86"/>
  <c r="I995" i="86"/>
  <c r="I987" i="86"/>
  <c r="I979" i="86"/>
  <c r="I971" i="86"/>
  <c r="H1241" i="86"/>
  <c r="G1229" i="86"/>
  <c r="I1146" i="86"/>
  <c r="I1239" i="86"/>
  <c r="I1189" i="86"/>
  <c r="I1132" i="86"/>
  <c r="I1112" i="86"/>
  <c r="I1093" i="86"/>
  <c r="I1077" i="86"/>
  <c r="I1063" i="86"/>
  <c r="I1049" i="86"/>
  <c r="I1034" i="86"/>
  <c r="I1019" i="86"/>
  <c r="I996" i="86"/>
  <c r="I966" i="86"/>
  <c r="I940" i="86"/>
  <c r="G1133" i="86"/>
  <c r="H1114" i="86"/>
  <c r="H1103" i="86"/>
  <c r="H1093" i="86"/>
  <c r="H1082" i="86"/>
  <c r="H1074" i="86"/>
  <c r="H1066" i="86"/>
  <c r="H1058" i="86"/>
  <c r="H1050" i="86"/>
  <c r="H1042" i="86"/>
  <c r="H1034" i="86"/>
  <c r="H1026" i="86"/>
  <c r="H1018" i="86"/>
  <c r="H1010" i="86"/>
  <c r="H1002" i="86"/>
  <c r="H994" i="86"/>
  <c r="H986" i="86"/>
  <c r="H978" i="86"/>
  <c r="H970" i="86"/>
  <c r="G1146" i="86"/>
  <c r="H1135" i="86"/>
  <c r="H1123" i="86"/>
  <c r="G1116" i="86"/>
  <c r="G1111" i="86"/>
  <c r="G1105" i="86"/>
  <c r="G1100" i="86"/>
  <c r="G1095" i="86"/>
  <c r="G1089" i="86"/>
  <c r="G1084" i="86"/>
  <c r="G1080" i="86"/>
  <c r="G1076" i="86"/>
  <c r="G1072" i="86"/>
  <c r="G1068" i="86"/>
  <c r="G1064" i="86"/>
  <c r="G1060" i="86"/>
  <c r="G1056" i="86"/>
  <c r="G1052" i="86"/>
  <c r="G1048" i="86"/>
  <c r="G1044" i="86"/>
  <c r="G1040" i="86"/>
  <c r="G1036" i="86"/>
  <c r="G1032" i="86"/>
  <c r="G1028" i="86"/>
  <c r="G1024" i="86"/>
  <c r="G1020" i="86"/>
  <c r="G1016" i="86"/>
  <c r="G1012" i="86"/>
  <c r="G1008" i="86"/>
  <c r="G1004" i="86"/>
  <c r="G1000" i="86"/>
  <c r="G996" i="86"/>
  <c r="G992" i="86"/>
  <c r="G988" i="86"/>
  <c r="G984" i="86"/>
  <c r="G980" i="86"/>
  <c r="G976" i="86"/>
  <c r="G972" i="86"/>
  <c r="G968" i="86"/>
  <c r="G964" i="86"/>
  <c r="H1140" i="86"/>
  <c r="H1132" i="86"/>
  <c r="H1124" i="86"/>
  <c r="I1045" i="86"/>
  <c r="I1008" i="86"/>
  <c r="I1000" i="86"/>
  <c r="I993" i="86"/>
  <c r="I984" i="86"/>
  <c r="I977" i="86"/>
  <c r="I968" i="86"/>
  <c r="I961" i="86"/>
  <c r="I953" i="86"/>
  <c r="I945" i="86"/>
  <c r="I937" i="86"/>
  <c r="H957" i="86"/>
  <c r="H1215" i="86"/>
  <c r="G1324" i="86"/>
  <c r="I1185" i="86"/>
  <c r="I1109" i="86"/>
  <c r="I1076" i="86"/>
  <c r="I1047" i="86"/>
  <c r="I1018" i="86"/>
  <c r="I964" i="86"/>
  <c r="G1129" i="86"/>
  <c r="H1102" i="86"/>
  <c r="H1081" i="86"/>
  <c r="H1065" i="86"/>
  <c r="H1049" i="86"/>
  <c r="H1033" i="86"/>
  <c r="H1017" i="86"/>
  <c r="H1001" i="86"/>
  <c r="H985" i="86"/>
  <c r="H969" i="86"/>
  <c r="H1131" i="86"/>
  <c r="G1115" i="86"/>
  <c r="G1104" i="86"/>
  <c r="G1093" i="86"/>
  <c r="G1083" i="86"/>
  <c r="G1075" i="86"/>
  <c r="G1067" i="86"/>
  <c r="G1216" i="86"/>
  <c r="I1232" i="86"/>
  <c r="I1126" i="86"/>
  <c r="I1091" i="86"/>
  <c r="I1061" i="86"/>
  <c r="I1032" i="86"/>
  <c r="I990" i="86"/>
  <c r="I938" i="86"/>
  <c r="H1113" i="86"/>
  <c r="H1091" i="86"/>
  <c r="H1073" i="86"/>
  <c r="H1057" i="86"/>
  <c r="H1041" i="86"/>
  <c r="H1025" i="86"/>
  <c r="H1009" i="86"/>
  <c r="H993" i="86"/>
  <c r="H977" i="86"/>
  <c r="H1143" i="86"/>
  <c r="G1122" i="86"/>
  <c r="G1109" i="86"/>
  <c r="G1099" i="86"/>
  <c r="G1088" i="86"/>
  <c r="G1079" i="86"/>
  <c r="G1071" i="86"/>
  <c r="G1063" i="86"/>
  <c r="G1055" i="86"/>
  <c r="G1047" i="86"/>
  <c r="G1039" i="86"/>
  <c r="G1031" i="86"/>
  <c r="G1023" i="86"/>
  <c r="G1015" i="86"/>
  <c r="G1007" i="86"/>
  <c r="G999" i="86"/>
  <c r="G991" i="86"/>
  <c r="G983" i="86"/>
  <c r="G975" i="86"/>
  <c r="G967" i="86"/>
  <c r="G1139" i="86"/>
  <c r="G1123" i="86"/>
  <c r="I1006" i="86"/>
  <c r="I991" i="86"/>
  <c r="I975" i="86"/>
  <c r="I963" i="86"/>
  <c r="I951" i="86"/>
  <c r="I941" i="86"/>
  <c r="G960" i="86"/>
  <c r="H949" i="86"/>
  <c r="H941" i="86"/>
  <c r="I876" i="86"/>
  <c r="I845" i="86"/>
  <c r="I837" i="86"/>
  <c r="I829" i="86"/>
  <c r="I821" i="86"/>
  <c r="I813" i="86"/>
  <c r="I805" i="86"/>
  <c r="I797" i="86"/>
  <c r="I789" i="86"/>
  <c r="I781" i="86"/>
  <c r="I773" i="86"/>
  <c r="I765" i="86"/>
  <c r="I757" i="86"/>
  <c r="I749" i="86"/>
  <c r="I741" i="86"/>
  <c r="I733" i="86"/>
  <c r="I725" i="86"/>
  <c r="I718" i="86"/>
  <c r="I710" i="86"/>
  <c r="I702" i="86"/>
  <c r="I694" i="86"/>
  <c r="I686" i="86"/>
  <c r="I679" i="86"/>
  <c r="I671" i="86"/>
  <c r="I663" i="86"/>
  <c r="I655" i="86"/>
  <c r="I647" i="86"/>
  <c r="I639" i="86"/>
  <c r="I631" i="86"/>
  <c r="I623" i="86"/>
  <c r="I615" i="86"/>
  <c r="I607" i="86"/>
  <c r="I598" i="86"/>
  <c r="I591" i="86"/>
  <c r="I583" i="86"/>
  <c r="I575" i="86"/>
  <c r="I567" i="86"/>
  <c r="H1311" i="86"/>
  <c r="I1159" i="86"/>
  <c r="I1071" i="86"/>
  <c r="I1009" i="86"/>
  <c r="G1121" i="86"/>
  <c r="H1078" i="86"/>
  <c r="H1046" i="86"/>
  <c r="H1014" i="86"/>
  <c r="H982" i="86"/>
  <c r="G1130" i="86"/>
  <c r="G1103" i="86"/>
  <c r="G1082" i="86"/>
  <c r="G1066" i="86"/>
  <c r="G1054" i="86"/>
  <c r="G1043" i="86"/>
  <c r="G1034" i="86"/>
  <c r="G1022" i="86"/>
  <c r="G1011" i="86"/>
  <c r="G1002" i="86"/>
  <c r="G990" i="86"/>
  <c r="G979" i="86"/>
  <c r="G970" i="86"/>
  <c r="H1136" i="86"/>
  <c r="I1015" i="86"/>
  <c r="I997" i="86"/>
  <c r="I973" i="86"/>
  <c r="I957" i="86"/>
  <c r="I943" i="86"/>
  <c r="G956" i="86"/>
  <c r="H945" i="86"/>
  <c r="G936" i="86"/>
  <c r="I843" i="86"/>
  <c r="I833" i="86"/>
  <c r="I823" i="86"/>
  <c r="I811" i="86"/>
  <c r="I801" i="86"/>
  <c r="I791" i="86"/>
  <c r="I779" i="86"/>
  <c r="I769" i="86"/>
  <c r="I759" i="86"/>
  <c r="I747" i="86"/>
  <c r="I737" i="86"/>
  <c r="I727" i="86"/>
  <c r="I716" i="86"/>
  <c r="I706" i="86"/>
  <c r="I696" i="86"/>
  <c r="I684" i="86"/>
  <c r="I675" i="86"/>
  <c r="I665" i="86"/>
  <c r="I653" i="86"/>
  <c r="I642" i="86"/>
  <c r="I633" i="86"/>
  <c r="I621" i="86"/>
  <c r="I611" i="86"/>
  <c r="I600" i="86"/>
  <c r="I589" i="86"/>
  <c r="I578" i="86"/>
  <c r="I569" i="86"/>
  <c r="I559" i="86"/>
  <c r="I551" i="86"/>
  <c r="H962" i="86"/>
  <c r="H954" i="86"/>
  <c r="H946" i="86"/>
  <c r="H938" i="86"/>
  <c r="I932" i="86"/>
  <c r="I928" i="86"/>
  <c r="I924" i="86"/>
  <c r="I920" i="86"/>
  <c r="I916" i="86"/>
  <c r="I912" i="86"/>
  <c r="I908" i="86"/>
  <c r="I904" i="86"/>
  <c r="I900" i="86"/>
  <c r="I896" i="86"/>
  <c r="I892" i="86"/>
  <c r="I888" i="86"/>
  <c r="I884" i="86"/>
  <c r="I880" i="86"/>
  <c r="I875" i="86"/>
  <c r="I871" i="86"/>
  <c r="I867" i="86"/>
  <c r="I863" i="86"/>
  <c r="I859" i="86"/>
  <c r="I855" i="86"/>
  <c r="I850" i="86"/>
  <c r="I842" i="86"/>
  <c r="I834" i="86"/>
  <c r="I826" i="86"/>
  <c r="I818" i="86"/>
  <c r="I810" i="86"/>
  <c r="I802" i="86"/>
  <c r="I794" i="86"/>
  <c r="I786" i="86"/>
  <c r="I778" i="86"/>
  <c r="I770" i="86"/>
  <c r="I762" i="86"/>
  <c r="I754" i="86"/>
  <c r="I746" i="86"/>
  <c r="I738" i="86"/>
  <c r="I730" i="86"/>
  <c r="I721" i="86"/>
  <c r="I713" i="86"/>
  <c r="I705" i="86"/>
  <c r="I697" i="86"/>
  <c r="I689" i="86"/>
  <c r="I680" i="86"/>
  <c r="I672" i="86"/>
  <c r="I664" i="86"/>
  <c r="I656" i="86"/>
  <c r="I648" i="86"/>
  <c r="I640" i="86"/>
  <c r="I632" i="86"/>
  <c r="I624" i="86"/>
  <c r="I616" i="86"/>
  <c r="I608" i="86"/>
  <c r="I601" i="86"/>
  <c r="I593" i="86"/>
  <c r="I584" i="86"/>
  <c r="I576" i="86"/>
  <c r="I568" i="86"/>
  <c r="I560" i="86"/>
  <c r="I552" i="86"/>
  <c r="I544" i="86"/>
  <c r="G958" i="86"/>
  <c r="G950" i="86"/>
  <c r="G942" i="86"/>
  <c r="H934" i="86"/>
  <c r="H930" i="86"/>
  <c r="H926" i="86"/>
  <c r="H922" i="86"/>
  <c r="H918" i="86"/>
  <c r="H914" i="86"/>
  <c r="H910" i="86"/>
  <c r="H906" i="86"/>
  <c r="H902" i="86"/>
  <c r="H898" i="86"/>
  <c r="H894" i="86"/>
  <c r="H890" i="86"/>
  <c r="H886" i="86"/>
  <c r="H882" i="86"/>
  <c r="H878" i="86"/>
  <c r="H874" i="86"/>
  <c r="H870" i="86"/>
  <c r="H866" i="86"/>
  <c r="H862" i="86"/>
  <c r="H858" i="86"/>
  <c r="H854" i="86"/>
  <c r="H850" i="86"/>
  <c r="H846" i="86"/>
  <c r="H842" i="86"/>
  <c r="H838" i="86"/>
  <c r="H834" i="86"/>
  <c r="H830" i="86"/>
  <c r="H826" i="86"/>
  <c r="H822" i="86"/>
  <c r="H818" i="86"/>
  <c r="H814" i="86"/>
  <c r="H810" i="86"/>
  <c r="H806" i="86"/>
  <c r="H802" i="86"/>
  <c r="H798" i="86"/>
  <c r="H794" i="86"/>
  <c r="H790" i="86"/>
  <c r="H786" i="86"/>
  <c r="H782" i="86"/>
  <c r="H778" i="86"/>
  <c r="H774" i="86"/>
  <c r="H770" i="86"/>
  <c r="H766" i="86"/>
  <c r="H762" i="86"/>
  <c r="G1173" i="86"/>
  <c r="I1103" i="86"/>
  <c r="I1027" i="86"/>
  <c r="H1109" i="86"/>
  <c r="H1062" i="86"/>
  <c r="H1022" i="86"/>
  <c r="H974" i="86"/>
  <c r="G1113" i="86"/>
  <c r="G1087" i="86"/>
  <c r="G1062" i="86"/>
  <c r="G1050" i="86"/>
  <c r="G1035" i="86"/>
  <c r="G1019" i="86"/>
  <c r="G1006" i="86"/>
  <c r="G994" i="86"/>
  <c r="G978" i="86"/>
  <c r="G1147" i="86"/>
  <c r="H1120" i="86"/>
  <c r="I989" i="86"/>
  <c r="I965" i="86"/>
  <c r="I947" i="86"/>
  <c r="H953" i="86"/>
  <c r="G940" i="86"/>
  <c r="I847" i="86"/>
  <c r="I831" i="86"/>
  <c r="I817" i="86"/>
  <c r="I803" i="86"/>
  <c r="I787" i="86"/>
  <c r="I775" i="86"/>
  <c r="I761" i="86"/>
  <c r="I745" i="86"/>
  <c r="I731" i="86"/>
  <c r="I720" i="86"/>
  <c r="I704" i="86"/>
  <c r="I690" i="86"/>
  <c r="I677" i="86"/>
  <c r="I661" i="86"/>
  <c r="I649" i="86"/>
  <c r="I635" i="86"/>
  <c r="I619" i="86"/>
  <c r="I605" i="86"/>
  <c r="I592" i="86"/>
  <c r="I577" i="86"/>
  <c r="I563" i="86"/>
  <c r="I553" i="86"/>
  <c r="G961" i="86"/>
  <c r="H950" i="86"/>
  <c r="G941" i="86"/>
  <c r="I931" i="86"/>
  <c r="I926" i="86"/>
  <c r="I921" i="86"/>
  <c r="I915" i="86"/>
  <c r="I910" i="86"/>
  <c r="I905" i="86"/>
  <c r="I899" i="86"/>
  <c r="I894" i="86"/>
  <c r="I889" i="86"/>
  <c r="I883" i="86"/>
  <c r="I878" i="86"/>
  <c r="I872" i="86"/>
  <c r="I866" i="86"/>
  <c r="I861" i="86"/>
  <c r="I856" i="86"/>
  <c r="I848" i="86"/>
  <c r="I838" i="86"/>
  <c r="I828" i="86"/>
  <c r="I816" i="86"/>
  <c r="I806" i="86"/>
  <c r="I796" i="86"/>
  <c r="I784" i="86"/>
  <c r="I774" i="86"/>
  <c r="I764" i="86"/>
  <c r="I752" i="86"/>
  <c r="I742" i="86"/>
  <c r="I732" i="86"/>
  <c r="I719" i="86"/>
  <c r="I709" i="86"/>
  <c r="I699" i="86"/>
  <c r="I687" i="86"/>
  <c r="I676" i="86"/>
  <c r="I666" i="86"/>
  <c r="I654" i="86"/>
  <c r="I645" i="86"/>
  <c r="I634" i="86"/>
  <c r="I622" i="86"/>
  <c r="I612" i="86"/>
  <c r="I602" i="86"/>
  <c r="I590" i="86"/>
  <c r="I581" i="86"/>
  <c r="I570" i="86"/>
  <c r="I558" i="86"/>
  <c r="I548" i="86"/>
  <c r="H959" i="86"/>
  <c r="H947" i="86"/>
  <c r="G938" i="86"/>
  <c r="H931" i="86"/>
  <c r="H925" i="86"/>
  <c r="H920" i="86"/>
  <c r="H915" i="86"/>
  <c r="H909" i="86"/>
  <c r="H904" i="86"/>
  <c r="H899" i="86"/>
  <c r="H893" i="86"/>
  <c r="H888" i="86"/>
  <c r="H883" i="86"/>
  <c r="H877" i="86"/>
  <c r="H872" i="86"/>
  <c r="H867" i="86"/>
  <c r="H861" i="86"/>
  <c r="H856" i="86"/>
  <c r="H851" i="86"/>
  <c r="H845" i="86"/>
  <c r="H840" i="86"/>
  <c r="H835" i="86"/>
  <c r="H829" i="86"/>
  <c r="H824" i="86"/>
  <c r="H819" i="86"/>
  <c r="H813" i="86"/>
  <c r="H808" i="86"/>
  <c r="H803" i="86"/>
  <c r="H797" i="86"/>
  <c r="H792" i="86"/>
  <c r="H787" i="86"/>
  <c r="H781" i="86"/>
  <c r="H776" i="86"/>
  <c r="H771" i="86"/>
  <c r="H765" i="86"/>
  <c r="H760" i="86"/>
  <c r="H756" i="86"/>
  <c r="H752" i="86"/>
  <c r="H748" i="86"/>
  <c r="H744" i="86"/>
  <c r="H740" i="86"/>
  <c r="H736" i="86"/>
  <c r="H732" i="86"/>
  <c r="H728" i="86"/>
  <c r="H724" i="86"/>
  <c r="H720" i="86"/>
  <c r="H716" i="86"/>
  <c r="H712" i="86"/>
  <c r="H708" i="86"/>
  <c r="H704" i="86"/>
  <c r="H700" i="86"/>
  <c r="H696" i="86"/>
  <c r="H692" i="86"/>
  <c r="H688" i="86"/>
  <c r="H684" i="86"/>
  <c r="H680" i="86"/>
  <c r="H676" i="86"/>
  <c r="H672" i="86"/>
  <c r="H668" i="86"/>
  <c r="H664" i="86"/>
  <c r="H660" i="86"/>
  <c r="G959" i="86"/>
  <c r="G951" i="86"/>
  <c r="G943" i="86"/>
  <c r="G935" i="86"/>
  <c r="G931" i="86"/>
  <c r="G927" i="86"/>
  <c r="G923" i="86"/>
  <c r="G919" i="86"/>
  <c r="G915" i="86"/>
  <c r="G911" i="86"/>
  <c r="G907" i="86"/>
  <c r="G903" i="86"/>
  <c r="G899" i="86"/>
  <c r="G895" i="86"/>
  <c r="G891" i="86"/>
  <c r="G887" i="86"/>
  <c r="G883" i="86"/>
  <c r="G879" i="86"/>
  <c r="G875" i="86"/>
  <c r="G871" i="86"/>
  <c r="G867" i="86"/>
  <c r="G863" i="86"/>
  <c r="G859" i="86"/>
  <c r="G855" i="86"/>
  <c r="G851" i="86"/>
  <c r="G847" i="86"/>
  <c r="G843" i="86"/>
  <c r="G839" i="86"/>
  <c r="G835" i="86"/>
  <c r="G831" i="86"/>
  <c r="G827" i="86"/>
  <c r="G823" i="86"/>
  <c r="G819" i="86"/>
  <c r="G815" i="86"/>
  <c r="G811" i="86"/>
  <c r="G807" i="86"/>
  <c r="G803" i="86"/>
  <c r="G799" i="86"/>
  <c r="G795" i="86"/>
  <c r="G791" i="86"/>
  <c r="G787" i="86"/>
  <c r="G783" i="86"/>
  <c r="G779" i="86"/>
  <c r="G775" i="86"/>
  <c r="G771" i="86"/>
  <c r="G767" i="86"/>
  <c r="G763" i="86"/>
  <c r="G759" i="86"/>
  <c r="G755" i="86"/>
  <c r="G751" i="86"/>
  <c r="G747" i="86"/>
  <c r="G743" i="86"/>
  <c r="G739" i="86"/>
  <c r="G735" i="86"/>
  <c r="G731" i="86"/>
  <c r="G727" i="86"/>
  <c r="G723" i="86"/>
  <c r="G719" i="86"/>
  <c r="G715" i="86"/>
  <c r="G711" i="86"/>
  <c r="G707" i="86"/>
  <c r="G703" i="86"/>
  <c r="G699" i="86"/>
  <c r="G695" i="86"/>
  <c r="G691" i="86"/>
  <c r="G687" i="86"/>
  <c r="G683" i="86"/>
  <c r="G679" i="86"/>
  <c r="G675" i="86"/>
  <c r="G671" i="86"/>
  <c r="G667" i="86"/>
  <c r="G663" i="86"/>
  <c r="G659" i="86"/>
  <c r="H653" i="86"/>
  <c r="H645" i="86"/>
  <c r="H637" i="86"/>
  <c r="H629" i="86"/>
  <c r="H621" i="86"/>
  <c r="H613" i="86"/>
  <c r="H605" i="86"/>
  <c r="H597" i="86"/>
  <c r="H589" i="86"/>
  <c r="H581" i="86"/>
  <c r="H573" i="86"/>
  <c r="H565" i="86"/>
  <c r="H557" i="86"/>
  <c r="H549" i="86"/>
  <c r="G543" i="86"/>
  <c r="G539" i="86"/>
  <c r="G535" i="86"/>
  <c r="G531" i="86"/>
  <c r="G527" i="86"/>
  <c r="G523" i="86"/>
  <c r="G519" i="86"/>
  <c r="G515" i="86"/>
  <c r="G511" i="86"/>
  <c r="G507" i="86"/>
  <c r="G503" i="86"/>
  <c r="G499" i="86"/>
  <c r="G495" i="86"/>
  <c r="G491" i="86"/>
  <c r="G487" i="86"/>
  <c r="G483" i="86"/>
  <c r="G479" i="86"/>
  <c r="G475" i="86"/>
  <c r="G471" i="86"/>
  <c r="G467" i="86"/>
  <c r="G463" i="86"/>
  <c r="G459" i="86"/>
  <c r="G455" i="86"/>
  <c r="G451" i="86"/>
  <c r="G447" i="86"/>
  <c r="G443" i="86"/>
  <c r="G439" i="86"/>
  <c r="G435" i="86"/>
  <c r="G431" i="86"/>
  <c r="G427" i="86"/>
  <c r="G423" i="86"/>
  <c r="G419" i="86"/>
  <c r="G415" i="86"/>
  <c r="G411" i="86"/>
  <c r="G407" i="86"/>
  <c r="G403" i="86"/>
  <c r="G399" i="86"/>
  <c r="G395" i="86"/>
  <c r="G391" i="86"/>
  <c r="G387" i="86"/>
  <c r="G383" i="86"/>
  <c r="G379" i="86"/>
  <c r="G375" i="86"/>
  <c r="G371" i="86"/>
  <c r="G367" i="86"/>
  <c r="G363" i="86"/>
  <c r="G359" i="86"/>
  <c r="G355" i="86"/>
  <c r="G351" i="86"/>
  <c r="G347" i="86"/>
  <c r="G343" i="86"/>
  <c r="G339" i="86"/>
  <c r="G335" i="86"/>
  <c r="G331" i="86"/>
  <c r="G327" i="86"/>
  <c r="G323" i="86"/>
  <c r="G319" i="86"/>
  <c r="G315" i="86"/>
  <c r="G311" i="86"/>
  <c r="G307" i="86"/>
  <c r="G303" i="86"/>
  <c r="G299" i="86"/>
  <c r="G295" i="86"/>
  <c r="G291" i="86"/>
  <c r="G287" i="86"/>
  <c r="G283" i="86"/>
  <c r="G279" i="86"/>
  <c r="G270" i="86"/>
  <c r="G231" i="86"/>
  <c r="G227" i="86"/>
  <c r="H657" i="86"/>
  <c r="G649" i="86"/>
  <c r="G641" i="86"/>
  <c r="G633" i="86"/>
  <c r="G625" i="86"/>
  <c r="G617" i="86"/>
  <c r="G609" i="86"/>
  <c r="G601" i="86"/>
  <c r="G593" i="86"/>
  <c r="G585" i="86"/>
  <c r="G577" i="86"/>
  <c r="G569" i="86"/>
  <c r="G561" i="86"/>
  <c r="G553" i="86"/>
  <c r="G545" i="86"/>
  <c r="I492" i="86"/>
  <c r="I484" i="86"/>
  <c r="I476" i="86"/>
  <c r="I469" i="86"/>
  <c r="I461" i="86"/>
  <c r="I453" i="86"/>
  <c r="I445" i="86"/>
  <c r="I438" i="86"/>
  <c r="I430" i="86"/>
  <c r="I422" i="86"/>
  <c r="I414" i="86"/>
  <c r="I406" i="86"/>
  <c r="I398" i="86"/>
  <c r="I390" i="86"/>
  <c r="I382" i="86"/>
  <c r="I374" i="86"/>
  <c r="I1276" i="86"/>
  <c r="I1056" i="86"/>
  <c r="H1142" i="86"/>
  <c r="H1054" i="86"/>
  <c r="H998" i="86"/>
  <c r="H1119" i="86"/>
  <c r="G1078" i="86"/>
  <c r="G1058" i="86"/>
  <c r="G1038" i="86"/>
  <c r="G1018" i="86"/>
  <c r="G998" i="86"/>
  <c r="G982" i="86"/>
  <c r="H1144" i="86"/>
  <c r="I1004" i="86"/>
  <c r="I967" i="86"/>
  <c r="I939" i="86"/>
  <c r="G948" i="86"/>
  <c r="I849" i="86"/>
  <c r="I827" i="86"/>
  <c r="I809" i="86"/>
  <c r="I793" i="86"/>
  <c r="I771" i="86"/>
  <c r="I753" i="86"/>
  <c r="I735" i="86"/>
  <c r="I714" i="86"/>
  <c r="I698" i="86"/>
  <c r="I681" i="86"/>
  <c r="I659" i="86"/>
  <c r="I641" i="86"/>
  <c r="I625" i="86"/>
  <c r="I603" i="86"/>
  <c r="I585" i="86"/>
  <c r="I565" i="86"/>
  <c r="I549" i="86"/>
  <c r="G957" i="86"/>
  <c r="H942" i="86"/>
  <c r="I930" i="86"/>
  <c r="I923" i="86"/>
  <c r="I917" i="86"/>
  <c r="I909" i="86"/>
  <c r="I902" i="86"/>
  <c r="I895" i="86"/>
  <c r="I887" i="86"/>
  <c r="I881" i="86"/>
  <c r="I873" i="86"/>
  <c r="I865" i="86"/>
  <c r="I858" i="86"/>
  <c r="I851" i="86"/>
  <c r="I836" i="86"/>
  <c r="I822" i="86"/>
  <c r="I808" i="86"/>
  <c r="I792" i="86"/>
  <c r="I780" i="86"/>
  <c r="I766" i="86"/>
  <c r="I750" i="86"/>
  <c r="I736" i="86"/>
  <c r="I723" i="86"/>
  <c r="I707" i="86"/>
  <c r="I693" i="86"/>
  <c r="I678" i="86"/>
  <c r="I662" i="86"/>
  <c r="I650" i="86"/>
  <c r="I636" i="86"/>
  <c r="I620" i="86"/>
  <c r="I606" i="86"/>
  <c r="I594" i="86"/>
  <c r="I579" i="86"/>
  <c r="I564" i="86"/>
  <c r="I550" i="86"/>
  <c r="H955" i="86"/>
  <c r="H943" i="86"/>
  <c r="H932" i="86"/>
  <c r="H924" i="86"/>
  <c r="H917" i="86"/>
  <c r="H911" i="86"/>
  <c r="H903" i="86"/>
  <c r="H896" i="86"/>
  <c r="H889" i="86"/>
  <c r="H881" i="86"/>
  <c r="H875" i="86"/>
  <c r="H868" i="86"/>
  <c r="H860" i="86"/>
  <c r="H853" i="86"/>
  <c r="H847" i="86"/>
  <c r="H839" i="86"/>
  <c r="H832" i="86"/>
  <c r="H825" i="86"/>
  <c r="H817" i="86"/>
  <c r="H811" i="86"/>
  <c r="H804" i="86"/>
  <c r="H796" i="86"/>
  <c r="H789" i="86"/>
  <c r="H783" i="86"/>
  <c r="H775" i="86"/>
  <c r="H768" i="86"/>
  <c r="H761" i="86"/>
  <c r="H755" i="86"/>
  <c r="H750" i="86"/>
  <c r="H745" i="86"/>
  <c r="H739" i="86"/>
  <c r="H734" i="86"/>
  <c r="H729" i="86"/>
  <c r="H723" i="86"/>
  <c r="H718" i="86"/>
  <c r="H713" i="86"/>
  <c r="H707" i="86"/>
  <c r="H702" i="86"/>
  <c r="H697" i="86"/>
  <c r="H691" i="86"/>
  <c r="H686" i="86"/>
  <c r="H681" i="86"/>
  <c r="H675" i="86"/>
  <c r="H670" i="86"/>
  <c r="H665" i="86"/>
  <c r="H659" i="86"/>
  <c r="G955" i="86"/>
  <c r="H944" i="86"/>
  <c r="G934" i="86"/>
  <c r="G929" i="86"/>
  <c r="G924" i="86"/>
  <c r="G918" i="86"/>
  <c r="G913" i="86"/>
  <c r="G908" i="86"/>
  <c r="G902" i="86"/>
  <c r="G897" i="86"/>
  <c r="G892" i="86"/>
  <c r="G886" i="86"/>
  <c r="G881" i="86"/>
  <c r="G876" i="86"/>
  <c r="G870" i="86"/>
  <c r="G865" i="86"/>
  <c r="G860" i="86"/>
  <c r="G854" i="86"/>
  <c r="G849" i="86"/>
  <c r="G844" i="86"/>
  <c r="G838" i="86"/>
  <c r="G833" i="86"/>
  <c r="G828" i="86"/>
  <c r="G822" i="86"/>
  <c r="G817" i="86"/>
  <c r="G812" i="86"/>
  <c r="G806" i="86"/>
  <c r="G801" i="86"/>
  <c r="G796" i="86"/>
  <c r="G790" i="86"/>
  <c r="G785" i="86"/>
  <c r="G780" i="86"/>
  <c r="G774" i="86"/>
  <c r="G769" i="86"/>
  <c r="G764" i="86"/>
  <c r="G758" i="86"/>
  <c r="G753" i="86"/>
  <c r="G748" i="86"/>
  <c r="G742" i="86"/>
  <c r="G737" i="86"/>
  <c r="G732" i="86"/>
  <c r="G726" i="86"/>
  <c r="G721" i="86"/>
  <c r="G716" i="86"/>
  <c r="G710" i="86"/>
  <c r="G705" i="86"/>
  <c r="G700" i="86"/>
  <c r="G694" i="86"/>
  <c r="G689" i="86"/>
  <c r="G684" i="86"/>
  <c r="G678" i="86"/>
  <c r="G673" i="86"/>
  <c r="G668" i="86"/>
  <c r="G662" i="86"/>
  <c r="G657" i="86"/>
  <c r="G648" i="86"/>
  <c r="G636" i="86"/>
  <c r="H625" i="86"/>
  <c r="G616" i="86"/>
  <c r="G604" i="86"/>
  <c r="H593" i="86"/>
  <c r="G584" i="86"/>
  <c r="G572" i="86"/>
  <c r="H561" i="86"/>
  <c r="G552" i="86"/>
  <c r="G542" i="86"/>
  <c r="G1132" i="86"/>
  <c r="I981" i="86"/>
  <c r="H1087" i="86"/>
  <c r="H1030" i="86"/>
  <c r="H966" i="86"/>
  <c r="G1097" i="86"/>
  <c r="G1070" i="86"/>
  <c r="G1046" i="86"/>
  <c r="G1027" i="86"/>
  <c r="G1010" i="86"/>
  <c r="G987" i="86"/>
  <c r="G971" i="86"/>
  <c r="H1128" i="86"/>
  <c r="I982" i="86"/>
  <c r="I955" i="86"/>
  <c r="H961" i="86"/>
  <c r="H937" i="86"/>
  <c r="I839" i="86"/>
  <c r="I819" i="86"/>
  <c r="I799" i="86"/>
  <c r="I783" i="86"/>
  <c r="I763" i="86"/>
  <c r="I743" i="86"/>
  <c r="I724" i="86"/>
  <c r="I708" i="86"/>
  <c r="I688" i="86"/>
  <c r="I669" i="86"/>
  <c r="I651" i="86"/>
  <c r="I629" i="86"/>
  <c r="I613" i="86"/>
  <c r="I595" i="86"/>
  <c r="I573" i="86"/>
  <c r="I557" i="86"/>
  <c r="I545" i="86"/>
  <c r="G949" i="86"/>
  <c r="I934" i="86"/>
  <c r="I927" i="86"/>
  <c r="I919" i="86"/>
  <c r="I913" i="86"/>
  <c r="I906" i="86"/>
  <c r="I898" i="86"/>
  <c r="I891" i="86"/>
  <c r="I885" i="86"/>
  <c r="I877" i="86"/>
  <c r="I869" i="86"/>
  <c r="I862" i="86"/>
  <c r="I854" i="86"/>
  <c r="I844" i="86"/>
  <c r="I830" i="86"/>
  <c r="I814" i="86"/>
  <c r="I800" i="86"/>
  <c r="I788" i="86"/>
  <c r="I772" i="86"/>
  <c r="I758" i="86"/>
  <c r="I744" i="86"/>
  <c r="I728" i="86"/>
  <c r="I715" i="86"/>
  <c r="I701" i="86"/>
  <c r="I685" i="86"/>
  <c r="I670" i="86"/>
  <c r="I658" i="86"/>
  <c r="I643" i="86"/>
  <c r="I628" i="86"/>
  <c r="I614" i="86"/>
  <c r="I599" i="86"/>
  <c r="I586" i="86"/>
  <c r="I572" i="86"/>
  <c r="I556" i="86"/>
  <c r="H963" i="86"/>
  <c r="H951" i="86"/>
  <c r="H935" i="86"/>
  <c r="H928" i="86"/>
  <c r="H921" i="86"/>
  <c r="H913" i="86"/>
  <c r="H907" i="86"/>
  <c r="H900" i="86"/>
  <c r="H892" i="86"/>
  <c r="H885" i="86"/>
  <c r="H879" i="86"/>
  <c r="H871" i="86"/>
  <c r="H864" i="86"/>
  <c r="H857" i="86"/>
  <c r="H849" i="86"/>
  <c r="H843" i="86"/>
  <c r="H836" i="86"/>
  <c r="H828" i="86"/>
  <c r="H821" i="86"/>
  <c r="H815" i="86"/>
  <c r="H807" i="86"/>
  <c r="H800" i="86"/>
  <c r="H793" i="86"/>
  <c r="H785" i="86"/>
  <c r="H779" i="86"/>
  <c r="H772" i="86"/>
  <c r="H764" i="86"/>
  <c r="H758" i="86"/>
  <c r="H753" i="86"/>
  <c r="H747" i="86"/>
  <c r="H742" i="86"/>
  <c r="H737" i="86"/>
  <c r="H731" i="86"/>
  <c r="H726" i="86"/>
  <c r="H721" i="86"/>
  <c r="H715" i="86"/>
  <c r="H710" i="86"/>
  <c r="H705" i="86"/>
  <c r="H699" i="86"/>
  <c r="H694" i="86"/>
  <c r="H689" i="86"/>
  <c r="H683" i="86"/>
  <c r="H678" i="86"/>
  <c r="H673" i="86"/>
  <c r="H667" i="86"/>
  <c r="H662" i="86"/>
  <c r="H960" i="86"/>
  <c r="H948" i="86"/>
  <c r="G939" i="86"/>
  <c r="G932" i="86"/>
  <c r="G926" i="86"/>
  <c r="G921" i="86"/>
  <c r="G916" i="86"/>
  <c r="G910" i="86"/>
  <c r="G905" i="86"/>
  <c r="G900" i="86"/>
  <c r="G894" i="86"/>
  <c r="G889" i="86"/>
  <c r="G884" i="86"/>
  <c r="G878" i="86"/>
  <c r="G873" i="86"/>
  <c r="G868" i="86"/>
  <c r="G862" i="86"/>
  <c r="G857" i="86"/>
  <c r="G852" i="86"/>
  <c r="G846" i="86"/>
  <c r="G841" i="86"/>
  <c r="G836" i="86"/>
  <c r="G830" i="86"/>
  <c r="G825" i="86"/>
  <c r="G820" i="86"/>
  <c r="G814" i="86"/>
  <c r="G809" i="86"/>
  <c r="G804" i="86"/>
  <c r="G798" i="86"/>
  <c r="G793" i="86"/>
  <c r="G788" i="86"/>
  <c r="G782" i="86"/>
  <c r="G777" i="86"/>
  <c r="G772" i="86"/>
  <c r="G766" i="86"/>
  <c r="G761" i="86"/>
  <c r="G756" i="86"/>
  <c r="G750" i="86"/>
  <c r="G745" i="86"/>
  <c r="G740" i="86"/>
  <c r="G734" i="86"/>
  <c r="G729" i="86"/>
  <c r="G724" i="86"/>
  <c r="G718" i="86"/>
  <c r="G713" i="86"/>
  <c r="G708" i="86"/>
  <c r="G702" i="86"/>
  <c r="G697" i="86"/>
  <c r="G692" i="86"/>
  <c r="G686" i="86"/>
  <c r="G681" i="86"/>
  <c r="G676" i="86"/>
  <c r="G670" i="86"/>
  <c r="G665" i="86"/>
  <c r="G660" i="86"/>
  <c r="G652" i="86"/>
  <c r="I1210" i="86"/>
  <c r="H1098" i="86"/>
  <c r="H990" i="86"/>
  <c r="G1074" i="86"/>
  <c r="G1030" i="86"/>
  <c r="G995" i="86"/>
  <c r="G1131" i="86"/>
  <c r="I959" i="86"/>
  <c r="G944" i="86"/>
  <c r="I825" i="86"/>
  <c r="I785" i="86"/>
  <c r="I751" i="86"/>
  <c r="I712" i="86"/>
  <c r="I673" i="86"/>
  <c r="I637" i="86"/>
  <c r="I597" i="86"/>
  <c r="I561" i="86"/>
  <c r="G953" i="86"/>
  <c r="I929" i="86"/>
  <c r="I914" i="86"/>
  <c r="I901" i="86"/>
  <c r="I886" i="86"/>
  <c r="I870" i="86"/>
  <c r="I857" i="86"/>
  <c r="I832" i="86"/>
  <c r="I804" i="86"/>
  <c r="I776" i="86"/>
  <c r="I748" i="86"/>
  <c r="I717" i="86"/>
  <c r="I691" i="86"/>
  <c r="I660" i="86"/>
  <c r="I630" i="86"/>
  <c r="I604" i="86"/>
  <c r="I574" i="86"/>
  <c r="I546" i="86"/>
  <c r="H939" i="86"/>
  <c r="H923" i="86"/>
  <c r="H908" i="86"/>
  <c r="H895" i="86"/>
  <c r="H880" i="86"/>
  <c r="H865" i="86"/>
  <c r="H852" i="86"/>
  <c r="H837" i="86"/>
  <c r="H823" i="86"/>
  <c r="H809" i="86"/>
  <c r="H795" i="86"/>
  <c r="H780" i="86"/>
  <c r="H767" i="86"/>
  <c r="H754" i="86"/>
  <c r="H743" i="86"/>
  <c r="H733" i="86"/>
  <c r="H722" i="86"/>
  <c r="H711" i="86"/>
  <c r="H701" i="86"/>
  <c r="H690" i="86"/>
  <c r="H679" i="86"/>
  <c r="H669" i="86"/>
  <c r="G963" i="86"/>
  <c r="H940" i="86"/>
  <c r="G928" i="86"/>
  <c r="G917" i="86"/>
  <c r="G906" i="86"/>
  <c r="G896" i="86"/>
  <c r="G885" i="86"/>
  <c r="G874" i="86"/>
  <c r="G864" i="86"/>
  <c r="G853" i="86"/>
  <c r="G842" i="86"/>
  <c r="G832" i="86"/>
  <c r="G821" i="86"/>
  <c r="G810" i="86"/>
  <c r="G800" i="86"/>
  <c r="G789" i="86"/>
  <c r="G778" i="86"/>
  <c r="G768" i="86"/>
  <c r="G757" i="86"/>
  <c r="G746" i="86"/>
  <c r="G736" i="86"/>
  <c r="G725" i="86"/>
  <c r="G714" i="86"/>
  <c r="G704" i="86"/>
  <c r="G693" i="86"/>
  <c r="G682" i="86"/>
  <c r="G672" i="86"/>
  <c r="G661" i="86"/>
  <c r="G644" i="86"/>
  <c r="G632" i="86"/>
  <c r="H617" i="86"/>
  <c r="H601" i="86"/>
  <c r="G588" i="86"/>
  <c r="G576" i="86"/>
  <c r="G560" i="86"/>
  <c r="H545" i="86"/>
  <c r="G538" i="86"/>
  <c r="G533" i="86"/>
  <c r="G528" i="86"/>
  <c r="G522" i="86"/>
  <c r="G517" i="86"/>
  <c r="G512" i="86"/>
  <c r="G506" i="86"/>
  <c r="G501" i="86"/>
  <c r="G496" i="86"/>
  <c r="G490" i="86"/>
  <c r="G485" i="86"/>
  <c r="G480" i="86"/>
  <c r="G474" i="86"/>
  <c r="G469" i="86"/>
  <c r="G464" i="86"/>
  <c r="G458" i="86"/>
  <c r="G453" i="86"/>
  <c r="G448" i="86"/>
  <c r="G442" i="86"/>
  <c r="G437" i="86"/>
  <c r="G432" i="86"/>
  <c r="G426" i="86"/>
  <c r="G421" i="86"/>
  <c r="G416" i="86"/>
  <c r="G410" i="86"/>
  <c r="G405" i="86"/>
  <c r="G400" i="86"/>
  <c r="G394" i="86"/>
  <c r="G389" i="86"/>
  <c r="G384" i="86"/>
  <c r="G378" i="86"/>
  <c r="G373" i="86"/>
  <c r="G368" i="86"/>
  <c r="G362" i="86"/>
  <c r="G357" i="86"/>
  <c r="G352" i="86"/>
  <c r="G346" i="86"/>
  <c r="G341" i="86"/>
  <c r="G336" i="86"/>
  <c r="G330" i="86"/>
  <c r="G325" i="86"/>
  <c r="G320" i="86"/>
  <c r="G314" i="86"/>
  <c r="G309" i="86"/>
  <c r="G304" i="86"/>
  <c r="G298" i="86"/>
  <c r="G293" i="86"/>
  <c r="G288" i="86"/>
  <c r="G282" i="86"/>
  <c r="G277" i="86"/>
  <c r="G232" i="86"/>
  <c r="G146" i="86"/>
  <c r="G653" i="86"/>
  <c r="H642" i="86"/>
  <c r="H630" i="86"/>
  <c r="G621" i="86"/>
  <c r="H610" i="86"/>
  <c r="H598" i="86"/>
  <c r="G589" i="86"/>
  <c r="H578" i="86"/>
  <c r="H566" i="86"/>
  <c r="G557" i="86"/>
  <c r="H546" i="86"/>
  <c r="I490" i="86"/>
  <c r="I480" i="86"/>
  <c r="I471" i="86"/>
  <c r="I459" i="86"/>
  <c r="I449" i="86"/>
  <c r="I440" i="86"/>
  <c r="I428" i="86"/>
  <c r="I418" i="86"/>
  <c r="I408" i="86"/>
  <c r="I396" i="86"/>
  <c r="I386" i="86"/>
  <c r="I376" i="86"/>
  <c r="I367" i="86"/>
  <c r="I358" i="86"/>
  <c r="I351" i="86"/>
  <c r="I343" i="86"/>
  <c r="I334" i="86"/>
  <c r="I327" i="86"/>
  <c r="I319" i="86"/>
  <c r="I311" i="86"/>
  <c r="I302" i="86"/>
  <c r="I295" i="86"/>
  <c r="I287" i="86"/>
  <c r="I279" i="86"/>
  <c r="I231" i="86"/>
  <c r="I206" i="86"/>
  <c r="I104" i="86"/>
  <c r="I262" i="86"/>
  <c r="I254" i="86"/>
  <c r="I178" i="86"/>
  <c r="I170" i="86"/>
  <c r="I73" i="86"/>
  <c r="I65" i="86"/>
  <c r="I131" i="86"/>
  <c r="I275" i="86"/>
  <c r="I126" i="86"/>
  <c r="I272" i="86"/>
  <c r="I140" i="86"/>
  <c r="I211" i="86"/>
  <c r="I133" i="86"/>
  <c r="I95" i="86"/>
  <c r="I88" i="86"/>
  <c r="G650" i="86"/>
  <c r="G642" i="86"/>
  <c r="G634" i="86"/>
  <c r="G626" i="86"/>
  <c r="G618" i="86"/>
  <c r="G610" i="86"/>
  <c r="G602" i="86"/>
  <c r="G594" i="86"/>
  <c r="G586" i="86"/>
  <c r="G578" i="86"/>
  <c r="G570" i="86"/>
  <c r="G562" i="86"/>
  <c r="G554" i="86"/>
  <c r="G546" i="86"/>
  <c r="I540" i="86"/>
  <c r="I536" i="86"/>
  <c r="I532" i="86"/>
  <c r="I528" i="86"/>
  <c r="I524" i="86"/>
  <c r="I520" i="86"/>
  <c r="I516" i="86"/>
  <c r="I512" i="86"/>
  <c r="I507" i="86"/>
  <c r="I503" i="86"/>
  <c r="I499" i="86"/>
  <c r="I493" i="86"/>
  <c r="I485" i="86"/>
  <c r="I477" i="86"/>
  <c r="I468" i="86"/>
  <c r="I460" i="86"/>
  <c r="I452" i="86"/>
  <c r="I444" i="86"/>
  <c r="I435" i="86"/>
  <c r="I427" i="86"/>
  <c r="I419" i="86"/>
  <c r="I411" i="86"/>
  <c r="I403" i="86"/>
  <c r="I395" i="86"/>
  <c r="I387" i="86"/>
  <c r="I379" i="86"/>
  <c r="I371" i="86"/>
  <c r="I362" i="86"/>
  <c r="I355" i="86"/>
  <c r="I346" i="86"/>
  <c r="I339" i="86"/>
  <c r="I330" i="86"/>
  <c r="I322" i="86"/>
  <c r="I314" i="86"/>
  <c r="I307" i="86"/>
  <c r="I299" i="86"/>
  <c r="I290" i="86"/>
  <c r="I283" i="86"/>
  <c r="I270" i="86"/>
  <c r="I146" i="86"/>
  <c r="I202" i="86"/>
  <c r="I99" i="86"/>
  <c r="I257" i="86"/>
  <c r="I181" i="86"/>
  <c r="I173" i="86"/>
  <c r="I76" i="86"/>
  <c r="I68" i="86"/>
  <c r="I60" i="86"/>
  <c r="I115" i="86"/>
  <c r="I118" i="86"/>
  <c r="I267" i="86"/>
  <c r="I143" i="86"/>
  <c r="I107" i="86"/>
  <c r="I44" i="86"/>
  <c r="I223" i="86"/>
  <c r="I90" i="86"/>
  <c r="G655" i="86"/>
  <c r="G647" i="86"/>
  <c r="G639" i="86"/>
  <c r="G631" i="86"/>
  <c r="G623" i="86"/>
  <c r="G615" i="86"/>
  <c r="G607" i="86"/>
  <c r="G599" i="86"/>
  <c r="G591" i="86"/>
  <c r="G583" i="86"/>
  <c r="G575" i="86"/>
  <c r="G567" i="86"/>
  <c r="G559" i="86"/>
  <c r="G551" i="86"/>
  <c r="H543" i="86"/>
  <c r="H539" i="86"/>
  <c r="H535" i="86"/>
  <c r="H531" i="86"/>
  <c r="H527" i="86"/>
  <c r="H523" i="86"/>
  <c r="H519" i="86"/>
  <c r="H515" i="86"/>
  <c r="H511" i="86"/>
  <c r="H507" i="86"/>
  <c r="H503" i="86"/>
  <c r="H499" i="86"/>
  <c r="H495" i="86"/>
  <c r="H491" i="86"/>
  <c r="H487" i="86"/>
  <c r="H483" i="86"/>
  <c r="H479" i="86"/>
  <c r="H475" i="86"/>
  <c r="H471" i="86"/>
  <c r="H467" i="86"/>
  <c r="H463" i="86"/>
  <c r="H459" i="86"/>
  <c r="H455" i="86"/>
  <c r="H451" i="86"/>
  <c r="H447" i="86"/>
  <c r="H443" i="86"/>
  <c r="H439" i="86"/>
  <c r="H435" i="86"/>
  <c r="H431" i="86"/>
  <c r="H427" i="86"/>
  <c r="H423" i="86"/>
  <c r="H419" i="86"/>
  <c r="H415" i="86"/>
  <c r="H411" i="86"/>
  <c r="H407" i="86"/>
  <c r="H403" i="86"/>
  <c r="H399" i="86"/>
  <c r="H395" i="86"/>
  <c r="H391" i="86"/>
  <c r="H387" i="86"/>
  <c r="H383" i="86"/>
  <c r="H379" i="86"/>
  <c r="H375" i="86"/>
  <c r="H371" i="86"/>
  <c r="H367" i="86"/>
  <c r="H363" i="86"/>
  <c r="H359" i="86"/>
  <c r="H355" i="86"/>
  <c r="H351" i="86"/>
  <c r="H347" i="86"/>
  <c r="H343" i="86"/>
  <c r="H339" i="86"/>
  <c r="H335" i="86"/>
  <c r="H331" i="86"/>
  <c r="H327" i="86"/>
  <c r="H323" i="86"/>
  <c r="H319" i="86"/>
  <c r="H315" i="86"/>
  <c r="H311" i="86"/>
  <c r="H307" i="86"/>
  <c r="H303" i="86"/>
  <c r="H299" i="86"/>
  <c r="H295" i="86"/>
  <c r="H291" i="86"/>
  <c r="H287" i="86"/>
  <c r="H283" i="86"/>
  <c r="H279" i="86"/>
  <c r="I1040" i="86"/>
  <c r="H1038" i="86"/>
  <c r="G1108" i="86"/>
  <c r="G1051" i="86"/>
  <c r="G1014" i="86"/>
  <c r="G974" i="86"/>
  <c r="I998" i="86"/>
  <c r="I935" i="86"/>
  <c r="I841" i="86"/>
  <c r="I807" i="86"/>
  <c r="I767" i="86"/>
  <c r="I729" i="86"/>
  <c r="I692" i="86"/>
  <c r="I657" i="86"/>
  <c r="I617" i="86"/>
  <c r="I580" i="86"/>
  <c r="I547" i="86"/>
  <c r="G937" i="86"/>
  <c r="I922" i="86"/>
  <c r="I907" i="86"/>
  <c r="I893" i="86"/>
  <c r="I879" i="86"/>
  <c r="I864" i="86"/>
  <c r="I846" i="86"/>
  <c r="I820" i="86"/>
  <c r="I790" i="86"/>
  <c r="I760" i="86"/>
  <c r="I734" i="86"/>
  <c r="I703" i="86"/>
  <c r="I674" i="86"/>
  <c r="I646" i="86"/>
  <c r="I618" i="86"/>
  <c r="I588" i="86"/>
  <c r="I562" i="86"/>
  <c r="G954" i="86"/>
  <c r="H929" i="86"/>
  <c r="H916" i="86"/>
  <c r="H901" i="86"/>
  <c r="H887" i="86"/>
  <c r="H873" i="86"/>
  <c r="H859" i="86"/>
  <c r="H844" i="86"/>
  <c r="H831" i="86"/>
  <c r="H816" i="86"/>
  <c r="H801" i="86"/>
  <c r="H788" i="86"/>
  <c r="H773" i="86"/>
  <c r="H759" i="86"/>
  <c r="H749" i="86"/>
  <c r="H738" i="86"/>
  <c r="H727" i="86"/>
  <c r="H717" i="86"/>
  <c r="H706" i="86"/>
  <c r="H695" i="86"/>
  <c r="H685" i="86"/>
  <c r="H674" i="86"/>
  <c r="H663" i="86"/>
  <c r="H952" i="86"/>
  <c r="G933" i="86"/>
  <c r="G922" i="86"/>
  <c r="G912" i="86"/>
  <c r="G901" i="86"/>
  <c r="G890" i="86"/>
  <c r="G880" i="86"/>
  <c r="G869" i="86"/>
  <c r="G858" i="86"/>
  <c r="G848" i="86"/>
  <c r="G837" i="86"/>
  <c r="G826" i="86"/>
  <c r="G816" i="86"/>
  <c r="G805" i="86"/>
  <c r="G794" i="86"/>
  <c r="G784" i="86"/>
  <c r="G773" i="86"/>
  <c r="G762" i="86"/>
  <c r="G752" i="86"/>
  <c r="G741" i="86"/>
  <c r="G730" i="86"/>
  <c r="G720" i="86"/>
  <c r="G709" i="86"/>
  <c r="G698" i="86"/>
  <c r="G688" i="86"/>
  <c r="G677" i="86"/>
  <c r="G666" i="86"/>
  <c r="G656" i="86"/>
  <c r="G640" i="86"/>
  <c r="G624" i="86"/>
  <c r="H609" i="86"/>
  <c r="G596" i="86"/>
  <c r="G580" i="86"/>
  <c r="G568" i="86"/>
  <c r="H553" i="86"/>
  <c r="G541" i="86"/>
  <c r="G536" i="86"/>
  <c r="G530" i="86"/>
  <c r="G525" i="86"/>
  <c r="G520" i="86"/>
  <c r="G514" i="86"/>
  <c r="G509" i="86"/>
  <c r="G504" i="86"/>
  <c r="G498" i="86"/>
  <c r="G493" i="86"/>
  <c r="G488" i="86"/>
  <c r="G482" i="86"/>
  <c r="G477" i="86"/>
  <c r="G472" i="86"/>
  <c r="G466" i="86"/>
  <c r="G461" i="86"/>
  <c r="G456" i="86"/>
  <c r="G450" i="86"/>
  <c r="G445" i="86"/>
  <c r="G440" i="86"/>
  <c r="G434" i="86"/>
  <c r="G429" i="86"/>
  <c r="G424" i="86"/>
  <c r="G418" i="86"/>
  <c r="G413" i="86"/>
  <c r="G408" i="86"/>
  <c r="G402" i="86"/>
  <c r="G397" i="86"/>
  <c r="G392" i="86"/>
  <c r="G386" i="86"/>
  <c r="G381" i="86"/>
  <c r="G376" i="86"/>
  <c r="G370" i="86"/>
  <c r="G365" i="86"/>
  <c r="G360" i="86"/>
  <c r="G354" i="86"/>
  <c r="G349" i="86"/>
  <c r="G344" i="86"/>
  <c r="G338" i="86"/>
  <c r="G333" i="86"/>
  <c r="G328" i="86"/>
  <c r="G322" i="86"/>
  <c r="G317" i="86"/>
  <c r="G312" i="86"/>
  <c r="G306" i="86"/>
  <c r="G301" i="86"/>
  <c r="G296" i="86"/>
  <c r="G290" i="86"/>
  <c r="G285" i="86"/>
  <c r="G280" i="86"/>
  <c r="G234" i="86"/>
  <c r="G229" i="86"/>
  <c r="G208" i="86"/>
  <c r="H646" i="86"/>
  <c r="G637" i="86"/>
  <c r="H626" i="86"/>
  <c r="H614" i="86"/>
  <c r="G605" i="86"/>
  <c r="H594" i="86"/>
  <c r="H582" i="86"/>
  <c r="G573" i="86"/>
  <c r="H562" i="86"/>
  <c r="H550" i="86"/>
  <c r="I496" i="86"/>
  <c r="I486" i="86"/>
  <c r="I475" i="86"/>
  <c r="I465" i="86"/>
  <c r="I455" i="86"/>
  <c r="I443" i="86"/>
  <c r="I434" i="86"/>
  <c r="I424" i="86"/>
  <c r="I412" i="86"/>
  <c r="I402" i="86"/>
  <c r="I392" i="86"/>
  <c r="I380" i="86"/>
  <c r="I370" i="86"/>
  <c r="I363" i="86"/>
  <c r="I354" i="86"/>
  <c r="I347" i="86"/>
  <c r="I338" i="86"/>
  <c r="I331" i="86"/>
  <c r="I323" i="86"/>
  <c r="I315" i="86"/>
  <c r="I306" i="86"/>
  <c r="I298" i="86"/>
  <c r="I291" i="86"/>
  <c r="I282" i="86"/>
  <c r="I234" i="86"/>
  <c r="I227" i="86"/>
  <c r="I203" i="86"/>
  <c r="I100" i="86"/>
  <c r="I258" i="86"/>
  <c r="I182" i="86"/>
  <c r="I174" i="86"/>
  <c r="I77" i="86"/>
  <c r="I69" i="86"/>
  <c r="I61" i="86"/>
  <c r="I120" i="86"/>
  <c r="I128" i="86"/>
  <c r="I268" i="86"/>
  <c r="I144" i="86"/>
  <c r="I108" i="86"/>
  <c r="I137" i="86"/>
  <c r="I224" i="86"/>
  <c r="I91" i="86"/>
  <c r="G654" i="86"/>
  <c r="G646" i="86"/>
  <c r="G638" i="86"/>
  <c r="G630" i="86"/>
  <c r="G622" i="86"/>
  <c r="G614" i="86"/>
  <c r="G606" i="86"/>
  <c r="G598" i="86"/>
  <c r="G590" i="86"/>
  <c r="G582" i="86"/>
  <c r="G574" i="86"/>
  <c r="G566" i="86"/>
  <c r="G558" i="86"/>
  <c r="G550" i="86"/>
  <c r="I542" i="86"/>
  <c r="I538" i="86"/>
  <c r="I534" i="86"/>
  <c r="I530" i="86"/>
  <c r="I526" i="86"/>
  <c r="I522" i="86"/>
  <c r="I518" i="86"/>
  <c r="I514" i="86"/>
  <c r="I509" i="86"/>
  <c r="I505" i="86"/>
  <c r="I501" i="86"/>
  <c r="I497" i="86"/>
  <c r="I489" i="86"/>
  <c r="I481" i="86"/>
  <c r="I472" i="86"/>
  <c r="I464" i="86"/>
  <c r="I456" i="86"/>
  <c r="I448" i="86"/>
  <c r="I439" i="86"/>
  <c r="I431" i="86"/>
  <c r="I423" i="86"/>
  <c r="I415" i="86"/>
  <c r="I407" i="86"/>
  <c r="I399" i="86"/>
  <c r="I391" i="86"/>
  <c r="I383" i="86"/>
  <c r="I375" i="86"/>
  <c r="I366" i="86"/>
  <c r="I359" i="86"/>
  <c r="I350" i="86"/>
  <c r="I342" i="86"/>
  <c r="I335" i="86"/>
  <c r="I326" i="86"/>
  <c r="I318" i="86"/>
  <c r="I310" i="86"/>
  <c r="I303" i="86"/>
  <c r="I294" i="86"/>
  <c r="I286" i="86"/>
  <c r="I278" i="86"/>
  <c r="I230" i="86"/>
  <c r="I207" i="86"/>
  <c r="I103" i="86"/>
  <c r="I261" i="86"/>
  <c r="I253" i="86"/>
  <c r="I177" i="86"/>
  <c r="I169" i="86"/>
  <c r="I72" i="86"/>
  <c r="I64" i="86"/>
  <c r="I125" i="86"/>
  <c r="I114" i="86"/>
  <c r="I130" i="86"/>
  <c r="I184" i="86"/>
  <c r="I111" i="86"/>
  <c r="I210" i="86"/>
  <c r="I132" i="86"/>
  <c r="I94" i="86"/>
  <c r="H658" i="86"/>
  <c r="G651" i="86"/>
  <c r="G643" i="86"/>
  <c r="G635" i="86"/>
  <c r="G627" i="86"/>
  <c r="G619" i="86"/>
  <c r="G611" i="86"/>
  <c r="G603" i="86"/>
  <c r="G595" i="86"/>
  <c r="G587" i="86"/>
  <c r="G579" i="86"/>
  <c r="G571" i="86"/>
  <c r="G563" i="86"/>
  <c r="G555" i="86"/>
  <c r="G547" i="86"/>
  <c r="H541" i="86"/>
  <c r="H537" i="86"/>
  <c r="H533" i="86"/>
  <c r="H529" i="86"/>
  <c r="H525" i="86"/>
  <c r="H521" i="86"/>
  <c r="H517" i="86"/>
  <c r="H513" i="86"/>
  <c r="H509" i="86"/>
  <c r="H505" i="86"/>
  <c r="H501" i="86"/>
  <c r="H497" i="86"/>
  <c r="H493" i="86"/>
  <c r="H489" i="86"/>
  <c r="H485" i="86"/>
  <c r="H481" i="86"/>
  <c r="H477" i="86"/>
  <c r="H473" i="86"/>
  <c r="H469" i="86"/>
  <c r="H465" i="86"/>
  <c r="H461" i="86"/>
  <c r="H457" i="86"/>
  <c r="H453" i="86"/>
  <c r="H449" i="86"/>
  <c r="H445" i="86"/>
  <c r="H441" i="86"/>
  <c r="H437" i="86"/>
  <c r="H433" i="86"/>
  <c r="H429" i="86"/>
  <c r="H425" i="86"/>
  <c r="H421" i="86"/>
  <c r="H417" i="86"/>
  <c r="H413" i="86"/>
  <c r="H409" i="86"/>
  <c r="H405" i="86"/>
  <c r="H401" i="86"/>
  <c r="H397" i="86"/>
  <c r="H393" i="86"/>
  <c r="H389" i="86"/>
  <c r="H385" i="86"/>
  <c r="H381" i="86"/>
  <c r="H377" i="86"/>
  <c r="H373" i="86"/>
  <c r="H369" i="86"/>
  <c r="H365" i="86"/>
  <c r="H361" i="86"/>
  <c r="H357" i="86"/>
  <c r="H353" i="86"/>
  <c r="H349" i="86"/>
  <c r="H345" i="86"/>
  <c r="H341" i="86"/>
  <c r="H337" i="86"/>
  <c r="H333" i="86"/>
  <c r="H329" i="86"/>
  <c r="H325" i="86"/>
  <c r="H321" i="86"/>
  <c r="H317" i="86"/>
  <c r="H313" i="86"/>
  <c r="H309" i="86"/>
  <c r="I1084" i="86"/>
  <c r="H1139" i="86"/>
  <c r="G1026" i="86"/>
  <c r="I1012" i="86"/>
  <c r="I852" i="86"/>
  <c r="I777" i="86"/>
  <c r="I700" i="86"/>
  <c r="I627" i="86"/>
  <c r="I555" i="86"/>
  <c r="I925" i="86"/>
  <c r="I897" i="86"/>
  <c r="I868" i="86"/>
  <c r="I824" i="86"/>
  <c r="I768" i="86"/>
  <c r="I711" i="86"/>
  <c r="I652" i="86"/>
  <c r="I596" i="86"/>
  <c r="G962" i="86"/>
  <c r="H919" i="86"/>
  <c r="H891" i="86"/>
  <c r="H863" i="86"/>
  <c r="H833" i="86"/>
  <c r="H805" i="86"/>
  <c r="H777" i="86"/>
  <c r="H751" i="86"/>
  <c r="H730" i="86"/>
  <c r="H709" i="86"/>
  <c r="H687" i="86"/>
  <c r="H666" i="86"/>
  <c r="H936" i="86"/>
  <c r="G914" i="86"/>
  <c r="G893" i="86"/>
  <c r="G872" i="86"/>
  <c r="G850" i="86"/>
  <c r="G829" i="86"/>
  <c r="G808" i="86"/>
  <c r="G786" i="86"/>
  <c r="G765" i="86"/>
  <c r="G744" i="86"/>
  <c r="G722" i="86"/>
  <c r="G701" i="86"/>
  <c r="G680" i="86"/>
  <c r="G658" i="86"/>
  <c r="G628" i="86"/>
  <c r="G600" i="86"/>
  <c r="H569" i="86"/>
  <c r="G544" i="86"/>
  <c r="G532" i="86"/>
  <c r="G521" i="86"/>
  <c r="G510" i="86"/>
  <c r="G500" i="86"/>
  <c r="G489" i="86"/>
  <c r="G478" i="86"/>
  <c r="G468" i="86"/>
  <c r="G457" i="86"/>
  <c r="G446" i="86"/>
  <c r="G436" i="86"/>
  <c r="G425" i="86"/>
  <c r="G414" i="86"/>
  <c r="G404" i="86"/>
  <c r="G393" i="86"/>
  <c r="G382" i="86"/>
  <c r="G372" i="86"/>
  <c r="G361" i="86"/>
  <c r="G350" i="86"/>
  <c r="G340" i="86"/>
  <c r="G329" i="86"/>
  <c r="G318" i="86"/>
  <c r="G308" i="86"/>
  <c r="G297" i="86"/>
  <c r="G286" i="86"/>
  <c r="G276" i="86"/>
  <c r="G209" i="86"/>
  <c r="H638" i="86"/>
  <c r="H618" i="86"/>
  <c r="G597" i="86"/>
  <c r="H574" i="86"/>
  <c r="H554" i="86"/>
  <c r="I488" i="86"/>
  <c r="I467" i="86"/>
  <c r="I447" i="86"/>
  <c r="I426" i="86"/>
  <c r="I404" i="86"/>
  <c r="I384" i="86"/>
  <c r="I365" i="86"/>
  <c r="I349" i="86"/>
  <c r="I333" i="86"/>
  <c r="I317" i="86"/>
  <c r="I300" i="86"/>
  <c r="I285" i="86"/>
  <c r="I229" i="86"/>
  <c r="I102" i="86"/>
  <c r="I252" i="86"/>
  <c r="I112" i="86"/>
  <c r="I63" i="86"/>
  <c r="I123" i="86"/>
  <c r="I183" i="86"/>
  <c r="I139" i="86"/>
  <c r="I93" i="86"/>
  <c r="H647" i="86"/>
  <c r="H631" i="86"/>
  <c r="H615" i="86"/>
  <c r="H599" i="86"/>
  <c r="H583" i="86"/>
  <c r="H567" i="86"/>
  <c r="H551" i="86"/>
  <c r="I539" i="86"/>
  <c r="I531" i="86"/>
  <c r="I523" i="86"/>
  <c r="I515" i="86"/>
  <c r="I506" i="86"/>
  <c r="I498" i="86"/>
  <c r="I483" i="86"/>
  <c r="I466" i="86"/>
  <c r="I450" i="86"/>
  <c r="I433" i="86"/>
  <c r="I417" i="86"/>
  <c r="I401" i="86"/>
  <c r="I385" i="86"/>
  <c r="I368" i="86"/>
  <c r="I352" i="86"/>
  <c r="I336" i="86"/>
  <c r="I320" i="86"/>
  <c r="I305" i="86"/>
  <c r="I288" i="86"/>
  <c r="I233" i="86"/>
  <c r="I200" i="86"/>
  <c r="I255" i="86"/>
  <c r="I171" i="86"/>
  <c r="I66" i="86"/>
  <c r="I121" i="86"/>
  <c r="I220" i="86"/>
  <c r="I105" i="86"/>
  <c r="I96" i="86"/>
  <c r="H652" i="86"/>
  <c r="H636" i="86"/>
  <c r="H620" i="86"/>
  <c r="H604" i="86"/>
  <c r="H588" i="86"/>
  <c r="H572" i="86"/>
  <c r="H556" i="86"/>
  <c r="H542" i="86"/>
  <c r="H534" i="86"/>
  <c r="H526" i="86"/>
  <c r="H518" i="86"/>
  <c r="H510" i="86"/>
  <c r="H502" i="86"/>
  <c r="H494" i="86"/>
  <c r="H486" i="86"/>
  <c r="H478" i="86"/>
  <c r="H470" i="86"/>
  <c r="H462" i="86"/>
  <c r="H454" i="86"/>
  <c r="H446" i="86"/>
  <c r="H438" i="86"/>
  <c r="H430" i="86"/>
  <c r="H422" i="86"/>
  <c r="H414" i="86"/>
  <c r="H406" i="86"/>
  <c r="H398" i="86"/>
  <c r="H390" i="86"/>
  <c r="H382" i="86"/>
  <c r="H374" i="86"/>
  <c r="H366" i="86"/>
  <c r="I952" i="86"/>
  <c r="G1092" i="86"/>
  <c r="G1003" i="86"/>
  <c r="I980" i="86"/>
  <c r="I835" i="86"/>
  <c r="I755" i="86"/>
  <c r="I683" i="86"/>
  <c r="I609" i="86"/>
  <c r="H958" i="86"/>
  <c r="I918" i="86"/>
  <c r="I890" i="86"/>
  <c r="I860" i="86"/>
  <c r="I812" i="86"/>
  <c r="I756" i="86"/>
  <c r="I695" i="86"/>
  <c r="I638" i="86"/>
  <c r="I582" i="86"/>
  <c r="G946" i="86"/>
  <c r="H912" i="86"/>
  <c r="H884" i="86"/>
  <c r="H855" i="86"/>
  <c r="H827" i="86"/>
  <c r="H799" i="86"/>
  <c r="H769" i="86"/>
  <c r="H746" i="86"/>
  <c r="H725" i="86"/>
  <c r="H703" i="86"/>
  <c r="H682" i="86"/>
  <c r="H661" i="86"/>
  <c r="G930" i="86"/>
  <c r="G909" i="86"/>
  <c r="G888" i="86"/>
  <c r="G866" i="86"/>
  <c r="G845" i="86"/>
  <c r="G824" i="86"/>
  <c r="G802" i="86"/>
  <c r="G781" i="86"/>
  <c r="G760" i="86"/>
  <c r="G738" i="86"/>
  <c r="G717" i="86"/>
  <c r="G696" i="86"/>
  <c r="G674" i="86"/>
  <c r="H649" i="86"/>
  <c r="G620" i="86"/>
  <c r="G592" i="86"/>
  <c r="G564" i="86"/>
  <c r="G540" i="86"/>
  <c r="G529" i="86"/>
  <c r="G518" i="86"/>
  <c r="G508" i="86"/>
  <c r="G497" i="86"/>
  <c r="G486" i="86"/>
  <c r="G476" i="86"/>
  <c r="G465" i="86"/>
  <c r="G454" i="86"/>
  <c r="G444" i="86"/>
  <c r="G433" i="86"/>
  <c r="G422" i="86"/>
  <c r="G412" i="86"/>
  <c r="G401" i="86"/>
  <c r="G390" i="86"/>
  <c r="G380" i="86"/>
  <c r="G369" i="86"/>
  <c r="G358" i="86"/>
  <c r="G348" i="86"/>
  <c r="G337" i="86"/>
  <c r="G326" i="86"/>
  <c r="G316" i="86"/>
  <c r="G305" i="86"/>
  <c r="G294" i="86"/>
  <c r="G284" i="86"/>
  <c r="G233" i="86"/>
  <c r="H654" i="86"/>
  <c r="H634" i="86"/>
  <c r="G613" i="86"/>
  <c r="H590" i="86"/>
  <c r="H570" i="86"/>
  <c r="G549" i="86"/>
  <c r="I482" i="86"/>
  <c r="I463" i="86"/>
  <c r="I442" i="86"/>
  <c r="I420" i="86"/>
  <c r="I400" i="86"/>
  <c r="I378" i="86"/>
  <c r="I360" i="86"/>
  <c r="I345" i="86"/>
  <c r="I329" i="86"/>
  <c r="I313" i="86"/>
  <c r="I297" i="86"/>
  <c r="I281" i="86"/>
  <c r="I209" i="86"/>
  <c r="I98" i="86"/>
  <c r="I180" i="86"/>
  <c r="I75" i="86"/>
  <c r="I266" i="86"/>
  <c r="I113" i="86"/>
  <c r="I142" i="86"/>
  <c r="I135" i="86"/>
  <c r="I89" i="86"/>
  <c r="H643" i="86"/>
  <c r="H627" i="86"/>
  <c r="H611" i="86"/>
  <c r="H595" i="86"/>
  <c r="H579" i="86"/>
  <c r="H563" i="86"/>
  <c r="H547" i="86"/>
  <c r="I537" i="86"/>
  <c r="I529" i="86"/>
  <c r="I521" i="86"/>
  <c r="I513" i="86"/>
  <c r="I504" i="86"/>
  <c r="I495" i="86"/>
  <c r="I479" i="86"/>
  <c r="I462" i="86"/>
  <c r="I446" i="86"/>
  <c r="I429" i="86"/>
  <c r="I413" i="86"/>
  <c r="I397" i="86"/>
  <c r="I381" i="86"/>
  <c r="I364" i="86"/>
  <c r="I348" i="86"/>
  <c r="I332" i="86"/>
  <c r="I316" i="86"/>
  <c r="I301" i="86"/>
  <c r="I284" i="86"/>
  <c r="I228" i="86"/>
  <c r="I101" i="86"/>
  <c r="I251" i="86"/>
  <c r="I78" i="86"/>
  <c r="I62" i="86"/>
  <c r="I124" i="86"/>
  <c r="I145" i="86"/>
  <c r="I138" i="86"/>
  <c r="I92" i="86"/>
  <c r="H648" i="86"/>
  <c r="H632" i="86"/>
  <c r="H616" i="86"/>
  <c r="H600" i="86"/>
  <c r="H584" i="86"/>
  <c r="H568" i="86"/>
  <c r="H552" i="86"/>
  <c r="H540" i="86"/>
  <c r="H532" i="86"/>
  <c r="H524" i="86"/>
  <c r="H516" i="86"/>
  <c r="H508" i="86"/>
  <c r="H500" i="86"/>
  <c r="H492" i="86"/>
  <c r="H484" i="86"/>
  <c r="H476" i="86"/>
  <c r="H468" i="86"/>
  <c r="H460" i="86"/>
  <c r="H452" i="86"/>
  <c r="H444" i="86"/>
  <c r="H436" i="86"/>
  <c r="H428" i="86"/>
  <c r="H420" i="86"/>
  <c r="H412" i="86"/>
  <c r="H404" i="86"/>
  <c r="H396" i="86"/>
  <c r="H388" i="86"/>
  <c r="H380" i="86"/>
  <c r="H372" i="86"/>
  <c r="H364" i="86"/>
  <c r="H356" i="86"/>
  <c r="H348" i="86"/>
  <c r="H340" i="86"/>
  <c r="H332" i="86"/>
  <c r="H324" i="86"/>
  <c r="H316" i="86"/>
  <c r="G33" i="86"/>
  <c r="H219" i="86"/>
  <c r="H35" i="86"/>
  <c r="H53" i="86"/>
  <c r="H157" i="86"/>
  <c r="H165" i="86"/>
  <c r="H151" i="86"/>
  <c r="H239" i="86"/>
  <c r="H247" i="86"/>
  <c r="H81" i="86"/>
  <c r="H91" i="86"/>
  <c r="H137" i="86"/>
  <c r="H144" i="86"/>
  <c r="H128" i="86"/>
  <c r="H61" i="86"/>
  <c r="H77" i="86"/>
  <c r="H182" i="86"/>
  <c r="H100" i="86"/>
  <c r="G187" i="86"/>
  <c r="H190" i="86"/>
  <c r="I219" i="86"/>
  <c r="I199" i="86"/>
  <c r="I49" i="86"/>
  <c r="I162" i="86"/>
  <c r="I236" i="86"/>
  <c r="I274" i="86"/>
  <c r="H90" i="86"/>
  <c r="H44" i="86"/>
  <c r="H143" i="86"/>
  <c r="H118" i="86"/>
  <c r="H60" i="86"/>
  <c r="H76" i="86"/>
  <c r="H181" i="86"/>
  <c r="H99" i="86"/>
  <c r="G217" i="86"/>
  <c r="H186" i="86"/>
  <c r="I216" i="86"/>
  <c r="I194" i="86"/>
  <c r="I42" i="86"/>
  <c r="I47" i="86"/>
  <c r="I149" i="86"/>
  <c r="I245" i="86"/>
  <c r="G92" i="86"/>
  <c r="G138" i="86"/>
  <c r="G145" i="86"/>
  <c r="G129" i="86"/>
  <c r="G122" i="86"/>
  <c r="G70" i="86"/>
  <c r="G175" i="86"/>
  <c r="G259" i="86"/>
  <c r="G204" i="86"/>
  <c r="G198" i="86"/>
  <c r="G38" i="86"/>
  <c r="G48" i="86"/>
  <c r="G57" i="86"/>
  <c r="G160" i="86"/>
  <c r="G168" i="86"/>
  <c r="G154" i="86"/>
  <c r="G238" i="86"/>
  <c r="G242" i="86"/>
  <c r="G250" i="86"/>
  <c r="G80" i="86"/>
  <c r="G84" i="86"/>
  <c r="H88" i="86"/>
  <c r="H96" i="86"/>
  <c r="H134" i="86"/>
  <c r="H105" i="86"/>
  <c r="H141" i="86"/>
  <c r="H220" i="86"/>
  <c r="H117" i="86"/>
  <c r="H121" i="86"/>
  <c r="H265" i="86"/>
  <c r="H66" i="86"/>
  <c r="H74" i="86"/>
  <c r="H171" i="86"/>
  <c r="H179" i="86"/>
  <c r="H255" i="86"/>
  <c r="H97" i="86"/>
  <c r="H200" i="86"/>
  <c r="H205" i="86"/>
  <c r="H209" i="86"/>
  <c r="H229" i="86"/>
  <c r="H233" i="86"/>
  <c r="H277" i="86"/>
  <c r="H282" i="86"/>
  <c r="H288" i="86"/>
  <c r="H293" i="86"/>
  <c r="H298" i="86"/>
  <c r="H304" i="86"/>
  <c r="H310" i="86"/>
  <c r="H320" i="86"/>
  <c r="H330" i="86"/>
  <c r="H342" i="86"/>
  <c r="H352" i="86"/>
  <c r="H362" i="86"/>
  <c r="H378" i="86"/>
  <c r="H394" i="86"/>
  <c r="H410" i="86"/>
  <c r="H426" i="86"/>
  <c r="H442" i="86"/>
  <c r="H458" i="86"/>
  <c r="H474" i="86"/>
  <c r="H490" i="86"/>
  <c r="H506" i="86"/>
  <c r="H522" i="86"/>
  <c r="H538" i="86"/>
  <c r="H564" i="86"/>
  <c r="H596" i="86"/>
  <c r="H628" i="86"/>
  <c r="I87" i="86"/>
  <c r="I141" i="86"/>
  <c r="I265" i="86"/>
  <c r="I179" i="86"/>
  <c r="I208" i="86"/>
  <c r="I296" i="86"/>
  <c r="I361" i="86"/>
  <c r="I425" i="86"/>
  <c r="I491" i="86"/>
  <c r="I527" i="86"/>
  <c r="H575" i="86"/>
  <c r="H639" i="86"/>
  <c r="I127" i="86"/>
  <c r="I260" i="86"/>
  <c r="I309" i="86"/>
  <c r="I372" i="86"/>
  <c r="I457" i="86"/>
  <c r="H586" i="86"/>
  <c r="G230" i="86"/>
  <c r="G313" i="86"/>
  <c r="G356" i="86"/>
  <c r="G398" i="86"/>
  <c r="G441" i="86"/>
  <c r="G484" i="86"/>
  <c r="G526" i="86"/>
  <c r="G612" i="86"/>
  <c r="G712" i="86"/>
  <c r="G797" i="86"/>
  <c r="G882" i="86"/>
  <c r="H677" i="86"/>
  <c r="H763" i="86"/>
  <c r="H876" i="86"/>
  <c r="I626" i="86"/>
  <c r="I853" i="86"/>
  <c r="I739" i="86"/>
  <c r="G1059" i="86"/>
  <c r="G219" i="86"/>
  <c r="H213" i="86"/>
  <c r="H188" i="86"/>
  <c r="H263" i="86"/>
  <c r="H37" i="86"/>
  <c r="H41" i="86"/>
  <c r="H46" i="86"/>
  <c r="H51" i="86"/>
  <c r="H55" i="86"/>
  <c r="H155" i="86"/>
  <c r="H159" i="86"/>
  <c r="H163" i="86"/>
  <c r="H167" i="86"/>
  <c r="H149" i="86"/>
  <c r="H153" i="86"/>
  <c r="H237" i="86"/>
  <c r="H241" i="86"/>
  <c r="H245" i="86"/>
  <c r="H249" i="86"/>
  <c r="H79" i="86"/>
  <c r="H83" i="86"/>
  <c r="H87" i="86"/>
  <c r="H95" i="86"/>
  <c r="H133" i="86"/>
  <c r="H211" i="86"/>
  <c r="H140" i="86"/>
  <c r="H272" i="86"/>
  <c r="H126" i="86"/>
  <c r="H131" i="86"/>
  <c r="H65" i="86"/>
  <c r="H73" i="86"/>
  <c r="H170" i="86"/>
  <c r="H178" i="86"/>
  <c r="H254" i="86"/>
  <c r="H262" i="86"/>
  <c r="H104" i="86"/>
  <c r="G216" i="86"/>
  <c r="G195" i="86"/>
  <c r="H221" i="86"/>
  <c r="H196" i="86"/>
  <c r="I215" i="86"/>
  <c r="I186" i="86"/>
  <c r="I195" i="86"/>
  <c r="I35" i="86"/>
  <c r="I43" i="86"/>
  <c r="I53" i="86"/>
  <c r="I158" i="86"/>
  <c r="I166" i="86"/>
  <c r="I152" i="86"/>
  <c r="I240" i="86"/>
  <c r="I248" i="86"/>
  <c r="I81" i="86"/>
  <c r="I86" i="86"/>
  <c r="H94" i="86"/>
  <c r="H132" i="86"/>
  <c r="H210" i="86"/>
  <c r="H111" i="86"/>
  <c r="H184" i="86"/>
  <c r="H130" i="86"/>
  <c r="H114" i="86"/>
  <c r="H125" i="86"/>
  <c r="H64" i="86"/>
  <c r="H72" i="86"/>
  <c r="H169" i="86"/>
  <c r="H177" i="86"/>
  <c r="H253" i="86"/>
  <c r="H261" i="86"/>
  <c r="H103" i="86"/>
  <c r="G207" i="86"/>
  <c r="G188" i="86"/>
  <c r="H218" i="86"/>
  <c r="H192" i="86"/>
  <c r="I212" i="86"/>
  <c r="I269" i="86"/>
  <c r="I190" i="86"/>
  <c r="I198" i="86"/>
  <c r="I38" i="86"/>
  <c r="I48" i="86"/>
  <c r="I57" i="86"/>
  <c r="I159" i="86"/>
  <c r="I167" i="86"/>
  <c r="I153" i="86"/>
  <c r="I241" i="86"/>
  <c r="I249" i="86"/>
  <c r="G88" i="86"/>
  <c r="G96" i="86"/>
  <c r="G134" i="86"/>
  <c r="G105" i="86"/>
  <c r="G141" i="86"/>
  <c r="G220" i="86"/>
  <c r="G117" i="86"/>
  <c r="G121" i="86"/>
  <c r="G265" i="86"/>
  <c r="G66" i="86"/>
  <c r="G74" i="86"/>
  <c r="G171" i="86"/>
  <c r="G179" i="86"/>
  <c r="G255" i="86"/>
  <c r="G97" i="86"/>
  <c r="G200" i="86"/>
  <c r="G218" i="86"/>
  <c r="G196" i="86"/>
  <c r="G263" i="86"/>
  <c r="G36" i="86"/>
  <c r="G40" i="86"/>
  <c r="G45" i="86"/>
  <c r="G50" i="86"/>
  <c r="G54" i="86"/>
  <c r="G59" i="86"/>
  <c r="G158" i="86"/>
  <c r="G162" i="86"/>
  <c r="G166" i="86"/>
  <c r="G148" i="86"/>
  <c r="G152" i="86"/>
  <c r="G236" i="86"/>
  <c r="G240" i="86"/>
  <c r="G244" i="86"/>
  <c r="G248" i="86"/>
  <c r="G274" i="86"/>
  <c r="G82" i="86"/>
  <c r="G86" i="86"/>
  <c r="H92" i="86"/>
  <c r="H225" i="86"/>
  <c r="H138" i="86"/>
  <c r="H109" i="86"/>
  <c r="H145" i="86"/>
  <c r="H129" i="86"/>
  <c r="H124" i="86"/>
  <c r="H122" i="86"/>
  <c r="H62" i="86"/>
  <c r="H70" i="86"/>
  <c r="H78" i="86"/>
  <c r="H175" i="86"/>
  <c r="H251" i="86"/>
  <c r="H259" i="86"/>
  <c r="H101" i="86"/>
  <c r="H204" i="86"/>
  <c r="H207" i="86"/>
  <c r="H227" i="86"/>
  <c r="H231" i="86"/>
  <c r="H270" i="86"/>
  <c r="H280" i="86"/>
  <c r="H285" i="86"/>
  <c r="H290" i="86"/>
  <c r="H296" i="86"/>
  <c r="H301" i="86"/>
  <c r="H306" i="86"/>
  <c r="H314" i="86"/>
  <c r="H326" i="86"/>
  <c r="H336" i="86"/>
  <c r="H346" i="86"/>
  <c r="H358" i="86"/>
  <c r="H370" i="86"/>
  <c r="H386" i="86"/>
  <c r="H402" i="86"/>
  <c r="H418" i="86"/>
  <c r="H434" i="86"/>
  <c r="H450" i="86"/>
  <c r="H466" i="86"/>
  <c r="H482" i="86"/>
  <c r="H498" i="86"/>
  <c r="H514" i="86"/>
  <c r="H530" i="86"/>
  <c r="H548" i="86"/>
  <c r="H580" i="86"/>
  <c r="H612" i="86"/>
  <c r="H644" i="86"/>
  <c r="I134" i="86"/>
  <c r="I117" i="86"/>
  <c r="I74" i="86"/>
  <c r="I97" i="86"/>
  <c r="I280" i="86"/>
  <c r="I312" i="86"/>
  <c r="I344" i="86"/>
  <c r="I377" i="86"/>
  <c r="I409" i="86"/>
  <c r="I441" i="86"/>
  <c r="I474" i="86"/>
  <c r="I502" i="86"/>
  <c r="I519" i="86"/>
  <c r="I535" i="86"/>
  <c r="H559" i="86"/>
  <c r="H591" i="86"/>
  <c r="H623" i="86"/>
  <c r="H655" i="86"/>
  <c r="I110" i="86"/>
  <c r="I116" i="86"/>
  <c r="I176" i="86"/>
  <c r="I204" i="86"/>
  <c r="I293" i="86"/>
  <c r="I325" i="86"/>
  <c r="I356" i="86"/>
  <c r="I394" i="86"/>
  <c r="I436" i="86"/>
  <c r="I478" i="86"/>
  <c r="G565" i="86"/>
  <c r="H606" i="86"/>
  <c r="H650" i="86"/>
  <c r="G281" i="86"/>
  <c r="G302" i="86"/>
  <c r="G324" i="86"/>
  <c r="G345" i="86"/>
  <c r="G366" i="86"/>
  <c r="G388" i="86"/>
  <c r="G409" i="86"/>
  <c r="G430" i="86"/>
  <c r="G452" i="86"/>
  <c r="G473" i="86"/>
  <c r="G494" i="86"/>
  <c r="G516" i="86"/>
  <c r="G537" i="86"/>
  <c r="H585" i="86"/>
  <c r="H641" i="86"/>
  <c r="G690" i="86"/>
  <c r="G733" i="86"/>
  <c r="G776" i="86"/>
  <c r="G818" i="86"/>
  <c r="G861" i="86"/>
  <c r="G904" i="86"/>
  <c r="H956" i="86"/>
  <c r="H698" i="86"/>
  <c r="H741" i="86"/>
  <c r="H791" i="86"/>
  <c r="H848" i="86"/>
  <c r="H905" i="86"/>
  <c r="I566" i="86"/>
  <c r="I682" i="86"/>
  <c r="I798" i="86"/>
  <c r="I882" i="86"/>
  <c r="G945" i="86"/>
  <c r="I667" i="86"/>
  <c r="I815" i="86"/>
  <c r="G986" i="86"/>
  <c r="H1070" i="86"/>
  <c r="G1455" i="86"/>
  <c r="G1291" i="86"/>
  <c r="BP1222" i="21"/>
  <c r="AI1171" i="21"/>
  <c r="H316" i="21" s="1"/>
  <c r="AL1170" i="21"/>
  <c r="AX1197" i="21"/>
  <c r="BM1223" i="21"/>
  <c r="BP1223" i="21" s="1"/>
  <c r="I1394" i="86"/>
  <c r="H1467" i="86"/>
  <c r="H1378" i="86"/>
  <c r="G1477" i="86"/>
  <c r="G1429" i="86"/>
  <c r="G1400" i="86"/>
  <c r="G1360" i="86"/>
  <c r="G1339" i="86"/>
  <c r="H1305" i="86"/>
  <c r="H1281" i="86"/>
  <c r="H1264" i="86"/>
  <c r="H1249" i="86"/>
  <c r="H1233" i="86"/>
  <c r="H1221" i="86"/>
  <c r="H1211" i="86"/>
  <c r="H1201" i="86"/>
  <c r="H1193" i="86"/>
  <c r="H1183" i="86"/>
  <c r="H1173" i="86"/>
  <c r="H1163" i="86"/>
  <c r="H1155" i="86"/>
  <c r="H1319" i="86"/>
  <c r="G1305" i="86"/>
  <c r="G1296" i="86"/>
  <c r="G1285" i="86"/>
  <c r="G1277" i="86"/>
  <c r="G1269" i="86"/>
  <c r="G1261" i="86"/>
  <c r="G1254" i="86"/>
  <c r="G1248" i="86"/>
  <c r="G1240" i="86"/>
  <c r="G1233" i="86"/>
  <c r="G1226" i="86"/>
  <c r="G1218" i="86"/>
  <c r="G1212" i="86"/>
  <c r="G1205" i="86"/>
  <c r="G1197" i="86"/>
  <c r="G1190" i="86"/>
  <c r="G1184" i="86"/>
  <c r="G1176" i="86"/>
  <c r="G1169" i="86"/>
  <c r="G1162" i="86"/>
  <c r="G1154" i="86"/>
  <c r="G1148" i="86"/>
  <c r="H1312" i="86"/>
  <c r="I1180" i="86"/>
  <c r="I1166" i="86"/>
  <c r="I1154" i="86"/>
  <c r="I1138" i="86"/>
  <c r="I1125" i="86"/>
  <c r="H1317" i="86"/>
  <c r="I1305" i="86"/>
  <c r="I1299" i="86"/>
  <c r="I1292" i="86"/>
  <c r="I1284" i="86"/>
  <c r="I1277" i="86"/>
  <c r="I1271" i="86"/>
  <c r="I1263" i="86"/>
  <c r="I1256" i="86"/>
  <c r="I1249" i="86"/>
  <c r="I1241" i="86"/>
  <c r="I1236" i="86"/>
  <c r="I1231" i="86"/>
  <c r="I1224" i="86"/>
  <c r="I1219" i="86"/>
  <c r="I1214" i="86"/>
  <c r="I1208" i="86"/>
  <c r="I1203" i="86"/>
  <c r="I1198" i="86"/>
  <c r="I1192" i="86"/>
  <c r="I1183" i="86"/>
  <c r="I1173" i="86"/>
  <c r="I1161" i="86"/>
  <c r="I1151" i="86"/>
  <c r="I1141" i="86"/>
  <c r="I1128" i="86"/>
  <c r="I1118" i="86"/>
  <c r="H1137" i="86"/>
  <c r="H1125" i="86"/>
  <c r="I1116" i="86"/>
  <c r="I1111" i="86"/>
  <c r="I1105" i="86"/>
  <c r="I1100" i="86"/>
  <c r="I1095" i="86"/>
  <c r="I1089" i="86"/>
  <c r="I1574" i="86"/>
  <c r="I1337" i="86"/>
  <c r="H1392" i="86"/>
  <c r="G1492" i="86"/>
  <c r="G1437" i="86"/>
  <c r="G1408" i="86"/>
  <c r="G1373" i="86"/>
  <c r="G1342" i="86"/>
  <c r="G1313" i="86"/>
  <c r="H1290" i="86"/>
  <c r="H1269" i="86"/>
  <c r="H1250" i="86"/>
  <c r="H1237" i="86"/>
  <c r="H1222" i="86"/>
  <c r="H1214" i="86"/>
  <c r="H1205" i="86"/>
  <c r="H1194" i="86"/>
  <c r="H1185" i="86"/>
  <c r="H1177" i="86"/>
  <c r="H1166" i="86"/>
  <c r="H1157" i="86"/>
  <c r="H1323" i="86"/>
  <c r="G1307" i="86"/>
  <c r="G1299" i="86"/>
  <c r="G1289" i="86"/>
  <c r="G1279" i="86"/>
  <c r="G1270" i="86"/>
  <c r="G1264" i="86"/>
  <c r="G1256" i="86"/>
  <c r="G1249" i="86"/>
  <c r="G1242" i="86"/>
  <c r="G1234" i="86"/>
  <c r="G1228" i="86"/>
  <c r="G1221" i="86"/>
  <c r="G1213" i="86"/>
  <c r="G1206" i="86"/>
  <c r="G1200" i="86"/>
  <c r="G1192" i="86"/>
  <c r="G1185" i="86"/>
  <c r="G1178" i="86"/>
  <c r="G1170" i="86"/>
  <c r="G1164" i="86"/>
  <c r="G1157" i="86"/>
  <c r="G1149" i="86"/>
  <c r="G1315" i="86"/>
  <c r="I1186" i="86"/>
  <c r="I1170" i="86"/>
  <c r="I1156" i="86"/>
  <c r="I1142" i="86"/>
  <c r="I1127" i="86"/>
  <c r="H1321" i="86"/>
  <c r="I1308" i="86"/>
  <c r="I1300" i="86"/>
  <c r="I1293" i="86"/>
  <c r="I1287" i="86"/>
  <c r="H1701" i="86"/>
  <c r="H1448" i="86"/>
  <c r="G1465" i="86"/>
  <c r="G1389" i="86"/>
  <c r="G1332" i="86"/>
  <c r="H1280" i="86"/>
  <c r="H1242" i="86"/>
  <c r="H1219" i="86"/>
  <c r="H1199" i="86"/>
  <c r="H1179" i="86"/>
  <c r="H1162" i="86"/>
  <c r="G1314" i="86"/>
  <c r="G1293" i="86"/>
  <c r="G1275" i="86"/>
  <c r="G1260" i="86"/>
  <c r="G1245" i="86"/>
  <c r="G1232" i="86"/>
  <c r="G1217" i="86"/>
  <c r="G1202" i="86"/>
  <c r="G1189" i="86"/>
  <c r="G1174" i="86"/>
  <c r="G1160" i="86"/>
  <c r="G1323" i="86"/>
  <c r="I1178" i="86"/>
  <c r="I1148" i="86"/>
  <c r="I1123" i="86"/>
  <c r="I1304" i="86"/>
  <c r="I1289" i="86"/>
  <c r="I1279" i="86"/>
  <c r="I1268" i="86"/>
  <c r="I1260" i="86"/>
  <c r="I1251" i="86"/>
  <c r="I1240" i="86"/>
  <c r="I1233" i="86"/>
  <c r="I1227" i="86"/>
  <c r="I1218" i="86"/>
  <c r="I1211" i="86"/>
  <c r="I1204" i="86"/>
  <c r="I1473" i="86"/>
  <c r="H1340" i="86"/>
  <c r="G1428" i="86"/>
  <c r="G1355" i="86"/>
  <c r="H1297" i="86"/>
  <c r="H1260" i="86"/>
  <c r="H1229" i="86"/>
  <c r="H1209" i="86"/>
  <c r="H1190" i="86"/>
  <c r="H1171" i="86"/>
  <c r="H1151" i="86"/>
  <c r="G1304" i="86"/>
  <c r="G1284" i="86"/>
  <c r="G1266" i="86"/>
  <c r="G1253" i="86"/>
  <c r="G1238" i="86"/>
  <c r="G1224" i="86"/>
  <c r="G1210" i="86"/>
  <c r="G1196" i="86"/>
  <c r="G1181" i="86"/>
  <c r="G1168" i="86"/>
  <c r="G1153" i="86"/>
  <c r="I1190" i="86"/>
  <c r="I1164" i="86"/>
  <c r="I1134" i="86"/>
  <c r="H1313" i="86"/>
  <c r="I1297" i="86"/>
  <c r="I1283" i="86"/>
  <c r="I1273" i="86"/>
  <c r="I1265" i="86"/>
  <c r="I1255" i="86"/>
  <c r="I1245" i="86"/>
  <c r="I1237" i="86"/>
  <c r="I1229" i="86"/>
  <c r="I1222" i="86"/>
  <c r="I1215" i="86"/>
  <c r="I1207" i="86"/>
  <c r="I1200" i="86"/>
  <c r="I1194" i="86"/>
  <c r="I1181" i="86"/>
  <c r="I1167" i="86"/>
  <c r="I1153" i="86"/>
  <c r="I1137" i="86"/>
  <c r="I1124" i="86"/>
  <c r="G1140" i="86"/>
  <c r="G1124" i="86"/>
  <c r="I1113" i="86"/>
  <c r="I1107" i="86"/>
  <c r="I1099" i="86"/>
  <c r="I1092" i="86"/>
  <c r="I1085" i="86"/>
  <c r="I1080" i="86"/>
  <c r="I1075" i="86"/>
  <c r="I1069" i="86"/>
  <c r="I1064" i="86"/>
  <c r="I1059" i="86"/>
  <c r="I1053" i="86"/>
  <c r="I1048" i="86"/>
  <c r="I1042" i="86"/>
  <c r="I1036" i="86"/>
  <c r="I1031" i="86"/>
  <c r="I1026" i="86"/>
  <c r="I1020" i="86"/>
  <c r="I1014" i="86"/>
  <c r="I1005" i="86"/>
  <c r="I992" i="86"/>
  <c r="I983" i="86"/>
  <c r="I972" i="86"/>
  <c r="I960" i="86"/>
  <c r="I950" i="86"/>
  <c r="I942" i="86"/>
  <c r="H1146" i="86"/>
  <c r="H1138" i="86"/>
  <c r="H1130" i="86"/>
  <c r="H1122" i="86"/>
  <c r="H1116" i="86"/>
  <c r="H1112" i="86"/>
  <c r="H1108" i="86"/>
  <c r="H1104" i="86"/>
  <c r="H1100" i="86"/>
  <c r="H1096" i="86"/>
  <c r="H1092" i="86"/>
  <c r="H1088" i="86"/>
  <c r="H1084" i="86"/>
  <c r="I1453" i="86"/>
  <c r="H1339" i="86"/>
  <c r="G1411" i="86"/>
  <c r="G1354" i="86"/>
  <c r="H1292" i="86"/>
  <c r="H1253" i="86"/>
  <c r="H1226" i="86"/>
  <c r="H1206" i="86"/>
  <c r="H1187" i="86"/>
  <c r="H1169" i="86"/>
  <c r="H1150" i="86"/>
  <c r="G1300" i="86"/>
  <c r="G1283" i="86"/>
  <c r="G1265" i="86"/>
  <c r="G1250" i="86"/>
  <c r="G1237" i="86"/>
  <c r="G1222" i="86"/>
  <c r="G1208" i="86"/>
  <c r="G1194" i="86"/>
  <c r="G1180" i="86"/>
  <c r="G1165" i="86"/>
  <c r="G1152" i="86"/>
  <c r="I1188" i="86"/>
  <c r="I1158" i="86"/>
  <c r="I1133" i="86"/>
  <c r="I1309" i="86"/>
  <c r="I1295" i="86"/>
  <c r="I1281" i="86"/>
  <c r="I1272" i="86"/>
  <c r="I1261" i="86"/>
  <c r="I1252" i="86"/>
  <c r="I1244" i="86"/>
  <c r="I1235" i="86"/>
  <c r="I1228" i="86"/>
  <c r="I1220" i="86"/>
  <c r="I1212" i="86"/>
  <c r="I1206" i="86"/>
  <c r="I1199" i="86"/>
  <c r="I1191" i="86"/>
  <c r="I1177" i="86"/>
  <c r="I1165" i="86"/>
  <c r="I1149" i="86"/>
  <c r="I1135" i="86"/>
  <c r="I1120" i="86"/>
  <c r="H1133" i="86"/>
  <c r="H1121" i="86"/>
  <c r="AU1171" i="21"/>
  <c r="BK1118" i="21"/>
  <c r="BO1118" i="21" s="1"/>
  <c r="BM1171" i="21"/>
  <c r="BK1119" i="21"/>
  <c r="BO1119" i="21" s="1"/>
  <c r="BO1171" i="21"/>
  <c r="AL1223" i="21"/>
  <c r="AR1249" i="21"/>
  <c r="BK1170" i="21"/>
  <c r="BP1170" i="21" s="1"/>
  <c r="AL1196" i="21"/>
  <c r="AL1249" i="21"/>
  <c r="AI1249" i="21"/>
  <c r="H1198" i="86"/>
  <c r="G1326" i="86"/>
  <c r="G1637" i="86"/>
  <c r="T43" i="86"/>
  <c r="H1573" i="86"/>
  <c r="I1365" i="86"/>
  <c r="H1427" i="86"/>
  <c r="H1371" i="86"/>
  <c r="G1481" i="86"/>
  <c r="G1449" i="86"/>
  <c r="G1417" i="86"/>
  <c r="G1392" i="86"/>
  <c r="G1371" i="86"/>
  <c r="G1347" i="86"/>
  <c r="G1327" i="86"/>
  <c r="H1304" i="86"/>
  <c r="H1285" i="86"/>
  <c r="H1270" i="86"/>
  <c r="H1258" i="86"/>
  <c r="H1245" i="86"/>
  <c r="H1234" i="86"/>
  <c r="H1225" i="86"/>
  <c r="H1217" i="86"/>
  <c r="H1210" i="86"/>
  <c r="H1203" i="86"/>
  <c r="H1195" i="86"/>
  <c r="H1189" i="86"/>
  <c r="H1182" i="86"/>
  <c r="H1174" i="86"/>
  <c r="H1167" i="86"/>
  <c r="H1161" i="86"/>
  <c r="H1153" i="86"/>
  <c r="G1322" i="86"/>
  <c r="G1309" i="86"/>
  <c r="G1301" i="86"/>
  <c r="G1295" i="86"/>
  <c r="G1288" i="86"/>
  <c r="G1280" i="86"/>
  <c r="G1273" i="86"/>
  <c r="G1268" i="86"/>
  <c r="G1262" i="86"/>
  <c r="G1257" i="86"/>
  <c r="G1252" i="86"/>
  <c r="G1246" i="86"/>
  <c r="G1241" i="86"/>
  <c r="G1236" i="86"/>
  <c r="G1230" i="86"/>
  <c r="G1225" i="86"/>
  <c r="G1220" i="86"/>
  <c r="G1214" i="86"/>
  <c r="G1209" i="86"/>
  <c r="G1204" i="86"/>
  <c r="G1198" i="86"/>
  <c r="G1193" i="86"/>
  <c r="G1188" i="86"/>
  <c r="G1182" i="86"/>
  <c r="G1177" i="86"/>
  <c r="G1172" i="86"/>
  <c r="G1166" i="86"/>
  <c r="G1161" i="86"/>
  <c r="G1156" i="86"/>
  <c r="G1150" i="86"/>
  <c r="H1320" i="86"/>
  <c r="G1311" i="86"/>
  <c r="I1182" i="86"/>
  <c r="I1172" i="86"/>
  <c r="I1162" i="86"/>
  <c r="I1150" i="86"/>
  <c r="I1140" i="86"/>
  <c r="I1131" i="86"/>
  <c r="I1119" i="86"/>
  <c r="G1316" i="86"/>
  <c r="I1307" i="86"/>
  <c r="I1301" i="86"/>
  <c r="I1296" i="86"/>
  <c r="I1291" i="86"/>
  <c r="I1285" i="86"/>
  <c r="I1280" i="86"/>
  <c r="I1275" i="86"/>
  <c r="I1269" i="86"/>
  <c r="I1264" i="86"/>
  <c r="I1259" i="86"/>
  <c r="I1253" i="86"/>
  <c r="I1248" i="86"/>
  <c r="I1243" i="86"/>
  <c r="V58" i="86"/>
  <c r="X72" i="86"/>
  <c r="X43" i="86"/>
  <c r="S43" i="86"/>
  <c r="Y43" i="86"/>
  <c r="R58" i="86"/>
  <c r="AB72" i="86"/>
  <c r="BK1127" i="21"/>
  <c r="BI1127" i="21"/>
  <c r="BK1178" i="21"/>
  <c r="BP1178" i="21" s="1"/>
  <c r="AI1153" i="21"/>
  <c r="H181" i="21" s="1"/>
  <c r="AO1152" i="21"/>
  <c r="AL1256" i="21"/>
  <c r="AR1256" i="21"/>
  <c r="BK1179" i="21"/>
  <c r="BP1179" i="21" s="1"/>
  <c r="I1637" i="86"/>
  <c r="G1582" i="86"/>
  <c r="I1572" i="86"/>
  <c r="H1539" i="86"/>
  <c r="I1312" i="86"/>
  <c r="I1451" i="86"/>
  <c r="I1386" i="86"/>
  <c r="H1487" i="86"/>
  <c r="H1465" i="86"/>
  <c r="H1442" i="86"/>
  <c r="H1422" i="86"/>
  <c r="H1406" i="86"/>
  <c r="H1384" i="86"/>
  <c r="H1366" i="86"/>
  <c r="H1350" i="86"/>
  <c r="H1334" i="86"/>
  <c r="G1488" i="86"/>
  <c r="G1476" i="86"/>
  <c r="G1460" i="86"/>
  <c r="G1445" i="86"/>
  <c r="G1435" i="86"/>
  <c r="G1424" i="86"/>
  <c r="G1416" i="86"/>
  <c r="G1407" i="86"/>
  <c r="G1396" i="86"/>
  <c r="G1387" i="86"/>
  <c r="G1379" i="86"/>
  <c r="G1368" i="86"/>
  <c r="G1359" i="86"/>
  <c r="G1352" i="86"/>
  <c r="G1344" i="86"/>
  <c r="G1338" i="86"/>
  <c r="G1331" i="86"/>
  <c r="H1322" i="86"/>
  <c r="H1309" i="86"/>
  <c r="H1303" i="86"/>
  <c r="H1295" i="86"/>
  <c r="H1289" i="86"/>
  <c r="H1284" i="86"/>
  <c r="H1278" i="86"/>
  <c r="H1273" i="86"/>
  <c r="H1268" i="86"/>
  <c r="H1262" i="86"/>
  <c r="H1257" i="86"/>
  <c r="H1252" i="86"/>
  <c r="H1248" i="86"/>
  <c r="H1244" i="86"/>
  <c r="H1240" i="86"/>
  <c r="H1236" i="86"/>
  <c r="H1232" i="86"/>
  <c r="H1228" i="86"/>
  <c r="H1224" i="86"/>
  <c r="H1220" i="86"/>
  <c r="H1216" i="86"/>
  <c r="H1212" i="86"/>
  <c r="H1208" i="86"/>
  <c r="H1204" i="86"/>
  <c r="H1200" i="86"/>
  <c r="H1196" i="86"/>
  <c r="H1192" i="86"/>
  <c r="H1188" i="86"/>
  <c r="H1184" i="86"/>
  <c r="H1180" i="86"/>
  <c r="H1176" i="86"/>
  <c r="H1172" i="86"/>
  <c r="H1168" i="86"/>
  <c r="H1164" i="86"/>
  <c r="H1160" i="86"/>
  <c r="H1156" i="86"/>
  <c r="H1152" i="86"/>
  <c r="H1148" i="86"/>
  <c r="G1318" i="86"/>
  <c r="G1310" i="86"/>
  <c r="G1306" i="86"/>
  <c r="G1302" i="86"/>
  <c r="G1298" i="86"/>
  <c r="G1294" i="86"/>
  <c r="G1290" i="86"/>
  <c r="G1286" i="86"/>
  <c r="G1282" i="86"/>
  <c r="G1278" i="86"/>
  <c r="G1274" i="86"/>
  <c r="H1789" i="86"/>
  <c r="H1633" i="86"/>
  <c r="G1580" i="86"/>
  <c r="I1529" i="86"/>
  <c r="H1516" i="86"/>
  <c r="I1310" i="86"/>
  <c r="I1430" i="86"/>
  <c r="I1366" i="86"/>
  <c r="H1485" i="86"/>
  <c r="H1456" i="86"/>
  <c r="H1436" i="86"/>
  <c r="H1420" i="86"/>
  <c r="H1399" i="86"/>
  <c r="H1379" i="86"/>
  <c r="H1363" i="86"/>
  <c r="H1344" i="86"/>
  <c r="H1330" i="86"/>
  <c r="G1487" i="86"/>
  <c r="G1471" i="86"/>
  <c r="G1456" i="86"/>
  <c r="G1444" i="86"/>
  <c r="G1432" i="86"/>
  <c r="G1423" i="86"/>
  <c r="G1413" i="86"/>
  <c r="G1403" i="86"/>
  <c r="G1395" i="86"/>
  <c r="G1385" i="86"/>
  <c r="G1375" i="86"/>
  <c r="G1365" i="86"/>
  <c r="G1358" i="86"/>
  <c r="G1350" i="86"/>
  <c r="G1343" i="86"/>
  <c r="G1336" i="86"/>
  <c r="G1328" i="86"/>
  <c r="G1321" i="86"/>
  <c r="H1308" i="86"/>
  <c r="H1300" i="86"/>
  <c r="H1293" i="86"/>
  <c r="H1288" i="86"/>
  <c r="H1282" i="86"/>
  <c r="H1277" i="86"/>
  <c r="H1272" i="86"/>
  <c r="H1266" i="86"/>
  <c r="H1261" i="86"/>
  <c r="H1256" i="86"/>
  <c r="H1251" i="86"/>
  <c r="H1247" i="86"/>
  <c r="H1243" i="86"/>
  <c r="H1239" i="86"/>
  <c r="H1235" i="86"/>
  <c r="H1231" i="86"/>
  <c r="H1227" i="86"/>
  <c r="H1715" i="86"/>
  <c r="G1530" i="86"/>
  <c r="H1515" i="86"/>
  <c r="I1410" i="86"/>
  <c r="H1475" i="86"/>
  <c r="H1435" i="86"/>
  <c r="H1394" i="86"/>
  <c r="H1356" i="86"/>
  <c r="H1328" i="86"/>
  <c r="G1467" i="86"/>
  <c r="G1439" i="86"/>
  <c r="G1421" i="86"/>
  <c r="G1401" i="86"/>
  <c r="G1381" i="86"/>
  <c r="G1364" i="86"/>
  <c r="G1348" i="86"/>
  <c r="G1334" i="86"/>
  <c r="G1317" i="86"/>
  <c r="H1299" i="86"/>
  <c r="H1286" i="86"/>
  <c r="H1276" i="86"/>
  <c r="H1265" i="86"/>
  <c r="H1254" i="86"/>
  <c r="H1246" i="86"/>
  <c r="H1238" i="86"/>
  <c r="H1230" i="86"/>
  <c r="H1223" i="86"/>
  <c r="H1218" i="86"/>
  <c r="H1213" i="86"/>
  <c r="H1207" i="86"/>
  <c r="H1202" i="86"/>
  <c r="H1197" i="86"/>
  <c r="H1191" i="86"/>
  <c r="H1186" i="86"/>
  <c r="H1181" i="86"/>
  <c r="H1175" i="86"/>
  <c r="H1170" i="86"/>
  <c r="H1165" i="86"/>
  <c r="H1159" i="86"/>
  <c r="H1154" i="86"/>
  <c r="H1149" i="86"/>
  <c r="H1315" i="86"/>
  <c r="G1308" i="86"/>
  <c r="G1303" i="86"/>
  <c r="G1297" i="86"/>
  <c r="G1292" i="86"/>
  <c r="G1287" i="86"/>
  <c r="G1281" i="86"/>
  <c r="G1276" i="86"/>
  <c r="G1271" i="86"/>
  <c r="G1267" i="86"/>
  <c r="G1263" i="86"/>
  <c r="G1259" i="86"/>
  <c r="G1255" i="86"/>
  <c r="G1251" i="86"/>
  <c r="G1247" i="86"/>
  <c r="G1243" i="86"/>
  <c r="G1239" i="86"/>
  <c r="G1235" i="86"/>
  <c r="G1231" i="86"/>
  <c r="G1227" i="86"/>
  <c r="G1223" i="86"/>
  <c r="G1219" i="86"/>
  <c r="G1215" i="86"/>
  <c r="G1211" i="86"/>
  <c r="G1207" i="86"/>
  <c r="G1203" i="86"/>
  <c r="G1199" i="86"/>
  <c r="G1195" i="86"/>
  <c r="G1191" i="86"/>
  <c r="G1187" i="86"/>
  <c r="G1183" i="86"/>
  <c r="G1179" i="86"/>
  <c r="G1175" i="86"/>
  <c r="G1171" i="86"/>
  <c r="G1167" i="86"/>
  <c r="G1163" i="86"/>
  <c r="G1159" i="86"/>
  <c r="G1155" i="86"/>
  <c r="G1151" i="86"/>
  <c r="H1324" i="86"/>
  <c r="H1316" i="86"/>
  <c r="I1226" i="86"/>
  <c r="I1184" i="86"/>
  <c r="I1176" i="86"/>
  <c r="I1168" i="86"/>
  <c r="I1160" i="86"/>
  <c r="I1152" i="86"/>
  <c r="I1144" i="86"/>
  <c r="I1136" i="86"/>
  <c r="I1129" i="86"/>
  <c r="I1121" i="86"/>
  <c r="G1320" i="86"/>
  <c r="G1312" i="86"/>
  <c r="I1306" i="86"/>
  <c r="I1302" i="86"/>
  <c r="I1298" i="86"/>
  <c r="I1294" i="86"/>
  <c r="I1290" i="86"/>
  <c r="I1286" i="86"/>
  <c r="I1282" i="86"/>
  <c r="I1278" i="86"/>
  <c r="I1274" i="86"/>
  <c r="I1270" i="86"/>
  <c r="I1266" i="86"/>
  <c r="I1262" i="86"/>
  <c r="I1258" i="86"/>
  <c r="I1254" i="86"/>
  <c r="I1250" i="86"/>
  <c r="I1246" i="86"/>
  <c r="I1242" i="86"/>
  <c r="I1238" i="86"/>
  <c r="I1234" i="86"/>
  <c r="I1230" i="86"/>
  <c r="I1225" i="86"/>
  <c r="I1221" i="86"/>
  <c r="I1217" i="86"/>
  <c r="I1213" i="86"/>
  <c r="I1209" i="86"/>
  <c r="I1205" i="86"/>
  <c r="I1201" i="86"/>
  <c r="I1197" i="86"/>
  <c r="I1193" i="86"/>
  <c r="I1187" i="86"/>
  <c r="I1179" i="86"/>
  <c r="I1171" i="86"/>
  <c r="I1163" i="86"/>
  <c r="I1155" i="86"/>
  <c r="I1147" i="86"/>
  <c r="I1139" i="86"/>
  <c r="I1130" i="86"/>
  <c r="I1122" i="86"/>
  <c r="G1144" i="86"/>
  <c r="G1136" i="86"/>
  <c r="G1128" i="86"/>
  <c r="G1120" i="86"/>
  <c r="I1114" i="86"/>
  <c r="I1110" i="86"/>
  <c r="I1106" i="86"/>
  <c r="I1102" i="86"/>
  <c r="I1098" i="86"/>
  <c r="I1094" i="86"/>
  <c r="I1090" i="86"/>
  <c r="I1086" i="86"/>
  <c r="I1082" i="86"/>
  <c r="I1078" i="86"/>
  <c r="I1074" i="86"/>
  <c r="I1070" i="86"/>
  <c r="I1066" i="86"/>
  <c r="I1062" i="86"/>
  <c r="I1058" i="86"/>
  <c r="I1054" i="86"/>
  <c r="I1050" i="86"/>
  <c r="I1046" i="86"/>
  <c r="I1041" i="86"/>
  <c r="I1037" i="86"/>
  <c r="I1033" i="86"/>
  <c r="I1029" i="86"/>
  <c r="I1025" i="86"/>
  <c r="I1021" i="86"/>
  <c r="I1017" i="86"/>
  <c r="I1011" i="86"/>
  <c r="I1003" i="86"/>
  <c r="I994" i="86"/>
  <c r="I986" i="86"/>
  <c r="I978" i="86"/>
  <c r="I970" i="86"/>
  <c r="I962" i="86"/>
  <c r="I954" i="86"/>
  <c r="AB58" i="86"/>
  <c r="U72" i="86"/>
  <c r="Y72" i="86"/>
  <c r="AI1152" i="21"/>
  <c r="H160" i="21" s="1"/>
  <c r="AR1152" i="21"/>
  <c r="AL1127" i="21"/>
  <c r="BG1127" i="21"/>
  <c r="AI1127" i="21"/>
  <c r="H23" i="21" s="1"/>
  <c r="AO1126" i="21"/>
  <c r="H1351" i="86"/>
  <c r="H1408" i="86"/>
  <c r="H1451" i="86"/>
  <c r="I1409" i="86"/>
  <c r="H1571" i="86"/>
  <c r="H1628" i="86"/>
  <c r="H1830" i="86"/>
  <c r="Y58" i="86"/>
  <c r="T72" i="86"/>
  <c r="AE72" i="86"/>
  <c r="Z58" i="86"/>
  <c r="V43" i="86"/>
  <c r="Q58" i="86"/>
  <c r="AA72" i="86"/>
  <c r="BP1180" i="21"/>
  <c r="BI1129" i="21"/>
  <c r="BO1233" i="21"/>
  <c r="AL1155" i="21"/>
  <c r="AU1155" i="21"/>
  <c r="BK1129" i="21"/>
  <c r="AI1232" i="21"/>
  <c r="BI1181" i="21"/>
  <c r="BP1181" i="21" s="1"/>
  <c r="AL1181" i="21"/>
  <c r="AL1233" i="21"/>
  <c r="AI1233" i="21"/>
  <c r="AL1232" i="21"/>
  <c r="AO1233" i="21"/>
  <c r="BM1128" i="21"/>
  <c r="BO1128" i="21" s="1"/>
  <c r="H1255" i="86"/>
  <c r="H1259" i="86"/>
  <c r="H1263" i="86"/>
  <c r="H1267" i="86"/>
  <c r="H1271" i="86"/>
  <c r="H1275" i="86"/>
  <c r="H1279" i="86"/>
  <c r="H1283" i="86"/>
  <c r="H1287" i="86"/>
  <c r="H1291" i="86"/>
  <c r="H1296" i="86"/>
  <c r="H1301" i="86"/>
  <c r="H1307" i="86"/>
  <c r="H1314" i="86"/>
  <c r="H1325" i="86"/>
  <c r="G1330" i="86"/>
  <c r="G1335" i="86"/>
  <c r="G1340" i="86"/>
  <c r="G1346" i="86"/>
  <c r="G1351" i="86"/>
  <c r="G1356" i="86"/>
  <c r="G1363" i="86"/>
  <c r="G1369" i="86"/>
  <c r="G1376" i="86"/>
  <c r="G1384" i="86"/>
  <c r="G1391" i="86"/>
  <c r="G1397" i="86"/>
  <c r="G1405" i="86"/>
  <c r="G1412" i="86"/>
  <c r="G1419" i="86"/>
  <c r="G1427" i="86"/>
  <c r="G1433" i="86"/>
  <c r="G1440" i="86"/>
  <c r="G1451" i="86"/>
  <c r="G1461" i="86"/>
  <c r="G1472" i="86"/>
  <c r="G1483" i="86"/>
  <c r="G1493" i="86"/>
  <c r="H1335" i="86"/>
  <c r="H1346" i="86"/>
  <c r="H1358" i="86"/>
  <c r="H1372" i="86"/>
  <c r="H1387" i="86"/>
  <c r="H1400" i="86"/>
  <c r="H1415" i="86"/>
  <c r="H1430" i="86"/>
  <c r="H1443" i="86"/>
  <c r="H1459" i="86"/>
  <c r="H1477" i="86"/>
  <c r="I1339" i="86"/>
  <c r="I1388" i="86"/>
  <c r="I1431" i="86"/>
  <c r="I1474" i="86"/>
  <c r="H1495" i="86"/>
  <c r="H1541" i="86"/>
  <c r="I1532" i="86"/>
  <c r="G1533" i="86"/>
  <c r="G1642" i="86"/>
  <c r="I1643" i="86"/>
  <c r="AI1154" i="21"/>
  <c r="H161" i="21" s="1"/>
  <c r="AU1128" i="21"/>
  <c r="AL1154" i="21"/>
  <c r="G1792" i="86"/>
  <c r="I1679" i="86"/>
  <c r="H1666" i="86"/>
  <c r="G1674" i="86"/>
  <c r="I1615" i="86"/>
  <c r="H1651" i="86"/>
  <c r="H1613" i="86"/>
  <c r="G1661" i="86"/>
  <c r="G1625" i="86"/>
  <c r="G1597" i="86"/>
  <c r="G1569" i="86"/>
  <c r="G1544" i="86"/>
  <c r="G1522" i="86"/>
  <c r="G1501" i="86"/>
  <c r="I1564" i="86"/>
  <c r="I1542" i="86"/>
  <c r="I1521" i="86"/>
  <c r="I1500" i="86"/>
  <c r="H1565" i="86"/>
  <c r="H1549" i="86"/>
  <c r="H1533" i="86"/>
  <c r="H1521" i="86"/>
  <c r="H1511" i="86"/>
  <c r="H1500" i="86"/>
  <c r="I1344" i="86"/>
  <c r="I1324" i="86"/>
  <c r="I1490" i="86"/>
  <c r="I1479" i="86"/>
  <c r="I1469" i="86"/>
  <c r="I1458" i="86"/>
  <c r="I1447" i="86"/>
  <c r="I1437" i="86"/>
  <c r="I1426" i="86"/>
  <c r="I1415" i="86"/>
  <c r="I1405" i="86"/>
  <c r="I1393" i="86"/>
  <c r="I1382" i="86"/>
  <c r="I1372" i="86"/>
  <c r="I1361" i="86"/>
  <c r="I1349" i="86"/>
  <c r="I1329" i="86"/>
  <c r="H1492" i="86"/>
  <c r="H1483" i="86"/>
  <c r="H1476" i="86"/>
  <c r="H1469" i="86"/>
  <c r="H1461" i="86"/>
  <c r="H1455" i="86"/>
  <c r="H1450" i="86"/>
  <c r="H1444" i="86"/>
  <c r="H1439" i="86"/>
  <c r="H1434" i="86"/>
  <c r="H1428" i="86"/>
  <c r="H1423" i="86"/>
  <c r="H1418" i="86"/>
  <c r="H1412" i="86"/>
  <c r="H1407" i="86"/>
  <c r="H1402" i="86"/>
  <c r="H1396" i="86"/>
  <c r="H1391" i="86"/>
  <c r="H1386" i="86"/>
  <c r="H1380" i="86"/>
  <c r="H1375" i="86"/>
  <c r="H1370" i="86"/>
  <c r="H1364" i="86"/>
  <c r="H1359" i="86"/>
  <c r="H1354" i="86"/>
  <c r="G1768" i="86"/>
  <c r="I1666" i="86"/>
  <c r="G1742" i="86"/>
  <c r="G1666" i="86"/>
  <c r="I1607" i="86"/>
  <c r="H1648" i="86"/>
  <c r="H1608" i="86"/>
  <c r="G1656" i="86"/>
  <c r="G1622" i="86"/>
  <c r="G1593" i="86"/>
  <c r="G1565" i="86"/>
  <c r="G1541" i="86"/>
  <c r="G1520" i="86"/>
  <c r="G1498" i="86"/>
  <c r="I1561" i="86"/>
  <c r="I1540" i="86"/>
  <c r="I1518" i="86"/>
  <c r="I1497" i="86"/>
  <c r="H1563" i="86"/>
  <c r="H1547" i="86"/>
  <c r="H1531" i="86"/>
  <c r="H1520" i="86"/>
  <c r="H1509" i="86"/>
  <c r="H1499" i="86"/>
  <c r="I1342" i="86"/>
  <c r="I1320" i="86"/>
  <c r="I1489" i="86"/>
  <c r="I1478" i="86"/>
  <c r="I1467" i="86"/>
  <c r="I1457" i="86"/>
  <c r="I1446" i="86"/>
  <c r="I1435" i="86"/>
  <c r="I1425" i="86"/>
  <c r="I1414" i="86"/>
  <c r="I1403" i="86"/>
  <c r="I1392" i="86"/>
  <c r="I1381" i="86"/>
  <c r="I1370" i="86"/>
  <c r="I1360" i="86"/>
  <c r="I1347" i="86"/>
  <c r="I1325" i="86"/>
  <c r="H1491" i="86"/>
  <c r="I1730" i="86"/>
  <c r="G1714" i="86"/>
  <c r="I1586" i="86"/>
  <c r="H1595" i="86"/>
  <c r="G1612" i="86"/>
  <c r="G1554" i="86"/>
  <c r="G1512" i="86"/>
  <c r="I1553" i="86"/>
  <c r="I1510" i="86"/>
  <c r="H1557" i="86"/>
  <c r="H1527" i="86"/>
  <c r="H1505" i="86"/>
  <c r="I1334" i="86"/>
  <c r="I1485" i="86"/>
  <c r="I1463" i="86"/>
  <c r="I1442" i="86"/>
  <c r="I1421" i="86"/>
  <c r="I1399" i="86"/>
  <c r="I1377" i="86"/>
  <c r="I1356" i="86"/>
  <c r="I1317" i="86"/>
  <c r="H1481" i="86"/>
  <c r="H1472" i="86"/>
  <c r="H1464" i="86"/>
  <c r="H1454" i="86"/>
  <c r="H1447" i="86"/>
  <c r="H1440" i="86"/>
  <c r="H1432" i="86"/>
  <c r="H1426" i="86"/>
  <c r="H1419" i="86"/>
  <c r="H1411" i="86"/>
  <c r="H1404" i="86"/>
  <c r="H1398" i="86"/>
  <c r="H1390" i="86"/>
  <c r="H1383" i="86"/>
  <c r="H1376" i="86"/>
  <c r="H1368" i="86"/>
  <c r="H1362" i="86"/>
  <c r="H1355" i="86"/>
  <c r="H1348" i="86"/>
  <c r="H1343" i="86"/>
  <c r="H1338" i="86"/>
  <c r="H1332" i="86"/>
  <c r="H1327" i="86"/>
  <c r="G1491" i="86"/>
  <c r="G1485" i="86"/>
  <c r="G1480" i="86"/>
  <c r="G1475" i="86"/>
  <c r="G1469" i="86"/>
  <c r="G1464" i="86"/>
  <c r="G1459" i="86"/>
  <c r="G1453" i="86"/>
  <c r="G1448" i="86"/>
  <c r="G1443" i="86"/>
  <c r="I1717" i="86"/>
  <c r="G1703" i="86"/>
  <c r="I1579" i="86"/>
  <c r="H1591" i="86"/>
  <c r="G1608" i="86"/>
  <c r="G1552" i="86"/>
  <c r="G1509" i="86"/>
  <c r="I1550" i="86"/>
  <c r="I1508" i="86"/>
  <c r="H1555" i="86"/>
  <c r="H1525" i="86"/>
  <c r="H1504" i="86"/>
  <c r="I1332" i="86"/>
  <c r="I1483" i="86"/>
  <c r="I1462" i="86"/>
  <c r="I1441" i="86"/>
  <c r="I1419" i="86"/>
  <c r="I1398" i="86"/>
  <c r="I1376" i="86"/>
  <c r="I1354" i="86"/>
  <c r="I1315" i="86"/>
  <c r="H1480" i="86"/>
  <c r="H1471" i="86"/>
  <c r="H1460" i="86"/>
  <c r="H1452" i="86"/>
  <c r="H1446" i="86"/>
  <c r="H1438" i="86"/>
  <c r="H1431" i="86"/>
  <c r="H1424" i="86"/>
  <c r="H1416" i="86"/>
  <c r="H1410" i="86"/>
  <c r="H1403" i="86"/>
  <c r="H1395" i="86"/>
  <c r="H1388" i="86"/>
  <c r="H1382" i="86"/>
  <c r="H1374" i="86"/>
  <c r="H1367" i="86"/>
  <c r="H1360" i="86"/>
  <c r="H1352" i="86"/>
  <c r="H1347" i="86"/>
  <c r="H1342" i="86"/>
  <c r="H1336" i="86"/>
  <c r="H1331" i="86"/>
  <c r="H1326" i="86"/>
  <c r="G1489" i="86"/>
  <c r="G1484" i="86"/>
  <c r="G1479" i="86"/>
  <c r="G1473" i="86"/>
  <c r="G1468" i="86"/>
  <c r="G1463" i="86"/>
  <c r="G1457" i="86"/>
  <c r="G1452" i="86"/>
  <c r="G1447" i="86"/>
  <c r="G1441" i="86"/>
  <c r="G1436" i="86"/>
  <c r="G1431" i="86"/>
  <c r="G1425" i="86"/>
  <c r="G1420" i="86"/>
  <c r="G1415" i="86"/>
  <c r="G1409" i="86"/>
  <c r="G1404" i="86"/>
  <c r="G1399" i="86"/>
  <c r="G1393" i="86"/>
  <c r="G1388" i="86"/>
  <c r="G1383" i="86"/>
  <c r="G1377" i="86"/>
  <c r="G1372" i="86"/>
  <c r="G1367" i="86"/>
  <c r="G1361" i="86"/>
  <c r="G1357" i="86"/>
  <c r="G1353" i="86"/>
  <c r="G1349" i="86"/>
  <c r="G1345" i="86"/>
  <c r="G1341" i="86"/>
  <c r="G1337" i="86"/>
  <c r="G1333" i="86"/>
  <c r="G1329" i="86"/>
  <c r="G1325" i="86"/>
  <c r="H1318" i="86"/>
  <c r="H1310" i="86"/>
  <c r="H1306" i="86"/>
  <c r="H1302" i="86"/>
  <c r="H1298" i="86"/>
  <c r="H1294" i="86"/>
  <c r="R43" i="86"/>
  <c r="U43" i="86"/>
  <c r="U58" i="86"/>
  <c r="X58" i="86"/>
  <c r="AA58" i="86"/>
  <c r="AD72" i="86"/>
  <c r="W43" i="86"/>
  <c r="Z43" i="86"/>
  <c r="S58" i="86"/>
  <c r="AC58" i="86"/>
  <c r="S72" i="86"/>
  <c r="V72" i="86"/>
  <c r="Q43" i="86"/>
  <c r="T58" i="86"/>
  <c r="W58" i="86"/>
  <c r="Q72" i="86"/>
  <c r="W72" i="86"/>
  <c r="Z72" i="86"/>
  <c r="AC72" i="86"/>
  <c r="BO1124" i="21"/>
  <c r="BO1125" i="21"/>
  <c r="R72" i="86"/>
  <c r="BO1173" i="21"/>
  <c r="AO1173" i="21"/>
  <c r="AR1198" i="21"/>
  <c r="AX1172" i="21"/>
  <c r="BI1173" i="21"/>
  <c r="AL1172" i="21"/>
  <c r="BK1120" i="21"/>
  <c r="AI1224" i="21"/>
  <c r="AL1173" i="21"/>
  <c r="AX1224" i="21"/>
  <c r="AL1251" i="21"/>
  <c r="BG1120" i="21"/>
  <c r="BO1225" i="21"/>
  <c r="BP1225" i="21" s="1"/>
  <c r="BO1172" i="21"/>
  <c r="AL1198" i="21"/>
  <c r="AI1198" i="21"/>
  <c r="AI1147" i="21"/>
  <c r="H164" i="21" s="1"/>
  <c r="AX1199" i="21"/>
  <c r="AO1224" i="21"/>
  <c r="BK1224" i="21"/>
  <c r="BP1224" i="21" s="1"/>
  <c r="BM1172" i="21"/>
  <c r="BM1173" i="21"/>
  <c r="AI1173" i="21"/>
  <c r="AR1121" i="21"/>
  <c r="BA1250" i="21"/>
  <c r="I1833" i="86"/>
  <c r="I1801" i="86"/>
  <c r="I1760" i="86"/>
  <c r="H1805" i="86"/>
  <c r="H1773" i="86"/>
  <c r="G1830" i="86"/>
  <c r="G1804" i="86"/>
  <c r="G1783" i="86"/>
  <c r="G1759" i="86"/>
  <c r="G1749" i="86"/>
  <c r="I1737" i="86"/>
  <c r="I1722" i="86"/>
  <c r="I1710" i="86"/>
  <c r="I1699" i="86"/>
  <c r="I1685" i="86"/>
  <c r="I1673" i="86"/>
  <c r="H1747" i="86"/>
  <c r="H1732" i="86"/>
  <c r="H1721" i="86"/>
  <c r="H1709" i="86"/>
  <c r="H1695" i="86"/>
  <c r="H1683" i="86"/>
  <c r="H1672" i="86"/>
  <c r="G1746" i="86"/>
  <c r="G1737" i="86"/>
  <c r="G1727" i="86"/>
  <c r="G1717" i="86"/>
  <c r="G1709" i="86"/>
  <c r="G1699" i="86"/>
  <c r="G1689" i="86"/>
  <c r="G1679" i="86"/>
  <c r="G1671" i="86"/>
  <c r="I1661" i="86"/>
  <c r="I1654" i="86"/>
  <c r="I1647" i="86"/>
  <c r="I1639" i="86"/>
  <c r="I1633" i="86"/>
  <c r="I1626" i="86"/>
  <c r="I1618" i="86"/>
  <c r="I1611" i="86"/>
  <c r="I1605" i="86"/>
  <c r="I1597" i="86"/>
  <c r="I1590" i="86"/>
  <c r="I1583" i="86"/>
  <c r="I1832" i="86"/>
  <c r="I1789" i="86"/>
  <c r="I1749" i="86"/>
  <c r="H1802" i="86"/>
  <c r="H1763" i="86"/>
  <c r="G1822" i="86"/>
  <c r="G1800" i="86"/>
  <c r="G1772" i="86"/>
  <c r="G1758" i="86"/>
  <c r="I1746" i="86"/>
  <c r="I1731" i="86"/>
  <c r="I1721" i="86"/>
  <c r="I1709" i="86"/>
  <c r="I1694" i="86"/>
  <c r="I1682" i="86"/>
  <c r="I1671" i="86"/>
  <c r="H1743" i="86"/>
  <c r="H1731" i="86"/>
  <c r="H1717" i="86"/>
  <c r="H1704" i="86"/>
  <c r="H1693" i="86"/>
  <c r="H1680" i="86"/>
  <c r="H1668" i="86"/>
  <c r="G1743" i="86"/>
  <c r="G1735" i="86"/>
  <c r="G1725" i="86"/>
  <c r="G1715" i="86"/>
  <c r="G1706" i="86"/>
  <c r="G1695" i="86"/>
  <c r="G1687" i="86"/>
  <c r="G1678" i="86"/>
  <c r="G1667" i="86"/>
  <c r="I1659" i="86"/>
  <c r="I1653" i="86"/>
  <c r="I1645" i="86"/>
  <c r="I1638" i="86"/>
  <c r="I1631" i="86"/>
  <c r="I1623" i="86"/>
  <c r="I1617" i="86"/>
  <c r="I1610" i="86"/>
  <c r="I1602" i="86"/>
  <c r="I1595" i="86"/>
  <c r="I1589" i="86"/>
  <c r="I1581" i="86"/>
  <c r="H1660" i="86"/>
  <c r="H1653" i="86"/>
  <c r="H1645" i="86"/>
  <c r="H1639" i="86"/>
  <c r="H1632" i="86"/>
  <c r="H1624" i="86"/>
  <c r="H1617" i="86"/>
  <c r="H1611" i="86"/>
  <c r="H1603" i="86"/>
  <c r="H1596" i="86"/>
  <c r="H1589" i="86"/>
  <c r="H1581" i="86"/>
  <c r="G1660" i="86"/>
  <c r="G1653" i="86"/>
  <c r="G1645" i="86"/>
  <c r="G1638" i="86"/>
  <c r="G1632" i="86"/>
  <c r="G1626" i="86"/>
  <c r="G1621" i="86"/>
  <c r="G1616" i="86"/>
  <c r="G1610" i="86"/>
  <c r="G1605" i="86"/>
  <c r="G1600" i="86"/>
  <c r="G1594" i="86"/>
  <c r="G1589" i="86"/>
  <c r="G1584" i="86"/>
  <c r="G1578" i="86"/>
  <c r="G1573" i="86"/>
  <c r="G1568" i="86"/>
  <c r="G1562" i="86"/>
  <c r="G1557" i="86"/>
  <c r="I1805" i="86"/>
  <c r="H1814" i="86"/>
  <c r="H1755" i="86"/>
  <c r="G1784" i="86"/>
  <c r="G1751" i="86"/>
  <c r="I1727" i="86"/>
  <c r="I1701" i="86"/>
  <c r="I1674" i="86"/>
  <c r="H1737" i="86"/>
  <c r="H1711" i="86"/>
  <c r="H1685" i="86"/>
  <c r="H1664" i="86"/>
  <c r="G1730" i="86"/>
  <c r="G1710" i="86"/>
  <c r="G1693" i="86"/>
  <c r="G1673" i="86"/>
  <c r="I1655" i="86"/>
  <c r="I1642" i="86"/>
  <c r="I1627" i="86"/>
  <c r="I1613" i="86"/>
  <c r="I1599" i="86"/>
  <c r="I1585" i="86"/>
  <c r="H1659" i="86"/>
  <c r="H1649" i="86"/>
  <c r="H1640" i="86"/>
  <c r="H1629" i="86"/>
  <c r="H1621" i="86"/>
  <c r="H1612" i="86"/>
  <c r="H1601" i="86"/>
  <c r="H1592" i="86"/>
  <c r="H1584" i="86"/>
  <c r="G1658" i="86"/>
  <c r="G1649" i="86"/>
  <c r="G1640" i="86"/>
  <c r="G1630" i="86"/>
  <c r="G1624" i="86"/>
  <c r="G1617" i="86"/>
  <c r="G1609" i="86"/>
  <c r="G1602" i="86"/>
  <c r="G1596" i="86"/>
  <c r="G1588" i="86"/>
  <c r="G1581" i="86"/>
  <c r="G1574" i="86"/>
  <c r="G1566" i="86"/>
  <c r="G1560" i="86"/>
  <c r="G1553" i="86"/>
  <c r="G1548" i="86"/>
  <c r="G1542" i="86"/>
  <c r="G1537" i="86"/>
  <c r="G1532" i="86"/>
  <c r="G1526" i="86"/>
  <c r="G1521" i="86"/>
  <c r="G1516" i="86"/>
  <c r="G1510" i="86"/>
  <c r="G1505" i="86"/>
  <c r="G1500" i="86"/>
  <c r="G1494" i="86"/>
  <c r="I1573" i="86"/>
  <c r="I1568" i="86"/>
  <c r="I1562" i="86"/>
  <c r="I1557" i="86"/>
  <c r="I1552" i="86"/>
  <c r="I1546" i="86"/>
  <c r="I1541" i="86"/>
  <c r="I1536" i="86"/>
  <c r="I1530" i="86"/>
  <c r="I1525" i="86"/>
  <c r="I1520" i="86"/>
  <c r="I1514" i="86"/>
  <c r="I1509" i="86"/>
  <c r="I1504" i="86"/>
  <c r="I1498" i="86"/>
  <c r="H1577" i="86"/>
  <c r="H1572" i="86"/>
  <c r="H1568" i="86"/>
  <c r="H1564" i="86"/>
  <c r="H1560" i="86"/>
  <c r="H1556" i="86"/>
  <c r="H1552" i="86"/>
  <c r="H1548" i="86"/>
  <c r="H1544" i="86"/>
  <c r="H1540" i="86"/>
  <c r="H1536" i="86"/>
  <c r="H1532" i="86"/>
  <c r="I1773" i="86"/>
  <c r="H1778" i="86"/>
  <c r="G1811" i="86"/>
  <c r="G1766" i="86"/>
  <c r="I1738" i="86"/>
  <c r="I1714" i="86"/>
  <c r="I1689" i="86"/>
  <c r="I1663" i="86"/>
  <c r="H1723" i="86"/>
  <c r="H1700" i="86"/>
  <c r="H1673" i="86"/>
  <c r="G1738" i="86"/>
  <c r="G1721" i="86"/>
  <c r="G1701" i="86"/>
  <c r="G1682" i="86"/>
  <c r="G1664" i="86"/>
  <c r="I1649" i="86"/>
  <c r="I1634" i="86"/>
  <c r="I1621" i="86"/>
  <c r="I1606" i="86"/>
  <c r="I1591" i="86"/>
  <c r="I1578" i="86"/>
  <c r="H1655" i="86"/>
  <c r="H1644" i="86"/>
  <c r="H1635" i="86"/>
  <c r="H1627" i="86"/>
  <c r="H1616" i="86"/>
  <c r="H1607" i="86"/>
  <c r="H1597" i="86"/>
  <c r="H1587" i="86"/>
  <c r="H1579" i="86"/>
  <c r="G1654" i="86"/>
  <c r="G1644" i="86"/>
  <c r="G1634" i="86"/>
  <c r="G1628" i="86"/>
  <c r="G1620" i="86"/>
  <c r="G1613" i="86"/>
  <c r="G1606" i="86"/>
  <c r="G1598" i="86"/>
  <c r="G1592" i="86"/>
  <c r="G1585" i="86"/>
  <c r="G1577" i="86"/>
  <c r="G1570" i="86"/>
  <c r="G1564" i="86"/>
  <c r="G1556" i="86"/>
  <c r="G1550" i="86"/>
  <c r="G1545" i="86"/>
  <c r="G1540" i="86"/>
  <c r="G1534" i="86"/>
  <c r="G1529" i="86"/>
  <c r="G1524" i="86"/>
  <c r="G1518" i="86"/>
  <c r="G1513" i="86"/>
  <c r="G1508" i="86"/>
  <c r="G1502" i="86"/>
  <c r="G1497" i="86"/>
  <c r="I1576" i="86"/>
  <c r="I1570" i="86"/>
  <c r="I1565" i="86"/>
  <c r="I1560" i="86"/>
  <c r="I1554" i="86"/>
  <c r="I1549" i="86"/>
  <c r="I1544" i="86"/>
  <c r="I1538" i="86"/>
  <c r="I1533" i="86"/>
  <c r="I1528" i="86"/>
  <c r="I1522" i="86"/>
  <c r="I1517" i="86"/>
  <c r="I1512" i="86"/>
  <c r="I1506" i="86"/>
  <c r="I1501" i="86"/>
  <c r="I1496" i="86"/>
  <c r="H1574" i="86"/>
  <c r="H1570" i="86"/>
  <c r="H1566" i="86"/>
  <c r="H1562" i="86"/>
  <c r="H1558" i="86"/>
  <c r="H1554" i="86"/>
  <c r="H1550" i="86"/>
  <c r="H1546" i="86"/>
  <c r="H1542" i="86"/>
  <c r="H1538" i="86"/>
  <c r="H1534" i="86"/>
  <c r="H1530" i="86"/>
  <c r="H1526" i="86"/>
  <c r="H1522" i="86"/>
  <c r="H1518" i="86"/>
  <c r="H1514" i="86"/>
  <c r="H1510" i="86"/>
  <c r="H1506" i="86"/>
  <c r="H1502" i="86"/>
  <c r="H1498" i="86"/>
  <c r="H1494" i="86"/>
  <c r="I1346" i="86"/>
  <c r="I1338" i="86"/>
  <c r="I1330" i="86"/>
  <c r="I1322" i="86"/>
  <c r="I1314" i="86"/>
  <c r="I1492" i="86"/>
  <c r="I1488" i="86"/>
  <c r="I1484" i="86"/>
  <c r="I1480" i="86"/>
  <c r="I1476" i="86"/>
  <c r="I1472" i="86"/>
  <c r="I1468" i="86"/>
  <c r="I1464" i="86"/>
  <c r="I1460" i="86"/>
  <c r="I1456" i="86"/>
  <c r="I1452" i="86"/>
  <c r="I1448" i="86"/>
  <c r="I1444" i="86"/>
  <c r="I1440" i="86"/>
  <c r="I1436" i="86"/>
  <c r="I1432" i="86"/>
  <c r="I1428" i="86"/>
  <c r="I1424" i="86"/>
  <c r="I1420" i="86"/>
  <c r="I1416" i="86"/>
  <c r="I1412" i="86"/>
  <c r="I1408" i="86"/>
  <c r="I1404" i="86"/>
  <c r="I1400" i="86"/>
  <c r="I1396" i="86"/>
  <c r="I1391" i="86"/>
  <c r="I1387" i="86"/>
  <c r="I1383" i="86"/>
  <c r="I1379" i="86"/>
  <c r="I1375" i="86"/>
  <c r="I1371" i="86"/>
  <c r="I1367" i="86"/>
  <c r="I1363" i="86"/>
  <c r="I1359" i="86"/>
  <c r="I1355" i="86"/>
  <c r="I1351" i="86"/>
  <c r="I1343" i="86"/>
  <c r="I1335" i="86"/>
  <c r="I1327" i="86"/>
  <c r="I1319" i="86"/>
  <c r="I1311" i="86"/>
  <c r="H1490" i="86"/>
  <c r="H1486" i="86"/>
  <c r="H1482" i="86"/>
  <c r="H1478" i="86"/>
  <c r="H1474" i="86"/>
  <c r="H1470" i="86"/>
  <c r="H1466" i="86"/>
  <c r="H1462" i="86"/>
  <c r="H1458" i="86"/>
  <c r="I1816" i="86"/>
  <c r="H1757" i="86"/>
  <c r="G1757" i="86"/>
  <c r="I1703" i="86"/>
  <c r="H1739" i="86"/>
  <c r="H1689" i="86"/>
  <c r="G1731" i="86"/>
  <c r="G1694" i="86"/>
  <c r="I1658" i="86"/>
  <c r="I1629" i="86"/>
  <c r="I1601" i="86"/>
  <c r="H1661" i="86"/>
  <c r="H1643" i="86"/>
  <c r="H1623" i="86"/>
  <c r="H1605" i="86"/>
  <c r="H1585" i="86"/>
  <c r="G1650" i="86"/>
  <c r="G1633" i="86"/>
  <c r="G1618" i="86"/>
  <c r="G1604" i="86"/>
  <c r="G1590" i="86"/>
  <c r="G1576" i="86"/>
  <c r="G1561" i="86"/>
  <c r="G1549" i="86"/>
  <c r="G1538" i="86"/>
  <c r="G1528" i="86"/>
  <c r="G1517" i="86"/>
  <c r="G1506" i="86"/>
  <c r="G1496" i="86"/>
  <c r="I1569" i="86"/>
  <c r="I1558" i="86"/>
  <c r="I1548" i="86"/>
  <c r="I1537" i="86"/>
  <c r="I1526" i="86"/>
  <c r="I1516" i="86"/>
  <c r="I1505" i="86"/>
  <c r="H1578" i="86"/>
  <c r="H1569" i="86"/>
  <c r="H1561" i="86"/>
  <c r="H1553" i="86"/>
  <c r="H1545" i="86"/>
  <c r="H1537" i="86"/>
  <c r="H1529" i="86"/>
  <c r="H1524" i="86"/>
  <c r="H1519" i="86"/>
  <c r="H1513" i="86"/>
  <c r="H1508" i="86"/>
  <c r="H1503" i="86"/>
  <c r="H1497" i="86"/>
  <c r="I1350" i="86"/>
  <c r="I1340" i="86"/>
  <c r="I1328" i="86"/>
  <c r="I1318" i="86"/>
  <c r="I1493" i="86"/>
  <c r="I1487" i="86"/>
  <c r="I1482" i="86"/>
  <c r="I1477" i="86"/>
  <c r="I1471" i="86"/>
  <c r="I1466" i="86"/>
  <c r="I1461" i="86"/>
  <c r="I1455" i="86"/>
  <c r="I1450" i="86"/>
  <c r="I1445" i="86"/>
  <c r="I1439" i="86"/>
  <c r="I1434" i="86"/>
  <c r="I1429" i="86"/>
  <c r="I1423" i="86"/>
  <c r="I1418" i="86"/>
  <c r="I1413" i="86"/>
  <c r="I1407" i="86"/>
  <c r="I1402" i="86"/>
  <c r="I1397" i="86"/>
  <c r="I1390" i="86"/>
  <c r="I1385" i="86"/>
  <c r="I1380" i="86"/>
  <c r="I1374" i="86"/>
  <c r="I1369" i="86"/>
  <c r="I1364" i="86"/>
  <c r="I1358" i="86"/>
  <c r="I1353" i="86"/>
  <c r="I1345" i="86"/>
  <c r="I1333" i="86"/>
  <c r="I1323" i="86"/>
  <c r="I1313" i="86"/>
  <c r="H1489" i="86"/>
  <c r="H1484" i="86"/>
  <c r="H1479" i="86"/>
  <c r="H1473" i="86"/>
  <c r="H1468" i="86"/>
  <c r="H1463" i="86"/>
  <c r="H1457" i="86"/>
  <c r="H1453" i="86"/>
  <c r="H1449" i="86"/>
  <c r="H1445" i="86"/>
  <c r="H1441" i="86"/>
  <c r="H1437" i="86"/>
  <c r="H1433" i="86"/>
  <c r="H1429" i="86"/>
  <c r="H1425" i="86"/>
  <c r="H1421" i="86"/>
  <c r="H1417" i="86"/>
  <c r="H1413" i="86"/>
  <c r="H1409" i="86"/>
  <c r="H1405" i="86"/>
  <c r="H1401" i="86"/>
  <c r="H1397" i="86"/>
  <c r="H1393" i="86"/>
  <c r="H1389" i="86"/>
  <c r="H1385" i="86"/>
  <c r="H1381" i="86"/>
  <c r="H1377" i="86"/>
  <c r="H1373" i="86"/>
  <c r="H1369" i="86"/>
  <c r="H1365" i="86"/>
  <c r="H1361" i="86"/>
  <c r="H1357" i="86"/>
  <c r="H1353" i="86"/>
  <c r="H1349" i="86"/>
  <c r="H1345" i="86"/>
  <c r="H1341" i="86"/>
  <c r="H1337" i="86"/>
  <c r="H1333" i="86"/>
  <c r="H1329" i="86"/>
  <c r="I1494" i="86"/>
  <c r="G1490" i="86"/>
  <c r="G1486" i="86"/>
  <c r="G1482" i="86"/>
  <c r="G1478" i="86"/>
  <c r="G1474" i="86"/>
  <c r="G1470" i="86"/>
  <c r="G1466" i="86"/>
  <c r="G1462" i="86"/>
  <c r="G1458" i="86"/>
  <c r="G1454" i="86"/>
  <c r="G1450" i="86"/>
  <c r="G1446" i="86"/>
  <c r="G1442" i="86"/>
  <c r="G1438" i="86"/>
  <c r="G1434" i="86"/>
  <c r="G1430" i="86"/>
  <c r="G1426" i="86"/>
  <c r="G1422" i="86"/>
  <c r="G1418" i="86"/>
  <c r="G1414" i="86"/>
  <c r="G1410" i="86"/>
  <c r="G1406" i="86"/>
  <c r="G1402" i="86"/>
  <c r="G1398" i="86"/>
  <c r="G1394" i="86"/>
  <c r="G1390" i="86"/>
  <c r="G1386" i="86"/>
  <c r="G1382" i="86"/>
  <c r="G1378" i="86"/>
  <c r="G1374" i="86"/>
  <c r="G1370" i="86"/>
  <c r="G1366" i="86"/>
  <c r="G1362" i="86"/>
  <c r="I1777" i="86"/>
  <c r="G1820" i="86"/>
  <c r="I1742" i="86"/>
  <c r="I1693" i="86"/>
  <c r="H1728" i="86"/>
  <c r="H1675" i="86"/>
  <c r="G1722" i="86"/>
  <c r="G1685" i="86"/>
  <c r="I1650" i="86"/>
  <c r="I1622" i="86"/>
  <c r="I1594" i="86"/>
  <c r="H1656" i="86"/>
  <c r="H1637" i="86"/>
  <c r="H1619" i="86"/>
  <c r="H1600" i="86"/>
  <c r="H1580" i="86"/>
  <c r="G1648" i="86"/>
  <c r="G1629" i="86"/>
  <c r="G1614" i="86"/>
  <c r="G1601" i="86"/>
  <c r="G1586" i="86"/>
  <c r="G1572" i="86"/>
  <c r="G1558" i="86"/>
  <c r="G1546" i="86"/>
  <c r="G1536" i="86"/>
  <c r="G1525" i="86"/>
  <c r="G1514" i="86"/>
  <c r="G1504" i="86"/>
  <c r="I1577" i="86"/>
  <c r="I1566" i="86"/>
  <c r="I1556" i="86"/>
  <c r="I1545" i="86"/>
  <c r="I1534" i="86"/>
  <c r="I1524" i="86"/>
  <c r="I1513" i="86"/>
  <c r="I1502" i="86"/>
  <c r="H1576" i="86"/>
  <c r="H1567" i="86"/>
  <c r="H1559" i="86"/>
  <c r="H1551" i="86"/>
  <c r="H1543" i="86"/>
  <c r="H1535" i="86"/>
  <c r="H1528" i="86"/>
  <c r="H1523" i="86"/>
  <c r="H1517" i="86"/>
  <c r="H1512" i="86"/>
  <c r="H1507" i="86"/>
  <c r="H1501" i="86"/>
  <c r="H1496" i="86"/>
  <c r="I1348" i="86"/>
  <c r="I1336" i="86"/>
  <c r="I1326" i="86"/>
  <c r="I1316" i="86"/>
  <c r="I1491" i="86"/>
  <c r="I1486" i="86"/>
  <c r="I1481" i="86"/>
  <c r="I1475" i="86"/>
  <c r="I1470" i="86"/>
  <c r="I1465" i="86"/>
  <c r="I1459" i="86"/>
  <c r="I1454" i="86"/>
  <c r="I1449" i="86"/>
  <c r="I1443" i="86"/>
  <c r="I1438" i="86"/>
  <c r="I1433" i="86"/>
  <c r="I1427" i="86"/>
  <c r="I1422" i="86"/>
  <c r="I1417" i="86"/>
  <c r="I1411" i="86"/>
  <c r="I1406" i="86"/>
  <c r="I1401" i="86"/>
  <c r="I1395" i="86"/>
  <c r="I1389" i="86"/>
  <c r="I1384" i="86"/>
  <c r="I1378" i="86"/>
  <c r="I1373" i="86"/>
  <c r="I1368" i="86"/>
  <c r="I1362" i="86"/>
  <c r="I1357" i="86"/>
  <c r="I1352" i="86"/>
  <c r="I1341" i="86"/>
  <c r="I1331" i="86"/>
  <c r="I1321" i="86"/>
  <c r="H1493" i="86"/>
  <c r="H1488" i="86"/>
  <c r="BI1172" i="21"/>
  <c r="AI1172" i="21"/>
  <c r="I1821" i="86"/>
  <c r="AX1198" i="21"/>
  <c r="AL1250" i="21"/>
  <c r="AI1251" i="21"/>
  <c r="AL1199" i="21"/>
  <c r="BK1172" i="21"/>
  <c r="G1636" i="86"/>
  <c r="G1641" i="86"/>
  <c r="G1646" i="86"/>
  <c r="G1652" i="86"/>
  <c r="G1657" i="86"/>
  <c r="G1662" i="86"/>
  <c r="H1583" i="86"/>
  <c r="H1588" i="86"/>
  <c r="H1593" i="86"/>
  <c r="H1599" i="86"/>
  <c r="H1604" i="86"/>
  <c r="H1609" i="86"/>
  <c r="H1615" i="86"/>
  <c r="H1620" i="86"/>
  <c r="H1625" i="86"/>
  <c r="H1631" i="86"/>
  <c r="H1636" i="86"/>
  <c r="H1641" i="86"/>
  <c r="H1647" i="86"/>
  <c r="H1652" i="86"/>
  <c r="H1657" i="86"/>
  <c r="H1663" i="86"/>
  <c r="I1582" i="86"/>
  <c r="I1587" i="86"/>
  <c r="I1593" i="86"/>
  <c r="I1598" i="86"/>
  <c r="I1603" i="86"/>
  <c r="I1609" i="86"/>
  <c r="I1614" i="86"/>
  <c r="I1619" i="86"/>
  <c r="I1625" i="86"/>
  <c r="I1630" i="86"/>
  <c r="I1635" i="86"/>
  <c r="I1641" i="86"/>
  <c r="I1646" i="86"/>
  <c r="I1651" i="86"/>
  <c r="I1657" i="86"/>
  <c r="I1662" i="86"/>
  <c r="G1669" i="86"/>
  <c r="G1677" i="86"/>
  <c r="G1683" i="86"/>
  <c r="G1690" i="86"/>
  <c r="G1698" i="86"/>
  <c r="G1705" i="86"/>
  <c r="G1711" i="86"/>
  <c r="G1719" i="86"/>
  <c r="G1726" i="86"/>
  <c r="G1733" i="86"/>
  <c r="G1741" i="86"/>
  <c r="G1747" i="86"/>
  <c r="H1669" i="86"/>
  <c r="H1679" i="86"/>
  <c r="H1688" i="86"/>
  <c r="H1696" i="86"/>
  <c r="H1707" i="86"/>
  <c r="H1716" i="86"/>
  <c r="H1725" i="86"/>
  <c r="H1736" i="86"/>
  <c r="H1744" i="86"/>
  <c r="I1667" i="86"/>
  <c r="I1678" i="86"/>
  <c r="I1687" i="86"/>
  <c r="I1695" i="86"/>
  <c r="I1706" i="86"/>
  <c r="I1715" i="86"/>
  <c r="I1725" i="86"/>
  <c r="I1735" i="86"/>
  <c r="I1743" i="86"/>
  <c r="G1753" i="86"/>
  <c r="G1763" i="86"/>
  <c r="G1776" i="86"/>
  <c r="G1794" i="86"/>
  <c r="G1814" i="86"/>
  <c r="G1832" i="86"/>
  <c r="H1766" i="86"/>
  <c r="H1790" i="86"/>
  <c r="H1821" i="86"/>
  <c r="I1761" i="86"/>
  <c r="I1792" i="86"/>
  <c r="AI1199" i="21"/>
  <c r="AR1199" i="21"/>
  <c r="AI1250" i="21"/>
  <c r="AR1225" i="21"/>
  <c r="AX1173" i="21"/>
  <c r="I1831" i="86"/>
  <c r="I1827" i="86"/>
  <c r="I1823" i="86"/>
  <c r="I1819" i="86"/>
  <c r="I1815" i="86"/>
  <c r="I1811" i="86"/>
  <c r="I1807" i="86"/>
  <c r="I1803" i="86"/>
  <c r="I1799" i="86"/>
  <c r="I1795" i="86"/>
  <c r="I1791" i="86"/>
  <c r="I1787" i="86"/>
  <c r="I1783" i="86"/>
  <c r="I1779" i="86"/>
  <c r="I1775" i="86"/>
  <c r="I1771" i="86"/>
  <c r="I1767" i="86"/>
  <c r="I1763" i="86"/>
  <c r="I1759" i="86"/>
  <c r="I1755" i="86"/>
  <c r="I1751" i="86"/>
  <c r="H1832" i="86"/>
  <c r="H1828" i="86"/>
  <c r="H1824" i="86"/>
  <c r="H1820" i="86"/>
  <c r="H1816" i="86"/>
  <c r="H1812" i="86"/>
  <c r="H1808" i="86"/>
  <c r="H1804" i="86"/>
  <c r="H1800" i="86"/>
  <c r="H1796" i="86"/>
  <c r="H1792" i="86"/>
  <c r="H1788" i="86"/>
  <c r="H1784" i="86"/>
  <c r="H1780" i="86"/>
  <c r="H1776" i="86"/>
  <c r="H1772" i="86"/>
  <c r="H1768" i="86"/>
  <c r="H1764" i="86"/>
  <c r="H1760" i="86"/>
  <c r="H1756" i="86"/>
  <c r="H1752" i="86"/>
  <c r="G1833" i="86"/>
  <c r="G1829" i="86"/>
  <c r="G1825" i="86"/>
  <c r="G1821" i="86"/>
  <c r="G1817" i="86"/>
  <c r="G1813" i="86"/>
  <c r="G1809" i="86"/>
  <c r="G1805" i="86"/>
  <c r="G1801" i="86"/>
  <c r="G1797" i="86"/>
  <c r="G1793" i="86"/>
  <c r="G1789" i="86"/>
  <c r="G1785" i="86"/>
  <c r="G1781" i="86"/>
  <c r="G1777" i="86"/>
  <c r="G1773" i="86"/>
  <c r="G1769" i="86"/>
  <c r="G1765" i="86"/>
  <c r="I1830" i="86"/>
  <c r="I1826" i="86"/>
  <c r="I1822" i="86"/>
  <c r="I1818" i="86"/>
  <c r="I1814" i="86"/>
  <c r="I1810" i="86"/>
  <c r="I1806" i="86"/>
  <c r="I1802" i="86"/>
  <c r="I1798" i="86"/>
  <c r="I1794" i="86"/>
  <c r="I1790" i="86"/>
  <c r="I1786" i="86"/>
  <c r="I1782" i="86"/>
  <c r="I1778" i="86"/>
  <c r="I1774" i="86"/>
  <c r="I1770" i="86"/>
  <c r="I1766" i="86"/>
  <c r="I1762" i="86"/>
  <c r="I1758" i="86"/>
  <c r="I1754" i="86"/>
  <c r="I1750" i="86"/>
  <c r="H1831" i="86"/>
  <c r="H1827" i="86"/>
  <c r="H1823" i="86"/>
  <c r="H1819" i="86"/>
  <c r="H1815" i="86"/>
  <c r="H1811" i="86"/>
  <c r="H1807" i="86"/>
  <c r="H1803" i="86"/>
  <c r="H1799" i="86"/>
  <c r="H1795" i="86"/>
  <c r="H1791" i="86"/>
  <c r="H1787" i="86"/>
  <c r="H1783" i="86"/>
  <c r="H1779" i="86"/>
  <c r="H1775" i="86"/>
  <c r="I1828" i="86"/>
  <c r="I1820" i="86"/>
  <c r="I1812" i="86"/>
  <c r="I1804" i="86"/>
  <c r="I1796" i="86"/>
  <c r="I1788" i="86"/>
  <c r="I1780" i="86"/>
  <c r="I1772" i="86"/>
  <c r="I1764" i="86"/>
  <c r="I1756" i="86"/>
  <c r="H1833" i="86"/>
  <c r="H1825" i="86"/>
  <c r="H1817" i="86"/>
  <c r="H1809" i="86"/>
  <c r="H1801" i="86"/>
  <c r="H1793" i="86"/>
  <c r="H1785" i="86"/>
  <c r="H1777" i="86"/>
  <c r="H1770" i="86"/>
  <c r="H1765" i="86"/>
  <c r="H1759" i="86"/>
  <c r="H1754" i="86"/>
  <c r="H1749" i="86"/>
  <c r="G1828" i="86"/>
  <c r="G1823" i="86"/>
  <c r="G1818" i="86"/>
  <c r="G1812" i="86"/>
  <c r="G1807" i="86"/>
  <c r="G1802" i="86"/>
  <c r="G1796" i="86"/>
  <c r="G1791" i="86"/>
  <c r="G1786" i="86"/>
  <c r="G1780" i="86"/>
  <c r="G1775" i="86"/>
  <c r="G1770" i="86"/>
  <c r="G1764" i="86"/>
  <c r="G1760" i="86"/>
  <c r="G1756" i="86"/>
  <c r="G1752" i="86"/>
  <c r="I1748" i="86"/>
  <c r="I1744" i="86"/>
  <c r="I1740" i="86"/>
  <c r="I1736" i="86"/>
  <c r="I1732" i="86"/>
  <c r="I1728" i="86"/>
  <c r="I1724" i="86"/>
  <c r="I1720" i="86"/>
  <c r="I1716" i="86"/>
  <c r="I1712" i="86"/>
  <c r="I1708" i="86"/>
  <c r="I1704" i="86"/>
  <c r="I1700" i="86"/>
  <c r="I1696" i="86"/>
  <c r="I1692" i="86"/>
  <c r="I1688" i="86"/>
  <c r="I1684" i="86"/>
  <c r="I1680" i="86"/>
  <c r="I1676" i="86"/>
  <c r="I1672" i="86"/>
  <c r="I1668" i="86"/>
  <c r="I1664" i="86"/>
  <c r="H1746" i="86"/>
  <c r="H1742" i="86"/>
  <c r="H1738" i="86"/>
  <c r="H1734" i="86"/>
  <c r="H1730" i="86"/>
  <c r="H1726" i="86"/>
  <c r="H1722" i="86"/>
  <c r="H1718" i="86"/>
  <c r="H1714" i="86"/>
  <c r="H1710" i="86"/>
  <c r="H1706" i="86"/>
  <c r="H1702" i="86"/>
  <c r="H1698" i="86"/>
  <c r="H1694" i="86"/>
  <c r="H1690" i="86"/>
  <c r="H1686" i="86"/>
  <c r="H1682" i="86"/>
  <c r="H1678" i="86"/>
  <c r="H1674" i="86"/>
  <c r="I1829" i="86"/>
  <c r="I1817" i="86"/>
  <c r="I1808" i="86"/>
  <c r="I1797" i="86"/>
  <c r="I1785" i="86"/>
  <c r="I1776" i="86"/>
  <c r="I1765" i="86"/>
  <c r="I1753" i="86"/>
  <c r="H1829" i="86"/>
  <c r="H1818" i="86"/>
  <c r="H1806" i="86"/>
  <c r="H1797" i="86"/>
  <c r="H1786" i="86"/>
  <c r="H1774" i="86"/>
  <c r="H1767" i="86"/>
  <c r="H1761" i="86"/>
  <c r="H1753" i="86"/>
  <c r="G1831" i="86"/>
  <c r="G1824" i="86"/>
  <c r="G1816" i="86"/>
  <c r="G1810" i="86"/>
  <c r="G1803" i="86"/>
  <c r="G1795" i="86"/>
  <c r="G1788" i="86"/>
  <c r="G1782" i="86"/>
  <c r="G1774" i="86"/>
  <c r="G1767" i="86"/>
  <c r="G1761" i="86"/>
  <c r="G1755" i="86"/>
  <c r="G1750" i="86"/>
  <c r="I1745" i="86"/>
  <c r="I1739" i="86"/>
  <c r="I1734" i="86"/>
  <c r="I1729" i="86"/>
  <c r="I1723" i="86"/>
  <c r="I1718" i="86"/>
  <c r="I1713" i="86"/>
  <c r="I1707" i="86"/>
  <c r="I1702" i="86"/>
  <c r="I1697" i="86"/>
  <c r="I1691" i="86"/>
  <c r="I1686" i="86"/>
  <c r="I1681" i="86"/>
  <c r="I1675" i="86"/>
  <c r="I1670" i="86"/>
  <c r="I1665" i="86"/>
  <c r="H1745" i="86"/>
  <c r="H1740" i="86"/>
  <c r="H1735" i="86"/>
  <c r="H1729" i="86"/>
  <c r="H1724" i="86"/>
  <c r="H1719" i="86"/>
  <c r="H1713" i="86"/>
  <c r="H1708" i="86"/>
  <c r="H1703" i="86"/>
  <c r="H1697" i="86"/>
  <c r="H1692" i="86"/>
  <c r="H1687" i="86"/>
  <c r="H1681" i="86"/>
  <c r="H1676" i="86"/>
  <c r="H1671" i="86"/>
  <c r="H1667" i="86"/>
  <c r="G1748" i="86"/>
  <c r="G1744" i="86"/>
  <c r="G1740" i="86"/>
  <c r="G1736" i="86"/>
  <c r="G1732" i="86"/>
  <c r="G1728" i="86"/>
  <c r="G1724" i="86"/>
  <c r="G1720" i="86"/>
  <c r="G1716" i="86"/>
  <c r="G1712" i="86"/>
  <c r="G1708" i="86"/>
  <c r="G1704" i="86"/>
  <c r="G1700" i="86"/>
  <c r="G1696" i="86"/>
  <c r="G1692" i="86"/>
  <c r="G1688" i="86"/>
  <c r="G1684" i="86"/>
  <c r="G1680" i="86"/>
  <c r="G1676" i="86"/>
  <c r="G1672" i="86"/>
  <c r="G1668" i="86"/>
  <c r="I1824" i="86"/>
  <c r="I1809" i="86"/>
  <c r="I1793" i="86"/>
  <c r="I1781" i="86"/>
  <c r="I1768" i="86"/>
  <c r="I1752" i="86"/>
  <c r="H1822" i="86"/>
  <c r="H1810" i="86"/>
  <c r="H1794" i="86"/>
  <c r="H1781" i="86"/>
  <c r="H1769" i="86"/>
  <c r="H1758" i="86"/>
  <c r="H1750" i="86"/>
  <c r="G1826" i="86"/>
  <c r="G1815" i="86"/>
  <c r="G1806" i="86"/>
  <c r="G1798" i="86"/>
  <c r="G1787" i="86"/>
  <c r="G1778" i="86"/>
  <c r="I1825" i="86"/>
  <c r="I1813" i="86"/>
  <c r="I1800" i="86"/>
  <c r="I1784" i="86"/>
  <c r="I1769" i="86"/>
  <c r="I1757" i="86"/>
  <c r="H1826" i="86"/>
  <c r="H1813" i="86"/>
  <c r="H1798" i="86"/>
  <c r="H1782" i="86"/>
  <c r="H1771" i="86"/>
  <c r="H1762" i="86"/>
  <c r="H1751" i="86"/>
  <c r="G1827" i="86"/>
  <c r="G1819" i="86"/>
  <c r="G1808" i="86"/>
  <c r="G1799" i="86"/>
  <c r="G1790" i="86"/>
  <c r="G1779" i="86"/>
  <c r="G1771" i="86"/>
  <c r="G1762" i="86"/>
  <c r="G1754" i="86"/>
  <c r="I1747" i="86"/>
  <c r="I1741" i="86"/>
  <c r="I1733" i="86"/>
  <c r="I1726" i="86"/>
  <c r="I1719" i="86"/>
  <c r="I1711" i="86"/>
  <c r="I1705" i="86"/>
  <c r="I1698" i="86"/>
  <c r="I1690" i="86"/>
  <c r="I1683" i="86"/>
  <c r="I1677" i="86"/>
  <c r="I1669" i="86"/>
  <c r="H1748" i="86"/>
  <c r="H1741" i="86"/>
  <c r="H1733" i="86"/>
  <c r="H1727" i="86"/>
  <c r="H1720" i="86"/>
  <c r="H1712" i="86"/>
  <c r="H1705" i="86"/>
  <c r="H1699" i="86"/>
  <c r="H1691" i="86"/>
  <c r="H1684" i="86"/>
  <c r="H1677" i="86"/>
  <c r="H1670" i="86"/>
  <c r="H1665" i="86"/>
  <c r="G1745" i="86"/>
  <c r="G1739" i="86"/>
  <c r="G1734" i="86"/>
  <c r="G1729" i="86"/>
  <c r="G1723" i="86"/>
  <c r="G1718" i="86"/>
  <c r="G1713" i="86"/>
  <c r="G1707" i="86"/>
  <c r="G1702" i="86"/>
  <c r="G1697" i="86"/>
  <c r="G1691" i="86"/>
  <c r="G1686" i="86"/>
  <c r="G1681" i="86"/>
  <c r="G1675" i="86"/>
  <c r="G1670" i="86"/>
  <c r="G1665" i="86"/>
  <c r="I1660" i="86"/>
  <c r="I1656" i="86"/>
  <c r="I1652" i="86"/>
  <c r="I1648" i="86"/>
  <c r="I1644" i="86"/>
  <c r="I1640" i="86"/>
  <c r="I1636" i="86"/>
  <c r="I1632" i="86"/>
  <c r="I1628" i="86"/>
  <c r="I1624" i="86"/>
  <c r="I1620" i="86"/>
  <c r="I1616" i="86"/>
  <c r="I1612" i="86"/>
  <c r="I1608" i="86"/>
  <c r="I1604" i="86"/>
  <c r="I1600" i="86"/>
  <c r="I1596" i="86"/>
  <c r="I1592" i="86"/>
  <c r="I1588" i="86"/>
  <c r="I1584" i="86"/>
  <c r="I1580" i="86"/>
  <c r="H1662" i="86"/>
  <c r="H1658" i="86"/>
  <c r="H1654" i="86"/>
  <c r="H1650" i="86"/>
  <c r="H1646" i="86"/>
  <c r="H1642" i="86"/>
  <c r="H1638" i="86"/>
  <c r="H1634" i="86"/>
  <c r="H1630" i="86"/>
  <c r="H1626" i="86"/>
  <c r="H1622" i="86"/>
  <c r="H1618" i="86"/>
  <c r="H1614" i="86"/>
  <c r="H1610" i="86"/>
  <c r="H1606" i="86"/>
  <c r="H1602" i="86"/>
  <c r="H1598" i="86"/>
  <c r="H1594" i="86"/>
  <c r="H1590" i="86"/>
  <c r="H1586" i="86"/>
  <c r="H1582" i="86"/>
  <c r="G1663" i="86"/>
  <c r="G1659" i="86"/>
  <c r="G1655" i="86"/>
  <c r="G1651" i="86"/>
  <c r="G1647" i="86"/>
  <c r="G1643" i="86"/>
  <c r="G1639" i="86"/>
  <c r="G1635" i="86"/>
  <c r="G1631" i="86"/>
  <c r="G1627" i="86"/>
  <c r="G1623" i="86"/>
  <c r="G1619" i="86"/>
  <c r="G1615" i="86"/>
  <c r="G1611" i="86"/>
  <c r="G1607" i="86"/>
  <c r="G1603" i="86"/>
  <c r="G1599" i="86"/>
  <c r="G1595" i="86"/>
  <c r="G1591" i="86"/>
  <c r="G1587" i="86"/>
  <c r="G1583" i="86"/>
  <c r="G1579" i="86"/>
  <c r="G1575" i="86"/>
  <c r="G1571" i="86"/>
  <c r="G1567" i="86"/>
  <c r="G1563" i="86"/>
  <c r="G1559" i="86"/>
  <c r="G1555" i="86"/>
  <c r="G1551" i="86"/>
  <c r="G1547" i="86"/>
  <c r="G1543" i="86"/>
  <c r="G1539" i="86"/>
  <c r="G1535" i="86"/>
  <c r="G1531" i="86"/>
  <c r="G1527" i="86"/>
  <c r="G1523" i="86"/>
  <c r="G1519" i="86"/>
  <c r="G1515" i="86"/>
  <c r="G1511" i="86"/>
  <c r="G1507" i="86"/>
  <c r="G1503" i="86"/>
  <c r="G1499" i="86"/>
  <c r="G1495" i="86"/>
  <c r="I1575" i="86"/>
  <c r="I1571" i="86"/>
  <c r="I1567" i="86"/>
  <c r="I1563" i="86"/>
  <c r="I1559" i="86"/>
  <c r="I1555" i="86"/>
  <c r="I1551" i="86"/>
  <c r="I1547" i="86"/>
  <c r="I1543" i="86"/>
  <c r="I1539" i="86"/>
  <c r="I1535" i="86"/>
  <c r="I1531" i="86"/>
  <c r="I1527" i="86"/>
  <c r="I1523" i="86"/>
  <c r="I1519" i="86"/>
  <c r="I1515" i="86"/>
  <c r="I1511" i="86"/>
  <c r="I1507" i="86"/>
  <c r="I1503" i="86"/>
  <c r="I1499" i="86"/>
  <c r="I1495" i="86"/>
  <c r="H1575" i="86"/>
  <c r="BO1121" i="21" l="1"/>
  <c r="BP1233" i="21"/>
  <c r="H174" i="21"/>
  <c r="H202" i="21"/>
  <c r="BO1127" i="21"/>
  <c r="H315" i="21"/>
  <c r="BB1180" i="21"/>
  <c r="BE1180" i="21" s="1"/>
  <c r="AY1180" i="21"/>
  <c r="BS1169" i="21"/>
  <c r="L329" i="21"/>
  <c r="L484" i="21"/>
  <c r="CB1170" i="21"/>
  <c r="AJ1204" i="21"/>
  <c r="AM1204" i="21" s="1"/>
  <c r="AP1204" i="21" s="1"/>
  <c r="AS1204" i="21" s="1"/>
  <c r="AV1204" i="21" s="1"/>
  <c r="AY1204" i="21" s="1"/>
  <c r="AG1230" i="21"/>
  <c r="BU1169" i="21"/>
  <c r="L385" i="21"/>
  <c r="O50" i="21"/>
  <c r="Q36" i="21"/>
  <c r="U36" i="21" s="1"/>
  <c r="P35" i="21"/>
  <c r="N49" i="21"/>
  <c r="H35" i="21"/>
  <c r="AG1267" i="21"/>
  <c r="AJ1267" i="21" s="1"/>
  <c r="AM1267" i="21" s="1"/>
  <c r="AP1267" i="21" s="1"/>
  <c r="AS1267" i="21" s="1"/>
  <c r="AV1267" i="21" s="1"/>
  <c r="AY1267" i="21" s="1"/>
  <c r="BB1267" i="21" s="1"/>
  <c r="AJ1241" i="21"/>
  <c r="AM1241" i="21" s="1"/>
  <c r="AP1241" i="21" s="1"/>
  <c r="AS1241" i="21" s="1"/>
  <c r="AV1241" i="21" s="1"/>
  <c r="AY1241" i="21" s="1"/>
  <c r="BB1241" i="21" s="1"/>
  <c r="BE1241" i="21" s="1"/>
  <c r="O59" i="21"/>
  <c r="Q45" i="21"/>
  <c r="L1031" i="21"/>
  <c r="CD1223" i="21"/>
  <c r="H208" i="21"/>
  <c r="H191" i="21"/>
  <c r="AM1140" i="21"/>
  <c r="H192" i="21"/>
  <c r="H205" i="21"/>
  <c r="L765" i="21"/>
  <c r="BU1223" i="21"/>
  <c r="L192" i="21"/>
  <c r="CA1120" i="21"/>
  <c r="L123" i="21"/>
  <c r="BX1121" i="21"/>
  <c r="AJ1187" i="21"/>
  <c r="AM1187" i="21" s="1"/>
  <c r="AP1187" i="21" s="1"/>
  <c r="AS1187" i="21" s="1"/>
  <c r="AV1187" i="21" s="1"/>
  <c r="AG1213" i="21"/>
  <c r="Q35" i="21"/>
  <c r="O49" i="21"/>
  <c r="H49" i="21"/>
  <c r="H51" i="21"/>
  <c r="CA1227" i="21"/>
  <c r="L925" i="21"/>
  <c r="L923" i="21"/>
  <c r="N92" i="21"/>
  <c r="P78" i="21"/>
  <c r="H76" i="21"/>
  <c r="N648" i="21"/>
  <c r="N662" i="21" s="1"/>
  <c r="N676" i="21"/>
  <c r="N690" i="21" s="1"/>
  <c r="N704" i="21" s="1"/>
  <c r="N718" i="21" s="1"/>
  <c r="N732" i="21" s="1"/>
  <c r="N746" i="21" s="1"/>
  <c r="N760" i="21" s="1"/>
  <c r="N774" i="21" s="1"/>
  <c r="N788" i="21" s="1"/>
  <c r="N802" i="21" s="1"/>
  <c r="N816" i="21" s="1"/>
  <c r="N830" i="21" s="1"/>
  <c r="N844" i="21" s="1"/>
  <c r="L516" i="21"/>
  <c r="CA1174" i="21"/>
  <c r="L518" i="21"/>
  <c r="H79" i="21"/>
  <c r="AG1209" i="21"/>
  <c r="AJ1183" i="21"/>
  <c r="AM1183" i="21" s="1"/>
  <c r="AP1183" i="21" s="1"/>
  <c r="AS1183" i="21" s="1"/>
  <c r="AV1183" i="21" s="1"/>
  <c r="BO1126" i="21"/>
  <c r="CE1117" i="21"/>
  <c r="L273" i="21"/>
  <c r="AG1205" i="21"/>
  <c r="AJ1179" i="21"/>
  <c r="AM1179" i="21" s="1"/>
  <c r="AP1179" i="21" s="1"/>
  <c r="AS1179" i="21" s="1"/>
  <c r="AV1179" i="21" s="1"/>
  <c r="P56" i="21"/>
  <c r="N70" i="21"/>
  <c r="BB1178" i="21"/>
  <c r="BE1178" i="21" s="1"/>
  <c r="AY1178" i="21"/>
  <c r="CB1223" i="21"/>
  <c r="L891" i="21"/>
  <c r="L1086" i="21"/>
  <c r="CK1222" i="21"/>
  <c r="H81" i="21"/>
  <c r="H69" i="21"/>
  <c r="AP1114" i="21"/>
  <c r="H80" i="21"/>
  <c r="H82" i="21"/>
  <c r="H66" i="21"/>
  <c r="CJ1224" i="21"/>
  <c r="L948" i="21"/>
  <c r="BG1184" i="21"/>
  <c r="BG1185" i="21"/>
  <c r="AF1210" i="21"/>
  <c r="AF1236" i="21" s="1"/>
  <c r="H63" i="21"/>
  <c r="Q65" i="21"/>
  <c r="O79" i="21"/>
  <c r="CM1223" i="21"/>
  <c r="L849" i="21"/>
  <c r="BG1224" i="21"/>
  <c r="AF1250" i="21"/>
  <c r="BG1225" i="21"/>
  <c r="P55" i="21"/>
  <c r="Z55" i="21" s="1"/>
  <c r="N69" i="21"/>
  <c r="AJ1192" i="21"/>
  <c r="AG1218" i="21"/>
  <c r="BS1221" i="21"/>
  <c r="L707" i="21"/>
  <c r="CC1170" i="21"/>
  <c r="L568" i="21"/>
  <c r="BG1241" i="21"/>
  <c r="BG1240" i="21"/>
  <c r="AF1266" i="21"/>
  <c r="CC1118" i="21"/>
  <c r="L218" i="21"/>
  <c r="AJ1170" i="21"/>
  <c r="AM1170" i="21" s="1"/>
  <c r="AP1170" i="21" s="1"/>
  <c r="AS1170" i="21" s="1"/>
  <c r="AV1170" i="21" s="1"/>
  <c r="AG1196" i="21"/>
  <c r="BT1173" i="21"/>
  <c r="L361" i="21"/>
  <c r="CL1224" i="21"/>
  <c r="L976" i="21"/>
  <c r="H39" i="21"/>
  <c r="P85" i="21"/>
  <c r="N99" i="21"/>
  <c r="AF1254" i="21"/>
  <c r="BG1228" i="21"/>
  <c r="BG1229" i="21"/>
  <c r="N649" i="21"/>
  <c r="N663" i="21" s="1"/>
  <c r="N677" i="21"/>
  <c r="N691" i="21" s="1"/>
  <c r="N705" i="21" s="1"/>
  <c r="N719" i="21" s="1"/>
  <c r="N733" i="21" s="1"/>
  <c r="N747" i="21" s="1"/>
  <c r="N761" i="21" s="1"/>
  <c r="N775" i="21" s="1"/>
  <c r="N789" i="21" s="1"/>
  <c r="N803" i="21" s="1"/>
  <c r="N817" i="21" s="1"/>
  <c r="N831" i="21" s="1"/>
  <c r="N72" i="21"/>
  <c r="P58" i="21"/>
  <c r="BR1171" i="21"/>
  <c r="L303" i="21"/>
  <c r="H62" i="21"/>
  <c r="H195" i="21"/>
  <c r="BS1117" i="21"/>
  <c r="L35" i="21"/>
  <c r="P38" i="21"/>
  <c r="W38" i="21" s="1"/>
  <c r="N52" i="21"/>
  <c r="AJ1156" i="21"/>
  <c r="AM1156" i="21" s="1"/>
  <c r="AP1156" i="21" s="1"/>
  <c r="AS1156" i="21" s="1"/>
  <c r="AG1182" i="21"/>
  <c r="H64" i="21"/>
  <c r="BW1221" i="21"/>
  <c r="L791" i="21"/>
  <c r="Q43" i="21"/>
  <c r="AB43" i="21" s="1"/>
  <c r="O57" i="21"/>
  <c r="H193" i="21"/>
  <c r="L414" i="21"/>
  <c r="BW1170" i="21"/>
  <c r="AF1246" i="21"/>
  <c r="BG1221" i="21"/>
  <c r="BG1220" i="21"/>
  <c r="AA42" i="21"/>
  <c r="Q42" i="21"/>
  <c r="O56" i="21"/>
  <c r="CD1171" i="21"/>
  <c r="L597" i="21"/>
  <c r="H67" i="21"/>
  <c r="BG1218" i="21"/>
  <c r="BG1219" i="21"/>
  <c r="AF1244" i="21"/>
  <c r="P48" i="21"/>
  <c r="S48" i="21" s="1"/>
  <c r="N62" i="21"/>
  <c r="H54" i="21"/>
  <c r="H55" i="21"/>
  <c r="H53" i="21"/>
  <c r="H496" i="21"/>
  <c r="N68" i="21"/>
  <c r="P54" i="21"/>
  <c r="AJ1171" i="21"/>
  <c r="AM1171" i="21" s="1"/>
  <c r="AP1171" i="21" s="1"/>
  <c r="AS1171" i="21" s="1"/>
  <c r="AV1171" i="21" s="1"/>
  <c r="AG1197" i="21"/>
  <c r="H306" i="21"/>
  <c r="CC1222" i="21"/>
  <c r="L1002" i="21"/>
  <c r="AJ1169" i="21"/>
  <c r="AM1169" i="21" s="1"/>
  <c r="AP1169" i="21" s="1"/>
  <c r="AS1169" i="21" s="1"/>
  <c r="AV1169" i="21" s="1"/>
  <c r="H319" i="21"/>
  <c r="AG1195" i="21"/>
  <c r="H347" i="21"/>
  <c r="AM1166" i="21"/>
  <c r="H330" i="21"/>
  <c r="O81" i="21"/>
  <c r="Q67" i="21"/>
  <c r="X67" i="21" s="1"/>
  <c r="AJ1146" i="21"/>
  <c r="AM1146" i="21" s="1"/>
  <c r="AP1146" i="21" s="1"/>
  <c r="AS1146" i="21" s="1"/>
  <c r="H178" i="21"/>
  <c r="H168" i="21"/>
  <c r="AG1172" i="21"/>
  <c r="H307" i="21" s="1"/>
  <c r="H177" i="21"/>
  <c r="H300" i="21"/>
  <c r="AG1200" i="21"/>
  <c r="AJ1174" i="21"/>
  <c r="AM1174" i="21" s="1"/>
  <c r="AP1174" i="21" s="1"/>
  <c r="AS1174" i="21" s="1"/>
  <c r="AV1174" i="21" s="1"/>
  <c r="AJ1193" i="21"/>
  <c r="AM1193" i="21" s="1"/>
  <c r="AP1193" i="21" s="1"/>
  <c r="AS1193" i="21" s="1"/>
  <c r="AV1193" i="21" s="1"/>
  <c r="AY1193" i="21" s="1"/>
  <c r="AG1219" i="21"/>
  <c r="O68" i="21"/>
  <c r="Q54" i="21"/>
  <c r="AG1184" i="21"/>
  <c r="AJ1158" i="21"/>
  <c r="AM1158" i="21" s="1"/>
  <c r="AP1158" i="21" s="1"/>
  <c r="AS1158" i="21" s="1"/>
  <c r="O677" i="21"/>
  <c r="O691" i="21" s="1"/>
  <c r="O705" i="21" s="1"/>
  <c r="O719" i="21" s="1"/>
  <c r="O733" i="21" s="1"/>
  <c r="O747" i="21" s="1"/>
  <c r="O761" i="21" s="1"/>
  <c r="O775" i="21" s="1"/>
  <c r="O789" i="21" s="1"/>
  <c r="O803" i="21" s="1"/>
  <c r="O817" i="21" s="1"/>
  <c r="O831" i="21" s="1"/>
  <c r="O649" i="21"/>
  <c r="O663" i="21" s="1"/>
  <c r="BT1223" i="21"/>
  <c r="L737" i="21"/>
  <c r="CF1224" i="21"/>
  <c r="L878" i="21"/>
  <c r="CJ1175" i="21"/>
  <c r="L545" i="21"/>
  <c r="L547" i="21"/>
  <c r="L93" i="21"/>
  <c r="BV1119" i="21"/>
  <c r="H50" i="21"/>
  <c r="L252" i="21"/>
  <c r="CD1122" i="21"/>
  <c r="L250" i="21"/>
  <c r="Q66" i="21"/>
  <c r="O80" i="21"/>
  <c r="CE1178" i="21"/>
  <c r="CE1179" i="21" s="1"/>
  <c r="CE1182" i="21"/>
  <c r="CE1183" i="21" s="1"/>
  <c r="CE1184" i="21" s="1"/>
  <c r="CE1185" i="21" s="1"/>
  <c r="H209" i="21"/>
  <c r="P59" i="21"/>
  <c r="N73" i="21"/>
  <c r="L471" i="21"/>
  <c r="CF1171" i="21"/>
  <c r="AG1185" i="21"/>
  <c r="AJ1159" i="21"/>
  <c r="AM1159" i="21" s="1"/>
  <c r="AP1159" i="21" s="1"/>
  <c r="AS1159" i="21" s="1"/>
  <c r="H68" i="21"/>
  <c r="AG1232" i="21"/>
  <c r="AJ1206" i="21"/>
  <c r="AM1206" i="21" s="1"/>
  <c r="AP1206" i="21" s="1"/>
  <c r="AS1206" i="21" s="1"/>
  <c r="AV1206" i="21" s="1"/>
  <c r="AY1206" i="21" s="1"/>
  <c r="H194" i="21"/>
  <c r="H207" i="21"/>
  <c r="AF1196" i="21"/>
  <c r="AF1222" i="21" s="1"/>
  <c r="BG1171" i="21"/>
  <c r="BG1170" i="21"/>
  <c r="BB1175" i="21"/>
  <c r="BE1175" i="21" s="1"/>
  <c r="AY1175" i="21"/>
  <c r="L679" i="21"/>
  <c r="BR1221" i="21"/>
  <c r="H36" i="21"/>
  <c r="L652" i="21"/>
  <c r="CK1170" i="21"/>
  <c r="AG1181" i="21"/>
  <c r="AJ1155" i="21"/>
  <c r="AM1155" i="21" s="1"/>
  <c r="AP1155" i="21" s="1"/>
  <c r="AS1155" i="21" s="1"/>
  <c r="CE1223" i="21"/>
  <c r="L1059" i="21"/>
  <c r="L162" i="21"/>
  <c r="CB1118" i="21"/>
  <c r="Q44" i="21"/>
  <c r="AC44" i="21" s="1"/>
  <c r="O58" i="21"/>
  <c r="L819" i="21"/>
  <c r="BZ1221" i="21"/>
  <c r="L442" i="21"/>
  <c r="BY1170" i="21"/>
  <c r="L149" i="21"/>
  <c r="CF1119" i="21"/>
  <c r="BB1167" i="21"/>
  <c r="BE1167" i="21" s="1"/>
  <c r="AY1167" i="21"/>
  <c r="P51" i="21"/>
  <c r="V51" i="21" s="1"/>
  <c r="N65" i="21"/>
  <c r="L7" i="21"/>
  <c r="BR1117" i="21"/>
  <c r="Q62" i="21"/>
  <c r="O76" i="21"/>
  <c r="L66" i="21"/>
  <c r="BU1120" i="21"/>
  <c r="BG1181" i="21"/>
  <c r="BG1180" i="21"/>
  <c r="AF1206" i="21"/>
  <c r="AF1232" i="21" s="1"/>
  <c r="H38" i="21"/>
  <c r="BG1227" i="21"/>
  <c r="AF1252" i="21"/>
  <c r="BG1226" i="21"/>
  <c r="O676" i="21"/>
  <c r="O690" i="21" s="1"/>
  <c r="O704" i="21" s="1"/>
  <c r="O718" i="21" s="1"/>
  <c r="O732" i="21" s="1"/>
  <c r="O746" i="21" s="1"/>
  <c r="O760" i="21" s="1"/>
  <c r="O774" i="21" s="1"/>
  <c r="O788" i="21" s="1"/>
  <c r="O802" i="21" s="1"/>
  <c r="O816" i="21" s="1"/>
  <c r="O830" i="21" s="1"/>
  <c r="O844" i="21" s="1"/>
  <c r="O648" i="21"/>
  <c r="O662" i="21" s="1"/>
  <c r="Q69" i="21"/>
  <c r="O83" i="21"/>
  <c r="AD45" i="21"/>
  <c r="P81" i="21"/>
  <c r="N95" i="21"/>
  <c r="BP1173" i="21"/>
  <c r="BP1171" i="21"/>
  <c r="BO1129" i="21"/>
  <c r="BP1172" i="21"/>
  <c r="BO1120" i="21"/>
  <c r="L67" i="21" l="1"/>
  <c r="BU1121" i="21"/>
  <c r="L443" i="21"/>
  <c r="BY1171" i="21"/>
  <c r="AG1245" i="21"/>
  <c r="AJ1245" i="21" s="1"/>
  <c r="AM1245" i="21" s="1"/>
  <c r="AP1245" i="21" s="1"/>
  <c r="AS1245" i="21" s="1"/>
  <c r="AV1245" i="21" s="1"/>
  <c r="AY1245" i="21" s="1"/>
  <c r="BB1245" i="21" s="1"/>
  <c r="AJ1219" i="21"/>
  <c r="AM1219" i="21" s="1"/>
  <c r="AP1219" i="21" s="1"/>
  <c r="AS1219" i="21" s="1"/>
  <c r="AV1219" i="21" s="1"/>
  <c r="AY1219" i="21" s="1"/>
  <c r="BB1219" i="21" s="1"/>
  <c r="BE1219" i="21" s="1"/>
  <c r="BB1169" i="21"/>
  <c r="BE1169" i="21" s="1"/>
  <c r="AY1169" i="21"/>
  <c r="AJ1197" i="21"/>
  <c r="AM1197" i="21" s="1"/>
  <c r="AP1197" i="21" s="1"/>
  <c r="AS1197" i="21" s="1"/>
  <c r="AV1197" i="21" s="1"/>
  <c r="AY1197" i="21" s="1"/>
  <c r="AG1223" i="21"/>
  <c r="P62" i="21"/>
  <c r="S62" i="21" s="1"/>
  <c r="N76" i="21"/>
  <c r="Q56" i="21"/>
  <c r="O70" i="21"/>
  <c r="L36" i="21"/>
  <c r="BS1118" i="21"/>
  <c r="H527" i="21"/>
  <c r="H514" i="21"/>
  <c r="AM1192" i="21"/>
  <c r="AP1192" i="21" s="1"/>
  <c r="AJ1181" i="21"/>
  <c r="AM1181" i="21" s="1"/>
  <c r="AP1181" i="21" s="1"/>
  <c r="AS1181" i="21" s="1"/>
  <c r="AV1181" i="21" s="1"/>
  <c r="AG1207" i="21"/>
  <c r="O94" i="21"/>
  <c r="Q80" i="21"/>
  <c r="L879" i="21"/>
  <c r="CF1225" i="21"/>
  <c r="O845" i="21"/>
  <c r="O859" i="21" s="1"/>
  <c r="O873" i="21"/>
  <c r="O887" i="21" s="1"/>
  <c r="O901" i="21" s="1"/>
  <c r="O915" i="21" s="1"/>
  <c r="O929" i="21" s="1"/>
  <c r="O82" i="21"/>
  <c r="Q68" i="21"/>
  <c r="AJ1200" i="21"/>
  <c r="AM1200" i="21" s="1"/>
  <c r="AP1200" i="21" s="1"/>
  <c r="AS1200" i="21" s="1"/>
  <c r="AV1200" i="21" s="1"/>
  <c r="AY1200" i="21" s="1"/>
  <c r="AG1226" i="21"/>
  <c r="O95" i="21"/>
  <c r="Q81" i="21"/>
  <c r="X81" i="21" s="1"/>
  <c r="AP1166" i="21"/>
  <c r="H386" i="21"/>
  <c r="H384" i="21"/>
  <c r="H389" i="21"/>
  <c r="H401" i="21"/>
  <c r="H400" i="21"/>
  <c r="H398" i="21"/>
  <c r="H329" i="21"/>
  <c r="N82" i="21"/>
  <c r="P68" i="21"/>
  <c r="L598" i="21"/>
  <c r="CD1172" i="21"/>
  <c r="AJ1182" i="21"/>
  <c r="AM1182" i="21" s="1"/>
  <c r="AP1182" i="21" s="1"/>
  <c r="AS1182" i="21" s="1"/>
  <c r="AV1182" i="21" s="1"/>
  <c r="AG1208" i="21"/>
  <c r="H206" i="21"/>
  <c r="P72" i="21"/>
  <c r="N86" i="21"/>
  <c r="BS1222" i="21"/>
  <c r="L708" i="21"/>
  <c r="H489" i="21"/>
  <c r="L892" i="21"/>
  <c r="CB1224" i="21"/>
  <c r="AA56" i="21"/>
  <c r="CE1118" i="21"/>
  <c r="L274" i="21"/>
  <c r="BB1183" i="21"/>
  <c r="BE1183" i="21" s="1"/>
  <c r="AY1183" i="21"/>
  <c r="L519" i="21"/>
  <c r="CA1175" i="21"/>
  <c r="L517" i="21"/>
  <c r="O63" i="21"/>
  <c r="Q49" i="21"/>
  <c r="L124" i="21"/>
  <c r="BX1122" i="21"/>
  <c r="L126" i="21"/>
  <c r="BU1224" i="21"/>
  <c r="L766" i="21"/>
  <c r="H203" i="21"/>
  <c r="H190" i="21"/>
  <c r="Q50" i="21"/>
  <c r="U50" i="21" s="1"/>
  <c r="O64" i="21"/>
  <c r="H318" i="21"/>
  <c r="O72" i="21"/>
  <c r="Q58" i="21"/>
  <c r="CK1171" i="21"/>
  <c r="L653" i="21"/>
  <c r="N873" i="21"/>
  <c r="N887" i="21" s="1"/>
  <c r="N901" i="21" s="1"/>
  <c r="N915" i="21" s="1"/>
  <c r="N929" i="21" s="1"/>
  <c r="N845" i="21"/>
  <c r="N859" i="21" s="1"/>
  <c r="AG1244" i="21"/>
  <c r="H679" i="21"/>
  <c r="AJ1218" i="21"/>
  <c r="H684" i="21"/>
  <c r="H698" i="21"/>
  <c r="L850" i="21"/>
  <c r="CM1224" i="21"/>
  <c r="CK1223" i="21"/>
  <c r="L1087" i="21"/>
  <c r="L926" i="21"/>
  <c r="CA1228" i="21"/>
  <c r="CB1171" i="21"/>
  <c r="L485" i="21"/>
  <c r="BS1170" i="21"/>
  <c r="L330" i="21"/>
  <c r="O97" i="21"/>
  <c r="Q83" i="21"/>
  <c r="AF1258" i="21"/>
  <c r="BG1232" i="21"/>
  <c r="BG1233" i="21"/>
  <c r="CE1224" i="21"/>
  <c r="L1060" i="21"/>
  <c r="L94" i="21"/>
  <c r="BV1120" i="21"/>
  <c r="CJ1176" i="21"/>
  <c r="L548" i="21"/>
  <c r="BT1224" i="21"/>
  <c r="L738" i="21"/>
  <c r="AG1210" i="21"/>
  <c r="AJ1184" i="21"/>
  <c r="AM1184" i="21" s="1"/>
  <c r="AP1184" i="21" s="1"/>
  <c r="AS1184" i="21" s="1"/>
  <c r="AV1184" i="21" s="1"/>
  <c r="H344" i="21"/>
  <c r="AG1221" i="21"/>
  <c r="AJ1195" i="21"/>
  <c r="AM1195" i="21" s="1"/>
  <c r="AP1195" i="21" s="1"/>
  <c r="AS1195" i="21" s="1"/>
  <c r="AV1195" i="21" s="1"/>
  <c r="AY1195" i="21" s="1"/>
  <c r="AY1171" i="21"/>
  <c r="BB1171" i="21"/>
  <c r="BE1171" i="21" s="1"/>
  <c r="Q57" i="21"/>
  <c r="AB57" i="21" s="1"/>
  <c r="O71" i="21"/>
  <c r="H499" i="21"/>
  <c r="N66" i="21"/>
  <c r="P52" i="21"/>
  <c r="W52" i="21" s="1"/>
  <c r="BR1172" i="21"/>
  <c r="L304" i="21"/>
  <c r="P99" i="21"/>
  <c r="N113" i="21"/>
  <c r="L977" i="21"/>
  <c r="CL1225" i="21"/>
  <c r="AJ1196" i="21"/>
  <c r="AM1196" i="21" s="1"/>
  <c r="AP1196" i="21" s="1"/>
  <c r="AS1196" i="21" s="1"/>
  <c r="AV1196" i="21" s="1"/>
  <c r="AY1196" i="21" s="1"/>
  <c r="AG1222" i="21"/>
  <c r="CC1171" i="21"/>
  <c r="L569" i="21"/>
  <c r="O93" i="21"/>
  <c r="Q79" i="21"/>
  <c r="BG1237" i="21"/>
  <c r="AF1262" i="21"/>
  <c r="BG1236" i="21"/>
  <c r="CJ1225" i="21"/>
  <c r="L949" i="21"/>
  <c r="H104" i="21"/>
  <c r="H107" i="21"/>
  <c r="AS1114" i="21"/>
  <c r="H94" i="21"/>
  <c r="H93" i="21"/>
  <c r="H90" i="21"/>
  <c r="H108" i="21"/>
  <c r="H96" i="21"/>
  <c r="H106" i="21"/>
  <c r="H109" i="21"/>
  <c r="H105" i="21"/>
  <c r="H91" i="21"/>
  <c r="H92" i="21"/>
  <c r="H95" i="21"/>
  <c r="AG1231" i="21"/>
  <c r="AJ1205" i="21"/>
  <c r="AM1205" i="21" s="1"/>
  <c r="AP1205" i="21" s="1"/>
  <c r="AS1205" i="21" s="1"/>
  <c r="AV1205" i="21" s="1"/>
  <c r="AY1205" i="21" s="1"/>
  <c r="H189" i="21"/>
  <c r="N886" i="21"/>
  <c r="N900" i="21" s="1"/>
  <c r="N914" i="21" s="1"/>
  <c r="N928" i="21" s="1"/>
  <c r="N942" i="21" s="1"/>
  <c r="N858" i="21"/>
  <c r="N872" i="21" s="1"/>
  <c r="P92" i="21"/>
  <c r="N106" i="21"/>
  <c r="AG1239" i="21"/>
  <c r="AJ1213" i="21"/>
  <c r="AM1213" i="21" s="1"/>
  <c r="AP1213" i="21" s="1"/>
  <c r="AS1213" i="21" s="1"/>
  <c r="AV1213" i="21" s="1"/>
  <c r="AY1213" i="21" s="1"/>
  <c r="CA1121" i="21"/>
  <c r="L193" i="21"/>
  <c r="H230" i="21"/>
  <c r="AP1140" i="21"/>
  <c r="H219" i="21"/>
  <c r="H223" i="21"/>
  <c r="H236" i="21"/>
  <c r="H234" i="21"/>
  <c r="H218" i="21"/>
  <c r="H235" i="21"/>
  <c r="H217" i="21"/>
  <c r="H216" i="21"/>
  <c r="H221" i="21"/>
  <c r="H232" i="21"/>
  <c r="H231" i="21"/>
  <c r="H222" i="21"/>
  <c r="H233" i="21"/>
  <c r="L1032" i="21"/>
  <c r="CD1224" i="21"/>
  <c r="T35" i="21"/>
  <c r="L386" i="21"/>
  <c r="BU1170" i="21"/>
  <c r="H188" i="21"/>
  <c r="O858" i="21"/>
  <c r="O872" i="21" s="1"/>
  <c r="O886" i="21"/>
  <c r="O900" i="21" s="1"/>
  <c r="O914" i="21" s="1"/>
  <c r="O928" i="21" s="1"/>
  <c r="O942" i="21" s="1"/>
  <c r="L8" i="21"/>
  <c r="BR1118" i="21"/>
  <c r="BR1222" i="21"/>
  <c r="L680" i="21"/>
  <c r="CF1172" i="21"/>
  <c r="L472" i="21"/>
  <c r="L792" i="21"/>
  <c r="BW1222" i="21"/>
  <c r="L362" i="21"/>
  <c r="L364" i="21"/>
  <c r="BT1174" i="21"/>
  <c r="CC1119" i="21"/>
  <c r="L219" i="21"/>
  <c r="H500" i="21"/>
  <c r="AY1179" i="21"/>
  <c r="BB1179" i="21"/>
  <c r="BE1179" i="21" s="1"/>
  <c r="AJ1209" i="21"/>
  <c r="AM1209" i="21" s="1"/>
  <c r="AP1209" i="21" s="1"/>
  <c r="AS1209" i="21" s="1"/>
  <c r="AV1209" i="21" s="1"/>
  <c r="AY1209" i="21" s="1"/>
  <c r="AG1235" i="21"/>
  <c r="Q59" i="21"/>
  <c r="AD59" i="21" s="1"/>
  <c r="O73" i="21"/>
  <c r="P49" i="21"/>
  <c r="T49" i="21" s="1"/>
  <c r="N63" i="21"/>
  <c r="P95" i="21"/>
  <c r="N109" i="21"/>
  <c r="Q76" i="21"/>
  <c r="O90" i="21"/>
  <c r="P65" i="21"/>
  <c r="V65" i="21" s="1"/>
  <c r="N79" i="21"/>
  <c r="CF1120" i="21"/>
  <c r="L150" i="21"/>
  <c r="L820" i="21"/>
  <c r="BZ1222" i="21"/>
  <c r="L163" i="21"/>
  <c r="CB1119" i="21"/>
  <c r="AF1248" i="21"/>
  <c r="BG1222" i="21"/>
  <c r="BG1223" i="21"/>
  <c r="AG1258" i="21"/>
  <c r="AJ1258" i="21" s="1"/>
  <c r="AM1258" i="21" s="1"/>
  <c r="AP1258" i="21" s="1"/>
  <c r="AS1258" i="21" s="1"/>
  <c r="AV1258" i="21" s="1"/>
  <c r="AY1258" i="21" s="1"/>
  <c r="BB1258" i="21" s="1"/>
  <c r="AJ1232" i="21"/>
  <c r="AM1232" i="21" s="1"/>
  <c r="AP1232" i="21" s="1"/>
  <c r="AS1232" i="21" s="1"/>
  <c r="AV1232" i="21" s="1"/>
  <c r="AY1232" i="21" s="1"/>
  <c r="BB1232" i="21" s="1"/>
  <c r="BE1232" i="21" s="1"/>
  <c r="AG1211" i="21"/>
  <c r="AJ1185" i="21"/>
  <c r="AM1185" i="21" s="1"/>
  <c r="AP1185" i="21" s="1"/>
  <c r="AS1185" i="21" s="1"/>
  <c r="AV1185" i="21" s="1"/>
  <c r="N87" i="21"/>
  <c r="P73" i="21"/>
  <c r="L636" i="21"/>
  <c r="CE1180" i="21"/>
  <c r="CD1123" i="21"/>
  <c r="L253" i="21"/>
  <c r="L251" i="21"/>
  <c r="BB1174" i="21"/>
  <c r="BE1174" i="21" s="1"/>
  <c r="AY1174" i="21"/>
  <c r="AG1198" i="21"/>
  <c r="H501" i="21" s="1"/>
  <c r="AJ1172" i="21"/>
  <c r="H331" i="21" s="1"/>
  <c r="H320" i="21"/>
  <c r="H317" i="21"/>
  <c r="H301" i="21"/>
  <c r="H302" i="21"/>
  <c r="H314" i="21"/>
  <c r="H342" i="21"/>
  <c r="H333" i="21"/>
  <c r="H334" i="21"/>
  <c r="H308" i="21"/>
  <c r="L1003" i="21"/>
  <c r="CC1223" i="21"/>
  <c r="Y54" i="21"/>
  <c r="BW1171" i="21"/>
  <c r="L415" i="21"/>
  <c r="AC58" i="21"/>
  <c r="AY1170" i="21"/>
  <c r="BB1170" i="21"/>
  <c r="BE1170" i="21" s="1"/>
  <c r="H498" i="21"/>
  <c r="N83" i="21"/>
  <c r="P69" i="21"/>
  <c r="Z69" i="21" s="1"/>
  <c r="P70" i="21"/>
  <c r="N84" i="21"/>
  <c r="H303" i="21"/>
  <c r="AY1187" i="21"/>
  <c r="BB1187" i="21"/>
  <c r="BE1187" i="21" s="1"/>
  <c r="H204" i="21"/>
  <c r="AJ1230" i="21"/>
  <c r="AM1230" i="21" s="1"/>
  <c r="AP1230" i="21" s="1"/>
  <c r="AS1230" i="21" s="1"/>
  <c r="AV1230" i="21" s="1"/>
  <c r="AY1230" i="21" s="1"/>
  <c r="BB1230" i="21" s="1"/>
  <c r="BE1230" i="21" s="1"/>
  <c r="AG1256" i="21"/>
  <c r="AJ1256" i="21" s="1"/>
  <c r="AM1256" i="21" s="1"/>
  <c r="AP1256" i="21" s="1"/>
  <c r="AS1256" i="21" s="1"/>
  <c r="AV1256" i="21" s="1"/>
  <c r="AY1256" i="21" s="1"/>
  <c r="BB1256" i="21" s="1"/>
  <c r="H220" i="21"/>
  <c r="L254" i="21" l="1"/>
  <c r="CD1124" i="21"/>
  <c r="P87" i="21"/>
  <c r="N101" i="21"/>
  <c r="H683" i="21"/>
  <c r="L363" i="21"/>
  <c r="BT1175" i="21"/>
  <c r="L365" i="21"/>
  <c r="L681" i="21"/>
  <c r="BR1223" i="21"/>
  <c r="H259" i="21"/>
  <c r="H244" i="21"/>
  <c r="H245" i="21"/>
  <c r="H258" i="21"/>
  <c r="AS1140" i="21"/>
  <c r="H246" i="21"/>
  <c r="H247" i="21"/>
  <c r="AG1257" i="21"/>
  <c r="AJ1257" i="21" s="1"/>
  <c r="AM1257" i="21" s="1"/>
  <c r="AP1257" i="21" s="1"/>
  <c r="AS1257" i="21" s="1"/>
  <c r="AV1257" i="21" s="1"/>
  <c r="AY1257" i="21" s="1"/>
  <c r="BB1257" i="21" s="1"/>
  <c r="AJ1231" i="21"/>
  <c r="AM1231" i="21" s="1"/>
  <c r="AP1231" i="21" s="1"/>
  <c r="AS1231" i="21" s="1"/>
  <c r="AV1231" i="21" s="1"/>
  <c r="AY1231" i="21" s="1"/>
  <c r="BB1231" i="21" s="1"/>
  <c r="BE1231" i="21" s="1"/>
  <c r="H136" i="21"/>
  <c r="H118" i="21"/>
  <c r="H134" i="21"/>
  <c r="BB1114" i="21"/>
  <c r="H135" i="21"/>
  <c r="H133" i="21"/>
  <c r="H132" i="21"/>
  <c r="H119" i="21"/>
  <c r="H122" i="21"/>
  <c r="H121" i="21"/>
  <c r="H120" i="21"/>
  <c r="L950" i="21"/>
  <c r="L952" i="21"/>
  <c r="CJ1226" i="21"/>
  <c r="H490" i="21"/>
  <c r="P66" i="21"/>
  <c r="W66" i="21" s="1"/>
  <c r="N80" i="21"/>
  <c r="AY1184" i="21"/>
  <c r="BB1184" i="21"/>
  <c r="BE1184" i="21" s="1"/>
  <c r="BS1171" i="21"/>
  <c r="L331" i="21"/>
  <c r="L851" i="21"/>
  <c r="CM1225" i="21"/>
  <c r="BU1225" i="21"/>
  <c r="L767" i="21"/>
  <c r="L275" i="21"/>
  <c r="CE1119" i="21"/>
  <c r="L599" i="21"/>
  <c r="CD1173" i="21"/>
  <c r="H412" i="21"/>
  <c r="H431" i="21"/>
  <c r="AS1166" i="21"/>
  <c r="H429" i="21"/>
  <c r="H413" i="21"/>
  <c r="H426" i="21"/>
  <c r="H418" i="21"/>
  <c r="O108" i="21"/>
  <c r="Q94" i="21"/>
  <c r="AY1181" i="21"/>
  <c r="BB1181" i="21"/>
  <c r="BE1181" i="21" s="1"/>
  <c r="H516" i="21"/>
  <c r="BS1119" i="21"/>
  <c r="L37" i="21"/>
  <c r="P76" i="21"/>
  <c r="S76" i="21" s="1"/>
  <c r="N90" i="21"/>
  <c r="BY1172" i="21"/>
  <c r="L444" i="21"/>
  <c r="N77" i="21"/>
  <c r="P63" i="21"/>
  <c r="AJ1235" i="21"/>
  <c r="AM1235" i="21" s="1"/>
  <c r="AP1235" i="21" s="1"/>
  <c r="AS1235" i="21" s="1"/>
  <c r="AV1235" i="21" s="1"/>
  <c r="AY1235" i="21" s="1"/>
  <c r="BB1235" i="21" s="1"/>
  <c r="BE1235" i="21" s="1"/>
  <c r="AG1261" i="21"/>
  <c r="AJ1261" i="21" s="1"/>
  <c r="AM1261" i="21" s="1"/>
  <c r="AP1261" i="21" s="1"/>
  <c r="AS1261" i="21" s="1"/>
  <c r="AV1261" i="21" s="1"/>
  <c r="AY1261" i="21" s="1"/>
  <c r="BB1261" i="21" s="1"/>
  <c r="L1033" i="21"/>
  <c r="CD1225" i="21"/>
  <c r="AG1265" i="21"/>
  <c r="AJ1265" i="21" s="1"/>
  <c r="AM1265" i="21" s="1"/>
  <c r="AP1265" i="21" s="1"/>
  <c r="AS1265" i="21" s="1"/>
  <c r="AV1265" i="21" s="1"/>
  <c r="AY1265" i="21" s="1"/>
  <c r="BB1265" i="21" s="1"/>
  <c r="AJ1239" i="21"/>
  <c r="AM1239" i="21" s="1"/>
  <c r="AP1239" i="21" s="1"/>
  <c r="AS1239" i="21" s="1"/>
  <c r="AV1239" i="21" s="1"/>
  <c r="AY1239" i="21" s="1"/>
  <c r="BB1239" i="21" s="1"/>
  <c r="BE1239" i="21" s="1"/>
  <c r="N943" i="21"/>
  <c r="N957" i="21" s="1"/>
  <c r="N971" i="21" s="1"/>
  <c r="N985" i="21" s="1"/>
  <c r="N999" i="21"/>
  <c r="N1013" i="21" s="1"/>
  <c r="Q72" i="21"/>
  <c r="AC72" i="21" s="1"/>
  <c r="O86" i="21"/>
  <c r="L882" i="21"/>
  <c r="CF1226" i="21"/>
  <c r="L880" i="21"/>
  <c r="P83" i="21"/>
  <c r="Z83" i="21" s="1"/>
  <c r="N97" i="21"/>
  <c r="L416" i="21"/>
  <c r="BW1172" i="21"/>
  <c r="CE1181" i="21"/>
  <c r="L637" i="21"/>
  <c r="L164" i="21"/>
  <c r="CB1120" i="21"/>
  <c r="O104" i="21"/>
  <c r="Q90" i="21"/>
  <c r="N1012" i="21"/>
  <c r="N1026" i="21" s="1"/>
  <c r="N956" i="21"/>
  <c r="N970" i="21" s="1"/>
  <c r="N984" i="21" s="1"/>
  <c r="N998" i="21" s="1"/>
  <c r="O107" i="21"/>
  <c r="Q93" i="21"/>
  <c r="AG1247" i="21"/>
  <c r="AJ1247" i="21" s="1"/>
  <c r="AM1247" i="21" s="1"/>
  <c r="AP1247" i="21" s="1"/>
  <c r="AS1247" i="21" s="1"/>
  <c r="AV1247" i="21" s="1"/>
  <c r="AY1247" i="21" s="1"/>
  <c r="BB1247" i="21" s="1"/>
  <c r="AJ1221" i="21"/>
  <c r="AM1221" i="21" s="1"/>
  <c r="AP1221" i="21" s="1"/>
  <c r="AS1221" i="21" s="1"/>
  <c r="AV1221" i="21" s="1"/>
  <c r="AY1221" i="21" s="1"/>
  <c r="BB1221" i="21" s="1"/>
  <c r="BE1221" i="21" s="1"/>
  <c r="L549" i="21"/>
  <c r="CJ1177" i="21"/>
  <c r="H696" i="21"/>
  <c r="AM1218" i="21"/>
  <c r="H708" i="21"/>
  <c r="H721" i="21"/>
  <c r="H712" i="21"/>
  <c r="Q63" i="21"/>
  <c r="O77" i="21"/>
  <c r="P84" i="21"/>
  <c r="N98" i="21"/>
  <c r="H486" i="21"/>
  <c r="AM1172" i="21"/>
  <c r="H345" i="21"/>
  <c r="H343" i="21"/>
  <c r="H328" i="21"/>
  <c r="AG1237" i="21"/>
  <c r="AJ1211" i="21"/>
  <c r="AM1211" i="21" s="1"/>
  <c r="AP1211" i="21" s="1"/>
  <c r="AS1211" i="21" s="1"/>
  <c r="AV1211" i="21" s="1"/>
  <c r="AY1211" i="21" s="1"/>
  <c r="L151" i="21"/>
  <c r="CF1121" i="21"/>
  <c r="L473" i="21"/>
  <c r="CF1173" i="21"/>
  <c r="L387" i="21"/>
  <c r="BU1171" i="21"/>
  <c r="P106" i="21"/>
  <c r="N120" i="21"/>
  <c r="H484" i="21"/>
  <c r="L570" i="21"/>
  <c r="CC1172" i="21"/>
  <c r="BR1173" i="21"/>
  <c r="L305" i="21"/>
  <c r="Q71" i="21"/>
  <c r="AB71" i="21" s="1"/>
  <c r="O85" i="21"/>
  <c r="H497" i="21"/>
  <c r="BV1121" i="21"/>
  <c r="L95" i="21"/>
  <c r="Q97" i="21"/>
  <c r="O111" i="21"/>
  <c r="L486" i="21"/>
  <c r="CB1172" i="21"/>
  <c r="L125" i="21"/>
  <c r="BX1123" i="21"/>
  <c r="L127" i="21"/>
  <c r="CB1225" i="21"/>
  <c r="L893" i="21"/>
  <c r="L709" i="21"/>
  <c r="BS1223" i="21"/>
  <c r="AG1234" i="21"/>
  <c r="AJ1208" i="21"/>
  <c r="AM1208" i="21" s="1"/>
  <c r="AP1208" i="21" s="1"/>
  <c r="AS1208" i="21" s="1"/>
  <c r="AV1208" i="21" s="1"/>
  <c r="AY1208" i="21" s="1"/>
  <c r="Y68" i="21"/>
  <c r="O109" i="21"/>
  <c r="Q95" i="21"/>
  <c r="X95" i="21" s="1"/>
  <c r="O96" i="21"/>
  <c r="Q82" i="21"/>
  <c r="H488" i="21"/>
  <c r="H574" i="21"/>
  <c r="H566" i="21"/>
  <c r="AS1192" i="21"/>
  <c r="H573" i="21"/>
  <c r="H585" i="21"/>
  <c r="O84" i="21"/>
  <c r="Q70" i="21"/>
  <c r="AA70" i="21" s="1"/>
  <c r="AG1249" i="21"/>
  <c r="AJ1249" i="21" s="1"/>
  <c r="AM1249" i="21" s="1"/>
  <c r="AP1249" i="21" s="1"/>
  <c r="AS1249" i="21" s="1"/>
  <c r="AV1249" i="21" s="1"/>
  <c r="AY1249" i="21" s="1"/>
  <c r="BB1249" i="21" s="1"/>
  <c r="AJ1223" i="21"/>
  <c r="AM1223" i="21" s="1"/>
  <c r="AP1223" i="21" s="1"/>
  <c r="AS1223" i="21" s="1"/>
  <c r="AV1223" i="21" s="1"/>
  <c r="AY1223" i="21" s="1"/>
  <c r="BB1223" i="21" s="1"/>
  <c r="BE1223" i="21" s="1"/>
  <c r="L70" i="21"/>
  <c r="L68" i="21"/>
  <c r="BU1122" i="21"/>
  <c r="AY1185" i="21"/>
  <c r="BB1185" i="21"/>
  <c r="BE1185" i="21" s="1"/>
  <c r="L9" i="21"/>
  <c r="BR1119" i="21"/>
  <c r="CL1226" i="21"/>
  <c r="L978" i="21"/>
  <c r="L980" i="21"/>
  <c r="AG1236" i="21"/>
  <c r="AJ1210" i="21"/>
  <c r="AM1210" i="21" s="1"/>
  <c r="AP1210" i="21" s="1"/>
  <c r="AS1210" i="21" s="1"/>
  <c r="AV1210" i="21" s="1"/>
  <c r="AY1210" i="21" s="1"/>
  <c r="L1061" i="21"/>
  <c r="CE1225" i="21"/>
  <c r="L1004" i="21"/>
  <c r="CC1224" i="21"/>
  <c r="AJ1198" i="21"/>
  <c r="H510" i="21" s="1"/>
  <c r="AG1224" i="21"/>
  <c r="H681" i="21" s="1"/>
  <c r="L821" i="21"/>
  <c r="BZ1223" i="21"/>
  <c r="N93" i="21"/>
  <c r="P79" i="21"/>
  <c r="V79" i="21" s="1"/>
  <c r="N123" i="21"/>
  <c r="P109" i="21"/>
  <c r="O87" i="21"/>
  <c r="Q73" i="21"/>
  <c r="AD73" i="21" s="1"/>
  <c r="CC1120" i="21"/>
  <c r="L220" i="21"/>
  <c r="L793" i="21"/>
  <c r="BW1223" i="21"/>
  <c r="O956" i="21"/>
  <c r="O970" i="21" s="1"/>
  <c r="O984" i="21" s="1"/>
  <c r="O998" i="21" s="1"/>
  <c r="O1012" i="21"/>
  <c r="O1026" i="21" s="1"/>
  <c r="L196" i="21"/>
  <c r="CA1122" i="21"/>
  <c r="L194" i="21"/>
  <c r="H483" i="21"/>
  <c r="AG1248" i="21"/>
  <c r="AJ1248" i="21" s="1"/>
  <c r="AM1248" i="21" s="1"/>
  <c r="AP1248" i="21" s="1"/>
  <c r="AS1248" i="21" s="1"/>
  <c r="AV1248" i="21" s="1"/>
  <c r="AY1248" i="21" s="1"/>
  <c r="BB1248" i="21" s="1"/>
  <c r="AJ1222" i="21"/>
  <c r="AM1222" i="21" s="1"/>
  <c r="AP1222" i="21" s="1"/>
  <c r="AS1222" i="21" s="1"/>
  <c r="AV1222" i="21" s="1"/>
  <c r="AY1222" i="21" s="1"/>
  <c r="BB1222" i="21" s="1"/>
  <c r="BE1222" i="21" s="1"/>
  <c r="P113" i="21"/>
  <c r="N127" i="21"/>
  <c r="H482" i="21"/>
  <c r="H346" i="21"/>
  <c r="BT1225" i="21"/>
  <c r="L739" i="21"/>
  <c r="L927" i="21"/>
  <c r="CA1229" i="21"/>
  <c r="CK1224" i="21"/>
  <c r="L1088" i="21"/>
  <c r="H694" i="21"/>
  <c r="H678" i="21"/>
  <c r="H893" i="21"/>
  <c r="H902" i="21"/>
  <c r="AJ1244" i="21"/>
  <c r="H888" i="21"/>
  <c r="H892" i="21"/>
  <c r="H904" i="21"/>
  <c r="H697" i="21"/>
  <c r="CK1172" i="21"/>
  <c r="L654" i="21"/>
  <c r="Q64" i="21"/>
  <c r="U64" i="21" s="1"/>
  <c r="O78" i="21"/>
  <c r="L520" i="21"/>
  <c r="CA1176" i="21"/>
  <c r="P86" i="21"/>
  <c r="N100" i="21"/>
  <c r="BB1182" i="21"/>
  <c r="BE1182" i="21" s="1"/>
  <c r="AY1182" i="21"/>
  <c r="N96" i="21"/>
  <c r="P82" i="21"/>
  <c r="Y82" i="21" s="1"/>
  <c r="AG1252" i="21"/>
  <c r="AJ1252" i="21" s="1"/>
  <c r="AM1252" i="21" s="1"/>
  <c r="AP1252" i="21" s="1"/>
  <c r="AS1252" i="21" s="1"/>
  <c r="AV1252" i="21" s="1"/>
  <c r="AY1252" i="21" s="1"/>
  <c r="BB1252" i="21" s="1"/>
  <c r="AJ1226" i="21"/>
  <c r="AM1226" i="21" s="1"/>
  <c r="AP1226" i="21" s="1"/>
  <c r="AS1226" i="21" s="1"/>
  <c r="AV1226" i="21" s="1"/>
  <c r="AY1226" i="21" s="1"/>
  <c r="BB1226" i="21" s="1"/>
  <c r="BE1226" i="21" s="1"/>
  <c r="O999" i="21"/>
  <c r="O1013" i="21" s="1"/>
  <c r="O943" i="21"/>
  <c r="O957" i="21" s="1"/>
  <c r="O971" i="21" s="1"/>
  <c r="O985" i="21" s="1"/>
  <c r="AG1233" i="21"/>
  <c r="AJ1207" i="21"/>
  <c r="AM1207" i="21" s="1"/>
  <c r="AP1207" i="21" s="1"/>
  <c r="AS1207" i="21" s="1"/>
  <c r="AV1207" i="21" s="1"/>
  <c r="AY1207" i="21" s="1"/>
  <c r="H524" i="21"/>
  <c r="H515" i="21"/>
  <c r="H525" i="21"/>
  <c r="H512" i="21"/>
  <c r="H692" i="21"/>
  <c r="P100" i="21" l="1"/>
  <c r="N114" i="21"/>
  <c r="O92" i="21"/>
  <c r="Q78" i="21"/>
  <c r="U78" i="21" s="1"/>
  <c r="CC1121" i="21"/>
  <c r="L221" i="21"/>
  <c r="P123" i="21"/>
  <c r="N137" i="21"/>
  <c r="L1005" i="21"/>
  <c r="CC1225" i="21"/>
  <c r="O98" i="21"/>
  <c r="Q84" i="21"/>
  <c r="O123" i="21"/>
  <c r="Q109" i="21"/>
  <c r="BS1224" i="21"/>
  <c r="L710" i="21"/>
  <c r="H693" i="21"/>
  <c r="Q85" i="21"/>
  <c r="AB85" i="21" s="1"/>
  <c r="O99" i="21"/>
  <c r="CC1173" i="21"/>
  <c r="L571" i="21"/>
  <c r="AJ1237" i="21"/>
  <c r="AM1237" i="21" s="1"/>
  <c r="AP1237" i="21" s="1"/>
  <c r="AS1237" i="21" s="1"/>
  <c r="AV1237" i="21" s="1"/>
  <c r="AY1237" i="21" s="1"/>
  <c r="BB1237" i="21" s="1"/>
  <c r="BE1237" i="21" s="1"/>
  <c r="AG1263" i="21"/>
  <c r="AJ1263" i="21" s="1"/>
  <c r="AM1263" i="21" s="1"/>
  <c r="AP1263" i="21" s="1"/>
  <c r="AS1263" i="21" s="1"/>
  <c r="AV1263" i="21" s="1"/>
  <c r="AY1263" i="21" s="1"/>
  <c r="BB1263" i="21" s="1"/>
  <c r="AP1172" i="21"/>
  <c r="H405" i="21"/>
  <c r="H387" i="21"/>
  <c r="H399" i="21"/>
  <c r="H388" i="21"/>
  <c r="H390" i="21"/>
  <c r="H391" i="21"/>
  <c r="H404" i="21"/>
  <c r="H403" i="21"/>
  <c r="H406" i="21"/>
  <c r="H392" i="21"/>
  <c r="H385" i="21"/>
  <c r="H402" i="21"/>
  <c r="AA84" i="21"/>
  <c r="H724" i="21"/>
  <c r="CJ1178" i="21"/>
  <c r="CJ1179" i="21" s="1"/>
  <c r="CJ1182" i="21"/>
  <c r="CJ1183" i="21" s="1"/>
  <c r="CJ1184" i="21" s="1"/>
  <c r="CJ1185" i="21" s="1"/>
  <c r="N1040" i="21"/>
  <c r="N1054" i="21" s="1"/>
  <c r="N1096" i="21" s="1"/>
  <c r="N1068" i="21"/>
  <c r="Q86" i="21"/>
  <c r="O100" i="21"/>
  <c r="O122" i="21"/>
  <c r="Q108" i="21"/>
  <c r="L276" i="21"/>
  <c r="CE1120" i="21"/>
  <c r="P80" i="21"/>
  <c r="W80" i="21" s="1"/>
  <c r="N94" i="21"/>
  <c r="CJ1227" i="21"/>
  <c r="L951" i="21"/>
  <c r="L953" i="21"/>
  <c r="L682" i="21"/>
  <c r="BR1224" i="21"/>
  <c r="O1055" i="21"/>
  <c r="O1069" i="21" s="1"/>
  <c r="O1027" i="21"/>
  <c r="O1041" i="21" s="1"/>
  <c r="O1083" i="21" s="1"/>
  <c r="O1097" i="21" s="1"/>
  <c r="H932" i="21"/>
  <c r="AM1244" i="21"/>
  <c r="H916" i="21"/>
  <c r="CK1225" i="21"/>
  <c r="L1089" i="21"/>
  <c r="L742" i="21"/>
  <c r="L740" i="21"/>
  <c r="BT1226" i="21"/>
  <c r="L197" i="21"/>
  <c r="L195" i="21"/>
  <c r="CA1123" i="21"/>
  <c r="L794" i="21"/>
  <c r="BW1224" i="21"/>
  <c r="CL1227" i="21"/>
  <c r="L981" i="21"/>
  <c r="L979" i="21"/>
  <c r="H528" i="21"/>
  <c r="H608" i="21"/>
  <c r="AV1192" i="21"/>
  <c r="H612" i="21"/>
  <c r="H600" i="21"/>
  <c r="H594" i="21"/>
  <c r="H611" i="21"/>
  <c r="H596" i="21"/>
  <c r="L128" i="21"/>
  <c r="BX1124" i="21"/>
  <c r="L487" i="21"/>
  <c r="CB1173" i="21"/>
  <c r="L388" i="21"/>
  <c r="BU1172" i="21"/>
  <c r="L154" i="21"/>
  <c r="L152" i="21"/>
  <c r="CF1122" i="21"/>
  <c r="Q77" i="21"/>
  <c r="O91" i="21"/>
  <c r="H711" i="21"/>
  <c r="H740" i="21"/>
  <c r="AP1218" i="21"/>
  <c r="H738" i="21"/>
  <c r="H750" i="21"/>
  <c r="H739" i="21"/>
  <c r="N111" i="21"/>
  <c r="P97" i="21"/>
  <c r="Z97" i="21" s="1"/>
  <c r="L881" i="21"/>
  <c r="L883" i="21"/>
  <c r="CF1227" i="21"/>
  <c r="BY1173" i="21"/>
  <c r="L445" i="21"/>
  <c r="BS1120" i="21"/>
  <c r="L38" i="21"/>
  <c r="L602" i="21"/>
  <c r="CD1174" i="21"/>
  <c r="L600" i="21"/>
  <c r="H695" i="21"/>
  <c r="BS1172" i="21"/>
  <c r="L332" i="21"/>
  <c r="L255" i="21"/>
  <c r="CD1125" i="21"/>
  <c r="P96" i="21"/>
  <c r="N110" i="21"/>
  <c r="AC86" i="21"/>
  <c r="L521" i="21"/>
  <c r="CA1177" i="21"/>
  <c r="CA1234" i="21"/>
  <c r="CA1235" i="21" s="1"/>
  <c r="CA1236" i="21" s="1"/>
  <c r="CA1237" i="21" s="1"/>
  <c r="CA1230" i="21"/>
  <c r="CA1231" i="21" s="1"/>
  <c r="P127" i="21"/>
  <c r="N141" i="21"/>
  <c r="O101" i="21"/>
  <c r="Q87" i="21"/>
  <c r="AD87" i="21" s="1"/>
  <c r="P93" i="21"/>
  <c r="V93" i="21" s="1"/>
  <c r="N107" i="21"/>
  <c r="AG1250" i="21"/>
  <c r="AJ1224" i="21"/>
  <c r="AM1224" i="21" s="1"/>
  <c r="AP1224" i="21" s="1"/>
  <c r="AS1224" i="21" s="1"/>
  <c r="AV1224" i="21" s="1"/>
  <c r="AY1224" i="21" s="1"/>
  <c r="BB1224" i="21" s="1"/>
  <c r="BE1224" i="21" s="1"/>
  <c r="AJ1236" i="21"/>
  <c r="AM1236" i="21" s="1"/>
  <c r="AP1236" i="21" s="1"/>
  <c r="AS1236" i="21" s="1"/>
  <c r="AV1236" i="21" s="1"/>
  <c r="AY1236" i="21" s="1"/>
  <c r="BB1236" i="21" s="1"/>
  <c r="BE1236" i="21" s="1"/>
  <c r="AG1262" i="21"/>
  <c r="AJ1262" i="21" s="1"/>
  <c r="AM1262" i="21" s="1"/>
  <c r="AP1262" i="21" s="1"/>
  <c r="AS1262" i="21" s="1"/>
  <c r="AV1262" i="21" s="1"/>
  <c r="AY1262" i="21" s="1"/>
  <c r="BB1262" i="21" s="1"/>
  <c r="L10" i="21"/>
  <c r="BR1120" i="21"/>
  <c r="L69" i="21"/>
  <c r="BU1123" i="21"/>
  <c r="L71" i="21"/>
  <c r="H529" i="21"/>
  <c r="Q96" i="21"/>
  <c r="O110" i="21"/>
  <c r="L98" i="21"/>
  <c r="L96" i="21"/>
  <c r="BV1122" i="21"/>
  <c r="H725" i="21"/>
  <c r="H680" i="21"/>
  <c r="O121" i="21"/>
  <c r="Q107" i="21"/>
  <c r="Q104" i="21"/>
  <c r="O118" i="21"/>
  <c r="L638" i="21"/>
  <c r="CE1186" i="21"/>
  <c r="N1055" i="21"/>
  <c r="N1069" i="21" s="1"/>
  <c r="N1027" i="21"/>
  <c r="N1041" i="21" s="1"/>
  <c r="N1083" i="21" s="1"/>
  <c r="N1097" i="21" s="1"/>
  <c r="L1034" i="21"/>
  <c r="CD1226" i="21"/>
  <c r="L1036" i="21"/>
  <c r="T63" i="21"/>
  <c r="P90" i="21"/>
  <c r="S90" i="21" s="1"/>
  <c r="N104" i="21"/>
  <c r="H442" i="21"/>
  <c r="AV1166" i="21"/>
  <c r="H455" i="21"/>
  <c r="L852" i="21"/>
  <c r="L854" i="21"/>
  <c r="CM1226" i="21"/>
  <c r="J875" i="21"/>
  <c r="J469" i="21"/>
  <c r="J473" i="21"/>
  <c r="J878" i="21"/>
  <c r="J877" i="21"/>
  <c r="J472" i="21"/>
  <c r="J150" i="21"/>
  <c r="J146" i="21"/>
  <c r="H147" i="21"/>
  <c r="I147" i="21"/>
  <c r="H146" i="21"/>
  <c r="J148" i="21"/>
  <c r="J641" i="21"/>
  <c r="J751" i="21"/>
  <c r="J934" i="21"/>
  <c r="J457" i="21"/>
  <c r="J107" i="21"/>
  <c r="J525" i="21"/>
  <c r="I174" i="21"/>
  <c r="J314" i="21"/>
  <c r="I288" i="21"/>
  <c r="I48" i="21"/>
  <c r="J777" i="21"/>
  <c r="I289" i="21"/>
  <c r="J51" i="21"/>
  <c r="J1043" i="21"/>
  <c r="J205" i="21"/>
  <c r="J987" i="21"/>
  <c r="J585" i="21"/>
  <c r="J50" i="21"/>
  <c r="I177" i="21"/>
  <c r="J180" i="21"/>
  <c r="I135" i="21"/>
  <c r="I235" i="21"/>
  <c r="J289" i="21"/>
  <c r="J48" i="21"/>
  <c r="J55" i="21"/>
  <c r="J581" i="21"/>
  <c r="J903" i="21"/>
  <c r="J174" i="21"/>
  <c r="J612" i="21"/>
  <c r="J639" i="21"/>
  <c r="J614" i="21"/>
  <c r="J637" i="21"/>
  <c r="J499" i="21"/>
  <c r="J345" i="21"/>
  <c r="J133" i="21"/>
  <c r="I52" i="21"/>
  <c r="J202" i="21"/>
  <c r="I206" i="21"/>
  <c r="J405" i="21"/>
  <c r="J316" i="21"/>
  <c r="J611" i="21"/>
  <c r="J640" i="21"/>
  <c r="I202" i="21"/>
  <c r="J805" i="21"/>
  <c r="J427" i="21"/>
  <c r="J176" i="21"/>
  <c r="J904" i="21"/>
  <c r="J233" i="21"/>
  <c r="I208" i="21"/>
  <c r="J346" i="21"/>
  <c r="I53" i="21"/>
  <c r="J695" i="21"/>
  <c r="J179" i="21"/>
  <c r="I231" i="21"/>
  <c r="I104" i="21"/>
  <c r="J400" i="21"/>
  <c r="I259" i="21"/>
  <c r="J905" i="21"/>
  <c r="J602" i="21"/>
  <c r="J364" i="21"/>
  <c r="J821" i="21"/>
  <c r="J1087" i="21"/>
  <c r="J740" i="21"/>
  <c r="J976" i="21"/>
  <c r="J485" i="21"/>
  <c r="I122" i="21"/>
  <c r="I65" i="21"/>
  <c r="J622" i="21"/>
  <c r="J763" i="21"/>
  <c r="J919" i="21"/>
  <c r="I277" i="21"/>
  <c r="I120" i="21"/>
  <c r="J91" i="21"/>
  <c r="J765" i="21"/>
  <c r="J160" i="21"/>
  <c r="I216" i="21"/>
  <c r="J893" i="21"/>
  <c r="I163" i="21"/>
  <c r="J594" i="21"/>
  <c r="J599" i="21"/>
  <c r="J418" i="21"/>
  <c r="I222" i="21"/>
  <c r="J790" i="21"/>
  <c r="J572" i="21"/>
  <c r="I37" i="21"/>
  <c r="J712" i="21"/>
  <c r="J414" i="21"/>
  <c r="J161" i="21"/>
  <c r="J818" i="21"/>
  <c r="J486" i="21"/>
  <c r="J277" i="21"/>
  <c r="J417" i="21"/>
  <c r="J1029" i="21"/>
  <c r="J119" i="21"/>
  <c r="J570" i="21"/>
  <c r="J1060" i="21"/>
  <c r="J713" i="21"/>
  <c r="J39" i="21"/>
  <c r="J216" i="21"/>
  <c r="J390" i="21"/>
  <c r="J333" i="21"/>
  <c r="J334" i="21"/>
  <c r="J708" i="21"/>
  <c r="I165" i="21"/>
  <c r="J94" i="21"/>
  <c r="J623" i="21"/>
  <c r="J419" i="21"/>
  <c r="I38" i="21"/>
  <c r="J1001" i="21"/>
  <c r="J1030" i="21"/>
  <c r="I223" i="21"/>
  <c r="J387" i="21"/>
  <c r="I121" i="21"/>
  <c r="J894" i="21"/>
  <c r="I244" i="21"/>
  <c r="J652" i="21"/>
  <c r="I160" i="21"/>
  <c r="J62" i="21"/>
  <c r="J917" i="21"/>
  <c r="J193" i="21"/>
  <c r="J890" i="21"/>
  <c r="J489" i="21"/>
  <c r="J361" i="21"/>
  <c r="J93" i="21"/>
  <c r="J192" i="21"/>
  <c r="J120" i="21"/>
  <c r="J792" i="21"/>
  <c r="J483" i="21"/>
  <c r="J736" i="21"/>
  <c r="J625" i="21"/>
  <c r="J272" i="21"/>
  <c r="J511" i="21"/>
  <c r="J510" i="21"/>
  <c r="J67" i="21"/>
  <c r="J596" i="21"/>
  <c r="I14" i="21"/>
  <c r="J8" i="21"/>
  <c r="I24" i="21"/>
  <c r="I8" i="21"/>
  <c r="J11" i="21"/>
  <c r="I7" i="21"/>
  <c r="I11" i="21"/>
  <c r="I6" i="21"/>
  <c r="J22" i="21"/>
  <c r="J874" i="21"/>
  <c r="J147" i="21"/>
  <c r="I152" i="21"/>
  <c r="I148" i="21"/>
  <c r="J832" i="21"/>
  <c r="J376" i="21"/>
  <c r="J432" i="21"/>
  <c r="J806" i="21"/>
  <c r="J375" i="21"/>
  <c r="J109" i="21"/>
  <c r="J287" i="21"/>
  <c r="J54" i="21"/>
  <c r="J399" i="21"/>
  <c r="I176" i="21"/>
  <c r="I49" i="21"/>
  <c r="I175" i="21"/>
  <c r="J527" i="21"/>
  <c r="J666" i="21"/>
  <c r="J317" i="21"/>
  <c r="J207" i="21"/>
  <c r="J318" i="21"/>
  <c r="I132" i="21"/>
  <c r="I258" i="21"/>
  <c r="J583" i="21"/>
  <c r="J81" i="21"/>
  <c r="J582" i="21"/>
  <c r="J52" i="21"/>
  <c r="J370" i="21"/>
  <c r="J697" i="21"/>
  <c r="I82" i="21"/>
  <c r="J721" i="21"/>
  <c r="I134" i="21"/>
  <c r="I108" i="21"/>
  <c r="J580" i="21"/>
  <c r="J636" i="21"/>
  <c r="J320" i="21"/>
  <c r="J1015" i="21"/>
  <c r="J1070" i="21"/>
  <c r="J986" i="21"/>
  <c r="J498" i="21"/>
  <c r="J610" i="21"/>
  <c r="J235" i="21"/>
  <c r="I179" i="21"/>
  <c r="I79" i="21"/>
  <c r="J206" i="21"/>
  <c r="J290" i="21"/>
  <c r="I236" i="21"/>
  <c r="J291" i="21"/>
  <c r="J692" i="21"/>
  <c r="J134" i="21"/>
  <c r="J820" i="21"/>
  <c r="J977" i="21"/>
  <c r="J1088" i="21"/>
  <c r="J1057" i="21"/>
  <c r="J415" i="21"/>
  <c r="J846" i="21"/>
  <c r="J707" i="21"/>
  <c r="J654" i="21"/>
  <c r="I194" i="21"/>
  <c r="I167" i="21"/>
  <c r="J1002" i="21"/>
  <c r="J487" i="21"/>
  <c r="J443" i="21"/>
  <c r="I273" i="21"/>
  <c r="I63" i="21"/>
  <c r="J444" i="21"/>
  <c r="J195" i="21"/>
  <c r="J360" i="21"/>
  <c r="J41" i="21"/>
  <c r="J40" i="21"/>
  <c r="J194" i="21"/>
  <c r="J331" i="21"/>
  <c r="J96" i="21"/>
  <c r="I190" i="21"/>
  <c r="J274" i="21"/>
  <c r="J628" i="21"/>
  <c r="I193" i="21"/>
  <c r="J36" i="21"/>
  <c r="I189" i="21"/>
  <c r="I188" i="21"/>
  <c r="J767" i="21"/>
  <c r="I192" i="21"/>
  <c r="J512" i="21"/>
  <c r="J892" i="21"/>
  <c r="J624" i="21"/>
  <c r="J188" i="21"/>
  <c r="J1061" i="21"/>
  <c r="J679" i="21"/>
  <c r="J362" i="21"/>
  <c r="J217" i="21"/>
  <c r="J568" i="21"/>
  <c r="J118" i="21"/>
  <c r="J303" i="21"/>
  <c r="J279" i="21"/>
  <c r="J388" i="21"/>
  <c r="J515" i="21"/>
  <c r="J223" i="21"/>
  <c r="J1085" i="21"/>
  <c r="I91" i="21"/>
  <c r="J441" i="21"/>
  <c r="J710" i="21"/>
  <c r="J571" i="21"/>
  <c r="J90" i="21"/>
  <c r="J163" i="21"/>
  <c r="I95" i="21"/>
  <c r="J68" i="21"/>
  <c r="I68" i="21"/>
  <c r="I96" i="21"/>
  <c r="J10" i="21"/>
  <c r="I25" i="21"/>
  <c r="J12" i="21"/>
  <c r="I9" i="21"/>
  <c r="I13" i="21"/>
  <c r="J23" i="21"/>
  <c r="J468" i="21"/>
  <c r="J471" i="21"/>
  <c r="J470" i="21"/>
  <c r="H148" i="21"/>
  <c r="H152" i="21"/>
  <c r="J151" i="21"/>
  <c r="I146" i="21"/>
  <c r="J149" i="21"/>
  <c r="J933" i="21"/>
  <c r="J209" i="21"/>
  <c r="J403" i="21"/>
  <c r="I54" i="21"/>
  <c r="J374" i="21"/>
  <c r="J720" i="21"/>
  <c r="J724" i="21"/>
  <c r="J778" i="21"/>
  <c r="J402" i="21"/>
  <c r="I78" i="21"/>
  <c r="J906" i="21"/>
  <c r="I50" i="21"/>
  <c r="J373" i="21"/>
  <c r="J404" i="21"/>
  <c r="J524" i="21"/>
  <c r="J236" i="21"/>
  <c r="J371" i="21"/>
  <c r="J181" i="21"/>
  <c r="J501" i="21"/>
  <c r="J496" i="21"/>
  <c r="J231" i="21"/>
  <c r="J779" i="21"/>
  <c r="J455" i="21"/>
  <c r="J208" i="21"/>
  <c r="I81" i="21"/>
  <c r="I204" i="21"/>
  <c r="I55" i="21"/>
  <c r="J80" i="21"/>
  <c r="J132" i="21"/>
  <c r="I107" i="21"/>
  <c r="J259" i="21"/>
  <c r="I76" i="21"/>
  <c r="J698" i="21"/>
  <c r="J178" i="21"/>
  <c r="J795" i="21"/>
  <c r="I92" i="21"/>
  <c r="J1000" i="21"/>
  <c r="J356" i="21"/>
  <c r="J38" i="21"/>
  <c r="J165" i="21"/>
  <c r="J484" i="21"/>
  <c r="J34" i="21"/>
  <c r="I218" i="21"/>
  <c r="J762" i="21"/>
  <c r="J734" i="21"/>
  <c r="J595" i="21"/>
  <c r="J766" i="21"/>
  <c r="I278" i="21"/>
  <c r="J66" i="21"/>
  <c r="J384" i="21"/>
  <c r="J735" i="21"/>
  <c r="I118" i="21"/>
  <c r="J442" i="21"/>
  <c r="J916" i="21"/>
  <c r="I40" i="21"/>
  <c r="I94" i="21"/>
  <c r="J1059" i="21"/>
  <c r="J440" i="21"/>
  <c r="J301" i="21"/>
  <c r="I161" i="21"/>
  <c r="I276" i="21"/>
  <c r="J1084" i="21"/>
  <c r="J651" i="21"/>
  <c r="J819" i="21"/>
  <c r="J629" i="21"/>
  <c r="J573" i="21"/>
  <c r="J306" i="21"/>
  <c r="J514" i="21"/>
  <c r="J222" i="21"/>
  <c r="J416" i="21"/>
  <c r="J737" i="21"/>
  <c r="I21" i="21"/>
  <c r="I10" i="21"/>
  <c r="J14" i="21"/>
  <c r="I12" i="21"/>
  <c r="I150" i="21"/>
  <c r="H149" i="21"/>
  <c r="J152" i="21"/>
  <c r="J406" i="21"/>
  <c r="J988" i="21"/>
  <c r="J615" i="21"/>
  <c r="J807" i="21"/>
  <c r="J808" i="21"/>
  <c r="J430" i="21"/>
  <c r="J372" i="21"/>
  <c r="I232" i="21"/>
  <c r="J104" i="21"/>
  <c r="J722" i="21"/>
  <c r="J609" i="21"/>
  <c r="J429" i="21"/>
  <c r="J749" i="21"/>
  <c r="I290" i="21"/>
  <c r="I109" i="21"/>
  <c r="I205" i="21"/>
  <c r="J232" i="21"/>
  <c r="J315" i="21"/>
  <c r="I80" i="21"/>
  <c r="I230" i="21"/>
  <c r="J638" i="21"/>
  <c r="J696" i="21"/>
  <c r="J401" i="21"/>
  <c r="J76" i="21"/>
  <c r="J258" i="21"/>
  <c r="J456" i="21"/>
  <c r="J342" i="21"/>
  <c r="I291" i="21"/>
  <c r="J343" i="21"/>
  <c r="I133" i="21"/>
  <c r="I234" i="21"/>
  <c r="J204" i="21"/>
  <c r="J53" i="21"/>
  <c r="J613" i="21"/>
  <c r="J750" i="21"/>
  <c r="J319" i="21"/>
  <c r="J177" i="21"/>
  <c r="J49" i="21"/>
  <c r="J308" i="21"/>
  <c r="J944" i="21"/>
  <c r="I64" i="21"/>
  <c r="J164" i="21"/>
  <c r="J973" i="21"/>
  <c r="I164" i="21"/>
  <c r="J681" i="21"/>
  <c r="J920" i="21"/>
  <c r="J488" i="21"/>
  <c r="J706" i="21"/>
  <c r="J796" i="21"/>
  <c r="J357" i="21"/>
  <c r="J482" i="21"/>
  <c r="J412" i="21"/>
  <c r="I217" i="21"/>
  <c r="I221" i="21"/>
  <c r="J273" i="21"/>
  <c r="J680" i="21"/>
  <c r="J218" i="21"/>
  <c r="J35" i="21"/>
  <c r="J189" i="21"/>
  <c r="J975" i="21"/>
  <c r="J682" i="21"/>
  <c r="J945" i="21"/>
  <c r="J278" i="21"/>
  <c r="J793" i="21"/>
  <c r="J918" i="21"/>
  <c r="J275" i="21"/>
  <c r="I119" i="21"/>
  <c r="J445" i="21"/>
  <c r="J513" i="21"/>
  <c r="J653" i="21"/>
  <c r="J302" i="21"/>
  <c r="I93" i="21"/>
  <c r="J1032" i="21"/>
  <c r="J891" i="21"/>
  <c r="I34" i="21"/>
  <c r="J566" i="21"/>
  <c r="J711" i="21"/>
  <c r="J300" i="21"/>
  <c r="J597" i="21"/>
  <c r="J307" i="21"/>
  <c r="J13" i="21"/>
  <c r="J7" i="21"/>
  <c r="J24" i="21"/>
  <c r="J876" i="21"/>
  <c r="H150" i="21"/>
  <c r="H151" i="21"/>
  <c r="J377" i="21"/>
  <c r="I209" i="21"/>
  <c r="J347" i="21"/>
  <c r="J500" i="21"/>
  <c r="J230" i="21"/>
  <c r="J528" i="21"/>
  <c r="J584" i="21"/>
  <c r="J203" i="21"/>
  <c r="J344" i="21"/>
  <c r="J431" i="21"/>
  <c r="I287" i="21"/>
  <c r="J497" i="21"/>
  <c r="J1042" i="21"/>
  <c r="I106" i="21"/>
  <c r="J136" i="21"/>
  <c r="J526" i="21"/>
  <c r="J630" i="21"/>
  <c r="J392" i="21"/>
  <c r="J600" i="21"/>
  <c r="J305" i="21"/>
  <c r="J794" i="21"/>
  <c r="J1028" i="21"/>
  <c r="J847" i="21"/>
  <c r="J92" i="21"/>
  <c r="J246" i="21"/>
  <c r="J63" i="21"/>
  <c r="J516" i="21"/>
  <c r="J683" i="21"/>
  <c r="J569" i="21"/>
  <c r="J739" i="21"/>
  <c r="I35" i="21"/>
  <c r="I246" i="21"/>
  <c r="J328" i="21"/>
  <c r="J678" i="21"/>
  <c r="J166" i="21"/>
  <c r="J391" i="21"/>
  <c r="I41" i="21"/>
  <c r="J219" i="21"/>
  <c r="I166" i="21"/>
  <c r="J26" i="21"/>
  <c r="I22" i="21"/>
  <c r="J25" i="21"/>
  <c r="I203" i="21"/>
  <c r="J723" i="21"/>
  <c r="I180" i="21"/>
  <c r="J1098" i="21"/>
  <c r="J82" i="21"/>
  <c r="J105" i="21"/>
  <c r="J529" i="21"/>
  <c r="J1014" i="21"/>
  <c r="J608" i="21"/>
  <c r="J931" i="21"/>
  <c r="J398" i="21"/>
  <c r="J693" i="21"/>
  <c r="J776" i="21"/>
  <c r="J454" i="21"/>
  <c r="I207" i="21"/>
  <c r="J426" i="21"/>
  <c r="J363" i="21"/>
  <c r="J64" i="21"/>
  <c r="I66" i="21"/>
  <c r="I247" i="21"/>
  <c r="J1003" i="21"/>
  <c r="I191" i="21"/>
  <c r="J386" i="21"/>
  <c r="I245" i="21"/>
  <c r="I90" i="21"/>
  <c r="I279" i="21"/>
  <c r="J709" i="21"/>
  <c r="J330" i="21"/>
  <c r="J738" i="21"/>
  <c r="J69" i="21"/>
  <c r="I62" i="21"/>
  <c r="J220" i="21"/>
  <c r="J791" i="21"/>
  <c r="J972" i="21"/>
  <c r="J304" i="21"/>
  <c r="J329" i="21"/>
  <c r="J190" i="21"/>
  <c r="J191" i="21"/>
  <c r="J567" i="21"/>
  <c r="J162" i="21"/>
  <c r="J1058" i="21"/>
  <c r="J21" i="21"/>
  <c r="J20" i="21"/>
  <c r="I26" i="21"/>
  <c r="J106" i="21"/>
  <c r="J1071" i="21"/>
  <c r="J748" i="21"/>
  <c r="J78" i="21"/>
  <c r="J108" i="21"/>
  <c r="I105" i="21"/>
  <c r="I168" i="21"/>
  <c r="J626" i="21"/>
  <c r="J121" i="21"/>
  <c r="I39" i="21"/>
  <c r="J627" i="21"/>
  <c r="I67" i="21"/>
  <c r="I219" i="21"/>
  <c r="J122" i="21"/>
  <c r="J221" i="21"/>
  <c r="J359" i="21"/>
  <c r="J245" i="21"/>
  <c r="J244" i="21"/>
  <c r="J65" i="21"/>
  <c r="J694" i="21"/>
  <c r="J664" i="21"/>
  <c r="J321" i="21"/>
  <c r="J665" i="21"/>
  <c r="J135" i="21"/>
  <c r="J168" i="21"/>
  <c r="J797" i="21"/>
  <c r="J601" i="21"/>
  <c r="J413" i="21"/>
  <c r="J247" i="21"/>
  <c r="J684" i="21"/>
  <c r="J1062" i="21"/>
  <c r="J974" i="21"/>
  <c r="J95" i="21"/>
  <c r="J1086" i="21"/>
  <c r="J385" i="21"/>
  <c r="I195" i="21"/>
  <c r="I23" i="21"/>
  <c r="J958" i="21"/>
  <c r="J804" i="21"/>
  <c r="J79" i="21"/>
  <c r="I233" i="21"/>
  <c r="J288" i="21"/>
  <c r="I181" i="21"/>
  <c r="I136" i="21"/>
  <c r="J902" i="21"/>
  <c r="J428" i="21"/>
  <c r="I178" i="21"/>
  <c r="J234" i="21"/>
  <c r="J932" i="21"/>
  <c r="I162" i="21"/>
  <c r="J389" i="21"/>
  <c r="J37" i="21"/>
  <c r="I275" i="21"/>
  <c r="I274" i="21"/>
  <c r="I69" i="21"/>
  <c r="J1031" i="21"/>
  <c r="J764" i="21"/>
  <c r="I272" i="21"/>
  <c r="J6" i="21"/>
  <c r="I20" i="21"/>
  <c r="I286" i="21"/>
  <c r="I51" i="21"/>
  <c r="I36" i="21"/>
  <c r="J888" i="21"/>
  <c r="J921" i="21"/>
  <c r="J1056" i="21"/>
  <c r="J332" i="21"/>
  <c r="J286" i="21"/>
  <c r="I220" i="21"/>
  <c r="J167" i="21"/>
  <c r="J358" i="21"/>
  <c r="J725" i="21"/>
  <c r="J930" i="21"/>
  <c r="J598" i="21"/>
  <c r="J276" i="21"/>
  <c r="J685" i="21"/>
  <c r="J9" i="21"/>
  <c r="J175" i="21"/>
  <c r="J889" i="21"/>
  <c r="J574" i="21"/>
  <c r="J490" i="21"/>
  <c r="I149" i="21"/>
  <c r="I151" i="21"/>
  <c r="J650" i="21"/>
  <c r="H287" i="21"/>
  <c r="H276" i="21"/>
  <c r="H291" i="21"/>
  <c r="H274" i="21"/>
  <c r="H290" i="21"/>
  <c r="H279" i="21"/>
  <c r="H272" i="21"/>
  <c r="H278" i="21"/>
  <c r="H286" i="21"/>
  <c r="H277" i="21"/>
  <c r="H289" i="21"/>
  <c r="H273" i="21"/>
  <c r="H275" i="21"/>
  <c r="AJ1233" i="21"/>
  <c r="AM1233" i="21" s="1"/>
  <c r="AP1233" i="21" s="1"/>
  <c r="AS1233" i="21" s="1"/>
  <c r="AV1233" i="21" s="1"/>
  <c r="AY1233" i="21" s="1"/>
  <c r="BB1233" i="21" s="1"/>
  <c r="BE1233" i="21" s="1"/>
  <c r="AG1259" i="21"/>
  <c r="AJ1259" i="21" s="1"/>
  <c r="AM1259" i="21" s="1"/>
  <c r="AP1259" i="21" s="1"/>
  <c r="AS1259" i="21" s="1"/>
  <c r="AV1259" i="21" s="1"/>
  <c r="AY1259" i="21" s="1"/>
  <c r="BB1259" i="21" s="1"/>
  <c r="L655" i="21"/>
  <c r="CK1173" i="21"/>
  <c r="O1068" i="21"/>
  <c r="O1040" i="21"/>
  <c r="O1054" i="21" s="1"/>
  <c r="O1096" i="21" s="1"/>
  <c r="X109" i="21"/>
  <c r="BZ1224" i="21"/>
  <c r="L822" i="21"/>
  <c r="AM1198" i="21"/>
  <c r="AP1198" i="21" s="1"/>
  <c r="H511" i="21"/>
  <c r="L1062" i="21"/>
  <c r="L1064" i="21"/>
  <c r="CE1226" i="21"/>
  <c r="H513" i="21"/>
  <c r="AJ1234" i="21"/>
  <c r="AM1234" i="21" s="1"/>
  <c r="AP1234" i="21" s="1"/>
  <c r="AS1234" i="21" s="1"/>
  <c r="AV1234" i="21" s="1"/>
  <c r="AY1234" i="21" s="1"/>
  <c r="BB1234" i="21" s="1"/>
  <c r="BE1234" i="21" s="1"/>
  <c r="AG1260" i="21"/>
  <c r="AJ1260" i="21" s="1"/>
  <c r="AM1260" i="21" s="1"/>
  <c r="AP1260" i="21" s="1"/>
  <c r="AS1260" i="21" s="1"/>
  <c r="AV1260" i="21" s="1"/>
  <c r="AY1260" i="21" s="1"/>
  <c r="BB1260" i="21" s="1"/>
  <c r="L896" i="21"/>
  <c r="CB1226" i="21"/>
  <c r="L894" i="21"/>
  <c r="H685" i="21"/>
  <c r="Q111" i="21"/>
  <c r="O125" i="21"/>
  <c r="BR1174" i="21"/>
  <c r="L308" i="21"/>
  <c r="L306" i="21"/>
  <c r="N134" i="21"/>
  <c r="P120" i="21"/>
  <c r="L474" i="21"/>
  <c r="L476" i="21"/>
  <c r="CF1174" i="21"/>
  <c r="P98" i="21"/>
  <c r="N112" i="21"/>
  <c r="H682" i="21"/>
  <c r="H706" i="21"/>
  <c r="H723" i="21"/>
  <c r="H707" i="21"/>
  <c r="L165" i="21"/>
  <c r="CB1121" i="21"/>
  <c r="BW1173" i="21"/>
  <c r="L417" i="21"/>
  <c r="P77" i="21"/>
  <c r="T77" i="21" s="1"/>
  <c r="N91" i="21"/>
  <c r="H526" i="21"/>
  <c r="BU1226" i="21"/>
  <c r="L768" i="21"/>
  <c r="L770" i="21"/>
  <c r="BT1176" i="21"/>
  <c r="L366" i="21"/>
  <c r="P101" i="21"/>
  <c r="N115" i="21"/>
  <c r="L420" i="21" l="1"/>
  <c r="BW1174" i="21"/>
  <c r="L418" i="21"/>
  <c r="BR1175" i="21"/>
  <c r="L309" i="21"/>
  <c r="L307" i="21"/>
  <c r="BZ1225" i="21"/>
  <c r="L823" i="21"/>
  <c r="H361" i="21"/>
  <c r="BB1166" i="21"/>
  <c r="BE1166" i="21" s="1"/>
  <c r="H373" i="21"/>
  <c r="AY1166" i="21"/>
  <c r="H372" i="21"/>
  <c r="H362" i="21"/>
  <c r="H374" i="21"/>
  <c r="H357" i="21"/>
  <c r="N118" i="21"/>
  <c r="P104" i="21"/>
  <c r="S104" i="21" s="1"/>
  <c r="CD1227" i="21"/>
  <c r="L1037" i="21"/>
  <c r="L1035" i="21"/>
  <c r="CE1187" i="21"/>
  <c r="L639" i="21"/>
  <c r="H720" i="21"/>
  <c r="AJ1250" i="21"/>
  <c r="H894" i="21"/>
  <c r="H903" i="21"/>
  <c r="H905" i="21"/>
  <c r="H889" i="21"/>
  <c r="Q101" i="21"/>
  <c r="O115" i="21"/>
  <c r="BS1121" i="21"/>
  <c r="L39" i="21"/>
  <c r="H767" i="21"/>
  <c r="H777" i="21"/>
  <c r="H778" i="21"/>
  <c r="H764" i="21"/>
  <c r="H763" i="21"/>
  <c r="AS1218" i="21"/>
  <c r="H765" i="21"/>
  <c r="H779" i="21"/>
  <c r="H766" i="21"/>
  <c r="H762" i="21"/>
  <c r="H776" i="21"/>
  <c r="H734" i="21"/>
  <c r="H709" i="21"/>
  <c r="CF1123" i="21"/>
  <c r="L153" i="21"/>
  <c r="L155" i="21"/>
  <c r="H640" i="21"/>
  <c r="H623" i="21"/>
  <c r="AY1192" i="21"/>
  <c r="H622" i="21"/>
  <c r="H636" i="21"/>
  <c r="H630" i="21"/>
  <c r="L743" i="21"/>
  <c r="L741" i="21"/>
  <c r="BT1227" i="21"/>
  <c r="L1090" i="21"/>
  <c r="L1092" i="21"/>
  <c r="CK1226" i="21"/>
  <c r="L683" i="21"/>
  <c r="BR1225" i="21"/>
  <c r="L954" i="21"/>
  <c r="CJ1228" i="21"/>
  <c r="CJ1180" i="21"/>
  <c r="L552" i="21"/>
  <c r="L1008" i="21"/>
  <c r="CC1226" i="21"/>
  <c r="L1006" i="21"/>
  <c r="L367" i="21"/>
  <c r="BT1177" i="21"/>
  <c r="N129" i="21"/>
  <c r="P115" i="21"/>
  <c r="P91" i="21"/>
  <c r="N105" i="21"/>
  <c r="L166" i="21"/>
  <c r="L168" i="21"/>
  <c r="CB1122" i="21"/>
  <c r="L477" i="21"/>
  <c r="CF1175" i="21"/>
  <c r="L475" i="21"/>
  <c r="N148" i="21"/>
  <c r="P134" i="21"/>
  <c r="Q125" i="21"/>
  <c r="O139" i="21"/>
  <c r="L897" i="21"/>
  <c r="L895" i="21"/>
  <c r="CB1227" i="21"/>
  <c r="L658" i="21"/>
  <c r="CK1174" i="21"/>
  <c r="L656" i="21"/>
  <c r="O135" i="21"/>
  <c r="Q121" i="21"/>
  <c r="Q110" i="21"/>
  <c r="O124" i="21"/>
  <c r="L72" i="21"/>
  <c r="BU1124" i="21"/>
  <c r="N121" i="21"/>
  <c r="P107" i="21"/>
  <c r="V107" i="21" s="1"/>
  <c r="P141" i="21"/>
  <c r="N155" i="21"/>
  <c r="H906" i="21"/>
  <c r="N124" i="21"/>
  <c r="P110" i="21"/>
  <c r="Y110" i="21" s="1"/>
  <c r="L603" i="21"/>
  <c r="CD1175" i="21"/>
  <c r="L601" i="21"/>
  <c r="H736" i="21"/>
  <c r="H748" i="21"/>
  <c r="L490" i="21"/>
  <c r="L488" i="21"/>
  <c r="CB1174" i="21"/>
  <c r="L198" i="21"/>
  <c r="CA1124" i="21"/>
  <c r="N108" i="21"/>
  <c r="P94" i="21"/>
  <c r="W94" i="21" s="1"/>
  <c r="H710" i="21"/>
  <c r="AS1172" i="21"/>
  <c r="H428" i="21"/>
  <c r="H417" i="21"/>
  <c r="H414" i="21"/>
  <c r="H415" i="21"/>
  <c r="H430" i="21"/>
  <c r="H432" i="21"/>
  <c r="H427" i="21"/>
  <c r="H419" i="21"/>
  <c r="H416" i="21"/>
  <c r="Q123" i="21"/>
  <c r="O137" i="21"/>
  <c r="L222" i="21"/>
  <c r="CC1122" i="21"/>
  <c r="L224" i="21"/>
  <c r="Q92" i="21"/>
  <c r="U92" i="21" s="1"/>
  <c r="O106" i="21"/>
  <c r="L1063" i="21"/>
  <c r="L1065" i="21"/>
  <c r="CE1227" i="21"/>
  <c r="AS1198" i="21"/>
  <c r="H569" i="21"/>
  <c r="H567" i="21"/>
  <c r="H580" i="21"/>
  <c r="H572" i="21"/>
  <c r="H571" i="21"/>
  <c r="H583" i="21"/>
  <c r="H582" i="21"/>
  <c r="H568" i="21"/>
  <c r="H584" i="21"/>
  <c r="H581" i="21"/>
  <c r="H570" i="21"/>
  <c r="CM1227" i="21"/>
  <c r="L853" i="21"/>
  <c r="L855" i="21"/>
  <c r="Q118" i="21"/>
  <c r="O132" i="21"/>
  <c r="L99" i="21"/>
  <c r="L97" i="21"/>
  <c r="BV1123" i="21"/>
  <c r="CA1182" i="21"/>
  <c r="CA1183" i="21" s="1"/>
  <c r="CA1184" i="21" s="1"/>
  <c r="CA1185" i="21" s="1"/>
  <c r="CA1178" i="21"/>
  <c r="CA1179" i="21" s="1"/>
  <c r="Y96" i="21"/>
  <c r="L333" i="21"/>
  <c r="BS1173" i="21"/>
  <c r="L446" i="21"/>
  <c r="L448" i="21"/>
  <c r="BY1174" i="21"/>
  <c r="H735" i="21"/>
  <c r="O105" i="21"/>
  <c r="Q91" i="21"/>
  <c r="CL1228" i="21"/>
  <c r="L982" i="21"/>
  <c r="Q122" i="21"/>
  <c r="O136" i="21"/>
  <c r="H713" i="21"/>
  <c r="CC1174" i="21"/>
  <c r="L574" i="21"/>
  <c r="L572" i="21"/>
  <c r="P137" i="21"/>
  <c r="N151" i="21"/>
  <c r="H890" i="21"/>
  <c r="P114" i="21"/>
  <c r="N128" i="21"/>
  <c r="AD101" i="21"/>
  <c r="L769" i="21"/>
  <c r="L771" i="21"/>
  <c r="BU1227" i="21"/>
  <c r="N126" i="21"/>
  <c r="P112" i="21"/>
  <c r="H722" i="21"/>
  <c r="L11" i="21"/>
  <c r="BR1121" i="21"/>
  <c r="L930" i="21"/>
  <c r="CA1232" i="21"/>
  <c r="CD1130" i="21"/>
  <c r="CD1131" i="21" s="1"/>
  <c r="CD1132" i="21" s="1"/>
  <c r="CD1133" i="21" s="1"/>
  <c r="CD1126" i="21"/>
  <c r="CD1127" i="21" s="1"/>
  <c r="CF1228" i="21"/>
  <c r="L884" i="21"/>
  <c r="P111" i="21"/>
  <c r="Z111" i="21" s="1"/>
  <c r="N125" i="21"/>
  <c r="H737" i="21"/>
  <c r="H751" i="21"/>
  <c r="H749" i="21"/>
  <c r="BU1173" i="21"/>
  <c r="L389" i="21"/>
  <c r="L129" i="21"/>
  <c r="BX1125" i="21"/>
  <c r="L795" i="21"/>
  <c r="BW1225" i="21"/>
  <c r="AP1244" i="21"/>
  <c r="L277" i="21"/>
  <c r="CE1121" i="21"/>
  <c r="O114" i="21"/>
  <c r="Q100" i="21"/>
  <c r="AC100" i="21" s="1"/>
  <c r="Q99" i="21"/>
  <c r="AB99" i="21" s="1"/>
  <c r="O113" i="21"/>
  <c r="BS1225" i="21"/>
  <c r="L711" i="21"/>
  <c r="Q98" i="21"/>
  <c r="AA98" i="21" s="1"/>
  <c r="O112" i="21"/>
  <c r="X123" i="21"/>
  <c r="H891" i="21"/>
  <c r="Q112" i="21" l="1"/>
  <c r="O126" i="21"/>
  <c r="L885" i="21"/>
  <c r="CF1229" i="21"/>
  <c r="BV1124" i="21"/>
  <c r="L100" i="21"/>
  <c r="L856" i="21"/>
  <c r="CM1228" i="21"/>
  <c r="AV1198" i="21"/>
  <c r="H597" i="21"/>
  <c r="H609" i="21"/>
  <c r="H602" i="21"/>
  <c r="H613" i="21"/>
  <c r="H599" i="21"/>
  <c r="H610" i="21"/>
  <c r="H598" i="21"/>
  <c r="H595" i="21"/>
  <c r="H614" i="21"/>
  <c r="H601" i="21"/>
  <c r="H615" i="21"/>
  <c r="Q106" i="21"/>
  <c r="U106" i="21" s="1"/>
  <c r="O120" i="21"/>
  <c r="AV1172" i="21"/>
  <c r="H454" i="21"/>
  <c r="H445" i="21"/>
  <c r="H443" i="21"/>
  <c r="H441" i="21"/>
  <c r="H444" i="21"/>
  <c r="H456" i="21"/>
  <c r="H457" i="21"/>
  <c r="H440" i="21"/>
  <c r="CA1125" i="21"/>
  <c r="L199" i="21"/>
  <c r="L604" i="21"/>
  <c r="CD1176" i="21"/>
  <c r="N135" i="21"/>
  <c r="P121" i="21"/>
  <c r="V121" i="21" s="1"/>
  <c r="N119" i="21"/>
  <c r="P105" i="21"/>
  <c r="BT1182" i="21"/>
  <c r="BT1183" i="21" s="1"/>
  <c r="BT1184" i="21" s="1"/>
  <c r="BT1185" i="21" s="1"/>
  <c r="BT1178" i="21"/>
  <c r="BT1179" i="21" s="1"/>
  <c r="CJ1229" i="21"/>
  <c r="L955" i="21"/>
  <c r="L1091" i="21"/>
  <c r="L1093" i="21"/>
  <c r="CK1227" i="21"/>
  <c r="CE1188" i="21"/>
  <c r="L640" i="21"/>
  <c r="I471" i="21"/>
  <c r="I472" i="21"/>
  <c r="H472" i="21"/>
  <c r="I640" i="21"/>
  <c r="I319" i="21"/>
  <c r="I426" i="21"/>
  <c r="I398" i="21"/>
  <c r="I611" i="21"/>
  <c r="I636" i="21"/>
  <c r="I401" i="21"/>
  <c r="I429" i="21"/>
  <c r="I347" i="21"/>
  <c r="I304" i="21"/>
  <c r="I514" i="21"/>
  <c r="I333" i="21"/>
  <c r="I594" i="21"/>
  <c r="I413" i="21"/>
  <c r="I384" i="21"/>
  <c r="I653" i="21"/>
  <c r="I596" i="21"/>
  <c r="I489" i="21"/>
  <c r="I332" i="21"/>
  <c r="I344" i="21"/>
  <c r="I496" i="21"/>
  <c r="I316" i="21"/>
  <c r="I527" i="21"/>
  <c r="I400" i="21"/>
  <c r="I585" i="21"/>
  <c r="I630" i="21"/>
  <c r="I574" i="21"/>
  <c r="I389" i="21"/>
  <c r="I485" i="21"/>
  <c r="I566" i="21"/>
  <c r="I412" i="21"/>
  <c r="I361" i="21"/>
  <c r="H471" i="21"/>
  <c r="I612" i="21"/>
  <c r="I608" i="21"/>
  <c r="I525" i="21"/>
  <c r="I374" i="21"/>
  <c r="I499" i="21"/>
  <c r="I321" i="21"/>
  <c r="I651" i="21"/>
  <c r="I386" i="21"/>
  <c r="I516" i="21"/>
  <c r="I623" i="21"/>
  <c r="I372" i="21"/>
  <c r="I455" i="21"/>
  <c r="I498" i="21"/>
  <c r="I442" i="21"/>
  <c r="I487" i="21"/>
  <c r="I305" i="21"/>
  <c r="I431" i="21"/>
  <c r="I373" i="21"/>
  <c r="I418" i="21"/>
  <c r="I573" i="21"/>
  <c r="I357" i="21"/>
  <c r="I330" i="21"/>
  <c r="I622" i="21"/>
  <c r="I600" i="21"/>
  <c r="I362" i="21"/>
  <c r="I306" i="21"/>
  <c r="BW1226" i="21"/>
  <c r="L798" i="21"/>
  <c r="L796" i="21"/>
  <c r="AA112" i="21"/>
  <c r="L714" i="21"/>
  <c r="L712" i="21"/>
  <c r="BS1226" i="21"/>
  <c r="O128" i="21"/>
  <c r="Q114" i="21"/>
  <c r="L390" i="21"/>
  <c r="L392" i="21"/>
  <c r="BU1174" i="21"/>
  <c r="N139" i="21"/>
  <c r="P125" i="21"/>
  <c r="Z125" i="21" s="1"/>
  <c r="L258" i="21"/>
  <c r="CD1128" i="21"/>
  <c r="BR1122" i="21"/>
  <c r="L14" i="21"/>
  <c r="L12" i="21"/>
  <c r="P126" i="21"/>
  <c r="N140" i="21"/>
  <c r="N165" i="21"/>
  <c r="P151" i="21"/>
  <c r="L573" i="21"/>
  <c r="L575" i="21"/>
  <c r="CC1175" i="21"/>
  <c r="O119" i="21"/>
  <c r="Q105" i="21"/>
  <c r="CA1180" i="21"/>
  <c r="L524" i="21"/>
  <c r="CE1228" i="21"/>
  <c r="L1066" i="21"/>
  <c r="Q137" i="21"/>
  <c r="X137" i="21" s="1"/>
  <c r="O151" i="21"/>
  <c r="N169" i="21"/>
  <c r="P155" i="21"/>
  <c r="BU1125" i="21"/>
  <c r="L73" i="21"/>
  <c r="L659" i="21"/>
  <c r="L657" i="21"/>
  <c r="CK1175" i="21"/>
  <c r="N162" i="21"/>
  <c r="P148" i="21"/>
  <c r="L167" i="21"/>
  <c r="L169" i="21"/>
  <c r="CB1123" i="21"/>
  <c r="T91" i="21"/>
  <c r="AM1250" i="21"/>
  <c r="H917" i="21"/>
  <c r="H933" i="21"/>
  <c r="H931" i="21"/>
  <c r="H919" i="21"/>
  <c r="H930" i="21"/>
  <c r="H921" i="21"/>
  <c r="H918" i="21"/>
  <c r="H934" i="21"/>
  <c r="H920" i="21"/>
  <c r="P118" i="21"/>
  <c r="S118" i="21" s="1"/>
  <c r="N132" i="21"/>
  <c r="L310" i="21"/>
  <c r="BR1176" i="21"/>
  <c r="L421" i="21"/>
  <c r="L419" i="21"/>
  <c r="BW1175" i="21"/>
  <c r="Q113" i="21"/>
  <c r="AB113" i="21" s="1"/>
  <c r="O127" i="21"/>
  <c r="L278" i="21"/>
  <c r="L280" i="21"/>
  <c r="CE1122" i="21"/>
  <c r="BX1130" i="21"/>
  <c r="BX1131" i="21" s="1"/>
  <c r="BX1132" i="21" s="1"/>
  <c r="BX1133" i="21" s="1"/>
  <c r="BX1126" i="21"/>
  <c r="BX1127" i="21" s="1"/>
  <c r="BS1174" i="21"/>
  <c r="L336" i="21"/>
  <c r="L334" i="21"/>
  <c r="L489" i="21"/>
  <c r="CB1175" i="21"/>
  <c r="L491" i="21"/>
  <c r="O149" i="21"/>
  <c r="Q135" i="21"/>
  <c r="O153" i="21"/>
  <c r="Q139" i="21"/>
  <c r="L684" i="21"/>
  <c r="L686" i="21"/>
  <c r="BR1226" i="21"/>
  <c r="L42" i="21"/>
  <c r="BS1122" i="21"/>
  <c r="L40" i="21"/>
  <c r="BZ1226" i="21"/>
  <c r="L824" i="21"/>
  <c r="L826" i="21"/>
  <c r="BU1228" i="21"/>
  <c r="L772" i="21"/>
  <c r="N142" i="21"/>
  <c r="P128" i="21"/>
  <c r="H972" i="21"/>
  <c r="H976" i="21"/>
  <c r="H988" i="21"/>
  <c r="AS1244" i="21"/>
  <c r="CA1233" i="21"/>
  <c r="L931" i="21"/>
  <c r="AC114" i="21"/>
  <c r="Q136" i="21"/>
  <c r="O150" i="21"/>
  <c r="L983" i="21"/>
  <c r="CL1229" i="21"/>
  <c r="L449" i="21"/>
  <c r="L447" i="21"/>
  <c r="BY1175" i="21"/>
  <c r="Q132" i="21"/>
  <c r="O146" i="21"/>
  <c r="L225" i="21"/>
  <c r="CC1123" i="21"/>
  <c r="L223" i="21"/>
  <c r="P108" i="21"/>
  <c r="W108" i="21" s="1"/>
  <c r="N122" i="21"/>
  <c r="N138" i="21"/>
  <c r="P124" i="21"/>
  <c r="Y124" i="21" s="1"/>
  <c r="O138" i="21"/>
  <c r="Q124" i="21"/>
  <c r="CB1228" i="21"/>
  <c r="L898" i="21"/>
  <c r="L478" i="21"/>
  <c r="CF1176" i="21"/>
  <c r="P129" i="21"/>
  <c r="N143" i="21"/>
  <c r="L1009" i="21"/>
  <c r="L1007" i="21"/>
  <c r="CC1227" i="21"/>
  <c r="L553" i="21"/>
  <c r="CJ1181" i="21"/>
  <c r="BT1228" i="21"/>
  <c r="L744" i="21"/>
  <c r="H651" i="21"/>
  <c r="H653" i="21"/>
  <c r="L156" i="21"/>
  <c r="CF1124" i="21"/>
  <c r="H807" i="21"/>
  <c r="H805" i="21"/>
  <c r="H794" i="21"/>
  <c r="H792" i="21"/>
  <c r="H804" i="21"/>
  <c r="AV1218" i="21"/>
  <c r="H791" i="21"/>
  <c r="H808" i="21"/>
  <c r="H790" i="21"/>
  <c r="H797" i="21"/>
  <c r="H806" i="21"/>
  <c r="H795" i="21"/>
  <c r="H793" i="21"/>
  <c r="H796" i="21"/>
  <c r="Q115" i="21"/>
  <c r="AD115" i="21" s="1"/>
  <c r="O129" i="21"/>
  <c r="L1038" i="21"/>
  <c r="CD1228" i="21"/>
  <c r="O143" i="21" l="1"/>
  <c r="Q129" i="21"/>
  <c r="L157" i="21"/>
  <c r="CF1125" i="21"/>
  <c r="L1039" i="21"/>
  <c r="CD1229" i="21"/>
  <c r="H821" i="21"/>
  <c r="H818" i="21"/>
  <c r="H832" i="21"/>
  <c r="H819" i="21"/>
  <c r="AY1218" i="21"/>
  <c r="H820" i="21"/>
  <c r="L745" i="21"/>
  <c r="BT1229" i="21"/>
  <c r="L479" i="21"/>
  <c r="CF1177" i="21"/>
  <c r="N136" i="21"/>
  <c r="P122" i="21"/>
  <c r="W122" i="21" s="1"/>
  <c r="O164" i="21"/>
  <c r="Q150" i="21"/>
  <c r="L932" i="21"/>
  <c r="CA1238" i="21"/>
  <c r="L773" i="21"/>
  <c r="BU1229" i="21"/>
  <c r="Q153" i="21"/>
  <c r="O167" i="21"/>
  <c r="CE1123" i="21"/>
  <c r="L279" i="21"/>
  <c r="L281" i="21"/>
  <c r="BR1177" i="21"/>
  <c r="L311" i="21"/>
  <c r="L660" i="21"/>
  <c r="CK1176" i="21"/>
  <c r="BU1126" i="21"/>
  <c r="BU1127" i="21" s="1"/>
  <c r="BU1130" i="21"/>
  <c r="BU1131" i="21" s="1"/>
  <c r="BU1132" i="21" s="1"/>
  <c r="BU1133" i="21" s="1"/>
  <c r="CA1181" i="21"/>
  <c r="L525" i="21"/>
  <c r="P140" i="21"/>
  <c r="N154" i="21"/>
  <c r="L15" i="21"/>
  <c r="L13" i="21"/>
  <c r="BR1123" i="21"/>
  <c r="N153" i="21"/>
  <c r="P139" i="21"/>
  <c r="Z139" i="21" s="1"/>
  <c r="BW1227" i="21"/>
  <c r="L797" i="21"/>
  <c r="L799" i="21"/>
  <c r="CK1228" i="21"/>
  <c r="L1094" i="21"/>
  <c r="CJ1230" i="21"/>
  <c r="CJ1231" i="21" s="1"/>
  <c r="CJ1234" i="21"/>
  <c r="CJ1235" i="21" s="1"/>
  <c r="CJ1236" i="21" s="1"/>
  <c r="CJ1237" i="21" s="1"/>
  <c r="P119" i="21"/>
  <c r="N133" i="21"/>
  <c r="Q120" i="21"/>
  <c r="U120" i="21" s="1"/>
  <c r="O134" i="21"/>
  <c r="CJ1186" i="21"/>
  <c r="L554" i="21"/>
  <c r="O152" i="21"/>
  <c r="Q138" i="21"/>
  <c r="Q146" i="21"/>
  <c r="O160" i="21"/>
  <c r="H1002" i="21"/>
  <c r="H1000" i="21"/>
  <c r="H1014" i="21"/>
  <c r="AV1244" i="21"/>
  <c r="L43" i="21"/>
  <c r="L41" i="21"/>
  <c r="BS1123" i="21"/>
  <c r="CB1176" i="21"/>
  <c r="L492" i="21"/>
  <c r="L335" i="21"/>
  <c r="L337" i="21"/>
  <c r="BS1175" i="21"/>
  <c r="L422" i="21"/>
  <c r="BW1176" i="21"/>
  <c r="AP1250" i="21"/>
  <c r="H945" i="21"/>
  <c r="H958" i="21"/>
  <c r="H944" i="21"/>
  <c r="CD1129" i="21"/>
  <c r="L259" i="21"/>
  <c r="L393" i="21"/>
  <c r="L391" i="21"/>
  <c r="BU1175" i="21"/>
  <c r="Q128" i="21"/>
  <c r="AC128" i="21" s="1"/>
  <c r="O142" i="21"/>
  <c r="BT1180" i="21"/>
  <c r="L370" i="21"/>
  <c r="AY1198" i="21"/>
  <c r="H629" i="21"/>
  <c r="H624" i="21"/>
  <c r="H641" i="21"/>
  <c r="H638" i="21"/>
  <c r="H625" i="21"/>
  <c r="H637" i="21"/>
  <c r="H639" i="21"/>
  <c r="H626" i="21"/>
  <c r="L101" i="21"/>
  <c r="BV1125" i="21"/>
  <c r="Q126" i="21"/>
  <c r="AA126" i="21" s="1"/>
  <c r="O140" i="21"/>
  <c r="N157" i="21"/>
  <c r="P143" i="21"/>
  <c r="CL1230" i="21"/>
  <c r="CL1231" i="21" s="1"/>
  <c r="CL1234" i="21"/>
  <c r="CL1235" i="21" s="1"/>
  <c r="CL1236" i="21" s="1"/>
  <c r="CL1237" i="21" s="1"/>
  <c r="N156" i="21"/>
  <c r="P142" i="21"/>
  <c r="O163" i="21"/>
  <c r="Q149" i="21"/>
  <c r="BX1128" i="21"/>
  <c r="L132" i="21"/>
  <c r="P132" i="21"/>
  <c r="S132" i="21" s="1"/>
  <c r="N146" i="21"/>
  <c r="N183" i="21"/>
  <c r="P169" i="21"/>
  <c r="L1067" i="21"/>
  <c r="CE1229" i="21"/>
  <c r="Q119" i="21"/>
  <c r="O133" i="21"/>
  <c r="L715" i="21"/>
  <c r="BS1227" i="21"/>
  <c r="L713" i="21"/>
  <c r="N149" i="21"/>
  <c r="P135" i="21"/>
  <c r="V135" i="21" s="1"/>
  <c r="CA1126" i="21"/>
  <c r="CA1127" i="21" s="1"/>
  <c r="CA1130" i="21"/>
  <c r="CA1131" i="21" s="1"/>
  <c r="CA1132" i="21" s="1"/>
  <c r="CA1133" i="21" s="1"/>
  <c r="L857" i="21"/>
  <c r="CM1229" i="21"/>
  <c r="L1010" i="21"/>
  <c r="CC1228" i="21"/>
  <c r="AD129" i="21"/>
  <c r="CB1229" i="21"/>
  <c r="L899" i="21"/>
  <c r="P138" i="21"/>
  <c r="N152" i="21"/>
  <c r="CC1124" i="21"/>
  <c r="L226" i="21"/>
  <c r="BY1176" i="21"/>
  <c r="L450" i="21"/>
  <c r="L827" i="21"/>
  <c r="L825" i="21"/>
  <c r="BZ1227" i="21"/>
  <c r="L687" i="21"/>
  <c r="BR1227" i="21"/>
  <c r="L685" i="21"/>
  <c r="Q127" i="21"/>
  <c r="AB127" i="21" s="1"/>
  <c r="O141" i="21"/>
  <c r="CB1124" i="21"/>
  <c r="L170" i="21"/>
  <c r="N176" i="21"/>
  <c r="P162" i="21"/>
  <c r="Q151" i="21"/>
  <c r="X151" i="21" s="1"/>
  <c r="O165" i="21"/>
  <c r="CC1176" i="21"/>
  <c r="L576" i="21"/>
  <c r="N179" i="21"/>
  <c r="P165" i="21"/>
  <c r="L641" i="21"/>
  <c r="CE1189" i="21"/>
  <c r="T105" i="21"/>
  <c r="L605" i="21"/>
  <c r="CD1177" i="21"/>
  <c r="BB1172" i="21"/>
  <c r="BE1172" i="21" s="1"/>
  <c r="AY1172" i="21"/>
  <c r="H375" i="21"/>
  <c r="H364" i="21"/>
  <c r="H360" i="21"/>
  <c r="H363" i="21"/>
  <c r="H358" i="21"/>
  <c r="H376" i="21"/>
  <c r="H359" i="21"/>
  <c r="H377" i="21"/>
  <c r="H370" i="21"/>
  <c r="H371" i="21"/>
  <c r="H356" i="21"/>
  <c r="CF1230" i="21"/>
  <c r="CF1231" i="21" s="1"/>
  <c r="CF1232" i="21" s="1"/>
  <c r="CF1233" i="21" s="1"/>
  <c r="CF1238" i="21" s="1"/>
  <c r="CF1239" i="21" s="1"/>
  <c r="CF1240" i="21" s="1"/>
  <c r="CF1241" i="21" s="1"/>
  <c r="CF1242" i="21" s="1"/>
  <c r="CF1243" i="21" s="1"/>
  <c r="CF1244" i="21" s="1"/>
  <c r="CF1245" i="21" s="1"/>
  <c r="CF1246" i="21" s="1"/>
  <c r="CF1247" i="21" s="1"/>
  <c r="CF1248" i="21" s="1"/>
  <c r="CF1249" i="21" s="1"/>
  <c r="CF1250" i="21" s="1"/>
  <c r="CF1251" i="21" s="1"/>
  <c r="CF1234" i="21"/>
  <c r="CF1235" i="21" s="1"/>
  <c r="CF1236" i="21" s="1"/>
  <c r="CF1237" i="21" s="1"/>
  <c r="Q165" i="21" l="1"/>
  <c r="X165" i="21" s="1"/>
  <c r="O179" i="21"/>
  <c r="L828" i="21"/>
  <c r="BZ1228" i="21"/>
  <c r="L451" i="21"/>
  <c r="BY1177" i="21"/>
  <c r="CC1229" i="21"/>
  <c r="L1011" i="21"/>
  <c r="Q133" i="21"/>
  <c r="O147" i="21"/>
  <c r="P146" i="21"/>
  <c r="S146" i="21" s="1"/>
  <c r="N160" i="21"/>
  <c r="Q140" i="21"/>
  <c r="AA140" i="21" s="1"/>
  <c r="O154" i="21"/>
  <c r="O156" i="21"/>
  <c r="Q142" i="21"/>
  <c r="L423" i="21"/>
  <c r="BW1177" i="21"/>
  <c r="AY1244" i="21"/>
  <c r="H1032" i="21"/>
  <c r="H1043" i="21"/>
  <c r="H1028" i="21"/>
  <c r="L555" i="21"/>
  <c r="CJ1187" i="21"/>
  <c r="T119" i="21"/>
  <c r="L1095" i="21"/>
  <c r="CK1229" i="21"/>
  <c r="CA1186" i="21"/>
  <c r="L526" i="21"/>
  <c r="BU1230" i="21"/>
  <c r="BU1231" i="21" s="1"/>
  <c r="BU1234" i="21"/>
  <c r="BU1235" i="21" s="1"/>
  <c r="BU1236" i="21" s="1"/>
  <c r="BU1237" i="21" s="1"/>
  <c r="CF1178" i="21"/>
  <c r="CF1179" i="21" s="1"/>
  <c r="CF1180" i="21" s="1"/>
  <c r="CF1181" i="21" s="1"/>
  <c r="CF1186" i="21" s="1"/>
  <c r="CF1187" i="21" s="1"/>
  <c r="CF1188" i="21" s="1"/>
  <c r="CF1189" i="21" s="1"/>
  <c r="CF1190" i="21" s="1"/>
  <c r="CF1191" i="21" s="1"/>
  <c r="CF1192" i="21" s="1"/>
  <c r="CF1193" i="21" s="1"/>
  <c r="CF1194" i="21" s="1"/>
  <c r="CF1195" i="21" s="1"/>
  <c r="CF1196" i="21" s="1"/>
  <c r="CF1197" i="21" s="1"/>
  <c r="CF1198" i="21" s="1"/>
  <c r="CF1199" i="21" s="1"/>
  <c r="CF1200" i="21" s="1"/>
  <c r="CF1201" i="21" s="1"/>
  <c r="CF1182" i="21"/>
  <c r="CF1183" i="21" s="1"/>
  <c r="CF1184" i="21" s="1"/>
  <c r="CF1185" i="21" s="1"/>
  <c r="CF1126" i="21"/>
  <c r="CF1127" i="21" s="1"/>
  <c r="CF1128" i="21" s="1"/>
  <c r="CF1129" i="21" s="1"/>
  <c r="CF1134" i="21" s="1"/>
  <c r="CF1135" i="21" s="1"/>
  <c r="CF1136" i="21" s="1"/>
  <c r="CF1137" i="21" s="1"/>
  <c r="CF1138" i="21" s="1"/>
  <c r="CF1139" i="21" s="1"/>
  <c r="CF1140" i="21" s="1"/>
  <c r="CF1141" i="21" s="1"/>
  <c r="CF1142" i="21" s="1"/>
  <c r="CF1143" i="21" s="1"/>
  <c r="CF1130" i="21"/>
  <c r="CF1131" i="21" s="1"/>
  <c r="CF1132" i="21" s="1"/>
  <c r="CF1133" i="21" s="1"/>
  <c r="L171" i="21"/>
  <c r="CB1125" i="21"/>
  <c r="L202" i="21"/>
  <c r="CA1128" i="21"/>
  <c r="L716" i="21"/>
  <c r="BS1228" i="21"/>
  <c r="P183" i="21"/>
  <c r="N197" i="21"/>
  <c r="O177" i="21"/>
  <c r="Q163" i="21"/>
  <c r="CL1232" i="21"/>
  <c r="L986" i="21"/>
  <c r="H650" i="21"/>
  <c r="H652" i="21"/>
  <c r="H665" i="21"/>
  <c r="H666" i="21"/>
  <c r="H664" i="21"/>
  <c r="H654" i="21"/>
  <c r="Y138" i="21"/>
  <c r="Q134" i="21"/>
  <c r="U134" i="21" s="1"/>
  <c r="O148" i="21"/>
  <c r="P153" i="21"/>
  <c r="Z153" i="21" s="1"/>
  <c r="N167" i="21"/>
  <c r="P154" i="21"/>
  <c r="N168" i="21"/>
  <c r="L282" i="21"/>
  <c r="CE1124" i="21"/>
  <c r="Q164" i="21"/>
  <c r="O178" i="21"/>
  <c r="BB1218" i="21"/>
  <c r="BE1218" i="21" s="1"/>
  <c r="H847" i="21"/>
  <c r="H846" i="21"/>
  <c r="P179" i="21"/>
  <c r="N193" i="21"/>
  <c r="BR1228" i="21"/>
  <c r="L688" i="21"/>
  <c r="L227" i="21"/>
  <c r="CC1125" i="21"/>
  <c r="CB1230" i="21"/>
  <c r="CB1231" i="21" s="1"/>
  <c r="CB1234" i="21"/>
  <c r="CB1235" i="21" s="1"/>
  <c r="CB1236" i="21" s="1"/>
  <c r="CB1237" i="21" s="1"/>
  <c r="CM1234" i="21"/>
  <c r="CM1235" i="21" s="1"/>
  <c r="CM1236" i="21" s="1"/>
  <c r="CM1237" i="21" s="1"/>
  <c r="CM1230" i="21"/>
  <c r="CM1231" i="21" s="1"/>
  <c r="CE1234" i="21"/>
  <c r="CE1235" i="21" s="1"/>
  <c r="CE1236" i="21" s="1"/>
  <c r="CE1237" i="21" s="1"/>
  <c r="CE1230" i="21"/>
  <c r="CE1231" i="21" s="1"/>
  <c r="AC142" i="21"/>
  <c r="BV1126" i="21"/>
  <c r="BV1127" i="21" s="1"/>
  <c r="BV1130" i="21"/>
  <c r="BV1131" i="21" s="1"/>
  <c r="BV1132" i="21" s="1"/>
  <c r="BV1133" i="21" s="1"/>
  <c r="L394" i="21"/>
  <c r="BU1176" i="21"/>
  <c r="CD1134" i="21"/>
  <c r="L260" i="21"/>
  <c r="BS1176" i="21"/>
  <c r="L338" i="21"/>
  <c r="CB1177" i="21"/>
  <c r="L493" i="21"/>
  <c r="Q160" i="21"/>
  <c r="O174" i="21"/>
  <c r="O166" i="21"/>
  <c r="Q152" i="21"/>
  <c r="CJ1232" i="21"/>
  <c r="L958" i="21"/>
  <c r="BR1124" i="21"/>
  <c r="L16" i="21"/>
  <c r="BU1128" i="21"/>
  <c r="L76" i="21"/>
  <c r="BR1178" i="21"/>
  <c r="BR1179" i="21" s="1"/>
  <c r="BR1182" i="21"/>
  <c r="BR1183" i="21" s="1"/>
  <c r="BR1184" i="21" s="1"/>
  <c r="BR1185" i="21" s="1"/>
  <c r="Q167" i="21"/>
  <c r="O181" i="21"/>
  <c r="CA1239" i="21"/>
  <c r="L933" i="21"/>
  <c r="BT1234" i="21"/>
  <c r="BT1235" i="21" s="1"/>
  <c r="BT1236" i="21" s="1"/>
  <c r="BT1237" i="21" s="1"/>
  <c r="BT1230" i="21"/>
  <c r="BT1231" i="21" s="1"/>
  <c r="CD1230" i="21"/>
  <c r="CD1231" i="21" s="1"/>
  <c r="CD1234" i="21"/>
  <c r="CD1235" i="21" s="1"/>
  <c r="CD1236" i="21" s="1"/>
  <c r="CD1237" i="21" s="1"/>
  <c r="I406" i="21"/>
  <c r="I403" i="21"/>
  <c r="I524" i="21"/>
  <c r="I370" i="21"/>
  <c r="I595" i="21"/>
  <c r="I510" i="21"/>
  <c r="I356" i="21"/>
  <c r="I331" i="21"/>
  <c r="I414" i="21"/>
  <c r="H473" i="21"/>
  <c r="I610" i="21"/>
  <c r="I405" i="21"/>
  <c r="I300" i="21"/>
  <c r="I444" i="21"/>
  <c r="I583" i="21"/>
  <c r="I318" i="21"/>
  <c r="I638" i="21"/>
  <c r="I665" i="21"/>
  <c r="I568" i="21"/>
  <c r="I320" i="21"/>
  <c r="I601" i="21"/>
  <c r="I307" i="21"/>
  <c r="I571" i="21"/>
  <c r="I416" i="21"/>
  <c r="I392" i="21"/>
  <c r="I445" i="21"/>
  <c r="I628" i="21"/>
  <c r="I599" i="21"/>
  <c r="I345" i="21"/>
  <c r="H468" i="21"/>
  <c r="I376" i="21"/>
  <c r="I454" i="21"/>
  <c r="I569" i="21"/>
  <c r="I469" i="21"/>
  <c r="I314" i="21"/>
  <c r="I364" i="21"/>
  <c r="I490" i="21"/>
  <c r="I513" i="21"/>
  <c r="I303" i="21"/>
  <c r="I567" i="21"/>
  <c r="I377" i="21"/>
  <c r="I432" i="21"/>
  <c r="I613" i="21"/>
  <c r="I598" i="21"/>
  <c r="I443" i="21"/>
  <c r="I342" i="21"/>
  <c r="I637" i="21"/>
  <c r="I415" i="21"/>
  <c r="I360" i="21"/>
  <c r="I440" i="21"/>
  <c r="I390" i="21"/>
  <c r="I346" i="21"/>
  <c r="I483" i="21"/>
  <c r="I581" i="21"/>
  <c r="I302" i="21"/>
  <c r="I572" i="21"/>
  <c r="I650" i="21"/>
  <c r="I428" i="21"/>
  <c r="I614" i="21"/>
  <c r="I615" i="21"/>
  <c r="I609" i="21"/>
  <c r="I580" i="21"/>
  <c r="I371" i="21"/>
  <c r="I486" i="21"/>
  <c r="I328" i="21"/>
  <c r="I388" i="21"/>
  <c r="I470" i="21"/>
  <c r="I526" i="21"/>
  <c r="I427" i="21"/>
  <c r="I308" i="21"/>
  <c r="I301" i="21"/>
  <c r="I488" i="21"/>
  <c r="I441" i="21"/>
  <c r="I625" i="21"/>
  <c r="I457" i="21"/>
  <c r="I529" i="21"/>
  <c r="I387" i="21"/>
  <c r="I358" i="21"/>
  <c r="I602" i="21"/>
  <c r="I375" i="21"/>
  <c r="I317" i="21"/>
  <c r="I497" i="21"/>
  <c r="I417" i="21"/>
  <c r="I664" i="21"/>
  <c r="I666" i="21"/>
  <c r="I399" i="21"/>
  <c r="I597" i="21"/>
  <c r="I334" i="21"/>
  <c r="I468" i="21"/>
  <c r="I473" i="21"/>
  <c r="I641" i="21"/>
  <c r="I639" i="21"/>
  <c r="I404" i="21"/>
  <c r="I329" i="21"/>
  <c r="I626" i="21"/>
  <c r="I652" i="21"/>
  <c r="I629" i="21"/>
  <c r="H470" i="21"/>
  <c r="I582" i="21"/>
  <c r="I484" i="21"/>
  <c r="I363" i="21"/>
  <c r="I511" i="21"/>
  <c r="H469" i="21"/>
  <c r="I315" i="21"/>
  <c r="I343" i="21"/>
  <c r="I482" i="21"/>
  <c r="I624" i="21"/>
  <c r="I654" i="21"/>
  <c r="I402" i="21"/>
  <c r="I430" i="21"/>
  <c r="I359" i="21"/>
  <c r="I627" i="21"/>
  <c r="I512" i="21"/>
  <c r="I456" i="21"/>
  <c r="I501" i="21"/>
  <c r="I419" i="21"/>
  <c r="I570" i="21"/>
  <c r="I584" i="21"/>
  <c r="I391" i="21"/>
  <c r="I385" i="21"/>
  <c r="I500" i="21"/>
  <c r="I528" i="21"/>
  <c r="I515" i="21"/>
  <c r="L642" i="21"/>
  <c r="L644" i="21"/>
  <c r="CE1190" i="21"/>
  <c r="CD1178" i="21"/>
  <c r="CD1179" i="21" s="1"/>
  <c r="CD1182" i="21"/>
  <c r="CD1183" i="21" s="1"/>
  <c r="CD1184" i="21" s="1"/>
  <c r="CD1185" i="21" s="1"/>
  <c r="CC1177" i="21"/>
  <c r="L577" i="21"/>
  <c r="P176" i="21"/>
  <c r="N190" i="21"/>
  <c r="O155" i="21"/>
  <c r="Q141" i="21"/>
  <c r="AB141" i="21" s="1"/>
  <c r="P152" i="21"/>
  <c r="Y152" i="21" s="1"/>
  <c r="N166" i="21"/>
  <c r="N163" i="21"/>
  <c r="P149" i="21"/>
  <c r="V149" i="21" s="1"/>
  <c r="L133" i="21"/>
  <c r="BX1129" i="21"/>
  <c r="P156" i="21"/>
  <c r="N170" i="21"/>
  <c r="N171" i="21"/>
  <c r="P157" i="21"/>
  <c r="BT1181" i="21"/>
  <c r="L371" i="21"/>
  <c r="AS1250" i="21"/>
  <c r="H986" i="21"/>
  <c r="H974" i="21"/>
  <c r="H977" i="21"/>
  <c r="H975" i="21"/>
  <c r="L44" i="21"/>
  <c r="BS1124" i="21"/>
  <c r="P133" i="21"/>
  <c r="T133" i="21" s="1"/>
  <c r="N147" i="21"/>
  <c r="BW1228" i="21"/>
  <c r="L800" i="21"/>
  <c r="CK1177" i="21"/>
  <c r="L661" i="21"/>
  <c r="P136" i="21"/>
  <c r="W136" i="21" s="1"/>
  <c r="N150" i="21"/>
  <c r="Q143" i="21"/>
  <c r="AD143" i="21" s="1"/>
  <c r="O157" i="21"/>
  <c r="BW1229" i="21" l="1"/>
  <c r="L801" i="21"/>
  <c r="O171" i="21"/>
  <c r="Q157" i="21"/>
  <c r="N161" i="21"/>
  <c r="P147" i="21"/>
  <c r="AV1250" i="21"/>
  <c r="H1001" i="21"/>
  <c r="H1003" i="21"/>
  <c r="H1015" i="21"/>
  <c r="N185" i="21"/>
  <c r="P171" i="21"/>
  <c r="L608" i="21"/>
  <c r="CD1180" i="21"/>
  <c r="L1042" i="21"/>
  <c r="CD1232" i="21"/>
  <c r="CA1240" i="21"/>
  <c r="L934" i="21"/>
  <c r="BR1180" i="21"/>
  <c r="L314" i="21"/>
  <c r="L17" i="21"/>
  <c r="BR1125" i="21"/>
  <c r="O180" i="21"/>
  <c r="Q166" i="21"/>
  <c r="CB1182" i="21"/>
  <c r="CB1183" i="21" s="1"/>
  <c r="CB1184" i="21" s="1"/>
  <c r="CB1185" i="21" s="1"/>
  <c r="CB1178" i="21"/>
  <c r="CB1179" i="21" s="1"/>
  <c r="CD1135" i="21"/>
  <c r="L261" i="21"/>
  <c r="BV1128" i="21"/>
  <c r="L104" i="21"/>
  <c r="CB1232" i="21"/>
  <c r="L902" i="21"/>
  <c r="L689" i="21"/>
  <c r="BR1229" i="21"/>
  <c r="L283" i="21"/>
  <c r="CE1125" i="21"/>
  <c r="N181" i="21"/>
  <c r="P167" i="21"/>
  <c r="Z167" i="21" s="1"/>
  <c r="L987" i="21"/>
  <c r="CL1233" i="21"/>
  <c r="L776" i="21"/>
  <c r="BU1232" i="21"/>
  <c r="BW1182" i="21"/>
  <c r="BW1183" i="21" s="1"/>
  <c r="BW1184" i="21" s="1"/>
  <c r="BW1185" i="21" s="1"/>
  <c r="BW1178" i="21"/>
  <c r="BW1179" i="21" s="1"/>
  <c r="O168" i="21"/>
  <c r="Q154" i="21"/>
  <c r="CC1234" i="21"/>
  <c r="CC1235" i="21" s="1"/>
  <c r="CC1236" i="21" s="1"/>
  <c r="CC1237" i="21" s="1"/>
  <c r="CC1230" i="21"/>
  <c r="CC1231" i="21" s="1"/>
  <c r="CK1182" i="21"/>
  <c r="CK1183" i="21" s="1"/>
  <c r="CK1184" i="21" s="1"/>
  <c r="CK1185" i="21" s="1"/>
  <c r="CK1178" i="21"/>
  <c r="CK1179" i="21" s="1"/>
  <c r="P170" i="21"/>
  <c r="N184" i="21"/>
  <c r="L643" i="21"/>
  <c r="L645" i="21"/>
  <c r="CE1191" i="21"/>
  <c r="L748" i="21"/>
  <c r="BT1232" i="21"/>
  <c r="Q181" i="21"/>
  <c r="O195" i="21"/>
  <c r="O188" i="21"/>
  <c r="Q174" i="21"/>
  <c r="BU1177" i="21"/>
  <c r="L395" i="21"/>
  <c r="L860" i="21"/>
  <c r="CM1232" i="21"/>
  <c r="CC1130" i="21"/>
  <c r="CC1131" i="21" s="1"/>
  <c r="CC1132" i="21" s="1"/>
  <c r="CC1133" i="21" s="1"/>
  <c r="CC1126" i="21"/>
  <c r="CC1127" i="21" s="1"/>
  <c r="N207" i="21"/>
  <c r="P193" i="21"/>
  <c r="I874" i="21"/>
  <c r="I878" i="21"/>
  <c r="H878" i="21"/>
  <c r="H877" i="21"/>
  <c r="I808" i="21"/>
  <c r="I806" i="21"/>
  <c r="I906" i="21"/>
  <c r="I905" i="21"/>
  <c r="I832" i="21"/>
  <c r="I694" i="21"/>
  <c r="I1098" i="21"/>
  <c r="I931" i="21"/>
  <c r="I695" i="21"/>
  <c r="I1042" i="21"/>
  <c r="I778" i="21"/>
  <c r="I720" i="21"/>
  <c r="I976" i="21"/>
  <c r="I740" i="21"/>
  <c r="I893" i="21"/>
  <c r="I944" i="21"/>
  <c r="I680" i="21"/>
  <c r="I706" i="21"/>
  <c r="I1084" i="21"/>
  <c r="I712" i="21"/>
  <c r="I678" i="21"/>
  <c r="I711" i="21"/>
  <c r="I888" i="21"/>
  <c r="I1057" i="21"/>
  <c r="I735" i="21"/>
  <c r="I1028" i="21"/>
  <c r="I713" i="21"/>
  <c r="I1032" i="21"/>
  <c r="I918" i="21"/>
  <c r="I737" i="21"/>
  <c r="I1059" i="21"/>
  <c r="I875" i="21"/>
  <c r="I877" i="21"/>
  <c r="H876" i="21"/>
  <c r="I807" i="21"/>
  <c r="I958" i="21"/>
  <c r="I751" i="21"/>
  <c r="I1070" i="21"/>
  <c r="I698" i="21"/>
  <c r="I1071" i="21"/>
  <c r="I986" i="21"/>
  <c r="I930" i="21"/>
  <c r="I987" i="21"/>
  <c r="I932" i="21"/>
  <c r="I796" i="21"/>
  <c r="I797" i="21"/>
  <c r="I894" i="21"/>
  <c r="I764" i="21"/>
  <c r="I681" i="21"/>
  <c r="I821" i="21"/>
  <c r="I1062" i="21"/>
  <c r="I921" i="21"/>
  <c r="I709" i="21"/>
  <c r="I794" i="21"/>
  <c r="I973" i="21"/>
  <c r="I1002" i="21"/>
  <c r="I1085" i="21"/>
  <c r="I767" i="21"/>
  <c r="I919" i="21"/>
  <c r="I734" i="21"/>
  <c r="I766" i="21"/>
  <c r="I739" i="21"/>
  <c r="I790" i="21"/>
  <c r="I1056" i="21"/>
  <c r="H874" i="21"/>
  <c r="I876" i="21"/>
  <c r="H875" i="21"/>
  <c r="I725" i="21"/>
  <c r="I723" i="21"/>
  <c r="I749" i="21"/>
  <c r="I1015" i="21"/>
  <c r="I722" i="21"/>
  <c r="I724" i="21"/>
  <c r="I693" i="21"/>
  <c r="I683" i="21"/>
  <c r="I847" i="21"/>
  <c r="I891" i="21"/>
  <c r="I682" i="21"/>
  <c r="I763" i="21"/>
  <c r="I917" i="21"/>
  <c r="I1001" i="21"/>
  <c r="I684" i="21"/>
  <c r="I738" i="21"/>
  <c r="I972" i="21"/>
  <c r="I1014" i="21"/>
  <c r="I776" i="21"/>
  <c r="I748" i="21"/>
  <c r="I904" i="21"/>
  <c r="I1043" i="21"/>
  <c r="I1087" i="21"/>
  <c r="I795" i="21"/>
  <c r="I945" i="21"/>
  <c r="I1029" i="21"/>
  <c r="I1058" i="21"/>
  <c r="I1031" i="21"/>
  <c r="I710" i="21"/>
  <c r="I974" i="21"/>
  <c r="I708" i="21"/>
  <c r="I1000" i="21"/>
  <c r="I818" i="21"/>
  <c r="I988" i="21"/>
  <c r="I779" i="21"/>
  <c r="I804" i="21"/>
  <c r="I697" i="21"/>
  <c r="I692" i="21"/>
  <c r="I696" i="21"/>
  <c r="I902" i="21"/>
  <c r="I977" i="21"/>
  <c r="I1088" i="21"/>
  <c r="I791" i="21"/>
  <c r="I892" i="21"/>
  <c r="I793" i="21"/>
  <c r="I1003" i="21"/>
  <c r="I792" i="21"/>
  <c r="I975" i="21"/>
  <c r="I933" i="21"/>
  <c r="I934" i="21"/>
  <c r="I820" i="21"/>
  <c r="I1086" i="21"/>
  <c r="I685" i="21"/>
  <c r="I721" i="21"/>
  <c r="I1060" i="21"/>
  <c r="I762" i="21"/>
  <c r="I846" i="21"/>
  <c r="I1061" i="21"/>
  <c r="I903" i="21"/>
  <c r="I750" i="21"/>
  <c r="I805" i="21"/>
  <c r="I920" i="21"/>
  <c r="I736" i="21"/>
  <c r="I1030" i="21"/>
  <c r="I889" i="21"/>
  <c r="I765" i="21"/>
  <c r="I916" i="21"/>
  <c r="I819" i="21"/>
  <c r="I679" i="21"/>
  <c r="I890" i="21"/>
  <c r="I777" i="21"/>
  <c r="I707" i="21"/>
  <c r="L717" i="21"/>
  <c r="BS1229" i="21"/>
  <c r="CB1126" i="21"/>
  <c r="CB1127" i="21" s="1"/>
  <c r="CB1130" i="21"/>
  <c r="CB1131" i="21" s="1"/>
  <c r="CB1132" i="21" s="1"/>
  <c r="CB1133" i="21" s="1"/>
  <c r="O161" i="21"/>
  <c r="Q147" i="21"/>
  <c r="BY1178" i="21"/>
  <c r="BY1179" i="21" s="1"/>
  <c r="BY1182" i="21"/>
  <c r="BY1183" i="21" s="1"/>
  <c r="BY1184" i="21" s="1"/>
  <c r="BY1185" i="21" s="1"/>
  <c r="Q179" i="21"/>
  <c r="O193" i="21"/>
  <c r="L372" i="21"/>
  <c r="BT1186" i="21"/>
  <c r="P163" i="21"/>
  <c r="V163" i="21" s="1"/>
  <c r="N177" i="21"/>
  <c r="Q155" i="21"/>
  <c r="AB155" i="21" s="1"/>
  <c r="O169" i="21"/>
  <c r="CC1182" i="21"/>
  <c r="CC1183" i="21" s="1"/>
  <c r="CC1184" i="21" s="1"/>
  <c r="CC1185" i="21" s="1"/>
  <c r="CC1178" i="21"/>
  <c r="CC1179" i="21" s="1"/>
  <c r="BU1129" i="21"/>
  <c r="L77" i="21"/>
  <c r="CJ1233" i="21"/>
  <c r="L959" i="21"/>
  <c r="L339" i="21"/>
  <c r="BS1177" i="21"/>
  <c r="X179" i="21"/>
  <c r="O192" i="21"/>
  <c r="Q178" i="21"/>
  <c r="P168" i="21"/>
  <c r="N182" i="21"/>
  <c r="Q148" i="21"/>
  <c r="U148" i="21" s="1"/>
  <c r="O162" i="21"/>
  <c r="Q177" i="21"/>
  <c r="O191" i="21"/>
  <c r="CA1187" i="21"/>
  <c r="L527" i="21"/>
  <c r="L556" i="21"/>
  <c r="CJ1188" i="21"/>
  <c r="H1058" i="21"/>
  <c r="H1070" i="21"/>
  <c r="H1061" i="21"/>
  <c r="H1056" i="21"/>
  <c r="BB1244" i="21"/>
  <c r="N174" i="21"/>
  <c r="P160" i="21"/>
  <c r="S160" i="21" s="1"/>
  <c r="P150" i="21"/>
  <c r="W150" i="21" s="1"/>
  <c r="N164" i="21"/>
  <c r="BS1125" i="21"/>
  <c r="L45" i="21"/>
  <c r="AD157" i="21"/>
  <c r="L134" i="21"/>
  <c r="BX1134" i="21"/>
  <c r="N180" i="21"/>
  <c r="P166" i="21"/>
  <c r="P190" i="21"/>
  <c r="N204" i="21"/>
  <c r="CE1232" i="21"/>
  <c r="L1070" i="21"/>
  <c r="AA154" i="21"/>
  <c r="P197" i="21"/>
  <c r="N211" i="21"/>
  <c r="CA1129" i="21"/>
  <c r="L203" i="21"/>
  <c r="CK1230" i="21"/>
  <c r="CK1231" i="21" s="1"/>
  <c r="CK1234" i="21"/>
  <c r="CK1235" i="21" s="1"/>
  <c r="CK1236" i="21" s="1"/>
  <c r="CK1237" i="21" s="1"/>
  <c r="Q156" i="21"/>
  <c r="AC156" i="21" s="1"/>
  <c r="O170" i="21"/>
  <c r="BZ1229" i="21"/>
  <c r="L829" i="21"/>
  <c r="CJ1189" i="21" l="1"/>
  <c r="L557" i="21"/>
  <c r="O205" i="21"/>
  <c r="Q191" i="21"/>
  <c r="N196" i="21"/>
  <c r="P182" i="21"/>
  <c r="CJ1238" i="21"/>
  <c r="L960" i="21"/>
  <c r="Q193" i="21"/>
  <c r="O207" i="21"/>
  <c r="O221" i="21" s="1"/>
  <c r="BS1230" i="21"/>
  <c r="BS1231" i="21" s="1"/>
  <c r="BS1234" i="21"/>
  <c r="BS1235" i="21" s="1"/>
  <c r="BS1236" i="21" s="1"/>
  <c r="BS1237" i="21" s="1"/>
  <c r="BU1182" i="21"/>
  <c r="BU1183" i="21" s="1"/>
  <c r="BU1184" i="21" s="1"/>
  <c r="BU1185" i="21" s="1"/>
  <c r="BU1178" i="21"/>
  <c r="BU1179" i="21" s="1"/>
  <c r="CK1180" i="21"/>
  <c r="L664" i="21"/>
  <c r="BU1233" i="21"/>
  <c r="L777" i="21"/>
  <c r="CB1233" i="21"/>
  <c r="L903" i="21"/>
  <c r="CD1136" i="21"/>
  <c r="L262" i="21"/>
  <c r="Q180" i="21"/>
  <c r="O194" i="21"/>
  <c r="BR1181" i="21"/>
  <c r="L315" i="21"/>
  <c r="BX1135" i="21"/>
  <c r="L135" i="21"/>
  <c r="P174" i="21"/>
  <c r="S174" i="21" s="1"/>
  <c r="N188" i="21"/>
  <c r="BS1182" i="21"/>
  <c r="BS1183" i="21" s="1"/>
  <c r="BS1184" i="21" s="1"/>
  <c r="BS1185" i="21" s="1"/>
  <c r="BS1178" i="21"/>
  <c r="BS1179" i="21" s="1"/>
  <c r="O183" i="21"/>
  <c r="Q169" i="21"/>
  <c r="AB169" i="21" s="1"/>
  <c r="O175" i="21"/>
  <c r="Q161" i="21"/>
  <c r="X193" i="21"/>
  <c r="L861" i="21"/>
  <c r="CM1233" i="21"/>
  <c r="BT1233" i="21"/>
  <c r="L749" i="21"/>
  <c r="O182" i="21"/>
  <c r="Q168" i="21"/>
  <c r="AA168" i="21" s="1"/>
  <c r="BR1234" i="21"/>
  <c r="BR1235" i="21" s="1"/>
  <c r="BR1236" i="21" s="1"/>
  <c r="BR1237" i="21" s="1"/>
  <c r="BR1230" i="21"/>
  <c r="BR1231" i="21" s="1"/>
  <c r="CB1180" i="21"/>
  <c r="L496" i="21"/>
  <c r="BR1130" i="21"/>
  <c r="BR1131" i="21" s="1"/>
  <c r="BR1132" i="21" s="1"/>
  <c r="BR1133" i="21" s="1"/>
  <c r="BR1126" i="21"/>
  <c r="BR1127" i="21" s="1"/>
  <c r="L609" i="21"/>
  <c r="CD1181" i="21"/>
  <c r="P185" i="21"/>
  <c r="N199" i="21"/>
  <c r="AY1250" i="21"/>
  <c r="H1031" i="21"/>
  <c r="H1029" i="21"/>
  <c r="H1042" i="21"/>
  <c r="H1030" i="21"/>
  <c r="Q171" i="21"/>
  <c r="AD171" i="21" s="1"/>
  <c r="O185" i="21"/>
  <c r="P211" i="21"/>
  <c r="N225" i="21"/>
  <c r="BZ1230" i="21"/>
  <c r="BZ1231" i="21" s="1"/>
  <c r="BZ1234" i="21"/>
  <c r="BZ1235" i="21" s="1"/>
  <c r="BZ1236" i="21" s="1"/>
  <c r="BZ1237" i="21" s="1"/>
  <c r="CK1232" i="21"/>
  <c r="L1098" i="21"/>
  <c r="P204" i="21"/>
  <c r="N218" i="21"/>
  <c r="BS1130" i="21"/>
  <c r="BS1131" i="21" s="1"/>
  <c r="BS1132" i="21" s="1"/>
  <c r="BS1133" i="21" s="1"/>
  <c r="BS1126" i="21"/>
  <c r="BS1127" i="21" s="1"/>
  <c r="Q170" i="21"/>
  <c r="O184" i="21"/>
  <c r="P164" i="21"/>
  <c r="W164" i="21" s="1"/>
  <c r="N178" i="21"/>
  <c r="H1098" i="21"/>
  <c r="H1087" i="21"/>
  <c r="H1084" i="21"/>
  <c r="Q162" i="21"/>
  <c r="U162" i="21" s="1"/>
  <c r="O176" i="21"/>
  <c r="BU1134" i="21"/>
  <c r="L78" i="21"/>
  <c r="BT1187" i="21"/>
  <c r="L373" i="21"/>
  <c r="N221" i="21"/>
  <c r="P207" i="21"/>
  <c r="X207" i="21" s="1"/>
  <c r="Q188" i="21"/>
  <c r="O202" i="21"/>
  <c r="P184" i="21"/>
  <c r="N198" i="21"/>
  <c r="L1014" i="21"/>
  <c r="CC1232" i="21"/>
  <c r="BW1180" i="21"/>
  <c r="L426" i="21"/>
  <c r="N195" i="21"/>
  <c r="P181" i="21"/>
  <c r="Z181" i="21" s="1"/>
  <c r="L105" i="21"/>
  <c r="BV1129" i="21"/>
  <c r="CA1241" i="21"/>
  <c r="L935" i="21"/>
  <c r="T147" i="21"/>
  <c r="CE1233" i="21"/>
  <c r="L1071" i="21"/>
  <c r="P180" i="21"/>
  <c r="Y180" i="21" s="1"/>
  <c r="N194" i="21"/>
  <c r="L204" i="21"/>
  <c r="CA1134" i="21"/>
  <c r="CA1188" i="21"/>
  <c r="L528" i="21"/>
  <c r="O206" i="21"/>
  <c r="Q192" i="21"/>
  <c r="CC1180" i="21"/>
  <c r="L580" i="21"/>
  <c r="N191" i="21"/>
  <c r="P177" i="21"/>
  <c r="V177" i="21" s="1"/>
  <c r="BY1180" i="21"/>
  <c r="L454" i="21"/>
  <c r="L174" i="21"/>
  <c r="CB1128" i="21"/>
  <c r="CC1128" i="21"/>
  <c r="L230" i="21"/>
  <c r="O209" i="21"/>
  <c r="Q195" i="21"/>
  <c r="L646" i="21"/>
  <c r="CE1192" i="21"/>
  <c r="AC170" i="21"/>
  <c r="L988" i="21"/>
  <c r="CL1238" i="21"/>
  <c r="CE1130" i="21"/>
  <c r="CE1131" i="21" s="1"/>
  <c r="CE1132" i="21" s="1"/>
  <c r="CE1133" i="21" s="1"/>
  <c r="CE1126" i="21"/>
  <c r="CE1127" i="21" s="1"/>
  <c r="Y166" i="21"/>
  <c r="L1043" i="21"/>
  <c r="CD1233" i="21"/>
  <c r="P161" i="21"/>
  <c r="T161" i="21" s="1"/>
  <c r="N175" i="21"/>
  <c r="BW1230" i="21"/>
  <c r="BW1231" i="21" s="1"/>
  <c r="BW1234" i="21"/>
  <c r="BW1235" i="21" s="1"/>
  <c r="BW1236" i="21" s="1"/>
  <c r="BW1237" i="21" s="1"/>
  <c r="L205" i="21" l="1"/>
  <c r="CA1135" i="21"/>
  <c r="CA1242" i="21"/>
  <c r="L936" i="21"/>
  <c r="L938" i="21"/>
  <c r="P195" i="21"/>
  <c r="Z195" i="21" s="1"/>
  <c r="N209" i="21"/>
  <c r="L374" i="21"/>
  <c r="BT1188" i="21"/>
  <c r="BS1128" i="21"/>
  <c r="L48" i="21"/>
  <c r="N239" i="21"/>
  <c r="P225" i="21"/>
  <c r="BB1250" i="21"/>
  <c r="H1059" i="21"/>
  <c r="H1071" i="21"/>
  <c r="H1057" i="21"/>
  <c r="H1062" i="21"/>
  <c r="H1060" i="21"/>
  <c r="CB1181" i="21"/>
  <c r="L497" i="21"/>
  <c r="Q182" i="21"/>
  <c r="O196" i="21"/>
  <c r="BX1136" i="21"/>
  <c r="L136" i="21"/>
  <c r="O208" i="21"/>
  <c r="O222" i="21" s="1"/>
  <c r="Q194" i="21"/>
  <c r="N189" i="21"/>
  <c r="P175" i="21"/>
  <c r="L175" i="21"/>
  <c r="CB1129" i="21"/>
  <c r="CE1128" i="21"/>
  <c r="L286" i="21"/>
  <c r="O223" i="21"/>
  <c r="Q209" i="21"/>
  <c r="P191" i="21"/>
  <c r="V191" i="21" s="1"/>
  <c r="N205" i="21"/>
  <c r="Q206" i="21"/>
  <c r="O220" i="21"/>
  <c r="CE1238" i="21"/>
  <c r="L1072" i="21"/>
  <c r="L106" i="21"/>
  <c r="BV1134" i="21"/>
  <c r="N212" i="21"/>
  <c r="P198" i="21"/>
  <c r="L1099" i="21"/>
  <c r="CK1233" i="21"/>
  <c r="P199" i="21"/>
  <c r="N213" i="21"/>
  <c r="L20" i="21"/>
  <c r="BR1128" i="21"/>
  <c r="BR1232" i="21"/>
  <c r="L692" i="21"/>
  <c r="O197" i="21"/>
  <c r="Q183" i="21"/>
  <c r="AB183" i="21" s="1"/>
  <c r="P188" i="21"/>
  <c r="S188" i="21" s="1"/>
  <c r="N202" i="21"/>
  <c r="L904" i="21"/>
  <c r="CB1238" i="21"/>
  <c r="L665" i="21"/>
  <c r="CK1181" i="21"/>
  <c r="BS1232" i="21"/>
  <c r="L720" i="21"/>
  <c r="CJ1239" i="21"/>
  <c r="L961" i="21"/>
  <c r="Q205" i="21"/>
  <c r="O219" i="21"/>
  <c r="L1044" i="21"/>
  <c r="CD1238" i="21"/>
  <c r="CE1193" i="21"/>
  <c r="CE1194" i="21" s="1"/>
  <c r="CE1195" i="21" s="1"/>
  <c r="CE1196" i="21" s="1"/>
  <c r="CE1197" i="21" s="1"/>
  <c r="CE1198" i="21" s="1"/>
  <c r="CE1199" i="21" s="1"/>
  <c r="CE1200" i="21" s="1"/>
  <c r="CE1201" i="21" s="1"/>
  <c r="L647" i="21"/>
  <c r="P194" i="21"/>
  <c r="Y194" i="21" s="1"/>
  <c r="N208" i="21"/>
  <c r="L427" i="21"/>
  <c r="BW1181" i="21"/>
  <c r="AC184" i="21"/>
  <c r="P221" i="21"/>
  <c r="N235" i="21"/>
  <c r="BU1135" i="21"/>
  <c r="L79" i="21"/>
  <c r="O198" i="21"/>
  <c r="Q184" i="21"/>
  <c r="P218" i="21"/>
  <c r="N232" i="21"/>
  <c r="O199" i="21"/>
  <c r="Q185" i="21"/>
  <c r="AD185" i="21" s="1"/>
  <c r="L750" i="21"/>
  <c r="BT1238" i="21"/>
  <c r="L342" i="21"/>
  <c r="BS1180" i="21"/>
  <c r="L398" i="21"/>
  <c r="BU1180" i="21"/>
  <c r="Q221" i="21"/>
  <c r="O235" i="21"/>
  <c r="AA182" i="21"/>
  <c r="BW1232" i="21"/>
  <c r="L804" i="21"/>
  <c r="L989" i="21"/>
  <c r="CL1239" i="21"/>
  <c r="CC1129" i="21"/>
  <c r="L231" i="21"/>
  <c r="L455" i="21"/>
  <c r="BY1181" i="21"/>
  <c r="CC1181" i="21"/>
  <c r="L581" i="21"/>
  <c r="CA1189" i="21"/>
  <c r="L529" i="21"/>
  <c r="L1015" i="21"/>
  <c r="CC1233" i="21"/>
  <c r="O216" i="21"/>
  <c r="Q202" i="21"/>
  <c r="Q176" i="21"/>
  <c r="U176" i="21" s="1"/>
  <c r="O190" i="21"/>
  <c r="P178" i="21"/>
  <c r="W178" i="21" s="1"/>
  <c r="N192" i="21"/>
  <c r="BZ1232" i="21"/>
  <c r="L832" i="21"/>
  <c r="L610" i="21"/>
  <c r="CD1186" i="21"/>
  <c r="L862" i="21"/>
  <c r="CM1238" i="21"/>
  <c r="O189" i="21"/>
  <c r="Q175" i="21"/>
  <c r="BR1186" i="21"/>
  <c r="L316" i="21"/>
  <c r="CD1137" i="21"/>
  <c r="L263" i="21"/>
  <c r="L778" i="21"/>
  <c r="BU1238" i="21"/>
  <c r="N210" i="21"/>
  <c r="P196" i="21"/>
  <c r="L560" i="21"/>
  <c r="L558" i="21"/>
  <c r="CJ1190" i="21"/>
  <c r="CJ1191" i="21" l="1"/>
  <c r="L561" i="21"/>
  <c r="L559" i="21"/>
  <c r="CD1138" i="21"/>
  <c r="L264" i="21"/>
  <c r="L266" i="21"/>
  <c r="Q189" i="21"/>
  <c r="O203" i="21"/>
  <c r="N206" i="21"/>
  <c r="P192" i="21"/>
  <c r="W192" i="21" s="1"/>
  <c r="BY1186" i="21"/>
  <c r="L456" i="21"/>
  <c r="L990" i="21"/>
  <c r="CL1240" i="21"/>
  <c r="BU1239" i="21"/>
  <c r="L779" i="21"/>
  <c r="CM1239" i="21"/>
  <c r="L863" i="21"/>
  <c r="O230" i="21"/>
  <c r="Q216" i="21"/>
  <c r="L532" i="21"/>
  <c r="CA1190" i="21"/>
  <c r="L530" i="21"/>
  <c r="Q235" i="21"/>
  <c r="O249" i="21"/>
  <c r="BS1181" i="21"/>
  <c r="L343" i="21"/>
  <c r="BU1136" i="21"/>
  <c r="L80" i="21"/>
  <c r="BW1186" i="21"/>
  <c r="L428" i="21"/>
  <c r="Q219" i="21"/>
  <c r="O233" i="21"/>
  <c r="L905" i="21"/>
  <c r="CB1239" i="21"/>
  <c r="L21" i="21"/>
  <c r="BR1129" i="21"/>
  <c r="P212" i="21"/>
  <c r="N226" i="21"/>
  <c r="L1073" i="21"/>
  <c r="CE1239" i="21"/>
  <c r="CE1129" i="21"/>
  <c r="L287" i="21"/>
  <c r="P189" i="21"/>
  <c r="T189" i="21" s="1"/>
  <c r="N203" i="21"/>
  <c r="L137" i="21"/>
  <c r="BX1137" i="21"/>
  <c r="CB1186" i="21"/>
  <c r="L498" i="21"/>
  <c r="N253" i="21"/>
  <c r="P239" i="21"/>
  <c r="L317" i="21"/>
  <c r="BR1187" i="21"/>
  <c r="L833" i="21"/>
  <c r="BZ1233" i="21"/>
  <c r="Q190" i="21"/>
  <c r="U190" i="21" s="1"/>
  <c r="O204" i="21"/>
  <c r="CC1238" i="21"/>
  <c r="L1016" i="21"/>
  <c r="P235" i="21"/>
  <c r="X235" i="21" s="1"/>
  <c r="N249" i="21"/>
  <c r="BS1233" i="21"/>
  <c r="L721" i="21"/>
  <c r="O211" i="21"/>
  <c r="Q197" i="21"/>
  <c r="AB197" i="21" s="1"/>
  <c r="CK1238" i="21"/>
  <c r="L1100" i="21"/>
  <c r="BV1135" i="21"/>
  <c r="L107" i="21"/>
  <c r="O234" i="21"/>
  <c r="Q220" i="21"/>
  <c r="L176" i="21"/>
  <c r="CB1134" i="21"/>
  <c r="O210" i="21"/>
  <c r="Q196" i="21"/>
  <c r="AA196" i="21" s="1"/>
  <c r="N223" i="21"/>
  <c r="P209" i="21"/>
  <c r="Z209" i="21" s="1"/>
  <c r="L937" i="21"/>
  <c r="CA1243" i="21"/>
  <c r="L939" i="21"/>
  <c r="CD1187" i="21"/>
  <c r="L611" i="21"/>
  <c r="CC1186" i="21"/>
  <c r="L582" i="21"/>
  <c r="CC1134" i="21"/>
  <c r="L232" i="21"/>
  <c r="L805" i="21"/>
  <c r="BW1233" i="21"/>
  <c r="BU1181" i="21"/>
  <c r="L399" i="21"/>
  <c r="BT1239" i="21"/>
  <c r="L751" i="21"/>
  <c r="O213" i="21"/>
  <c r="Q199" i="21"/>
  <c r="O212" i="21"/>
  <c r="Q198" i="21"/>
  <c r="X221" i="21"/>
  <c r="N222" i="21"/>
  <c r="P208" i="21"/>
  <c r="Y208" i="21" s="1"/>
  <c r="L1045" i="21"/>
  <c r="CD1239" i="21"/>
  <c r="L666" i="21"/>
  <c r="CK1186" i="21"/>
  <c r="N216" i="21"/>
  <c r="P202" i="21"/>
  <c r="S202" i="21" s="1"/>
  <c r="P213" i="21"/>
  <c r="N227" i="21"/>
  <c r="Q223" i="21"/>
  <c r="O237" i="21"/>
  <c r="O236" i="21"/>
  <c r="Q222" i="21"/>
  <c r="H1088" i="21"/>
  <c r="H1085" i="21"/>
  <c r="H1086" i="21"/>
  <c r="BS1129" i="21"/>
  <c r="L49" i="21"/>
  <c r="CA1136" i="21"/>
  <c r="L206" i="21"/>
  <c r="N224" i="21"/>
  <c r="P210" i="21"/>
  <c r="P232" i="21"/>
  <c r="N246" i="21"/>
  <c r="CJ1240" i="21"/>
  <c r="L962" i="21"/>
  <c r="L693" i="21"/>
  <c r="BR1233" i="21"/>
  <c r="AD199" i="21"/>
  <c r="AC198" i="21"/>
  <c r="P205" i="21"/>
  <c r="V205" i="21" s="1"/>
  <c r="N219" i="21"/>
  <c r="T175" i="21"/>
  <c r="L375" i="21"/>
  <c r="BT1189" i="21"/>
  <c r="CA1137" i="21" l="1"/>
  <c r="L207" i="21"/>
  <c r="O251" i="21"/>
  <c r="Q237" i="21"/>
  <c r="N236" i="21"/>
  <c r="P222" i="21"/>
  <c r="Y222" i="21" s="1"/>
  <c r="O224" i="21"/>
  <c r="Q210" i="21"/>
  <c r="AA210" i="21" s="1"/>
  <c r="O248" i="21"/>
  <c r="Q234" i="21"/>
  <c r="CK1239" i="21"/>
  <c r="L1101" i="21"/>
  <c r="BS1238" i="21"/>
  <c r="L722" i="21"/>
  <c r="CC1239" i="21"/>
  <c r="L1017" i="21"/>
  <c r="N267" i="21"/>
  <c r="P253" i="21"/>
  <c r="L288" i="21"/>
  <c r="CE1134" i="21"/>
  <c r="BW1187" i="21"/>
  <c r="L429" i="21"/>
  <c r="Q230" i="21"/>
  <c r="O244" i="21"/>
  <c r="L780" i="21"/>
  <c r="BU1240" i="21"/>
  <c r="BY1187" i="21"/>
  <c r="L457" i="21"/>
  <c r="L1046" i="21"/>
  <c r="CD1240" i="21"/>
  <c r="Q213" i="21"/>
  <c r="AD213" i="21" s="1"/>
  <c r="O227" i="21"/>
  <c r="L400" i="21"/>
  <c r="BU1186" i="21"/>
  <c r="L233" i="21"/>
  <c r="CC1135" i="21"/>
  <c r="CD1188" i="21"/>
  <c r="L612" i="21"/>
  <c r="L177" i="21"/>
  <c r="CB1135" i="21"/>
  <c r="P249" i="21"/>
  <c r="N263" i="21"/>
  <c r="Q204" i="21"/>
  <c r="U204" i="21" s="1"/>
  <c r="O218" i="21"/>
  <c r="L318" i="21"/>
  <c r="BR1188" i="21"/>
  <c r="P203" i="21"/>
  <c r="N217" i="21"/>
  <c r="L1074" i="21"/>
  <c r="CE1240" i="21"/>
  <c r="L22" i="21"/>
  <c r="BR1134" i="21"/>
  <c r="O247" i="21"/>
  <c r="Q233" i="21"/>
  <c r="BS1186" i="21"/>
  <c r="L344" i="21"/>
  <c r="L533" i="21"/>
  <c r="L531" i="21"/>
  <c r="CA1191" i="21"/>
  <c r="L991" i="21"/>
  <c r="CL1241" i="21"/>
  <c r="CJ1241" i="21"/>
  <c r="L963" i="21"/>
  <c r="P224" i="21"/>
  <c r="N238" i="21"/>
  <c r="L50" i="21"/>
  <c r="BS1134" i="21"/>
  <c r="N230" i="21"/>
  <c r="P216" i="21"/>
  <c r="L806" i="21"/>
  <c r="BW1238" i="21"/>
  <c r="P223" i="21"/>
  <c r="Z223" i="21" s="1"/>
  <c r="N237" i="21"/>
  <c r="BV1136" i="21"/>
  <c r="L108" i="21"/>
  <c r="Q211" i="21"/>
  <c r="AB211" i="21" s="1"/>
  <c r="O225" i="21"/>
  <c r="L499" i="21"/>
  <c r="CB1187" i="21"/>
  <c r="BU1137" i="21"/>
  <c r="L81" i="21"/>
  <c r="Q249" i="21"/>
  <c r="O263" i="21"/>
  <c r="CM1240" i="21"/>
  <c r="L864" i="21"/>
  <c r="P206" i="21"/>
  <c r="W206" i="21" s="1"/>
  <c r="N220" i="21"/>
  <c r="CJ1192" i="21"/>
  <c r="L562" i="21"/>
  <c r="BT1190" i="21"/>
  <c r="L376" i="21"/>
  <c r="L378" i="21"/>
  <c r="P219" i="21"/>
  <c r="V219" i="21" s="1"/>
  <c r="N233" i="21"/>
  <c r="L694" i="21"/>
  <c r="BR1238" i="21"/>
  <c r="P246" i="21"/>
  <c r="N260" i="21"/>
  <c r="O250" i="21"/>
  <c r="Q236" i="21"/>
  <c r="N241" i="21"/>
  <c r="P227" i="21"/>
  <c r="L667" i="21"/>
  <c r="CK1187" i="21"/>
  <c r="O226" i="21"/>
  <c r="Q212" i="21"/>
  <c r="AC212" i="21" s="1"/>
  <c r="BT1240" i="21"/>
  <c r="L752" i="21"/>
  <c r="L583" i="21"/>
  <c r="CC1187" i="21"/>
  <c r="L940" i="21"/>
  <c r="CA1244" i="21"/>
  <c r="BZ1238" i="21"/>
  <c r="L834" i="21"/>
  <c r="BX1138" i="21"/>
  <c r="L138" i="21"/>
  <c r="L140" i="21"/>
  <c r="P226" i="21"/>
  <c r="N240" i="21"/>
  <c r="L906" i="21"/>
  <c r="CB1240" i="21"/>
  <c r="S216" i="21"/>
  <c r="O217" i="21"/>
  <c r="Q203" i="21"/>
  <c r="L267" i="21"/>
  <c r="L265" i="21"/>
  <c r="CD1139" i="21"/>
  <c r="L941" i="21" l="1"/>
  <c r="CA1245" i="21"/>
  <c r="CA1246" i="21" s="1"/>
  <c r="CA1247" i="21" s="1"/>
  <c r="CA1248" i="21" s="1"/>
  <c r="CA1249" i="21" s="1"/>
  <c r="CA1250" i="21" s="1"/>
  <c r="CA1251" i="21" s="1"/>
  <c r="L668" i="21"/>
  <c r="CK1188" i="21"/>
  <c r="BR1239" i="21"/>
  <c r="L695" i="21"/>
  <c r="N244" i="21"/>
  <c r="P230" i="21"/>
  <c r="S230" i="21" s="1"/>
  <c r="BR1135" i="21"/>
  <c r="L23" i="21"/>
  <c r="N231" i="21"/>
  <c r="P217" i="21"/>
  <c r="O232" i="21"/>
  <c r="Q218" i="21"/>
  <c r="U218" i="21" s="1"/>
  <c r="CB1136" i="21"/>
  <c r="L178" i="21"/>
  <c r="CC1136" i="21"/>
  <c r="L234" i="21"/>
  <c r="Q227" i="21"/>
  <c r="O241" i="21"/>
  <c r="BW1188" i="21"/>
  <c r="L430" i="21"/>
  <c r="Q251" i="21"/>
  <c r="O265" i="21"/>
  <c r="CJ1193" i="21"/>
  <c r="CJ1194" i="21" s="1"/>
  <c r="CJ1195" i="21" s="1"/>
  <c r="CJ1196" i="21" s="1"/>
  <c r="CJ1197" i="21" s="1"/>
  <c r="CJ1198" i="21" s="1"/>
  <c r="CJ1199" i="21" s="1"/>
  <c r="CJ1200" i="21" s="1"/>
  <c r="CJ1201" i="21" s="1"/>
  <c r="L563" i="21"/>
  <c r="CM1241" i="21"/>
  <c r="L865" i="21"/>
  <c r="L84" i="21"/>
  <c r="L82" i="21"/>
  <c r="BU1138" i="21"/>
  <c r="L907" i="21"/>
  <c r="CB1241" i="21"/>
  <c r="L753" i="21"/>
  <c r="BT1241" i="21"/>
  <c r="Q250" i="21"/>
  <c r="O264" i="21"/>
  <c r="P220" i="21"/>
  <c r="W220" i="21" s="1"/>
  <c r="N234" i="21"/>
  <c r="O277" i="21"/>
  <c r="Q263" i="21"/>
  <c r="L500" i="21"/>
  <c r="CB1188" i="21"/>
  <c r="BW1239" i="21"/>
  <c r="L807" i="21"/>
  <c r="BS1135" i="21"/>
  <c r="L51" i="21"/>
  <c r="CA1192" i="21"/>
  <c r="L534" i="21"/>
  <c r="BS1187" i="21"/>
  <c r="L345" i="21"/>
  <c r="T203" i="21"/>
  <c r="Q244" i="21"/>
  <c r="O258" i="21"/>
  <c r="P267" i="21"/>
  <c r="N281" i="21"/>
  <c r="BS1239" i="21"/>
  <c r="L723" i="21"/>
  <c r="Q248" i="21"/>
  <c r="O262" i="21"/>
  <c r="P236" i="21"/>
  <c r="Y236" i="21" s="1"/>
  <c r="N250" i="21"/>
  <c r="AD227" i="21"/>
  <c r="P260" i="21"/>
  <c r="N274" i="21"/>
  <c r="P233" i="21"/>
  <c r="V233" i="21" s="1"/>
  <c r="N247" i="21"/>
  <c r="L379" i="21"/>
  <c r="L377" i="21"/>
  <c r="BT1191" i="21"/>
  <c r="L109" i="21"/>
  <c r="BV1137" i="21"/>
  <c r="L966" i="21"/>
  <c r="L964" i="21"/>
  <c r="CJ1242" i="21"/>
  <c r="L1075" i="21"/>
  <c r="CE1241" i="21"/>
  <c r="L319" i="21"/>
  <c r="BR1189" i="21"/>
  <c r="N277" i="21"/>
  <c r="P263" i="21"/>
  <c r="L401" i="21"/>
  <c r="BU1187" i="21"/>
  <c r="CD1241" i="21"/>
  <c r="L1047" i="21"/>
  <c r="L458" i="21"/>
  <c r="BY1188" i="21"/>
  <c r="L289" i="21"/>
  <c r="CE1135" i="21"/>
  <c r="CA1138" i="21"/>
  <c r="L208" i="21"/>
  <c r="L210" i="21"/>
  <c r="L835" i="21"/>
  <c r="BZ1239" i="21"/>
  <c r="L584" i="21"/>
  <c r="CC1188" i="21"/>
  <c r="L268" i="21"/>
  <c r="CD1140" i="21"/>
  <c r="O231" i="21"/>
  <c r="Q217" i="21"/>
  <c r="N254" i="21"/>
  <c r="P240" i="21"/>
  <c r="BX1139" i="21"/>
  <c r="L139" i="21"/>
  <c r="L141" i="21"/>
  <c r="Q226" i="21"/>
  <c r="AC226" i="21" s="1"/>
  <c r="O240" i="21"/>
  <c r="N255" i="21"/>
  <c r="P241" i="21"/>
  <c r="Q225" i="21"/>
  <c r="AB225" i="21" s="1"/>
  <c r="O239" i="21"/>
  <c r="N251" i="21"/>
  <c r="P237" i="21"/>
  <c r="Z237" i="21" s="1"/>
  <c r="N252" i="21"/>
  <c r="P238" i="21"/>
  <c r="L994" i="21"/>
  <c r="L992" i="21"/>
  <c r="CL1242" i="21"/>
  <c r="Q247" i="21"/>
  <c r="O261" i="21"/>
  <c r="X249" i="21"/>
  <c r="CD1189" i="21"/>
  <c r="L613" i="21"/>
  <c r="L781" i="21"/>
  <c r="BU1241" i="21"/>
  <c r="L1018" i="21"/>
  <c r="CC1240" i="21"/>
  <c r="CK1240" i="21"/>
  <c r="L1102" i="21"/>
  <c r="Q224" i="21"/>
  <c r="AA224" i="21" s="1"/>
  <c r="O238" i="21"/>
  <c r="L782" i="21" l="1"/>
  <c r="L784" i="21"/>
  <c r="BU1242" i="21"/>
  <c r="Q261" i="21"/>
  <c r="O275" i="21"/>
  <c r="N265" i="21"/>
  <c r="P251" i="21"/>
  <c r="Z251" i="21" s="1"/>
  <c r="Q238" i="21"/>
  <c r="O252" i="21"/>
  <c r="L1019" i="21"/>
  <c r="CC1241" i="21"/>
  <c r="AA238" i="21"/>
  <c r="Q239" i="21"/>
  <c r="AB239" i="21" s="1"/>
  <c r="O253" i="21"/>
  <c r="P255" i="21"/>
  <c r="N269" i="21"/>
  <c r="CC1189" i="21"/>
  <c r="L585" i="21"/>
  <c r="CD1242" i="21"/>
  <c r="L1050" i="21"/>
  <c r="L1048" i="21"/>
  <c r="N291" i="21"/>
  <c r="P277" i="21"/>
  <c r="L112" i="21"/>
  <c r="BV1138" i="21"/>
  <c r="L110" i="21"/>
  <c r="O276" i="21"/>
  <c r="Q262" i="21"/>
  <c r="P281" i="21"/>
  <c r="N295" i="21"/>
  <c r="L535" i="21"/>
  <c r="CA1193" i="21"/>
  <c r="CA1194" i="21" s="1"/>
  <c r="CA1195" i="21" s="1"/>
  <c r="CA1196" i="21" s="1"/>
  <c r="CA1197" i="21" s="1"/>
  <c r="CA1198" i="21" s="1"/>
  <c r="CA1199" i="21" s="1"/>
  <c r="CA1200" i="21" s="1"/>
  <c r="CA1201" i="21" s="1"/>
  <c r="BW1240" i="21"/>
  <c r="L808" i="21"/>
  <c r="Q277" i="21"/>
  <c r="O291" i="21"/>
  <c r="N258" i="21"/>
  <c r="P244" i="21"/>
  <c r="S244" i="21" s="1"/>
  <c r="CK1241" i="21"/>
  <c r="L1103" i="21"/>
  <c r="L614" i="21"/>
  <c r="CD1190" i="21"/>
  <c r="L616" i="21"/>
  <c r="L995" i="21"/>
  <c r="CL1243" i="21"/>
  <c r="L993" i="21"/>
  <c r="P252" i="21"/>
  <c r="N266" i="21"/>
  <c r="Q240" i="21"/>
  <c r="O254" i="21"/>
  <c r="L142" i="21"/>
  <c r="BX1140" i="21"/>
  <c r="O245" i="21"/>
  <c r="Q231" i="21"/>
  <c r="L459" i="21"/>
  <c r="BY1189" i="21"/>
  <c r="BU1188" i="21"/>
  <c r="L402" i="21"/>
  <c r="L322" i="21"/>
  <c r="BR1190" i="21"/>
  <c r="L320" i="21"/>
  <c r="L967" i="21"/>
  <c r="CJ1243" i="21"/>
  <c r="L965" i="21"/>
  <c r="N261" i="21"/>
  <c r="P247" i="21"/>
  <c r="V247" i="21" s="1"/>
  <c r="L501" i="21"/>
  <c r="CB1189" i="21"/>
  <c r="P234" i="21"/>
  <c r="W234" i="21" s="1"/>
  <c r="N248" i="21"/>
  <c r="L756" i="21"/>
  <c r="L754" i="21"/>
  <c r="BT1242" i="21"/>
  <c r="BU1139" i="21"/>
  <c r="L85" i="21"/>
  <c r="L83" i="21"/>
  <c r="L868" i="21"/>
  <c r="CM1242" i="21"/>
  <c r="L866" i="21"/>
  <c r="Q265" i="21"/>
  <c r="O279" i="21"/>
  <c r="BW1189" i="21"/>
  <c r="L431" i="21"/>
  <c r="L235" i="21"/>
  <c r="CC1137" i="21"/>
  <c r="O246" i="21"/>
  <c r="Q232" i="21"/>
  <c r="U232" i="21" s="1"/>
  <c r="L24" i="21"/>
  <c r="BR1136" i="21"/>
  <c r="AC240" i="21"/>
  <c r="L269" i="21"/>
  <c r="CD1141" i="21"/>
  <c r="CD1142" i="21" s="1"/>
  <c r="CD1143" i="21" s="1"/>
  <c r="L836" i="21"/>
  <c r="BZ1240" i="21"/>
  <c r="L209" i="21"/>
  <c r="L211" i="21"/>
  <c r="CA1139" i="21"/>
  <c r="L380" i="21"/>
  <c r="BT1192" i="21"/>
  <c r="P250" i="21"/>
  <c r="Y250" i="21" s="1"/>
  <c r="N264" i="21"/>
  <c r="Q258" i="21"/>
  <c r="O272" i="21"/>
  <c r="BS1188" i="21"/>
  <c r="L346" i="21"/>
  <c r="BS1136" i="21"/>
  <c r="L52" i="21"/>
  <c r="Q241" i="21"/>
  <c r="O255" i="21"/>
  <c r="T217" i="21"/>
  <c r="BR1240" i="21"/>
  <c r="L696" i="21"/>
  <c r="AD241" i="21"/>
  <c r="N268" i="21"/>
  <c r="P254" i="21"/>
  <c r="L290" i="21"/>
  <c r="CE1136" i="21"/>
  <c r="L1078" i="21"/>
  <c r="CE1242" i="21"/>
  <c r="L1076" i="21"/>
  <c r="N288" i="21"/>
  <c r="P274" i="21"/>
  <c r="BS1240" i="21"/>
  <c r="L724" i="21"/>
  <c r="X263" i="21"/>
  <c r="Q264" i="21"/>
  <c r="O278" i="21"/>
  <c r="CB1242" i="21"/>
  <c r="L910" i="21"/>
  <c r="L908" i="21"/>
  <c r="CB1137" i="21"/>
  <c r="L179" i="21"/>
  <c r="P231" i="21"/>
  <c r="T231" i="21" s="1"/>
  <c r="N245" i="21"/>
  <c r="CK1189" i="21"/>
  <c r="L669" i="21"/>
  <c r="N282" i="21" l="1"/>
  <c r="P268" i="21"/>
  <c r="BS1137" i="21"/>
  <c r="L53" i="21"/>
  <c r="BZ1241" i="21"/>
  <c r="L837" i="21"/>
  <c r="Q246" i="21"/>
  <c r="U246" i="21" s="1"/>
  <c r="O260" i="21"/>
  <c r="L432" i="21"/>
  <c r="BW1190" i="21"/>
  <c r="L434" i="21"/>
  <c r="L869" i="21"/>
  <c r="L867" i="21"/>
  <c r="CM1243" i="21"/>
  <c r="BU1140" i="21"/>
  <c r="L86" i="21"/>
  <c r="N262" i="21"/>
  <c r="P248" i="21"/>
  <c r="W248" i="21" s="1"/>
  <c r="CJ1244" i="21"/>
  <c r="L968" i="21"/>
  <c r="CK1242" i="21"/>
  <c r="L1104" i="21"/>
  <c r="L1106" i="21"/>
  <c r="Q276" i="21"/>
  <c r="O290" i="21"/>
  <c r="P269" i="21"/>
  <c r="N283" i="21"/>
  <c r="N302" i="21"/>
  <c r="P288" i="21"/>
  <c r="Q255" i="21"/>
  <c r="O269" i="21"/>
  <c r="N278" i="21"/>
  <c r="P264" i="21"/>
  <c r="Y264" i="21" s="1"/>
  <c r="L212" i="21"/>
  <c r="CA1140" i="21"/>
  <c r="L25" i="21"/>
  <c r="BR1137" i="21"/>
  <c r="L238" i="21"/>
  <c r="L236" i="21"/>
  <c r="CC1138" i="21"/>
  <c r="O293" i="21"/>
  <c r="Q279" i="21"/>
  <c r="L755" i="21"/>
  <c r="L757" i="21"/>
  <c r="BT1243" i="21"/>
  <c r="Q254" i="21"/>
  <c r="O268" i="21"/>
  <c r="CD1191" i="21"/>
  <c r="L615" i="21"/>
  <c r="L617" i="21"/>
  <c r="P295" i="21"/>
  <c r="N309" i="21"/>
  <c r="X277" i="21"/>
  <c r="L1051" i="21"/>
  <c r="L1049" i="21"/>
  <c r="CD1243" i="21"/>
  <c r="AD255" i="21"/>
  <c r="CC1242" i="21"/>
  <c r="L1020" i="21"/>
  <c r="L1022" i="21"/>
  <c r="L783" i="21"/>
  <c r="BU1243" i="21"/>
  <c r="L785" i="21"/>
  <c r="CE1137" i="21"/>
  <c r="L291" i="21"/>
  <c r="BS1189" i="21"/>
  <c r="L347" i="21"/>
  <c r="L504" i="21"/>
  <c r="L502" i="21"/>
  <c r="CB1190" i="21"/>
  <c r="N275" i="21"/>
  <c r="P261" i="21"/>
  <c r="V261" i="21" s="1"/>
  <c r="BU1189" i="21"/>
  <c r="L403" i="21"/>
  <c r="Q245" i="21"/>
  <c r="O259" i="21"/>
  <c r="L996" i="21"/>
  <c r="CL1244" i="21"/>
  <c r="N272" i="21"/>
  <c r="P258" i="21"/>
  <c r="S258" i="21" s="1"/>
  <c r="L809" i="21"/>
  <c r="BW1241" i="21"/>
  <c r="N305" i="21"/>
  <c r="N319" i="21" s="1"/>
  <c r="P291" i="21"/>
  <c r="O267" i="21"/>
  <c r="Q253" i="21"/>
  <c r="AB253" i="21" s="1"/>
  <c r="N279" i="21"/>
  <c r="P265" i="21"/>
  <c r="Z265" i="21" s="1"/>
  <c r="N259" i="21"/>
  <c r="P245" i="21"/>
  <c r="T245" i="21" s="1"/>
  <c r="L909" i="21"/>
  <c r="L911" i="21"/>
  <c r="CB1243" i="21"/>
  <c r="L672" i="21"/>
  <c r="CK1190" i="21"/>
  <c r="L670" i="21"/>
  <c r="L182" i="21"/>
  <c r="L180" i="21"/>
  <c r="CB1138" i="21"/>
  <c r="O292" i="21"/>
  <c r="Q278" i="21"/>
  <c r="L725" i="21"/>
  <c r="BS1241" i="21"/>
  <c r="L1079" i="21"/>
  <c r="CE1243" i="21"/>
  <c r="L1077" i="21"/>
  <c r="AC254" i="21"/>
  <c r="BR1241" i="21"/>
  <c r="L697" i="21"/>
  <c r="Q272" i="21"/>
  <c r="O286" i="21"/>
  <c r="L381" i="21"/>
  <c r="BT1193" i="21"/>
  <c r="BT1194" i="21" s="1"/>
  <c r="BT1195" i="21" s="1"/>
  <c r="BT1196" i="21" s="1"/>
  <c r="BT1197" i="21" s="1"/>
  <c r="BT1198" i="21" s="1"/>
  <c r="BT1199" i="21" s="1"/>
  <c r="BT1200" i="21" s="1"/>
  <c r="BT1201" i="21" s="1"/>
  <c r="L323" i="21"/>
  <c r="L321" i="21"/>
  <c r="BR1191" i="21"/>
  <c r="L460" i="21"/>
  <c r="BY1190" i="21"/>
  <c r="L462" i="21"/>
  <c r="L143" i="21"/>
  <c r="BX1141" i="21"/>
  <c r="BX1142" i="21" s="1"/>
  <c r="BX1143" i="21" s="1"/>
  <c r="P266" i="21"/>
  <c r="N280" i="21"/>
  <c r="O305" i="21"/>
  <c r="Q291" i="21"/>
  <c r="L113" i="21"/>
  <c r="BV1139" i="21"/>
  <c r="L111" i="21"/>
  <c r="CC1190" i="21"/>
  <c r="L586" i="21"/>
  <c r="L588" i="21"/>
  <c r="Q252" i="21"/>
  <c r="AA252" i="21" s="1"/>
  <c r="O266" i="21"/>
  <c r="O289" i="21"/>
  <c r="Q275" i="21"/>
  <c r="O303" i="21" l="1"/>
  <c r="Q289" i="21"/>
  <c r="Q266" i="21"/>
  <c r="O280" i="21"/>
  <c r="L587" i="21"/>
  <c r="CC1191" i="21"/>
  <c r="L589" i="21"/>
  <c r="L1080" i="21"/>
  <c r="CE1244" i="21"/>
  <c r="CB1244" i="21"/>
  <c r="L912" i="21"/>
  <c r="N273" i="21"/>
  <c r="P259" i="21"/>
  <c r="O281" i="21"/>
  <c r="Q267" i="21"/>
  <c r="AB267" i="21" s="1"/>
  <c r="L810" i="21"/>
  <c r="L812" i="21"/>
  <c r="BW1242" i="21"/>
  <c r="L997" i="21"/>
  <c r="CL1245" i="21"/>
  <c r="CL1246" i="21" s="1"/>
  <c r="CL1247" i="21" s="1"/>
  <c r="CL1248" i="21" s="1"/>
  <c r="CL1249" i="21" s="1"/>
  <c r="CL1250" i="21" s="1"/>
  <c r="CL1251" i="21" s="1"/>
  <c r="CB1191" i="21"/>
  <c r="L505" i="21"/>
  <c r="L503" i="21"/>
  <c r="L348" i="21"/>
  <c r="BS1190" i="21"/>
  <c r="L350" i="21"/>
  <c r="BU1244" i="21"/>
  <c r="L786" i="21"/>
  <c r="CC1243" i="21"/>
  <c r="L1023" i="21"/>
  <c r="L1021" i="21"/>
  <c r="L969" i="21"/>
  <c r="CJ1245" i="21"/>
  <c r="CJ1246" i="21" s="1"/>
  <c r="CJ1247" i="21" s="1"/>
  <c r="CJ1248" i="21" s="1"/>
  <c r="CJ1249" i="21" s="1"/>
  <c r="CJ1250" i="21" s="1"/>
  <c r="CJ1251" i="21" s="1"/>
  <c r="BU1141" i="21"/>
  <c r="BU1142" i="21" s="1"/>
  <c r="BU1143" i="21" s="1"/>
  <c r="L87" i="21"/>
  <c r="L54" i="21"/>
  <c r="L56" i="21"/>
  <c r="BS1138" i="21"/>
  <c r="L698" i="21"/>
  <c r="L700" i="21"/>
  <c r="BR1242" i="21"/>
  <c r="O306" i="21"/>
  <c r="Q292" i="21"/>
  <c r="X291" i="21"/>
  <c r="X298" i="21" s="1"/>
  <c r="B11" i="63" s="1"/>
  <c r="L404" i="21"/>
  <c r="L406" i="21"/>
  <c r="BU1190" i="21"/>
  <c r="L758" i="21"/>
  <c r="BT1244" i="21"/>
  <c r="O307" i="21"/>
  <c r="Q293" i="21"/>
  <c r="L28" i="21"/>
  <c r="L26" i="21"/>
  <c r="BR1138" i="21"/>
  <c r="O304" i="21"/>
  <c r="Q290" i="21"/>
  <c r="CK1243" i="21"/>
  <c r="L1107" i="21"/>
  <c r="L1105" i="21"/>
  <c r="L870" i="21"/>
  <c r="CM1244" i="21"/>
  <c r="L433" i="21"/>
  <c r="L435" i="21"/>
  <c r="BW1191" i="21"/>
  <c r="O319" i="21"/>
  <c r="Q305" i="21"/>
  <c r="X305" i="21" s="1"/>
  <c r="BR1192" i="21"/>
  <c r="L324" i="21"/>
  <c r="L114" i="21"/>
  <c r="BV1140" i="21"/>
  <c r="P280" i="21"/>
  <c r="N294" i="21"/>
  <c r="O300" i="21"/>
  <c r="Q286" i="21"/>
  <c r="BS1242" i="21"/>
  <c r="L726" i="21"/>
  <c r="L728" i="21"/>
  <c r="L183" i="21"/>
  <c r="CB1139" i="21"/>
  <c r="L181" i="21"/>
  <c r="L673" i="21"/>
  <c r="L671" i="21"/>
  <c r="CK1191" i="21"/>
  <c r="N293" i="21"/>
  <c r="P279" i="21"/>
  <c r="Z279" i="21" s="1"/>
  <c r="P319" i="21"/>
  <c r="N333" i="21"/>
  <c r="Q259" i="21"/>
  <c r="T259" i="21" s="1"/>
  <c r="O273" i="21"/>
  <c r="L292" i="21"/>
  <c r="CE1138" i="21"/>
  <c r="L294" i="21"/>
  <c r="CD1244" i="21"/>
  <c r="L1052" i="21"/>
  <c r="N323" i="21"/>
  <c r="P309" i="21"/>
  <c r="L618" i="21"/>
  <c r="CD1192" i="21"/>
  <c r="L237" i="21"/>
  <c r="L239" i="21"/>
  <c r="CC1139" i="21"/>
  <c r="N292" i="21"/>
  <c r="P278" i="21"/>
  <c r="Y278" i="21" s="1"/>
  <c r="N316" i="21"/>
  <c r="P302" i="21"/>
  <c r="N276" i="21"/>
  <c r="P262" i="21"/>
  <c r="W262" i="21" s="1"/>
  <c r="L840" i="21"/>
  <c r="BZ1242" i="21"/>
  <c r="L838" i="21"/>
  <c r="P282" i="21"/>
  <c r="N296" i="21"/>
  <c r="AA266" i="21"/>
  <c r="L463" i="21"/>
  <c r="L461" i="21"/>
  <c r="BY1191" i="21"/>
  <c r="N286" i="21"/>
  <c r="P272" i="21"/>
  <c r="S272" i="21" s="1"/>
  <c r="P275" i="21"/>
  <c r="V275" i="21" s="1"/>
  <c r="N289" i="21"/>
  <c r="O282" i="21"/>
  <c r="Q268" i="21"/>
  <c r="AC268" i="21" s="1"/>
  <c r="L213" i="21"/>
  <c r="CA1141" i="21"/>
  <c r="CA1142" i="21" s="1"/>
  <c r="CA1143" i="21" s="1"/>
  <c r="O283" i="21"/>
  <c r="Q269" i="21"/>
  <c r="AD269" i="21" s="1"/>
  <c r="P283" i="21"/>
  <c r="N297" i="21"/>
  <c r="O274" i="21"/>
  <c r="Q260" i="21"/>
  <c r="U260" i="21" s="1"/>
  <c r="N337" i="21" l="1"/>
  <c r="P323" i="21"/>
  <c r="CE1139" i="21"/>
  <c r="L295" i="21"/>
  <c r="L293" i="21"/>
  <c r="N347" i="21"/>
  <c r="P333" i="21"/>
  <c r="CK1192" i="21"/>
  <c r="L674" i="21"/>
  <c r="L184" i="21"/>
  <c r="CB1140" i="21"/>
  <c r="BS1243" i="21"/>
  <c r="L729" i="21"/>
  <c r="L727" i="21"/>
  <c r="BR1193" i="21"/>
  <c r="BR1194" i="21" s="1"/>
  <c r="BR1195" i="21" s="1"/>
  <c r="BR1196" i="21" s="1"/>
  <c r="BR1197" i="21" s="1"/>
  <c r="BR1198" i="21" s="1"/>
  <c r="BR1199" i="21" s="1"/>
  <c r="BR1200" i="21" s="1"/>
  <c r="BR1201" i="21" s="1"/>
  <c r="L325" i="21"/>
  <c r="O318" i="21"/>
  <c r="Q304" i="21"/>
  <c r="P273" i="21"/>
  <c r="N287" i="21"/>
  <c r="Q280" i="21"/>
  <c r="AA280" i="21" s="1"/>
  <c r="O294" i="21"/>
  <c r="N290" i="21"/>
  <c r="P276" i="21"/>
  <c r="W276" i="21" s="1"/>
  <c r="N306" i="21"/>
  <c r="P292" i="21"/>
  <c r="Y292" i="21" s="1"/>
  <c r="Y298" i="21" s="1"/>
  <c r="B12" i="63" s="1"/>
  <c r="CD1193" i="21"/>
  <c r="CD1194" i="21" s="1"/>
  <c r="CD1195" i="21" s="1"/>
  <c r="CD1196" i="21" s="1"/>
  <c r="CD1197" i="21" s="1"/>
  <c r="CD1198" i="21" s="1"/>
  <c r="CD1199" i="21" s="1"/>
  <c r="CD1200" i="21" s="1"/>
  <c r="CD1201" i="21" s="1"/>
  <c r="L619" i="21"/>
  <c r="BV1141" i="21"/>
  <c r="BV1142" i="21" s="1"/>
  <c r="BV1143" i="21" s="1"/>
  <c r="L115" i="21"/>
  <c r="L407" i="21"/>
  <c r="L405" i="21"/>
  <c r="BU1191" i="21"/>
  <c r="L787" i="21"/>
  <c r="BU1245" i="21"/>
  <c r="BU1246" i="21" s="1"/>
  <c r="BU1247" i="21" s="1"/>
  <c r="BU1248" i="21" s="1"/>
  <c r="BU1249" i="21" s="1"/>
  <c r="BU1250" i="21" s="1"/>
  <c r="BU1251" i="21" s="1"/>
  <c r="O297" i="21"/>
  <c r="Q283" i="21"/>
  <c r="AD283" i="21" s="1"/>
  <c r="Q282" i="21"/>
  <c r="AC282" i="21" s="1"/>
  <c r="O296" i="21"/>
  <c r="X319" i="21"/>
  <c r="P297" i="21"/>
  <c r="N311" i="21"/>
  <c r="P286" i="21"/>
  <c r="S286" i="21" s="1"/>
  <c r="S298" i="21" s="1"/>
  <c r="B6" i="63" s="1"/>
  <c r="N300" i="21"/>
  <c r="L841" i="21"/>
  <c r="BZ1243" i="21"/>
  <c r="L839" i="21"/>
  <c r="L240" i="21"/>
  <c r="CC1140" i="21"/>
  <c r="CD1245" i="21"/>
  <c r="CD1246" i="21" s="1"/>
  <c r="CD1247" i="21" s="1"/>
  <c r="CD1248" i="21" s="1"/>
  <c r="CD1249" i="21" s="1"/>
  <c r="CD1250" i="21" s="1"/>
  <c r="CD1251" i="21" s="1"/>
  <c r="L1053" i="21"/>
  <c r="Q273" i="21"/>
  <c r="O287" i="21"/>
  <c r="O314" i="21"/>
  <c r="Q300" i="21"/>
  <c r="O333" i="21"/>
  <c r="Q319" i="21"/>
  <c r="CM1245" i="21"/>
  <c r="CM1246" i="21" s="1"/>
  <c r="CM1247" i="21" s="1"/>
  <c r="CM1248" i="21" s="1"/>
  <c r="CM1249" i="21" s="1"/>
  <c r="CM1250" i="21" s="1"/>
  <c r="CM1251" i="21" s="1"/>
  <c r="L871" i="21"/>
  <c r="L1108" i="21"/>
  <c r="CK1244" i="21"/>
  <c r="L27" i="21"/>
  <c r="BR1139" i="21"/>
  <c r="L29" i="21"/>
  <c r="Q307" i="21"/>
  <c r="Z307" i="21" s="1"/>
  <c r="O321" i="21"/>
  <c r="O320" i="21"/>
  <c r="Q306" i="21"/>
  <c r="L55" i="21"/>
  <c r="BS1139" i="21"/>
  <c r="L57" i="21"/>
  <c r="BW1243" i="21"/>
  <c r="L811" i="21"/>
  <c r="L813" i="21"/>
  <c r="O295" i="21"/>
  <c r="Q281" i="21"/>
  <c r="AB281" i="21" s="1"/>
  <c r="L913" i="21"/>
  <c r="CB1245" i="21"/>
  <c r="CB1246" i="21" s="1"/>
  <c r="CB1247" i="21" s="1"/>
  <c r="CB1248" i="21" s="1"/>
  <c r="CB1249" i="21" s="1"/>
  <c r="CB1250" i="21" s="1"/>
  <c r="CB1251" i="21" s="1"/>
  <c r="L590" i="21"/>
  <c r="CC1192" i="21"/>
  <c r="Q274" i="21"/>
  <c r="U274" i="21" s="1"/>
  <c r="O288" i="21"/>
  <c r="P289" i="21"/>
  <c r="V289" i="21" s="1"/>
  <c r="V298" i="21" s="1"/>
  <c r="B9" i="63" s="1"/>
  <c r="N303" i="21"/>
  <c r="BY1192" i="21"/>
  <c r="L464" i="21"/>
  <c r="P296" i="21"/>
  <c r="N310" i="21"/>
  <c r="P316" i="21"/>
  <c r="N330" i="21"/>
  <c r="P293" i="21"/>
  <c r="Z293" i="21" s="1"/>
  <c r="Z298" i="21" s="1"/>
  <c r="B13" i="63" s="1"/>
  <c r="N307" i="21"/>
  <c r="N321" i="21" s="1"/>
  <c r="N308" i="21"/>
  <c r="P294" i="21"/>
  <c r="L436" i="21"/>
  <c r="BW1192" i="21"/>
  <c r="L759" i="21"/>
  <c r="BT1245" i="21"/>
  <c r="BT1246" i="21" s="1"/>
  <c r="BT1247" i="21" s="1"/>
  <c r="BT1248" i="21" s="1"/>
  <c r="BT1249" i="21" s="1"/>
  <c r="BT1250" i="21" s="1"/>
  <c r="BT1251" i="21" s="1"/>
  <c r="L701" i="21"/>
  <c r="L699" i="21"/>
  <c r="BR1243" i="21"/>
  <c r="L1024" i="21"/>
  <c r="CC1244" i="21"/>
  <c r="BS1191" i="21"/>
  <c r="L349" i="21"/>
  <c r="L351" i="21"/>
  <c r="CB1192" i="21"/>
  <c r="L506" i="21"/>
  <c r="L1081" i="21"/>
  <c r="CE1245" i="21"/>
  <c r="CE1246" i="21" s="1"/>
  <c r="CE1247" i="21" s="1"/>
  <c r="CE1248" i="21" s="1"/>
  <c r="CE1249" i="21" s="1"/>
  <c r="CE1250" i="21" s="1"/>
  <c r="CE1251" i="21" s="1"/>
  <c r="O317" i="21"/>
  <c r="Q303" i="21"/>
  <c r="O331" i="21" l="1"/>
  <c r="Q317" i="21"/>
  <c r="L507" i="21"/>
  <c r="CB1193" i="21"/>
  <c r="CB1194" i="21" s="1"/>
  <c r="CB1195" i="21" s="1"/>
  <c r="CB1196" i="21" s="1"/>
  <c r="CB1197" i="21" s="1"/>
  <c r="CB1198" i="21" s="1"/>
  <c r="CB1199" i="21" s="1"/>
  <c r="CB1200" i="21" s="1"/>
  <c r="CB1201" i="21" s="1"/>
  <c r="CC1245" i="21"/>
  <c r="CC1246" i="21" s="1"/>
  <c r="CC1247" i="21" s="1"/>
  <c r="CC1248" i="21" s="1"/>
  <c r="CC1249" i="21" s="1"/>
  <c r="CC1250" i="21" s="1"/>
  <c r="CC1251" i="21" s="1"/>
  <c r="L1025" i="21"/>
  <c r="P310" i="21"/>
  <c r="N324" i="21"/>
  <c r="P303" i="21"/>
  <c r="V303" i="21" s="1"/>
  <c r="N317" i="21"/>
  <c r="CK1245" i="21"/>
  <c r="CK1246" i="21" s="1"/>
  <c r="CK1247" i="21" s="1"/>
  <c r="CK1248" i="21" s="1"/>
  <c r="CK1249" i="21" s="1"/>
  <c r="CK1250" i="21" s="1"/>
  <c r="CK1251" i="21" s="1"/>
  <c r="L1109" i="21"/>
  <c r="O301" i="21"/>
  <c r="Q287" i="21"/>
  <c r="L241" i="21"/>
  <c r="CC1141" i="21"/>
  <c r="CC1142" i="21" s="1"/>
  <c r="CC1143" i="21" s="1"/>
  <c r="BZ1244" i="21"/>
  <c r="L842" i="21"/>
  <c r="N325" i="21"/>
  <c r="P311" i="21"/>
  <c r="P287" i="21"/>
  <c r="N301" i="21"/>
  <c r="L185" i="21"/>
  <c r="CB1141" i="21"/>
  <c r="CB1142" i="21" s="1"/>
  <c r="CB1143" i="21" s="1"/>
  <c r="CE1140" i="21"/>
  <c r="L296" i="21"/>
  <c r="L591" i="21"/>
  <c r="CC1193" i="21"/>
  <c r="CC1194" i="21" s="1"/>
  <c r="CC1195" i="21" s="1"/>
  <c r="CC1196" i="21" s="1"/>
  <c r="CC1197" i="21" s="1"/>
  <c r="CC1198" i="21" s="1"/>
  <c r="CC1199" i="21" s="1"/>
  <c r="CC1200" i="21" s="1"/>
  <c r="CC1201" i="21" s="1"/>
  <c r="BW1244" i="21"/>
  <c r="L814" i="21"/>
  <c r="O347" i="21"/>
  <c r="Q333" i="21"/>
  <c r="X333" i="21" s="1"/>
  <c r="P290" i="21"/>
  <c r="W290" i="21" s="1"/>
  <c r="W298" i="21" s="1"/>
  <c r="B10" i="63" s="1"/>
  <c r="N304" i="21"/>
  <c r="T273" i="21"/>
  <c r="O332" i="21"/>
  <c r="Q318" i="21"/>
  <c r="P347" i="21"/>
  <c r="N543" i="21"/>
  <c r="N361" i="21"/>
  <c r="N344" i="21"/>
  <c r="P330" i="21"/>
  <c r="Q295" i="21"/>
  <c r="AB295" i="21" s="1"/>
  <c r="AB298" i="21" s="1"/>
  <c r="B15" i="63" s="1"/>
  <c r="O309" i="21"/>
  <c r="Q320" i="21"/>
  <c r="O334" i="21"/>
  <c r="L30" i="21"/>
  <c r="BR1140" i="21"/>
  <c r="P300" i="21"/>
  <c r="S300" i="21" s="1"/>
  <c r="N314" i="21"/>
  <c r="Q297" i="21"/>
  <c r="AD297" i="21" s="1"/>
  <c r="AD298" i="21" s="1"/>
  <c r="B17" i="63" s="1"/>
  <c r="O311" i="21"/>
  <c r="BU1192" i="21"/>
  <c r="L408" i="21"/>
  <c r="O308" i="21"/>
  <c r="Q294" i="21"/>
  <c r="AA294" i="21" s="1"/>
  <c r="AA298" i="21" s="1"/>
  <c r="B14" i="63" s="1"/>
  <c r="P337" i="21"/>
  <c r="N351" i="21"/>
  <c r="L702" i="21"/>
  <c r="BR1244" i="21"/>
  <c r="P308" i="21"/>
  <c r="N322" i="21"/>
  <c r="BS1192" i="21"/>
  <c r="L352" i="21"/>
  <c r="BW1193" i="21"/>
  <c r="BW1194" i="21" s="1"/>
  <c r="BW1195" i="21" s="1"/>
  <c r="BW1196" i="21" s="1"/>
  <c r="BW1197" i="21" s="1"/>
  <c r="BW1198" i="21" s="1"/>
  <c r="BW1199" i="21" s="1"/>
  <c r="BW1200" i="21" s="1"/>
  <c r="BW1201" i="21" s="1"/>
  <c r="L437" i="21"/>
  <c r="P321" i="21"/>
  <c r="N335" i="21"/>
  <c r="BY1193" i="21"/>
  <c r="BY1194" i="21" s="1"/>
  <c r="BY1195" i="21" s="1"/>
  <c r="BY1196" i="21" s="1"/>
  <c r="BY1197" i="21" s="1"/>
  <c r="BY1198" i="21" s="1"/>
  <c r="BY1199" i="21" s="1"/>
  <c r="BY1200" i="21" s="1"/>
  <c r="BY1201" i="21" s="1"/>
  <c r="L465" i="21"/>
  <c r="Q288" i="21"/>
  <c r="U288" i="21" s="1"/>
  <c r="U298" i="21" s="1"/>
  <c r="B8" i="63" s="1"/>
  <c r="O302" i="21"/>
  <c r="L58" i="21"/>
  <c r="BS1140" i="21"/>
  <c r="Q321" i="21"/>
  <c r="O335" i="21"/>
  <c r="O328" i="21"/>
  <c r="Q314" i="21"/>
  <c r="O310" i="21"/>
  <c r="Q296" i="21"/>
  <c r="AC296" i="21" s="1"/>
  <c r="AC298" i="21" s="1"/>
  <c r="B16" i="63" s="1"/>
  <c r="P306" i="21"/>
  <c r="Y306" i="21" s="1"/>
  <c r="N320" i="21"/>
  <c r="BS1244" i="21"/>
  <c r="L730" i="21"/>
  <c r="L675" i="21"/>
  <c r="CK1193" i="21"/>
  <c r="CK1194" i="21" s="1"/>
  <c r="CK1195" i="21" s="1"/>
  <c r="CK1196" i="21" s="1"/>
  <c r="CK1197" i="21" s="1"/>
  <c r="CK1198" i="21" s="1"/>
  <c r="CK1199" i="21" s="1"/>
  <c r="CK1200" i="21" s="1"/>
  <c r="CK1201" i="21" s="1"/>
  <c r="C16" i="63" l="1"/>
  <c r="C17" i="63"/>
  <c r="Z321" i="21"/>
  <c r="BS1193" i="21"/>
  <c r="BS1194" i="21" s="1"/>
  <c r="BS1195" i="21" s="1"/>
  <c r="BS1196" i="21" s="1"/>
  <c r="BS1197" i="21" s="1"/>
  <c r="BS1198" i="21" s="1"/>
  <c r="BS1199" i="21" s="1"/>
  <c r="BS1200" i="21" s="1"/>
  <c r="BS1201" i="21" s="1"/>
  <c r="L353" i="21"/>
  <c r="Q311" i="21"/>
  <c r="O325" i="21"/>
  <c r="L31" i="21"/>
  <c r="BR1141" i="21"/>
  <c r="BR1142" i="21" s="1"/>
  <c r="BR1143" i="21" s="1"/>
  <c r="O323" i="21"/>
  <c r="Q309" i="21"/>
  <c r="AB309" i="21" s="1"/>
  <c r="L297" i="21"/>
  <c r="CE1141" i="21"/>
  <c r="CE1142" i="21" s="1"/>
  <c r="CE1143" i="21" s="1"/>
  <c r="P301" i="21"/>
  <c r="N315" i="21"/>
  <c r="Q331" i="21"/>
  <c r="O345" i="21"/>
  <c r="BS1141" i="21"/>
  <c r="BS1142" i="21" s="1"/>
  <c r="BS1143" i="21" s="1"/>
  <c r="L59" i="21"/>
  <c r="BS1245" i="21"/>
  <c r="BS1246" i="21" s="1"/>
  <c r="BS1247" i="21" s="1"/>
  <c r="BS1248" i="21" s="1"/>
  <c r="BS1249" i="21" s="1"/>
  <c r="BS1250" i="21" s="1"/>
  <c r="BS1251" i="21" s="1"/>
  <c r="L731" i="21"/>
  <c r="O324" i="21"/>
  <c r="Q310" i="21"/>
  <c r="AC310" i="21" s="1"/>
  <c r="Q328" i="21"/>
  <c r="O342" i="21"/>
  <c r="N336" i="21"/>
  <c r="P322" i="21"/>
  <c r="Q308" i="21"/>
  <c r="O322" i="21"/>
  <c r="C15" i="63"/>
  <c r="N375" i="21"/>
  <c r="P361" i="21"/>
  <c r="Q332" i="21"/>
  <c r="O346" i="21"/>
  <c r="BW1245" i="21"/>
  <c r="BW1246" i="21" s="1"/>
  <c r="BW1247" i="21" s="1"/>
  <c r="BW1248" i="21" s="1"/>
  <c r="BW1249" i="21" s="1"/>
  <c r="BW1250" i="21" s="1"/>
  <c r="BW1251" i="21" s="1"/>
  <c r="L815" i="21"/>
  <c r="T287" i="21"/>
  <c r="T298" i="21" s="1"/>
  <c r="B7" i="63" s="1"/>
  <c r="L843" i="21"/>
  <c r="BZ1245" i="21"/>
  <c r="BZ1246" i="21" s="1"/>
  <c r="BZ1247" i="21" s="1"/>
  <c r="BZ1248" i="21" s="1"/>
  <c r="BZ1249" i="21" s="1"/>
  <c r="BZ1250" i="21" s="1"/>
  <c r="BZ1251" i="21" s="1"/>
  <c r="O315" i="21"/>
  <c r="Q301" i="21"/>
  <c r="P317" i="21"/>
  <c r="V317" i="21" s="1"/>
  <c r="N331" i="21"/>
  <c r="P320" i="21"/>
  <c r="N334" i="21"/>
  <c r="Q335" i="21"/>
  <c r="O349" i="21"/>
  <c r="Q302" i="21"/>
  <c r="U302" i="21" s="1"/>
  <c r="O316" i="21"/>
  <c r="AA308" i="21"/>
  <c r="N365" i="21"/>
  <c r="P351" i="21"/>
  <c r="N547" i="21"/>
  <c r="N328" i="21"/>
  <c r="P314" i="21"/>
  <c r="S314" i="21" s="1"/>
  <c r="Q334" i="21"/>
  <c r="O348" i="21"/>
  <c r="N557" i="21"/>
  <c r="P557" i="21" s="1"/>
  <c r="P543" i="21"/>
  <c r="AD311" i="21"/>
  <c r="N349" i="21"/>
  <c r="P335" i="21"/>
  <c r="Z335" i="21" s="1"/>
  <c r="L703" i="21"/>
  <c r="BR1245" i="21"/>
  <c r="BR1246" i="21" s="1"/>
  <c r="BR1247" i="21" s="1"/>
  <c r="BR1248" i="21" s="1"/>
  <c r="BR1249" i="21" s="1"/>
  <c r="BR1250" i="21" s="1"/>
  <c r="BR1251" i="21" s="1"/>
  <c r="L409" i="21"/>
  <c r="BU1193" i="21"/>
  <c r="BU1194" i="21" s="1"/>
  <c r="BU1195" i="21" s="1"/>
  <c r="BU1196" i="21" s="1"/>
  <c r="BU1197" i="21" s="1"/>
  <c r="BU1198" i="21" s="1"/>
  <c r="BU1199" i="21" s="1"/>
  <c r="BU1200" i="21" s="1"/>
  <c r="BU1201" i="21" s="1"/>
  <c r="Y320" i="21"/>
  <c r="N540" i="21"/>
  <c r="N358" i="21"/>
  <c r="P344" i="21"/>
  <c r="P304" i="21"/>
  <c r="W304" i="21" s="1"/>
  <c r="N318" i="21"/>
  <c r="Q347" i="21"/>
  <c r="X347" i="21" s="1"/>
  <c r="O361" i="21"/>
  <c r="O543" i="21"/>
  <c r="P325" i="21"/>
  <c r="N339" i="21"/>
  <c r="N338" i="21"/>
  <c r="P324" i="21"/>
  <c r="P338" i="21" l="1"/>
  <c r="N352" i="21"/>
  <c r="P339" i="21"/>
  <c r="N353" i="21"/>
  <c r="P358" i="21"/>
  <c r="N372" i="21"/>
  <c r="N342" i="21"/>
  <c r="P328" i="21"/>
  <c r="S328" i="21" s="1"/>
  <c r="Q346" i="21"/>
  <c r="O360" i="21"/>
  <c r="O542" i="21"/>
  <c r="P318" i="21"/>
  <c r="W318" i="21" s="1"/>
  <c r="N332" i="21"/>
  <c r="O557" i="21"/>
  <c r="Q557" i="21" s="1"/>
  <c r="Q543" i="21"/>
  <c r="N554" i="21"/>
  <c r="P554" i="21" s="1"/>
  <c r="P540" i="21"/>
  <c r="N363" i="21"/>
  <c r="N545" i="21"/>
  <c r="P349" i="21"/>
  <c r="O544" i="21"/>
  <c r="Q348" i="21"/>
  <c r="O362" i="21"/>
  <c r="N561" i="21"/>
  <c r="P561" i="21" s="1"/>
  <c r="P547" i="21"/>
  <c r="O330" i="21"/>
  <c r="Q316" i="21"/>
  <c r="U316" i="21" s="1"/>
  <c r="P334" i="21"/>
  <c r="Y334" i="21" s="1"/>
  <c r="N348" i="21"/>
  <c r="C7" i="63"/>
  <c r="C11" i="63"/>
  <c r="C12" i="63"/>
  <c r="C13" i="63"/>
  <c r="C9" i="63"/>
  <c r="N350" i="21"/>
  <c r="P336" i="21"/>
  <c r="Q324" i="21"/>
  <c r="AC324" i="21" s="1"/>
  <c r="O338" i="21"/>
  <c r="O339" i="21"/>
  <c r="Q325" i="21"/>
  <c r="AD325" i="21" s="1"/>
  <c r="Q361" i="21"/>
  <c r="O375" i="21"/>
  <c r="X543" i="21"/>
  <c r="O329" i="21"/>
  <c r="Q315" i="21"/>
  <c r="X361" i="21"/>
  <c r="O336" i="21"/>
  <c r="Q322" i="21"/>
  <c r="AA322" i="21" s="1"/>
  <c r="Q342" i="21"/>
  <c r="O356" i="21"/>
  <c r="O538" i="21"/>
  <c r="P315" i="21"/>
  <c r="N329" i="21"/>
  <c r="O337" i="21"/>
  <c r="Q323" i="21"/>
  <c r="AB323" i="21" s="1"/>
  <c r="X557" i="21"/>
  <c r="N379" i="21"/>
  <c r="P365" i="21"/>
  <c r="O363" i="21"/>
  <c r="Q349" i="21"/>
  <c r="O545" i="21"/>
  <c r="P331" i="21"/>
  <c r="V331" i="21" s="1"/>
  <c r="N345" i="21"/>
  <c r="P375" i="21"/>
  <c r="N389" i="21"/>
  <c r="O359" i="21"/>
  <c r="Q345" i="21"/>
  <c r="O541" i="21"/>
  <c r="T301" i="21"/>
  <c r="C10" i="63"/>
  <c r="C14" i="63"/>
  <c r="O555" i="21" l="1"/>
  <c r="Q555" i="21" s="1"/>
  <c r="Q541" i="21"/>
  <c r="N403" i="21"/>
  <c r="P389" i="21"/>
  <c r="Q545" i="21"/>
  <c r="O559" i="21"/>
  <c r="Q559" i="21" s="1"/>
  <c r="N393" i="21"/>
  <c r="P379" i="21"/>
  <c r="O351" i="21"/>
  <c r="Q337" i="21"/>
  <c r="AB337" i="21" s="1"/>
  <c r="O370" i="21"/>
  <c r="Q356" i="21"/>
  <c r="Q338" i="21"/>
  <c r="AC338" i="21" s="1"/>
  <c r="O352" i="21"/>
  <c r="P372" i="21"/>
  <c r="N386" i="21"/>
  <c r="N548" i="21"/>
  <c r="P352" i="21"/>
  <c r="N366" i="21"/>
  <c r="O376" i="21"/>
  <c r="Q362" i="21"/>
  <c r="Z349" i="21"/>
  <c r="N541" i="21"/>
  <c r="N359" i="21"/>
  <c r="P345" i="21"/>
  <c r="V345" i="21" s="1"/>
  <c r="O377" i="21"/>
  <c r="Q363" i="21"/>
  <c r="T315" i="21"/>
  <c r="O343" i="21"/>
  <c r="Q329" i="21"/>
  <c r="O389" i="21"/>
  <c r="Q375" i="21"/>
  <c r="X375" i="21" s="1"/>
  <c r="Q339" i="21"/>
  <c r="O353" i="21"/>
  <c r="O344" i="21"/>
  <c r="Q330" i="21"/>
  <c r="U330" i="21" s="1"/>
  <c r="N559" i="21"/>
  <c r="P559" i="21" s="1"/>
  <c r="Z559" i="21" s="1"/>
  <c r="P545" i="21"/>
  <c r="Z545" i="21" s="1"/>
  <c r="N346" i="21"/>
  <c r="P332" i="21"/>
  <c r="W332" i="21" s="1"/>
  <c r="Q542" i="21"/>
  <c r="O556" i="21"/>
  <c r="Q556" i="21" s="1"/>
  <c r="P353" i="21"/>
  <c r="N549" i="21"/>
  <c r="N367" i="21"/>
  <c r="P329" i="21"/>
  <c r="N343" i="21"/>
  <c r="Q359" i="21"/>
  <c r="O373" i="21"/>
  <c r="Q538" i="21"/>
  <c r="O552" i="21"/>
  <c r="Q552" i="21" s="1"/>
  <c r="O350" i="21"/>
  <c r="Q336" i="21"/>
  <c r="AA336" i="21" s="1"/>
  <c r="P350" i="21"/>
  <c r="N546" i="21"/>
  <c r="N364" i="21"/>
  <c r="N544" i="21"/>
  <c r="P348" i="21"/>
  <c r="Y348" i="21" s="1"/>
  <c r="N362" i="21"/>
  <c r="O558" i="21"/>
  <c r="Q558" i="21" s="1"/>
  <c r="Q544" i="21"/>
  <c r="N377" i="21"/>
  <c r="P363" i="21"/>
  <c r="Z363" i="21" s="1"/>
  <c r="Q360" i="21"/>
  <c r="O374" i="21"/>
  <c r="N356" i="21"/>
  <c r="P342" i="21"/>
  <c r="S342" i="21" s="1"/>
  <c r="N538" i="21"/>
  <c r="AD339" i="21"/>
  <c r="T329" i="21" l="1"/>
  <c r="O549" i="21"/>
  <c r="Q353" i="21"/>
  <c r="O367" i="21"/>
  <c r="O391" i="21"/>
  <c r="Q377" i="21"/>
  <c r="P364" i="21"/>
  <c r="N378" i="21"/>
  <c r="O546" i="21"/>
  <c r="Q350" i="21"/>
  <c r="O364" i="21"/>
  <c r="Q373" i="21"/>
  <c r="O387" i="21"/>
  <c r="P367" i="21"/>
  <c r="N381" i="21"/>
  <c r="N370" i="21"/>
  <c r="P356" i="21"/>
  <c r="S356" i="21" s="1"/>
  <c r="N391" i="21"/>
  <c r="P377" i="21"/>
  <c r="Z377" i="21" s="1"/>
  <c r="P362" i="21"/>
  <c r="Y362" i="21" s="1"/>
  <c r="N376" i="21"/>
  <c r="P546" i="21"/>
  <c r="N560" i="21"/>
  <c r="P560" i="21" s="1"/>
  <c r="N563" i="21"/>
  <c r="P563" i="21" s="1"/>
  <c r="P549" i="21"/>
  <c r="O357" i="21"/>
  <c r="Q343" i="21"/>
  <c r="O539" i="21"/>
  <c r="Q376" i="21"/>
  <c r="O390" i="21"/>
  <c r="N562" i="21"/>
  <c r="P562" i="21" s="1"/>
  <c r="P548" i="21"/>
  <c r="Q370" i="21"/>
  <c r="O384" i="21"/>
  <c r="N407" i="21"/>
  <c r="P393" i="21"/>
  <c r="N417" i="21"/>
  <c r="P403" i="21"/>
  <c r="AA350" i="21"/>
  <c r="N539" i="21"/>
  <c r="N357" i="21"/>
  <c r="P343" i="21"/>
  <c r="AD353" i="21"/>
  <c r="N373" i="21"/>
  <c r="P359" i="21"/>
  <c r="V359" i="21" s="1"/>
  <c r="N400" i="21"/>
  <c r="P386" i="21"/>
  <c r="O548" i="21"/>
  <c r="Q352" i="21"/>
  <c r="AC352" i="21" s="1"/>
  <c r="O366" i="21"/>
  <c r="O388" i="21"/>
  <c r="Q374" i="21"/>
  <c r="N552" i="21"/>
  <c r="P552" i="21" s="1"/>
  <c r="S552" i="21" s="1"/>
  <c r="P538" i="21"/>
  <c r="S538" i="21" s="1"/>
  <c r="N558" i="21"/>
  <c r="P558" i="21" s="1"/>
  <c r="Y558" i="21" s="1"/>
  <c r="P544" i="21"/>
  <c r="Y544" i="21" s="1"/>
  <c r="N360" i="21"/>
  <c r="P346" i="21"/>
  <c r="W346" i="21" s="1"/>
  <c r="N542" i="21"/>
  <c r="Q344" i="21"/>
  <c r="U344" i="21" s="1"/>
  <c r="O358" i="21"/>
  <c r="O540" i="21"/>
  <c r="Q389" i="21"/>
  <c r="X389" i="21" s="1"/>
  <c r="O403" i="21"/>
  <c r="N555" i="21"/>
  <c r="P555" i="21" s="1"/>
  <c r="V555" i="21" s="1"/>
  <c r="P541" i="21"/>
  <c r="V541" i="21" s="1"/>
  <c r="N380" i="21"/>
  <c r="P366" i="21"/>
  <c r="O547" i="21"/>
  <c r="Q351" i="21"/>
  <c r="AB351" i="21" s="1"/>
  <c r="O365" i="21"/>
  <c r="T343" i="21" l="1"/>
  <c r="Q358" i="21"/>
  <c r="U358" i="21" s="1"/>
  <c r="O372" i="21"/>
  <c r="N374" i="21"/>
  <c r="P360" i="21"/>
  <c r="W360" i="21" s="1"/>
  <c r="O398" i="21"/>
  <c r="Q384" i="21"/>
  <c r="O404" i="21"/>
  <c r="Q390" i="21"/>
  <c r="O371" i="21"/>
  <c r="Q357" i="21"/>
  <c r="N405" i="21"/>
  <c r="P391" i="21"/>
  <c r="O405" i="21"/>
  <c r="Q391" i="21"/>
  <c r="Z391" i="21" s="1"/>
  <c r="Q365" i="21"/>
  <c r="AB365" i="21" s="1"/>
  <c r="O379" i="21"/>
  <c r="P380" i="21"/>
  <c r="N394" i="21"/>
  <c r="O417" i="21"/>
  <c r="Q403" i="21"/>
  <c r="X403" i="21" s="1"/>
  <c r="Q548" i="21"/>
  <c r="O562" i="21"/>
  <c r="Q562" i="21" s="1"/>
  <c r="P373" i="21"/>
  <c r="V373" i="21" s="1"/>
  <c r="N387" i="21"/>
  <c r="P357" i="21"/>
  <c r="T357" i="21" s="1"/>
  <c r="N371" i="21"/>
  <c r="P417" i="21"/>
  <c r="N431" i="21"/>
  <c r="P376" i="21"/>
  <c r="Y376" i="21" s="1"/>
  <c r="N390" i="21"/>
  <c r="O401" i="21"/>
  <c r="Q387" i="21"/>
  <c r="O560" i="21"/>
  <c r="Q560" i="21" s="1"/>
  <c r="Q546" i="21"/>
  <c r="AA546" i="21" s="1"/>
  <c r="O381" i="21"/>
  <c r="Q367" i="21"/>
  <c r="AD367" i="21" s="1"/>
  <c r="N556" i="21"/>
  <c r="P556" i="21" s="1"/>
  <c r="W556" i="21" s="1"/>
  <c r="P542" i="21"/>
  <c r="W542" i="21" s="1"/>
  <c r="O402" i="21"/>
  <c r="Q388" i="21"/>
  <c r="P539" i="21"/>
  <c r="T539" i="21" s="1"/>
  <c r="N553" i="21"/>
  <c r="P553" i="21" s="1"/>
  <c r="AC548" i="21"/>
  <c r="O553" i="21"/>
  <c r="Q553" i="21" s="1"/>
  <c r="Q539" i="21"/>
  <c r="P370" i="21"/>
  <c r="S370" i="21" s="1"/>
  <c r="N384" i="21"/>
  <c r="N392" i="21"/>
  <c r="P378" i="21"/>
  <c r="Q547" i="21"/>
  <c r="AB547" i="21" s="1"/>
  <c r="O561" i="21"/>
  <c r="Q561" i="21" s="1"/>
  <c r="AB561" i="21" s="1"/>
  <c r="Q540" i="21"/>
  <c r="U540" i="21" s="1"/>
  <c r="O554" i="21"/>
  <c r="Q554" i="21" s="1"/>
  <c r="U554" i="21" s="1"/>
  <c r="O380" i="21"/>
  <c r="Q366" i="21"/>
  <c r="AC366" i="21" s="1"/>
  <c r="P400" i="21"/>
  <c r="N414" i="21"/>
  <c r="P407" i="21"/>
  <c r="N421" i="21"/>
  <c r="AC562" i="21"/>
  <c r="AA560" i="21"/>
  <c r="N395" i="21"/>
  <c r="P381" i="21"/>
  <c r="Q364" i="21"/>
  <c r="O378" i="21"/>
  <c r="AA364" i="21"/>
  <c r="Q549" i="21"/>
  <c r="AD549" i="21" s="1"/>
  <c r="O563" i="21"/>
  <c r="Q563" i="21" s="1"/>
  <c r="AD563" i="21" s="1"/>
  <c r="Q378" i="21" l="1"/>
  <c r="O392" i="21"/>
  <c r="N428" i="21"/>
  <c r="P414" i="21"/>
  <c r="AA378" i="21"/>
  <c r="N408" i="21"/>
  <c r="P394" i="21"/>
  <c r="Q371" i="21"/>
  <c r="O385" i="21"/>
  <c r="Q398" i="21"/>
  <c r="O412" i="21"/>
  <c r="Q372" i="21"/>
  <c r="U372" i="21" s="1"/>
  <c r="O386" i="21"/>
  <c r="N406" i="21"/>
  <c r="P392" i="21"/>
  <c r="T553" i="21"/>
  <c r="O416" i="21"/>
  <c r="Q402" i="21"/>
  <c r="O395" i="21"/>
  <c r="Q381" i="21"/>
  <c r="AD381" i="21" s="1"/>
  <c r="O415" i="21"/>
  <c r="Q401" i="21"/>
  <c r="N445" i="21"/>
  <c r="P431" i="21"/>
  <c r="P387" i="21"/>
  <c r="V387" i="21" s="1"/>
  <c r="N401" i="21"/>
  <c r="N419" i="21"/>
  <c r="P405" i="21"/>
  <c r="P384" i="21"/>
  <c r="S384" i="21" s="1"/>
  <c r="N398" i="21"/>
  <c r="N404" i="21"/>
  <c r="P390" i="21"/>
  <c r="Y390" i="21" s="1"/>
  <c r="Q405" i="21"/>
  <c r="O419" i="21"/>
  <c r="O418" i="21"/>
  <c r="Q404" i="21"/>
  <c r="P421" i="21"/>
  <c r="N435" i="21"/>
  <c r="P395" i="21"/>
  <c r="N409" i="21"/>
  <c r="Q380" i="21"/>
  <c r="AC380" i="21" s="1"/>
  <c r="O394" i="21"/>
  <c r="N385" i="21"/>
  <c r="P371" i="21"/>
  <c r="T371" i="21" s="1"/>
  <c r="O431" i="21"/>
  <c r="Q417" i="21"/>
  <c r="X417" i="21" s="1"/>
  <c r="O393" i="21"/>
  <c r="Q379" i="21"/>
  <c r="AB379" i="21" s="1"/>
  <c r="P374" i="21"/>
  <c r="W374" i="21" s="1"/>
  <c r="N388" i="21"/>
  <c r="N399" i="21" l="1"/>
  <c r="P385" i="21"/>
  <c r="P409" i="21"/>
  <c r="N423" i="21"/>
  <c r="P445" i="21"/>
  <c r="N459" i="21"/>
  <c r="O409" i="21"/>
  <c r="Q395" i="21"/>
  <c r="O407" i="21"/>
  <c r="Q393" i="21"/>
  <c r="AB393" i="21" s="1"/>
  <c r="P388" i="21"/>
  <c r="W388" i="21" s="1"/>
  <c r="N402" i="21"/>
  <c r="AD395" i="21"/>
  <c r="O432" i="21"/>
  <c r="Q418" i="21"/>
  <c r="P401" i="21"/>
  <c r="N415" i="21"/>
  <c r="V401" i="21"/>
  <c r="N420" i="21"/>
  <c r="P406" i="21"/>
  <c r="Q412" i="21"/>
  <c r="O426" i="21"/>
  <c r="N442" i="21"/>
  <c r="P428" i="21"/>
  <c r="Q394" i="21"/>
  <c r="AC394" i="21" s="1"/>
  <c r="O408" i="21"/>
  <c r="Q431" i="21"/>
  <c r="X431" i="21" s="1"/>
  <c r="O445" i="21"/>
  <c r="P435" i="21"/>
  <c r="N449" i="21"/>
  <c r="Q419" i="21"/>
  <c r="O433" i="21"/>
  <c r="P404" i="21"/>
  <c r="Y404" i="21" s="1"/>
  <c r="N418" i="21"/>
  <c r="Z405" i="21"/>
  <c r="O429" i="21"/>
  <c r="Q415" i="21"/>
  <c r="O430" i="21"/>
  <c r="Q416" i="21"/>
  <c r="N422" i="21"/>
  <c r="P408" i="21"/>
  <c r="Q392" i="21"/>
  <c r="AA392" i="21" s="1"/>
  <c r="O406" i="21"/>
  <c r="N412" i="21"/>
  <c r="P398" i="21"/>
  <c r="S398" i="21" s="1"/>
  <c r="P419" i="21"/>
  <c r="Z419" i="21" s="1"/>
  <c r="N433" i="21"/>
  <c r="Q386" i="21"/>
  <c r="U386" i="21" s="1"/>
  <c r="O400" i="21"/>
  <c r="O399" i="21"/>
  <c r="Q385" i="21"/>
  <c r="N426" i="21" l="1"/>
  <c r="P412" i="21"/>
  <c r="S412" i="21" s="1"/>
  <c r="N436" i="21"/>
  <c r="P422" i="21"/>
  <c r="Q426" i="21"/>
  <c r="O440" i="21"/>
  <c r="Q432" i="21"/>
  <c r="O446" i="21"/>
  <c r="N437" i="21"/>
  <c r="P423" i="21"/>
  <c r="P433" i="21"/>
  <c r="N447" i="21"/>
  <c r="O420" i="21"/>
  <c r="Q406" i="21"/>
  <c r="O443" i="21"/>
  <c r="Q429" i="21"/>
  <c r="O447" i="21"/>
  <c r="Q433" i="21"/>
  <c r="Q445" i="21"/>
  <c r="O459" i="21"/>
  <c r="N429" i="21"/>
  <c r="P415" i="21"/>
  <c r="V415" i="21" s="1"/>
  <c r="O421" i="21"/>
  <c r="Q407" i="21"/>
  <c r="AB407" i="21" s="1"/>
  <c r="O423" i="21"/>
  <c r="Q409" i="21"/>
  <c r="AD409" i="21" s="1"/>
  <c r="Q399" i="21"/>
  <c r="O413" i="21"/>
  <c r="P442" i="21"/>
  <c r="N456" i="21"/>
  <c r="AA406" i="21"/>
  <c r="N416" i="21"/>
  <c r="P402" i="21"/>
  <c r="W402" i="21" s="1"/>
  <c r="P459" i="21"/>
  <c r="N473" i="21"/>
  <c r="T385" i="21"/>
  <c r="Q400" i="21"/>
  <c r="U400" i="21" s="1"/>
  <c r="O414" i="21"/>
  <c r="Q430" i="21"/>
  <c r="O444" i="21"/>
  <c r="P418" i="21"/>
  <c r="Y418" i="21" s="1"/>
  <c r="N432" i="21"/>
  <c r="P449" i="21"/>
  <c r="N463" i="21"/>
  <c r="Q408" i="21"/>
  <c r="AC408" i="21" s="1"/>
  <c r="O422" i="21"/>
  <c r="N434" i="21"/>
  <c r="P420" i="21"/>
  <c r="X445" i="21"/>
  <c r="N413" i="21"/>
  <c r="P399" i="21"/>
  <c r="T399" i="21" s="1"/>
  <c r="N448" i="21" l="1"/>
  <c r="P434" i="21"/>
  <c r="P416" i="21"/>
  <c r="W416" i="21" s="1"/>
  <c r="N430" i="21"/>
  <c r="Q443" i="21"/>
  <c r="O457" i="21"/>
  <c r="Z433" i="21"/>
  <c r="N427" i="21"/>
  <c r="P413" i="21"/>
  <c r="Q422" i="21"/>
  <c r="AC422" i="21" s="1"/>
  <c r="O436" i="21"/>
  <c r="P432" i="21"/>
  <c r="Y432" i="21" s="1"/>
  <c r="N446" i="21"/>
  <c r="N487" i="21"/>
  <c r="P473" i="21"/>
  <c r="O427" i="21"/>
  <c r="Q413" i="21"/>
  <c r="Q423" i="21"/>
  <c r="O437" i="21"/>
  <c r="N443" i="21"/>
  <c r="P429" i="21"/>
  <c r="V429" i="21" s="1"/>
  <c r="AD423" i="21"/>
  <c r="O454" i="21"/>
  <c r="Q440" i="21"/>
  <c r="N450" i="21"/>
  <c r="P436" i="21"/>
  <c r="O428" i="21"/>
  <c r="Q414" i="21"/>
  <c r="U414" i="21" s="1"/>
  <c r="P456" i="21"/>
  <c r="N470" i="21"/>
  <c r="O461" i="21"/>
  <c r="Q447" i="21"/>
  <c r="O434" i="21"/>
  <c r="Q420" i="21"/>
  <c r="P437" i="21"/>
  <c r="N451" i="21"/>
  <c r="AA420" i="21"/>
  <c r="N477" i="21"/>
  <c r="P463" i="21"/>
  <c r="Q444" i="21"/>
  <c r="O458" i="21"/>
  <c r="O435" i="21"/>
  <c r="Q421" i="21"/>
  <c r="AB421" i="21" s="1"/>
  <c r="Q459" i="21"/>
  <c r="X459" i="21" s="1"/>
  <c r="O473" i="21"/>
  <c r="P447" i="21"/>
  <c r="Z447" i="21" s="1"/>
  <c r="N461" i="21"/>
  <c r="O460" i="21"/>
  <c r="Q446" i="21"/>
  <c r="N440" i="21"/>
  <c r="P426" i="21"/>
  <c r="S426" i="21" s="1"/>
  <c r="P461" i="21" l="1"/>
  <c r="N475" i="21"/>
  <c r="Q460" i="21"/>
  <c r="O474" i="21"/>
  <c r="Q458" i="21"/>
  <c r="O472" i="21"/>
  <c r="O448" i="21"/>
  <c r="Q434" i="21"/>
  <c r="N501" i="21"/>
  <c r="P487" i="21"/>
  <c r="N444" i="21"/>
  <c r="P430" i="21"/>
  <c r="W430" i="21" s="1"/>
  <c r="N465" i="21"/>
  <c r="P451" i="21"/>
  <c r="N464" i="21"/>
  <c r="P450" i="21"/>
  <c r="N460" i="21"/>
  <c r="P446" i="21"/>
  <c r="Y446" i="21" s="1"/>
  <c r="T413" i="21"/>
  <c r="O449" i="21"/>
  <c r="Q435" i="21"/>
  <c r="AB435" i="21" s="1"/>
  <c r="Q461" i="21"/>
  <c r="O475" i="21"/>
  <c r="P443" i="21"/>
  <c r="V443" i="21" s="1"/>
  <c r="N457" i="21"/>
  <c r="O441" i="21"/>
  <c r="Q427" i="21"/>
  <c r="N441" i="21"/>
  <c r="P427" i="21"/>
  <c r="T427" i="21" s="1"/>
  <c r="Q457" i="21"/>
  <c r="O471" i="21"/>
  <c r="AA434" i="21"/>
  <c r="P440" i="21"/>
  <c r="S440" i="21" s="1"/>
  <c r="N454" i="21"/>
  <c r="O487" i="21"/>
  <c r="Q473" i="21"/>
  <c r="X473" i="21" s="1"/>
  <c r="P477" i="21"/>
  <c r="N491" i="21"/>
  <c r="N484" i="21"/>
  <c r="P470" i="21"/>
  <c r="Q428" i="21"/>
  <c r="U428" i="21" s="1"/>
  <c r="O442" i="21"/>
  <c r="Q454" i="21"/>
  <c r="O468" i="21"/>
  <c r="O451" i="21"/>
  <c r="Q437" i="21"/>
  <c r="AD437" i="21" s="1"/>
  <c r="O450" i="21"/>
  <c r="Q436" i="21"/>
  <c r="AC436" i="21" s="1"/>
  <c r="P448" i="21"/>
  <c r="N462" i="21"/>
  <c r="P457" i="21" l="1"/>
  <c r="V457" i="21" s="1"/>
  <c r="N471" i="21"/>
  <c r="P444" i="21"/>
  <c r="W444" i="21" s="1"/>
  <c r="N458" i="21"/>
  <c r="O488" i="21"/>
  <c r="Q474" i="21"/>
  <c r="O465" i="21"/>
  <c r="Q451" i="21"/>
  <c r="AD451" i="21" s="1"/>
  <c r="O464" i="21"/>
  <c r="Q450" i="21"/>
  <c r="O482" i="21"/>
  <c r="Q468" i="21"/>
  <c r="N498" i="21"/>
  <c r="P484" i="21"/>
  <c r="O501" i="21"/>
  <c r="Q487" i="21"/>
  <c r="X487" i="21" s="1"/>
  <c r="P441" i="21"/>
  <c r="N455" i="21"/>
  <c r="P460" i="21"/>
  <c r="Y460" i="21" s="1"/>
  <c r="N474" i="21"/>
  <c r="N479" i="21"/>
  <c r="P465" i="21"/>
  <c r="Q448" i="21"/>
  <c r="AA448" i="21" s="1"/>
  <c r="O462" i="21"/>
  <c r="P462" i="21"/>
  <c r="N476" i="21"/>
  <c r="O456" i="21"/>
  <c r="Q442" i="21"/>
  <c r="U442" i="21" s="1"/>
  <c r="N505" i="21"/>
  <c r="P491" i="21"/>
  <c r="O485" i="21"/>
  <c r="Q471" i="21"/>
  <c r="O489" i="21"/>
  <c r="Q475" i="21"/>
  <c r="O463" i="21"/>
  <c r="Q449" i="21"/>
  <c r="AB449" i="21" s="1"/>
  <c r="AC450" i="21"/>
  <c r="P501" i="21"/>
  <c r="N515" i="21"/>
  <c r="Q472" i="21"/>
  <c r="O486" i="21"/>
  <c r="P475" i="21"/>
  <c r="N489" i="21"/>
  <c r="N468" i="21"/>
  <c r="P454" i="21"/>
  <c r="S454" i="21" s="1"/>
  <c r="Q441" i="21"/>
  <c r="O455" i="21"/>
  <c r="P464" i="21"/>
  <c r="N478" i="21"/>
  <c r="Z461" i="21"/>
  <c r="P468" i="21" l="1"/>
  <c r="S468" i="21" s="1"/>
  <c r="N482" i="21"/>
  <c r="O500" i="21"/>
  <c r="Q486" i="21"/>
  <c r="O503" i="21"/>
  <c r="Q489" i="21"/>
  <c r="N519" i="21"/>
  <c r="P505" i="21"/>
  <c r="P455" i="21"/>
  <c r="N469" i="21"/>
  <c r="N492" i="21"/>
  <c r="P478" i="21"/>
  <c r="O469" i="21"/>
  <c r="Q455" i="21"/>
  <c r="O476" i="21"/>
  <c r="Q462" i="21"/>
  <c r="AA462" i="21" s="1"/>
  <c r="P479" i="21"/>
  <c r="N493" i="21"/>
  <c r="T441" i="21"/>
  <c r="P498" i="21"/>
  <c r="N512" i="21"/>
  <c r="O478" i="21"/>
  <c r="Q464" i="21"/>
  <c r="AC464" i="21" s="1"/>
  <c r="O502" i="21"/>
  <c r="Q488" i="21"/>
  <c r="N485" i="21"/>
  <c r="P471" i="21"/>
  <c r="V471" i="21" s="1"/>
  <c r="N503" i="21"/>
  <c r="P489" i="21"/>
  <c r="Z489" i="21" s="1"/>
  <c r="P515" i="21"/>
  <c r="N529" i="21"/>
  <c r="O477" i="21"/>
  <c r="Q463" i="21"/>
  <c r="AB463" i="21" s="1"/>
  <c r="O499" i="21"/>
  <c r="Q485" i="21"/>
  <c r="Q456" i="21"/>
  <c r="U456" i="21" s="1"/>
  <c r="O470" i="21"/>
  <c r="N488" i="21"/>
  <c r="P474" i="21"/>
  <c r="Y474" i="21" s="1"/>
  <c r="N472" i="21"/>
  <c r="P458" i="21"/>
  <c r="W458" i="21" s="1"/>
  <c r="Z475" i="21"/>
  <c r="P476" i="21"/>
  <c r="N490" i="21"/>
  <c r="Q501" i="21"/>
  <c r="X501" i="21" s="1"/>
  <c r="O515" i="21"/>
  <c r="O496" i="21"/>
  <c r="Q482" i="21"/>
  <c r="Q465" i="21"/>
  <c r="AD465" i="21" s="1"/>
  <c r="O479" i="21"/>
  <c r="O493" i="21" l="1"/>
  <c r="Q479" i="21"/>
  <c r="O529" i="21"/>
  <c r="Q515" i="21"/>
  <c r="N486" i="21"/>
  <c r="P472" i="21"/>
  <c r="W472" i="21" s="1"/>
  <c r="Q477" i="21"/>
  <c r="AB477" i="21" s="1"/>
  <c r="O491" i="21"/>
  <c r="N517" i="21"/>
  <c r="P503" i="21"/>
  <c r="O516" i="21"/>
  <c r="Q502" i="21"/>
  <c r="T455" i="21"/>
  <c r="P519" i="21"/>
  <c r="N533" i="21"/>
  <c r="Q500" i="21"/>
  <c r="O514" i="21"/>
  <c r="N571" i="21"/>
  <c r="P529" i="21"/>
  <c r="O490" i="21"/>
  <c r="Q476" i="21"/>
  <c r="N506" i="21"/>
  <c r="P492" i="21"/>
  <c r="N496" i="21"/>
  <c r="P482" i="21"/>
  <c r="S482" i="21" s="1"/>
  <c r="O510" i="21"/>
  <c r="Q496" i="21"/>
  <c r="N504" i="21"/>
  <c r="P490" i="21"/>
  <c r="N502" i="21"/>
  <c r="P488" i="21"/>
  <c r="Q499" i="21"/>
  <c r="O513" i="21"/>
  <c r="X515" i="21"/>
  <c r="N499" i="21"/>
  <c r="P485" i="21"/>
  <c r="V485" i="21" s="1"/>
  <c r="Q478" i="21"/>
  <c r="AC478" i="21" s="1"/>
  <c r="O492" i="21"/>
  <c r="N507" i="21"/>
  <c r="P493" i="21"/>
  <c r="Q503" i="21"/>
  <c r="O517" i="21"/>
  <c r="AA476" i="21"/>
  <c r="Q470" i="21"/>
  <c r="U470" i="21" s="1"/>
  <c r="O484" i="21"/>
  <c r="Y488" i="21"/>
  <c r="P512" i="21"/>
  <c r="N526" i="21"/>
  <c r="AD479" i="21"/>
  <c r="Q469" i="21"/>
  <c r="O483" i="21"/>
  <c r="P469" i="21"/>
  <c r="T469" i="21" s="1"/>
  <c r="N483" i="21"/>
  <c r="Q483" i="21" l="1"/>
  <c r="O497" i="21"/>
  <c r="Q517" i="21"/>
  <c r="O531" i="21"/>
  <c r="Q492" i="21"/>
  <c r="O506" i="21"/>
  <c r="N516" i="21"/>
  <c r="P502" i="21"/>
  <c r="Y502" i="21" s="1"/>
  <c r="O524" i="21"/>
  <c r="Q510" i="21"/>
  <c r="P506" i="21"/>
  <c r="N520" i="21"/>
  <c r="N585" i="21"/>
  <c r="P571" i="21"/>
  <c r="Q491" i="21"/>
  <c r="AB491" i="21" s="1"/>
  <c r="O505" i="21"/>
  <c r="N497" i="21"/>
  <c r="P483" i="21"/>
  <c r="T483" i="21" s="1"/>
  <c r="Q484" i="21"/>
  <c r="U484" i="21" s="1"/>
  <c r="O498" i="21"/>
  <c r="Q513" i="21"/>
  <c r="O527" i="21"/>
  <c r="Q514" i="21"/>
  <c r="O528" i="21"/>
  <c r="O530" i="21"/>
  <c r="Q516" i="21"/>
  <c r="Q529" i="21"/>
  <c r="O571" i="21"/>
  <c r="P526" i="21"/>
  <c r="N568" i="21"/>
  <c r="N518" i="21"/>
  <c r="P504" i="21"/>
  <c r="P496" i="21"/>
  <c r="S496" i="21" s="1"/>
  <c r="N510" i="21"/>
  <c r="O504" i="21"/>
  <c r="Q490" i="21"/>
  <c r="AA490" i="21" s="1"/>
  <c r="Z503" i="21"/>
  <c r="N521" i="21"/>
  <c r="P507" i="21"/>
  <c r="P499" i="21"/>
  <c r="V499" i="21" s="1"/>
  <c r="N513" i="21"/>
  <c r="AC492" i="21"/>
  <c r="X529" i="21"/>
  <c r="N575" i="21"/>
  <c r="P533" i="21"/>
  <c r="P517" i="21"/>
  <c r="Z517" i="21" s="1"/>
  <c r="N531" i="21"/>
  <c r="P486" i="21"/>
  <c r="W486" i="21" s="1"/>
  <c r="N500" i="21"/>
  <c r="O507" i="21"/>
  <c r="Q493" i="21"/>
  <c r="AD493" i="21" s="1"/>
  <c r="Q530" i="21" l="1"/>
  <c r="O572" i="21"/>
  <c r="Q527" i="21"/>
  <c r="O569" i="21"/>
  <c r="N530" i="21"/>
  <c r="P516" i="21"/>
  <c r="Y516" i="21" s="1"/>
  <c r="Q571" i="21"/>
  <c r="O585" i="21"/>
  <c r="O570" i="21"/>
  <c r="Q528" i="21"/>
  <c r="P497" i="21"/>
  <c r="N511" i="21"/>
  <c r="X571" i="21"/>
  <c r="O520" i="21"/>
  <c r="Q506" i="21"/>
  <c r="AC506" i="21" s="1"/>
  <c r="O511" i="21"/>
  <c r="Q497" i="21"/>
  <c r="N535" i="21"/>
  <c r="P521" i="21"/>
  <c r="Q504" i="21"/>
  <c r="AA504" i="21" s="1"/>
  <c r="O518" i="21"/>
  <c r="N532" i="21"/>
  <c r="P518" i="21"/>
  <c r="Q498" i="21"/>
  <c r="U498" i="21" s="1"/>
  <c r="O512" i="21"/>
  <c r="Q505" i="21"/>
  <c r="AB505" i="21" s="1"/>
  <c r="O519" i="21"/>
  <c r="N599" i="21"/>
  <c r="P585" i="21"/>
  <c r="O566" i="21"/>
  <c r="Q524" i="21"/>
  <c r="N589" i="21"/>
  <c r="P575" i="21"/>
  <c r="N573" i="21"/>
  <c r="P531" i="21"/>
  <c r="Q507" i="21"/>
  <c r="AD507" i="21" s="1"/>
  <c r="O521" i="21"/>
  <c r="N514" i="21"/>
  <c r="P500" i="21"/>
  <c r="W500" i="21" s="1"/>
  <c r="P513" i="21"/>
  <c r="V513" i="21" s="1"/>
  <c r="N527" i="21"/>
  <c r="N524" i="21"/>
  <c r="P510" i="21"/>
  <c r="S510" i="21" s="1"/>
  <c r="P568" i="21"/>
  <c r="N582" i="21"/>
  <c r="P520" i="21"/>
  <c r="N534" i="21"/>
  <c r="Q531" i="21"/>
  <c r="O573" i="21"/>
  <c r="N603" i="21" l="1"/>
  <c r="P589" i="21"/>
  <c r="N613" i="21"/>
  <c r="P599" i="21"/>
  <c r="Q518" i="21"/>
  <c r="AA518" i="21" s="1"/>
  <c r="O532" i="21"/>
  <c r="Q570" i="21"/>
  <c r="O584" i="21"/>
  <c r="N596" i="21"/>
  <c r="P582" i="21"/>
  <c r="P514" i="21"/>
  <c r="W514" i="21" s="1"/>
  <c r="N528" i="21"/>
  <c r="P573" i="21"/>
  <c r="N587" i="21"/>
  <c r="Q566" i="21"/>
  <c r="O580" i="21"/>
  <c r="P534" i="21"/>
  <c r="N576" i="21"/>
  <c r="N566" i="21"/>
  <c r="P524" i="21"/>
  <c r="S524" i="21" s="1"/>
  <c r="Z531" i="21"/>
  <c r="Q519" i="21"/>
  <c r="AB519" i="21" s="1"/>
  <c r="O533" i="21"/>
  <c r="Q511" i="21"/>
  <c r="O525" i="21"/>
  <c r="P511" i="21"/>
  <c r="T511" i="21" s="1"/>
  <c r="N525" i="21"/>
  <c r="O599" i="21"/>
  <c r="Q585" i="21"/>
  <c r="P530" i="21"/>
  <c r="Y530" i="21" s="1"/>
  <c r="N572" i="21"/>
  <c r="O586" i="21"/>
  <c r="Q572" i="21"/>
  <c r="P527" i="21"/>
  <c r="V527" i="21" s="1"/>
  <c r="N569" i="21"/>
  <c r="T497" i="21"/>
  <c r="Q573" i="21"/>
  <c r="O587" i="21"/>
  <c r="O535" i="21"/>
  <c r="Q521" i="21"/>
  <c r="AD521" i="21" s="1"/>
  <c r="X585" i="21"/>
  <c r="Q512" i="21"/>
  <c r="U512" i="21" s="1"/>
  <c r="O526" i="21"/>
  <c r="P532" i="21"/>
  <c r="N574" i="21"/>
  <c r="N577" i="21"/>
  <c r="P535" i="21"/>
  <c r="O534" i="21"/>
  <c r="Q520" i="21"/>
  <c r="AC520" i="21" s="1"/>
  <c r="Q569" i="21"/>
  <c r="O583" i="21"/>
  <c r="Q583" i="21" l="1"/>
  <c r="O597" i="21"/>
  <c r="O576" i="21"/>
  <c r="Q534" i="21"/>
  <c r="AC534" i="21" s="1"/>
  <c r="O601" i="21"/>
  <c r="Q587" i="21"/>
  <c r="N583" i="21"/>
  <c r="P569" i="21"/>
  <c r="V569" i="21" s="1"/>
  <c r="P572" i="21"/>
  <c r="Y572" i="21" s="1"/>
  <c r="N586" i="21"/>
  <c r="P525" i="21"/>
  <c r="N567" i="21"/>
  <c r="O575" i="21"/>
  <c r="Q533" i="21"/>
  <c r="AB533" i="21" s="1"/>
  <c r="N580" i="21"/>
  <c r="P566" i="21"/>
  <c r="S566" i="21" s="1"/>
  <c r="Q580" i="21"/>
  <c r="O594" i="21"/>
  <c r="P528" i="21"/>
  <c r="W528" i="21" s="1"/>
  <c r="N570" i="21"/>
  <c r="O598" i="21"/>
  <c r="Q584" i="21"/>
  <c r="O568" i="21"/>
  <c r="Q526" i="21"/>
  <c r="U526" i="21" s="1"/>
  <c r="P613" i="21"/>
  <c r="N627" i="21"/>
  <c r="Q535" i="21"/>
  <c r="AD535" i="21" s="1"/>
  <c r="O577" i="21"/>
  <c r="Q525" i="21"/>
  <c r="O567" i="21"/>
  <c r="P576" i="21"/>
  <c r="N590" i="21"/>
  <c r="N601" i="21"/>
  <c r="P587" i="21"/>
  <c r="Z587" i="21" s="1"/>
  <c r="O574" i="21"/>
  <c r="Q532" i="21"/>
  <c r="AA532" i="21" s="1"/>
  <c r="N591" i="21"/>
  <c r="P577" i="21"/>
  <c r="P574" i="21"/>
  <c r="N588" i="21"/>
  <c r="O600" i="21"/>
  <c r="Q586" i="21"/>
  <c r="O613" i="21"/>
  <c r="Q599" i="21"/>
  <c r="X599" i="21" s="1"/>
  <c r="Z573" i="21"/>
  <c r="P596" i="21"/>
  <c r="N610" i="21"/>
  <c r="P603" i="21"/>
  <c r="N617" i="21"/>
  <c r="P588" i="21" l="1"/>
  <c r="N602" i="21"/>
  <c r="Q567" i="21"/>
  <c r="O581" i="21"/>
  <c r="N641" i="21"/>
  <c r="P627" i="21"/>
  <c r="P570" i="21"/>
  <c r="W570" i="21" s="1"/>
  <c r="N584" i="21"/>
  <c r="P567" i="21"/>
  <c r="T567" i="21" s="1"/>
  <c r="N581" i="21"/>
  <c r="P601" i="21"/>
  <c r="N615" i="21"/>
  <c r="N594" i="21"/>
  <c r="P580" i="21"/>
  <c r="S580" i="21" s="1"/>
  <c r="T525" i="21"/>
  <c r="P583" i="21"/>
  <c r="V583" i="21" s="1"/>
  <c r="N597" i="21"/>
  <c r="Q576" i="21"/>
  <c r="O590" i="21"/>
  <c r="Q574" i="21"/>
  <c r="AA574" i="21" s="1"/>
  <c r="O588" i="21"/>
  <c r="N604" i="21"/>
  <c r="P590" i="21"/>
  <c r="Q577" i="21"/>
  <c r="AD577" i="21" s="1"/>
  <c r="O591" i="21"/>
  <c r="O608" i="21"/>
  <c r="Q594" i="21"/>
  <c r="P586" i="21"/>
  <c r="Y586" i="21" s="1"/>
  <c r="N600" i="21"/>
  <c r="O611" i="21"/>
  <c r="Q597" i="21"/>
  <c r="N624" i="21"/>
  <c r="P610" i="21"/>
  <c r="Q613" i="21"/>
  <c r="X613" i="21" s="1"/>
  <c r="O627" i="21"/>
  <c r="N631" i="21"/>
  <c r="P617" i="21"/>
  <c r="O614" i="21"/>
  <c r="Q600" i="21"/>
  <c r="P591" i="21"/>
  <c r="N605" i="21"/>
  <c r="AC576" i="21"/>
  <c r="O582" i="21"/>
  <c r="Q568" i="21"/>
  <c r="U568" i="21" s="1"/>
  <c r="O612" i="21"/>
  <c r="Q598" i="21"/>
  <c r="Q575" i="21"/>
  <c r="AB575" i="21" s="1"/>
  <c r="O589" i="21"/>
  <c r="Q601" i="21"/>
  <c r="O615" i="21"/>
  <c r="Q589" i="21" l="1"/>
  <c r="AB589" i="21" s="1"/>
  <c r="O603" i="21"/>
  <c r="N611" i="21"/>
  <c r="P597" i="21"/>
  <c r="V597" i="21" s="1"/>
  <c r="N608" i="21"/>
  <c r="P594" i="21"/>
  <c r="S594" i="21" s="1"/>
  <c r="Q582" i="21"/>
  <c r="U582" i="21" s="1"/>
  <c r="O596" i="21"/>
  <c r="O641" i="21"/>
  <c r="Q627" i="21"/>
  <c r="X627" i="21" s="1"/>
  <c r="O629" i="21"/>
  <c r="Q615" i="21"/>
  <c r="O628" i="21"/>
  <c r="Q614" i="21"/>
  <c r="O625" i="21"/>
  <c r="Q611" i="21"/>
  <c r="O622" i="21"/>
  <c r="Q608" i="21"/>
  <c r="N618" i="21"/>
  <c r="P604" i="21"/>
  <c r="N595" i="21"/>
  <c r="P581" i="21"/>
  <c r="P602" i="21"/>
  <c r="N616" i="21"/>
  <c r="Q612" i="21"/>
  <c r="O626" i="21"/>
  <c r="P605" i="21"/>
  <c r="N619" i="21"/>
  <c r="P600" i="21"/>
  <c r="Y600" i="21" s="1"/>
  <c r="N614" i="21"/>
  <c r="Q591" i="21"/>
  <c r="O605" i="21"/>
  <c r="O602" i="21"/>
  <c r="Q588" i="21"/>
  <c r="O604" i="21"/>
  <c r="Q590" i="21"/>
  <c r="AC590" i="21" s="1"/>
  <c r="P615" i="21"/>
  <c r="Z615" i="21" s="1"/>
  <c r="N629" i="21"/>
  <c r="N683" i="21"/>
  <c r="N655" i="21"/>
  <c r="P641" i="21"/>
  <c r="AA588" i="21"/>
  <c r="AD591" i="21"/>
  <c r="N645" i="21"/>
  <c r="P631" i="21"/>
  <c r="N638" i="21"/>
  <c r="P624" i="21"/>
  <c r="Z601" i="21"/>
  <c r="P584" i="21"/>
  <c r="W584" i="21" s="1"/>
  <c r="N598" i="21"/>
  <c r="Q581" i="21"/>
  <c r="O595" i="21"/>
  <c r="T581" i="21" l="1"/>
  <c r="N697" i="21"/>
  <c r="P683" i="21"/>
  <c r="Q604" i="21"/>
  <c r="O618" i="21"/>
  <c r="N612" i="21"/>
  <c r="P598" i="21"/>
  <c r="W598" i="21" s="1"/>
  <c r="N652" i="21"/>
  <c r="P638" i="21"/>
  <c r="N680" i="21"/>
  <c r="P629" i="21"/>
  <c r="N643" i="21"/>
  <c r="N628" i="21"/>
  <c r="P614" i="21"/>
  <c r="Y614" i="21" s="1"/>
  <c r="N633" i="21"/>
  <c r="P619" i="21"/>
  <c r="P616" i="21"/>
  <c r="N630" i="21"/>
  <c r="P595" i="21"/>
  <c r="N609" i="21"/>
  <c r="O636" i="21"/>
  <c r="Q622" i="21"/>
  <c r="O642" i="21"/>
  <c r="Q628" i="21"/>
  <c r="O683" i="21"/>
  <c r="Q641" i="21"/>
  <c r="O655" i="21"/>
  <c r="P608" i="21"/>
  <c r="S608" i="21" s="1"/>
  <c r="N622" i="21"/>
  <c r="X641" i="21"/>
  <c r="AC604" i="21"/>
  <c r="Q596" i="21"/>
  <c r="U596" i="21" s="1"/>
  <c r="O610" i="21"/>
  <c r="Q603" i="21"/>
  <c r="AB603" i="21" s="1"/>
  <c r="O617" i="21"/>
  <c r="Q602" i="21"/>
  <c r="AA602" i="21" s="1"/>
  <c r="O616" i="21"/>
  <c r="Q595" i="21"/>
  <c r="O609" i="21"/>
  <c r="N659" i="21"/>
  <c r="N687" i="21"/>
  <c r="P645" i="21"/>
  <c r="P655" i="21"/>
  <c r="N669" i="21"/>
  <c r="P669" i="21" s="1"/>
  <c r="Q605" i="21"/>
  <c r="AD605" i="21" s="1"/>
  <c r="O619" i="21"/>
  <c r="Q626" i="21"/>
  <c r="O640" i="21"/>
  <c r="P618" i="21"/>
  <c r="N632" i="21"/>
  <c r="O639" i="21"/>
  <c r="Q625" i="21"/>
  <c r="O643" i="21"/>
  <c r="Q629" i="21"/>
  <c r="N625" i="21"/>
  <c r="P611" i="21"/>
  <c r="V611" i="21" s="1"/>
  <c r="Q643" i="21" l="1"/>
  <c r="O685" i="21"/>
  <c r="O657" i="21"/>
  <c r="O681" i="21"/>
  <c r="O653" i="21"/>
  <c r="Q639" i="21"/>
  <c r="Q609" i="21"/>
  <c r="O623" i="21"/>
  <c r="P622" i="21"/>
  <c r="S622" i="21" s="1"/>
  <c r="N636" i="21"/>
  <c r="O697" i="21"/>
  <c r="Q683" i="21"/>
  <c r="O678" i="21"/>
  <c r="O650" i="21"/>
  <c r="Q636" i="21"/>
  <c r="P628" i="21"/>
  <c r="Y628" i="21" s="1"/>
  <c r="N642" i="21"/>
  <c r="P697" i="21"/>
  <c r="N711" i="21"/>
  <c r="P625" i="21"/>
  <c r="V625" i="21" s="1"/>
  <c r="N639" i="21"/>
  <c r="N646" i="21"/>
  <c r="P632" i="21"/>
  <c r="O633" i="21"/>
  <c r="Q619" i="21"/>
  <c r="Q617" i="21"/>
  <c r="AB617" i="21" s="1"/>
  <c r="O631" i="21"/>
  <c r="P609" i="21"/>
  <c r="T609" i="21" s="1"/>
  <c r="N623" i="21"/>
  <c r="AD619" i="21"/>
  <c r="P643" i="21"/>
  <c r="Z643" i="21" s="1"/>
  <c r="N685" i="21"/>
  <c r="N657" i="21"/>
  <c r="P652" i="21"/>
  <c r="N666" i="21"/>
  <c r="P666" i="21" s="1"/>
  <c r="Q618" i="21"/>
  <c r="AC618" i="21" s="1"/>
  <c r="O632" i="21"/>
  <c r="P687" i="21"/>
  <c r="N701" i="21"/>
  <c r="Q655" i="21"/>
  <c r="X655" i="21" s="1"/>
  <c r="O669" i="21"/>
  <c r="Q669" i="21" s="1"/>
  <c r="X669" i="21" s="1"/>
  <c r="X676" i="21" s="1"/>
  <c r="F11" i="63" s="1"/>
  <c r="Q642" i="21"/>
  <c r="O656" i="21"/>
  <c r="O684" i="21"/>
  <c r="T595" i="21"/>
  <c r="P633" i="21"/>
  <c r="N647" i="21"/>
  <c r="Z629" i="21"/>
  <c r="O682" i="21"/>
  <c r="Q640" i="21"/>
  <c r="O654" i="21"/>
  <c r="N673" i="21"/>
  <c r="P673" i="21" s="1"/>
  <c r="P659" i="21"/>
  <c r="O630" i="21"/>
  <c r="Q616" i="21"/>
  <c r="AA616" i="21" s="1"/>
  <c r="O624" i="21"/>
  <c r="Q610" i="21"/>
  <c r="U610" i="21" s="1"/>
  <c r="P630" i="21"/>
  <c r="N644" i="21"/>
  <c r="P680" i="21"/>
  <c r="N694" i="21"/>
  <c r="P612" i="21"/>
  <c r="W612" i="21" s="1"/>
  <c r="N626" i="21"/>
  <c r="X683" i="21"/>
  <c r="Q630" i="21" l="1"/>
  <c r="AA630" i="21" s="1"/>
  <c r="O644" i="21"/>
  <c r="O668" i="21"/>
  <c r="Q668" i="21" s="1"/>
  <c r="Q654" i="21"/>
  <c r="N661" i="21"/>
  <c r="P647" i="21"/>
  <c r="N689" i="21"/>
  <c r="Q656" i="21"/>
  <c r="O670" i="21"/>
  <c r="Q670" i="21" s="1"/>
  <c r="P701" i="21"/>
  <c r="N715" i="21"/>
  <c r="N699" i="21"/>
  <c r="P685" i="21"/>
  <c r="N653" i="21"/>
  <c r="P639" i="21"/>
  <c r="V639" i="21" s="1"/>
  <c r="N681" i="21"/>
  <c r="Q697" i="21"/>
  <c r="O711" i="21"/>
  <c r="O695" i="21"/>
  <c r="Q681" i="21"/>
  <c r="O647" i="21"/>
  <c r="Q633" i="21"/>
  <c r="AD633" i="21" s="1"/>
  <c r="N684" i="21"/>
  <c r="P642" i="21"/>
  <c r="Y642" i="21" s="1"/>
  <c r="N656" i="21"/>
  <c r="Q650" i="21"/>
  <c r="O664" i="21"/>
  <c r="Q664" i="21" s="1"/>
  <c r="N678" i="21"/>
  <c r="N650" i="21"/>
  <c r="P636" i="21"/>
  <c r="S636" i="21" s="1"/>
  <c r="Q657" i="21"/>
  <c r="O671" i="21"/>
  <c r="Q671" i="21" s="1"/>
  <c r="Q624" i="21"/>
  <c r="U624" i="21" s="1"/>
  <c r="O638" i="21"/>
  <c r="Q682" i="21"/>
  <c r="O696" i="21"/>
  <c r="O645" i="21"/>
  <c r="Q631" i="21"/>
  <c r="AB631" i="21" s="1"/>
  <c r="P711" i="21"/>
  <c r="N725" i="21"/>
  <c r="O692" i="21"/>
  <c r="Q678" i="21"/>
  <c r="O699" i="21"/>
  <c r="Q685" i="21"/>
  <c r="P694" i="21"/>
  <c r="N708" i="21"/>
  <c r="P626" i="21"/>
  <c r="W626" i="21" s="1"/>
  <c r="N640" i="21"/>
  <c r="N658" i="21"/>
  <c r="N686" i="21"/>
  <c r="P644" i="21"/>
  <c r="O698" i="21"/>
  <c r="Q684" i="21"/>
  <c r="O646" i="21"/>
  <c r="Q632" i="21"/>
  <c r="AC632" i="21" s="1"/>
  <c r="P657" i="21"/>
  <c r="Z657" i="21" s="1"/>
  <c r="N671" i="21"/>
  <c r="P671" i="21" s="1"/>
  <c r="Z671" i="21" s="1"/>
  <c r="Z676" i="21" s="1"/>
  <c r="F13" i="63" s="1"/>
  <c r="P623" i="21"/>
  <c r="N637" i="21"/>
  <c r="P646" i="21"/>
  <c r="N660" i="21"/>
  <c r="N688" i="21"/>
  <c r="X697" i="21"/>
  <c r="O637" i="21"/>
  <c r="Q623" i="21"/>
  <c r="Q653" i="21"/>
  <c r="O667" i="21"/>
  <c r="Q667" i="21" s="1"/>
  <c r="O679" i="21" l="1"/>
  <c r="O651" i="21"/>
  <c r="Q637" i="21"/>
  <c r="Q698" i="21"/>
  <c r="O712" i="21"/>
  <c r="P640" i="21"/>
  <c r="W640" i="21" s="1"/>
  <c r="N682" i="21"/>
  <c r="N654" i="21"/>
  <c r="P708" i="21"/>
  <c r="N722" i="21"/>
  <c r="O710" i="21"/>
  <c r="Q696" i="21"/>
  <c r="N664" i="21"/>
  <c r="P664" i="21" s="1"/>
  <c r="S664" i="21" s="1"/>
  <c r="P650" i="21"/>
  <c r="P656" i="21"/>
  <c r="Y656" i="21" s="1"/>
  <c r="N670" i="21"/>
  <c r="P670" i="21" s="1"/>
  <c r="Y670" i="21" s="1"/>
  <c r="Y676" i="21" s="1"/>
  <c r="F12" i="63" s="1"/>
  <c r="O689" i="21"/>
  <c r="O661" i="21"/>
  <c r="Q647" i="21"/>
  <c r="Z685" i="21"/>
  <c r="P661" i="21"/>
  <c r="N675" i="21"/>
  <c r="P675" i="21" s="1"/>
  <c r="O706" i="21"/>
  <c r="Q692" i="21"/>
  <c r="P678" i="21"/>
  <c r="S678" i="21" s="1"/>
  <c r="N692" i="21"/>
  <c r="N695" i="21"/>
  <c r="P681" i="21"/>
  <c r="V681" i="21" s="1"/>
  <c r="N713" i="21"/>
  <c r="P699" i="21"/>
  <c r="P637" i="21"/>
  <c r="T637" i="21" s="1"/>
  <c r="N679" i="21"/>
  <c r="N651" i="21"/>
  <c r="N702" i="21"/>
  <c r="P688" i="21"/>
  <c r="T623" i="21"/>
  <c r="Q646" i="21"/>
  <c r="AC646" i="21" s="1"/>
  <c r="O660" i="21"/>
  <c r="O688" i="21"/>
  <c r="N700" i="21"/>
  <c r="P686" i="21"/>
  <c r="P725" i="21"/>
  <c r="N739" i="21"/>
  <c r="Q645" i="21"/>
  <c r="AB645" i="21" s="1"/>
  <c r="O659" i="21"/>
  <c r="O687" i="21"/>
  <c r="O652" i="21"/>
  <c r="O680" i="21"/>
  <c r="Q638" i="21"/>
  <c r="U638" i="21" s="1"/>
  <c r="N698" i="21"/>
  <c r="P684" i="21"/>
  <c r="Y684" i="21" s="1"/>
  <c r="O709" i="21"/>
  <c r="Q695" i="21"/>
  <c r="N729" i="21"/>
  <c r="P715" i="21"/>
  <c r="P689" i="21"/>
  <c r="N703" i="21"/>
  <c r="P660" i="21"/>
  <c r="N674" i="21"/>
  <c r="P674" i="21" s="1"/>
  <c r="P658" i="21"/>
  <c r="N672" i="21"/>
  <c r="P672" i="21" s="1"/>
  <c r="Q699" i="21"/>
  <c r="O713" i="21"/>
  <c r="S650" i="21"/>
  <c r="Q711" i="21"/>
  <c r="X711" i="21" s="1"/>
  <c r="O725" i="21"/>
  <c r="P653" i="21"/>
  <c r="V653" i="21" s="1"/>
  <c r="N667" i="21"/>
  <c r="P667" i="21" s="1"/>
  <c r="V667" i="21" s="1"/>
  <c r="V676" i="21" s="1"/>
  <c r="F9" i="63" s="1"/>
  <c r="AD647" i="21"/>
  <c r="O658" i="21"/>
  <c r="O686" i="21"/>
  <c r="Q644" i="21"/>
  <c r="AA644" i="21" s="1"/>
  <c r="Q658" i="21" l="1"/>
  <c r="O672" i="21"/>
  <c r="Q672" i="21" s="1"/>
  <c r="AA672" i="21" s="1"/>
  <c r="O739" i="21"/>
  <c r="Q725" i="21"/>
  <c r="Q713" i="21"/>
  <c r="O727" i="21"/>
  <c r="N743" i="21"/>
  <c r="P729" i="21"/>
  <c r="P698" i="21"/>
  <c r="Y698" i="21" s="1"/>
  <c r="N712" i="21"/>
  <c r="O701" i="21"/>
  <c r="Q687" i="21"/>
  <c r="AB687" i="21" s="1"/>
  <c r="X725" i="21"/>
  <c r="Q660" i="21"/>
  <c r="AC660" i="21" s="1"/>
  <c r="O674" i="21"/>
  <c r="Q674" i="21" s="1"/>
  <c r="AC674" i="21" s="1"/>
  <c r="N716" i="21"/>
  <c r="P702" i="21"/>
  <c r="P695" i="21"/>
  <c r="V695" i="21" s="1"/>
  <c r="N709" i="21"/>
  <c r="O720" i="21"/>
  <c r="Q706" i="21"/>
  <c r="P654" i="21"/>
  <c r="W654" i="21" s="1"/>
  <c r="N668" i="21"/>
  <c r="P668" i="21" s="1"/>
  <c r="W668" i="21" s="1"/>
  <c r="O693" i="21"/>
  <c r="Q679" i="21"/>
  <c r="P703" i="21"/>
  <c r="N717" i="21"/>
  <c r="Q659" i="21"/>
  <c r="AB659" i="21" s="1"/>
  <c r="O673" i="21"/>
  <c r="Q673" i="21" s="1"/>
  <c r="AB673" i="21" s="1"/>
  <c r="AB676" i="21" s="1"/>
  <c r="F15" i="63" s="1"/>
  <c r="Z699" i="21"/>
  <c r="N706" i="21"/>
  <c r="P692" i="21"/>
  <c r="S692" i="21" s="1"/>
  <c r="O724" i="21"/>
  <c r="Q710" i="21"/>
  <c r="P682" i="21"/>
  <c r="W682" i="21" s="1"/>
  <c r="N696" i="21"/>
  <c r="Q686" i="21"/>
  <c r="AA686" i="21" s="1"/>
  <c r="O700" i="21"/>
  <c r="AA658" i="21"/>
  <c r="Q709" i="21"/>
  <c r="O723" i="21"/>
  <c r="O694" i="21"/>
  <c r="Q680" i="21"/>
  <c r="U680" i="21" s="1"/>
  <c r="P700" i="21"/>
  <c r="N714" i="21"/>
  <c r="N665" i="21"/>
  <c r="P665" i="21" s="1"/>
  <c r="P651" i="21"/>
  <c r="P713" i="21"/>
  <c r="Z713" i="21" s="1"/>
  <c r="N727" i="21"/>
  <c r="O675" i="21"/>
  <c r="Q675" i="21" s="1"/>
  <c r="AD675" i="21" s="1"/>
  <c r="AD676" i="21" s="1"/>
  <c r="F17" i="63" s="1"/>
  <c r="Q661" i="21"/>
  <c r="P722" i="21"/>
  <c r="N736" i="21"/>
  <c r="Q652" i="21"/>
  <c r="U652" i="21" s="1"/>
  <c r="O666" i="21"/>
  <c r="Q666" i="21" s="1"/>
  <c r="U666" i="21" s="1"/>
  <c r="U676" i="21" s="1"/>
  <c r="F8" i="63" s="1"/>
  <c r="P739" i="21"/>
  <c r="N753" i="21"/>
  <c r="Q688" i="21"/>
  <c r="O702" i="21"/>
  <c r="AC688" i="21"/>
  <c r="N693" i="21"/>
  <c r="P679" i="21"/>
  <c r="T679" i="21" s="1"/>
  <c r="AD661" i="21"/>
  <c r="O703" i="21"/>
  <c r="Q689" i="21"/>
  <c r="AD689" i="21" s="1"/>
  <c r="S676" i="21"/>
  <c r="F6" i="63" s="1"/>
  <c r="O726" i="21"/>
  <c r="Q712" i="21"/>
  <c r="O665" i="21"/>
  <c r="Q665" i="21" s="1"/>
  <c r="Q651" i="21"/>
  <c r="T665" i="21" l="1"/>
  <c r="G17" i="63"/>
  <c r="Q702" i="21"/>
  <c r="O716" i="21"/>
  <c r="Q694" i="21"/>
  <c r="U694" i="21" s="1"/>
  <c r="O708" i="21"/>
  <c r="P706" i="21"/>
  <c r="S706" i="21" s="1"/>
  <c r="N720" i="21"/>
  <c r="W676" i="21"/>
  <c r="F10" i="63" s="1"/>
  <c r="N726" i="21"/>
  <c r="P712" i="21"/>
  <c r="Y712" i="21" s="1"/>
  <c r="Q739" i="21"/>
  <c r="O753" i="21"/>
  <c r="O740" i="21"/>
  <c r="Q726" i="21"/>
  <c r="Q703" i="21"/>
  <c r="O717" i="21"/>
  <c r="P693" i="21"/>
  <c r="N707" i="21"/>
  <c r="P753" i="21"/>
  <c r="N767" i="21"/>
  <c r="P727" i="21"/>
  <c r="N741" i="21"/>
  <c r="N728" i="21"/>
  <c r="P714" i="21"/>
  <c r="Q723" i="21"/>
  <c r="O737" i="21"/>
  <c r="O714" i="21"/>
  <c r="Q700" i="21"/>
  <c r="N731" i="21"/>
  <c r="P717" i="21"/>
  <c r="AC702" i="21"/>
  <c r="Q727" i="21"/>
  <c r="O741" i="21"/>
  <c r="X739" i="21"/>
  <c r="AA700" i="21"/>
  <c r="O738" i="21"/>
  <c r="Q724" i="21"/>
  <c r="AD703" i="21"/>
  <c r="Q720" i="21"/>
  <c r="O734" i="21"/>
  <c r="P716" i="21"/>
  <c r="N730" i="21"/>
  <c r="N750" i="21"/>
  <c r="P736" i="21"/>
  <c r="T651" i="21"/>
  <c r="T676" i="21" s="1"/>
  <c r="F7" i="63" s="1"/>
  <c r="P696" i="21"/>
  <c r="W696" i="21" s="1"/>
  <c r="N710" i="21"/>
  <c r="G15" i="63"/>
  <c r="AA676" i="21"/>
  <c r="F14" i="63" s="1"/>
  <c r="O707" i="21"/>
  <c r="Q693" i="21"/>
  <c r="P709" i="21"/>
  <c r="V709" i="21" s="1"/>
  <c r="N723" i="21"/>
  <c r="AC676" i="21"/>
  <c r="F16" i="63" s="1"/>
  <c r="Q701" i="21"/>
  <c r="AB701" i="21" s="1"/>
  <c r="O715" i="21"/>
  <c r="N757" i="21"/>
  <c r="P743" i="21"/>
  <c r="G7" i="63" l="1"/>
  <c r="G13" i="63"/>
  <c r="G6" i="63"/>
  <c r="G9" i="63"/>
  <c r="G8" i="63"/>
  <c r="G11" i="63"/>
  <c r="G12" i="63"/>
  <c r="N744" i="21"/>
  <c r="P730" i="21"/>
  <c r="P767" i="21"/>
  <c r="N781" i="21"/>
  <c r="O731" i="21"/>
  <c r="Q717" i="21"/>
  <c r="Q715" i="21"/>
  <c r="AB715" i="21" s="1"/>
  <c r="O729" i="21"/>
  <c r="O728" i="21"/>
  <c r="Q714" i="21"/>
  <c r="AA714" i="21" s="1"/>
  <c r="P728" i="21"/>
  <c r="N742" i="21"/>
  <c r="N740" i="21"/>
  <c r="P726" i="21"/>
  <c r="Y726" i="21" s="1"/>
  <c r="Q716" i="21"/>
  <c r="AC716" i="21" s="1"/>
  <c r="O730" i="21"/>
  <c r="G16" i="63"/>
  <c r="P757" i="21"/>
  <c r="N771" i="21"/>
  <c r="N737" i="21"/>
  <c r="P723" i="21"/>
  <c r="V723" i="21" s="1"/>
  <c r="O721" i="21"/>
  <c r="Q707" i="21"/>
  <c r="N724" i="21"/>
  <c r="P710" i="21"/>
  <c r="W710" i="21" s="1"/>
  <c r="Q734" i="21"/>
  <c r="O748" i="21"/>
  <c r="Q738" i="21"/>
  <c r="O752" i="21"/>
  <c r="Q741" i="21"/>
  <c r="Z741" i="21" s="1"/>
  <c r="O755" i="21"/>
  <c r="AD717" i="21"/>
  <c r="Q737" i="21"/>
  <c r="O751" i="21"/>
  <c r="N755" i="21"/>
  <c r="P741" i="21"/>
  <c r="N721" i="21"/>
  <c r="P707" i="21"/>
  <c r="T707" i="21" s="1"/>
  <c r="Q753" i="21"/>
  <c r="X753" i="21" s="1"/>
  <c r="O767" i="21"/>
  <c r="G10" i="63"/>
  <c r="Q708" i="21"/>
  <c r="U708" i="21" s="1"/>
  <c r="O722" i="21"/>
  <c r="G14" i="63"/>
  <c r="N764" i="21"/>
  <c r="P750" i="21"/>
  <c r="P731" i="21"/>
  <c r="N745" i="21"/>
  <c r="Z727" i="21"/>
  <c r="T693" i="21"/>
  <c r="Q740" i="21"/>
  <c r="O754" i="21"/>
  <c r="N734" i="21"/>
  <c r="P720" i="21"/>
  <c r="S720" i="21" s="1"/>
  <c r="P734" i="21" l="1"/>
  <c r="S734" i="21" s="1"/>
  <c r="N748" i="21"/>
  <c r="N778" i="21"/>
  <c r="P764" i="21"/>
  <c r="N769" i="21"/>
  <c r="P755" i="21"/>
  <c r="Q755" i="21"/>
  <c r="Z755" i="21" s="1"/>
  <c r="O769" i="21"/>
  <c r="O762" i="21"/>
  <c r="Q748" i="21"/>
  <c r="P724" i="21"/>
  <c r="W724" i="21" s="1"/>
  <c r="N738" i="21"/>
  <c r="P737" i="21"/>
  <c r="V737" i="21" s="1"/>
  <c r="N751" i="21"/>
  <c r="Q751" i="21"/>
  <c r="O765" i="21"/>
  <c r="N785" i="21"/>
  <c r="P771" i="21"/>
  <c r="N754" i="21"/>
  <c r="P740" i="21"/>
  <c r="Y740" i="21" s="1"/>
  <c r="O743" i="21"/>
  <c r="Q729" i="21"/>
  <c r="AB729" i="21" s="1"/>
  <c r="O768" i="21"/>
  <c r="Q754" i="21"/>
  <c r="N735" i="21"/>
  <c r="P721" i="21"/>
  <c r="Q752" i="21"/>
  <c r="O766" i="21"/>
  <c r="Q721" i="21"/>
  <c r="O735" i="21"/>
  <c r="O744" i="21"/>
  <c r="Q730" i="21"/>
  <c r="O742" i="21"/>
  <c r="Q728" i="21"/>
  <c r="AA728" i="21" s="1"/>
  <c r="Q731" i="21"/>
  <c r="AD731" i="21" s="1"/>
  <c r="O745" i="21"/>
  <c r="AC730" i="21"/>
  <c r="N759" i="21"/>
  <c r="P745" i="21"/>
  <c r="O736" i="21"/>
  <c r="Q722" i="21"/>
  <c r="U722" i="21" s="1"/>
  <c r="O781" i="21"/>
  <c r="Q767" i="21"/>
  <c r="X767" i="21" s="1"/>
  <c r="P742" i="21"/>
  <c r="N756" i="21"/>
  <c r="P781" i="21"/>
  <c r="N795" i="21"/>
  <c r="P744" i="21"/>
  <c r="N758" i="21"/>
  <c r="P735" i="21" l="1"/>
  <c r="N749" i="21"/>
  <c r="P738" i="21"/>
  <c r="W738" i="21" s="1"/>
  <c r="N752" i="21"/>
  <c r="Q769" i="21"/>
  <c r="O783" i="21"/>
  <c r="P748" i="21"/>
  <c r="S748" i="21" s="1"/>
  <c r="N762" i="21"/>
  <c r="P795" i="21"/>
  <c r="N809" i="21"/>
  <c r="Q736" i="21"/>
  <c r="U736" i="21" s="1"/>
  <c r="O750" i="21"/>
  <c r="P759" i="21"/>
  <c r="N773" i="21"/>
  <c r="O758" i="21"/>
  <c r="Q744" i="21"/>
  <c r="Q766" i="21"/>
  <c r="O780" i="21"/>
  <c r="O757" i="21"/>
  <c r="Q743" i="21"/>
  <c r="AB743" i="21" s="1"/>
  <c r="N799" i="21"/>
  <c r="P785" i="21"/>
  <c r="AC744" i="21"/>
  <c r="Q765" i="21"/>
  <c r="O779" i="21"/>
  <c r="P751" i="21"/>
  <c r="V751" i="21" s="1"/>
  <c r="N765" i="21"/>
  <c r="P778" i="21"/>
  <c r="N792" i="21"/>
  <c r="P758" i="21"/>
  <c r="N772" i="21"/>
  <c r="N770" i="21"/>
  <c r="P756" i="21"/>
  <c r="Q781" i="21"/>
  <c r="X781" i="21" s="1"/>
  <c r="O795" i="21"/>
  <c r="Q745" i="21"/>
  <c r="AD745" i="21" s="1"/>
  <c r="O759" i="21"/>
  <c r="O756" i="21"/>
  <c r="Q742" i="21"/>
  <c r="AA742" i="21" s="1"/>
  <c r="Q735" i="21"/>
  <c r="O749" i="21"/>
  <c r="T721" i="21"/>
  <c r="O782" i="21"/>
  <c r="Q768" i="21"/>
  <c r="N768" i="21"/>
  <c r="P754" i="21"/>
  <c r="Y754" i="21" s="1"/>
  <c r="Q762" i="21"/>
  <c r="O776" i="21"/>
  <c r="N783" i="21"/>
  <c r="P769" i="21"/>
  <c r="P783" i="21" l="1"/>
  <c r="N797" i="21"/>
  <c r="O790" i="21"/>
  <c r="Q776" i="21"/>
  <c r="N782" i="21"/>
  <c r="P768" i="21"/>
  <c r="Y768" i="21" s="1"/>
  <c r="O763" i="21"/>
  <c r="Q749" i="21"/>
  <c r="O773" i="21"/>
  <c r="Q759" i="21"/>
  <c r="O764" i="21"/>
  <c r="Q750" i="21"/>
  <c r="U750" i="21" s="1"/>
  <c r="Q783" i="21"/>
  <c r="O797" i="21"/>
  <c r="N784" i="21"/>
  <c r="P770" i="21"/>
  <c r="P792" i="21"/>
  <c r="N806" i="21"/>
  <c r="Q779" i="21"/>
  <c r="O793" i="21"/>
  <c r="Q757" i="21"/>
  <c r="AB757" i="21" s="1"/>
  <c r="O771" i="21"/>
  <c r="O772" i="21"/>
  <c r="Q758" i="21"/>
  <c r="Z769" i="21"/>
  <c r="N763" i="21"/>
  <c r="P749" i="21"/>
  <c r="T749" i="21" s="1"/>
  <c r="O796" i="21"/>
  <c r="Q782" i="21"/>
  <c r="Q795" i="21"/>
  <c r="O809" i="21"/>
  <c r="N786" i="21"/>
  <c r="P772" i="21"/>
  <c r="Q780" i="21"/>
  <c r="O794" i="21"/>
  <c r="P773" i="21"/>
  <c r="N787" i="21"/>
  <c r="P809" i="21"/>
  <c r="N823" i="21"/>
  <c r="P762" i="21"/>
  <c r="S762" i="21" s="1"/>
  <c r="N776" i="21"/>
  <c r="N766" i="21"/>
  <c r="P752" i="21"/>
  <c r="W752" i="21" s="1"/>
  <c r="T735" i="21"/>
  <c r="Q756" i="21"/>
  <c r="AA756" i="21" s="1"/>
  <c r="O770" i="21"/>
  <c r="AC758" i="21"/>
  <c r="N779" i="21"/>
  <c r="P765" i="21"/>
  <c r="V765" i="21" s="1"/>
  <c r="P799" i="21"/>
  <c r="N813" i="21"/>
  <c r="AD759" i="21"/>
  <c r="X795" i="21"/>
  <c r="P779" i="21" l="1"/>
  <c r="V779" i="21" s="1"/>
  <c r="N793" i="21"/>
  <c r="Q763" i="21"/>
  <c r="O777" i="21"/>
  <c r="Q790" i="21"/>
  <c r="O804" i="21"/>
  <c r="N827" i="21"/>
  <c r="P813" i="21"/>
  <c r="N837" i="21"/>
  <c r="P823" i="21"/>
  <c r="Q794" i="21"/>
  <c r="O808" i="21"/>
  <c r="P786" i="21"/>
  <c r="N800" i="21"/>
  <c r="O810" i="21"/>
  <c r="Q796" i="21"/>
  <c r="Q793" i="21"/>
  <c r="O807" i="21"/>
  <c r="O784" i="21"/>
  <c r="Q770" i="21"/>
  <c r="AA770" i="21" s="1"/>
  <c r="P766" i="21"/>
  <c r="W766" i="21" s="1"/>
  <c r="N780" i="21"/>
  <c r="Q809" i="21"/>
  <c r="X809" i="21" s="1"/>
  <c r="O823" i="21"/>
  <c r="Q772" i="21"/>
  <c r="AC772" i="21" s="1"/>
  <c r="O786" i="21"/>
  <c r="N798" i="21"/>
  <c r="P784" i="21"/>
  <c r="Q764" i="21"/>
  <c r="U764" i="21" s="1"/>
  <c r="O778" i="21"/>
  <c r="O787" i="21"/>
  <c r="Q773" i="21"/>
  <c r="AD773" i="21" s="1"/>
  <c r="N796" i="21"/>
  <c r="P782" i="21"/>
  <c r="Y782" i="21" s="1"/>
  <c r="P797" i="21"/>
  <c r="N811" i="21"/>
  <c r="N790" i="21"/>
  <c r="P776" i="21"/>
  <c r="S776" i="21" s="1"/>
  <c r="N801" i="21"/>
  <c r="P787" i="21"/>
  <c r="N777" i="21"/>
  <c r="P763" i="21"/>
  <c r="T763" i="21" s="1"/>
  <c r="Q771" i="21"/>
  <c r="AB771" i="21" s="1"/>
  <c r="O785" i="21"/>
  <c r="N820" i="21"/>
  <c r="P806" i="21"/>
  <c r="O811" i="21"/>
  <c r="Q797" i="21"/>
  <c r="Z783" i="21"/>
  <c r="Q778" i="21" l="1"/>
  <c r="U778" i="21" s="1"/>
  <c r="O792" i="21"/>
  <c r="O800" i="21"/>
  <c r="Q786" i="21"/>
  <c r="Q784" i="21"/>
  <c r="AA784" i="21" s="1"/>
  <c r="O798" i="21"/>
  <c r="AC786" i="21"/>
  <c r="N879" i="21"/>
  <c r="P837" i="21"/>
  <c r="N851" i="21"/>
  <c r="P820" i="21"/>
  <c r="N834" i="21"/>
  <c r="P777" i="21"/>
  <c r="T777" i="21" s="1"/>
  <c r="N791" i="21"/>
  <c r="P790" i="21"/>
  <c r="S790" i="21" s="1"/>
  <c r="N804" i="21"/>
  <c r="N810" i="21"/>
  <c r="P796" i="21"/>
  <c r="Y796" i="21" s="1"/>
  <c r="P780" i="21"/>
  <c r="W780" i="21" s="1"/>
  <c r="N794" i="21"/>
  <c r="Q808" i="21"/>
  <c r="O822" i="21"/>
  <c r="Q777" i="21"/>
  <c r="O791" i="21"/>
  <c r="P811" i="21"/>
  <c r="Z811" i="21" s="1"/>
  <c r="N825" i="21"/>
  <c r="O837" i="21"/>
  <c r="Q823" i="21"/>
  <c r="Q810" i="21"/>
  <c r="O824" i="21"/>
  <c r="P827" i="21"/>
  <c r="N841" i="21"/>
  <c r="P793" i="21"/>
  <c r="V793" i="21" s="1"/>
  <c r="N807" i="21"/>
  <c r="O799" i="21"/>
  <c r="Q785" i="21"/>
  <c r="AB785" i="21" s="1"/>
  <c r="O825" i="21"/>
  <c r="Q811" i="21"/>
  <c r="N815" i="21"/>
  <c r="P801" i="21"/>
  <c r="Z797" i="21"/>
  <c r="O801" i="21"/>
  <c r="Q787" i="21"/>
  <c r="AD787" i="21" s="1"/>
  <c r="P798" i="21"/>
  <c r="N812" i="21"/>
  <c r="O821" i="21"/>
  <c r="Q807" i="21"/>
  <c r="P800" i="21"/>
  <c r="N814" i="21"/>
  <c r="X823" i="21"/>
  <c r="Q804" i="21"/>
  <c r="O818" i="21"/>
  <c r="P814" i="21" l="1"/>
  <c r="N828" i="21"/>
  <c r="O814" i="21"/>
  <c r="Q800" i="21"/>
  <c r="P812" i="21"/>
  <c r="N826" i="21"/>
  <c r="Q825" i="21"/>
  <c r="O839" i="21"/>
  <c r="Q818" i="21"/>
  <c r="O832" i="21"/>
  <c r="N883" i="21"/>
  <c r="P841" i="21"/>
  <c r="N855" i="21"/>
  <c r="Q822" i="21"/>
  <c r="O836" i="21"/>
  <c r="P791" i="21"/>
  <c r="N805" i="21"/>
  <c r="P851" i="21"/>
  <c r="N865" i="21"/>
  <c r="P865" i="21" s="1"/>
  <c r="O812" i="21"/>
  <c r="Q798" i="21"/>
  <c r="AA798" i="21" s="1"/>
  <c r="O806" i="21"/>
  <c r="Q792" i="21"/>
  <c r="U792" i="21" s="1"/>
  <c r="AC800" i="21"/>
  <c r="Q837" i="21"/>
  <c r="X837" i="21" s="1"/>
  <c r="O879" i="21"/>
  <c r="O851" i="21"/>
  <c r="O805" i="21"/>
  <c r="Q791" i="21"/>
  <c r="P810" i="21"/>
  <c r="Y810" i="21" s="1"/>
  <c r="N824" i="21"/>
  <c r="N829" i="21"/>
  <c r="P815" i="21"/>
  <c r="Q799" i="21"/>
  <c r="AB799" i="21" s="1"/>
  <c r="O813" i="21"/>
  <c r="Q821" i="21"/>
  <c r="O835" i="21"/>
  <c r="O815" i="21"/>
  <c r="Q801" i="21"/>
  <c r="AD801" i="21" s="1"/>
  <c r="P807" i="21"/>
  <c r="V807" i="21" s="1"/>
  <c r="N821" i="21"/>
  <c r="O838" i="21"/>
  <c r="Q824" i="21"/>
  <c r="N839" i="21"/>
  <c r="P825" i="21"/>
  <c r="N808" i="21"/>
  <c r="P794" i="21"/>
  <c r="W794" i="21" s="1"/>
  <c r="N818" i="21"/>
  <c r="P804" i="21"/>
  <c r="S804" i="21" s="1"/>
  <c r="N848" i="21"/>
  <c r="N876" i="21"/>
  <c r="P834" i="21"/>
  <c r="N893" i="21"/>
  <c r="P879" i="21"/>
  <c r="O827" i="21" l="1"/>
  <c r="Q813" i="21"/>
  <c r="AB813" i="21" s="1"/>
  <c r="O819" i="21"/>
  <c r="Q805" i="21"/>
  <c r="N819" i="21"/>
  <c r="P805" i="21"/>
  <c r="T805" i="21" s="1"/>
  <c r="P855" i="21"/>
  <c r="N869" i="21"/>
  <c r="P869" i="21" s="1"/>
  <c r="Z825" i="21"/>
  <c r="O828" i="21"/>
  <c r="Q814" i="21"/>
  <c r="N907" i="21"/>
  <c r="P893" i="21"/>
  <c r="N835" i="21"/>
  <c r="P821" i="21"/>
  <c r="V821" i="21" s="1"/>
  <c r="P876" i="21"/>
  <c r="N890" i="21"/>
  <c r="P848" i="21"/>
  <c r="N862" i="21"/>
  <c r="P862" i="21" s="1"/>
  <c r="N822" i="21"/>
  <c r="P808" i="21"/>
  <c r="W808" i="21" s="1"/>
  <c r="O852" i="21"/>
  <c r="Q838" i="21"/>
  <c r="O880" i="21"/>
  <c r="Q815" i="21"/>
  <c r="O829" i="21"/>
  <c r="N838" i="21"/>
  <c r="P824" i="21"/>
  <c r="Y824" i="21" s="1"/>
  <c r="O865" i="21"/>
  <c r="Q865" i="21" s="1"/>
  <c r="Q851" i="21"/>
  <c r="O826" i="21"/>
  <c r="Q812" i="21"/>
  <c r="T791" i="21"/>
  <c r="O874" i="21"/>
  <c r="Q832" i="21"/>
  <c r="O846" i="21"/>
  <c r="P826" i="21"/>
  <c r="N840" i="21"/>
  <c r="O849" i="21"/>
  <c r="Q835" i="21"/>
  <c r="O877" i="21"/>
  <c r="AD815" i="21"/>
  <c r="O893" i="21"/>
  <c r="Q879" i="21"/>
  <c r="X879" i="21" s="1"/>
  <c r="X865" i="21"/>
  <c r="O878" i="21"/>
  <c r="O850" i="21"/>
  <c r="Q836" i="21"/>
  <c r="N897" i="21"/>
  <c r="P883" i="21"/>
  <c r="AA812" i="21"/>
  <c r="P828" i="21"/>
  <c r="N842" i="21"/>
  <c r="P818" i="21"/>
  <c r="S818" i="21" s="1"/>
  <c r="N832" i="21"/>
  <c r="N853" i="21"/>
  <c r="N881" i="21"/>
  <c r="P839" i="21"/>
  <c r="N843" i="21"/>
  <c r="P829" i="21"/>
  <c r="O820" i="21"/>
  <c r="Q806" i="21"/>
  <c r="U806" i="21" s="1"/>
  <c r="X851" i="21"/>
  <c r="Q839" i="21"/>
  <c r="O853" i="21"/>
  <c r="O881" i="21"/>
  <c r="AC814" i="21"/>
  <c r="O895" i="21" l="1"/>
  <c r="Q881" i="21"/>
  <c r="O867" i="21"/>
  <c r="Q867" i="21" s="1"/>
  <c r="Q853" i="21"/>
  <c r="O834" i="21"/>
  <c r="Q820" i="21"/>
  <c r="U820" i="21" s="1"/>
  <c r="N895" i="21"/>
  <c r="P881" i="21"/>
  <c r="Z881" i="21" s="1"/>
  <c r="Q878" i="21"/>
  <c r="O892" i="21"/>
  <c r="P840" i="21"/>
  <c r="N854" i="21"/>
  <c r="N882" i="21"/>
  <c r="Q874" i="21"/>
  <c r="O888" i="21"/>
  <c r="Q826" i="21"/>
  <c r="O840" i="21"/>
  <c r="N852" i="21"/>
  <c r="P838" i="21"/>
  <c r="Y838" i="21" s="1"/>
  <c r="N880" i="21"/>
  <c r="P907" i="21"/>
  <c r="N921" i="21"/>
  <c r="N867" i="21"/>
  <c r="P867" i="21" s="1"/>
  <c r="Z867" i="21" s="1"/>
  <c r="P853" i="21"/>
  <c r="Z853" i="21" s="1"/>
  <c r="N884" i="21"/>
  <c r="P842" i="21"/>
  <c r="N856" i="21"/>
  <c r="N911" i="21"/>
  <c r="P897" i="21"/>
  <c r="O891" i="21"/>
  <c r="Q877" i="21"/>
  <c r="AA826" i="21"/>
  <c r="Q829" i="21"/>
  <c r="AD829" i="21" s="1"/>
  <c r="O843" i="21"/>
  <c r="Q852" i="21"/>
  <c r="O866" i="21"/>
  <c r="Q866" i="21" s="1"/>
  <c r="Q819" i="21"/>
  <c r="O833" i="21"/>
  <c r="N885" i="21"/>
  <c r="P843" i="21"/>
  <c r="N857" i="21"/>
  <c r="N846" i="21"/>
  <c r="P832" i="21"/>
  <c r="N874" i="21"/>
  <c r="Q846" i="21"/>
  <c r="O860" i="21"/>
  <c r="Q860" i="21" s="1"/>
  <c r="N849" i="21"/>
  <c r="P835" i="21"/>
  <c r="V835" i="21" s="1"/>
  <c r="N877" i="21"/>
  <c r="O842" i="21"/>
  <c r="Q828" i="21"/>
  <c r="AC828" i="21" s="1"/>
  <c r="Z839" i="21"/>
  <c r="O864" i="21"/>
  <c r="Q864" i="21" s="1"/>
  <c r="Q850" i="21"/>
  <c r="O907" i="21"/>
  <c r="Q893" i="21"/>
  <c r="O863" i="21"/>
  <c r="Q863" i="21" s="1"/>
  <c r="Q849" i="21"/>
  <c r="S832" i="21"/>
  <c r="Q880" i="21"/>
  <c r="O894" i="21"/>
  <c r="P822" i="21"/>
  <c r="W822" i="21" s="1"/>
  <c r="N836" i="21"/>
  <c r="N904" i="21"/>
  <c r="P890" i="21"/>
  <c r="X893" i="21"/>
  <c r="N833" i="21"/>
  <c r="P819" i="21"/>
  <c r="T819" i="21" s="1"/>
  <c r="O841" i="21"/>
  <c r="Q827" i="21"/>
  <c r="AB827" i="21" s="1"/>
  <c r="Q894" i="21" l="1"/>
  <c r="O908" i="21"/>
  <c r="N875" i="21"/>
  <c r="P833" i="21"/>
  <c r="N847" i="21"/>
  <c r="N878" i="21"/>
  <c r="P836" i="21"/>
  <c r="W836" i="21" s="1"/>
  <c r="N850" i="21"/>
  <c r="O921" i="21"/>
  <c r="Q907" i="21"/>
  <c r="N863" i="21"/>
  <c r="P863" i="21" s="1"/>
  <c r="V863" i="21" s="1"/>
  <c r="P849" i="21"/>
  <c r="V849" i="21" s="1"/>
  <c r="N899" i="21"/>
  <c r="P885" i="21"/>
  <c r="N898" i="21"/>
  <c r="P884" i="21"/>
  <c r="P852" i="21"/>
  <c r="Y852" i="21" s="1"/>
  <c r="N866" i="21"/>
  <c r="P866" i="21" s="1"/>
  <c r="Y866" i="21" s="1"/>
  <c r="O906" i="21"/>
  <c r="Q892" i="21"/>
  <c r="P895" i="21"/>
  <c r="N909" i="21"/>
  <c r="O884" i="21"/>
  <c r="O856" i="21"/>
  <c r="Q842" i="21"/>
  <c r="P846" i="21"/>
  <c r="S846" i="21" s="1"/>
  <c r="N860" i="21"/>
  <c r="P860" i="21" s="1"/>
  <c r="S860" i="21" s="1"/>
  <c r="O847" i="21"/>
  <c r="O875" i="21"/>
  <c r="Q833" i="21"/>
  <c r="N925" i="21"/>
  <c r="P911" i="21"/>
  <c r="N935" i="21"/>
  <c r="P921" i="21"/>
  <c r="Q840" i="21"/>
  <c r="O882" i="21"/>
  <c r="O854" i="21"/>
  <c r="N896" i="21"/>
  <c r="P882" i="21"/>
  <c r="N891" i="21"/>
  <c r="P877" i="21"/>
  <c r="V877" i="21" s="1"/>
  <c r="N871" i="21"/>
  <c r="P871" i="21" s="1"/>
  <c r="P857" i="21"/>
  <c r="N870" i="21"/>
  <c r="P870" i="21" s="1"/>
  <c r="P856" i="21"/>
  <c r="X907" i="21"/>
  <c r="P880" i="21"/>
  <c r="Y880" i="21" s="1"/>
  <c r="N894" i="21"/>
  <c r="P854" i="21"/>
  <c r="N868" i="21"/>
  <c r="P868" i="21" s="1"/>
  <c r="Q834" i="21"/>
  <c r="U834" i="21" s="1"/>
  <c r="O848" i="21"/>
  <c r="O876" i="21"/>
  <c r="O909" i="21"/>
  <c r="Q895" i="21"/>
  <c r="O883" i="21"/>
  <c r="O855" i="21"/>
  <c r="Q841" i="21"/>
  <c r="AB841" i="21" s="1"/>
  <c r="P904" i="21"/>
  <c r="N918" i="21"/>
  <c r="N888" i="21"/>
  <c r="P874" i="21"/>
  <c r="S874" i="21" s="1"/>
  <c r="O857" i="21"/>
  <c r="Q843" i="21"/>
  <c r="AD843" i="21" s="1"/>
  <c r="O885" i="21"/>
  <c r="O905" i="21"/>
  <c r="Q891" i="21"/>
  <c r="AC842" i="21"/>
  <c r="O902" i="21"/>
  <c r="Q888" i="21"/>
  <c r="AA840" i="21"/>
  <c r="Q905" i="21" l="1"/>
  <c r="O919" i="21"/>
  <c r="O916" i="21"/>
  <c r="Q902" i="21"/>
  <c r="O899" i="21"/>
  <c r="Q885" i="21"/>
  <c r="N902" i="21"/>
  <c r="P888" i="21"/>
  <c r="S888" i="21" s="1"/>
  <c r="Q855" i="21"/>
  <c r="AB855" i="21" s="1"/>
  <c r="O869" i="21"/>
  <c r="Q869" i="21" s="1"/>
  <c r="AB869" i="21" s="1"/>
  <c r="O890" i="21"/>
  <c r="Q876" i="21"/>
  <c r="U876" i="21" s="1"/>
  <c r="AA854" i="21"/>
  <c r="Q854" i="21"/>
  <c r="O868" i="21"/>
  <c r="Q868" i="21" s="1"/>
  <c r="P935" i="21"/>
  <c r="X935" i="21" s="1"/>
  <c r="N1005" i="21"/>
  <c r="N949" i="21"/>
  <c r="Q875" i="21"/>
  <c r="O889" i="21"/>
  <c r="P909" i="21"/>
  <c r="N923" i="21"/>
  <c r="P875" i="21"/>
  <c r="T875" i="21" s="1"/>
  <c r="N889" i="21"/>
  <c r="P918" i="21"/>
  <c r="N932" i="21"/>
  <c r="Q883" i="21"/>
  <c r="AB883" i="21" s="1"/>
  <c r="O897" i="21"/>
  <c r="Q848" i="21"/>
  <c r="U848" i="21" s="1"/>
  <c r="O862" i="21"/>
  <c r="Q862" i="21" s="1"/>
  <c r="U862" i="21" s="1"/>
  <c r="P894" i="21"/>
  <c r="Y894" i="21" s="1"/>
  <c r="N908" i="21"/>
  <c r="N905" i="21"/>
  <c r="P891" i="21"/>
  <c r="V891" i="21" s="1"/>
  <c r="Q882" i="21"/>
  <c r="O896" i="21"/>
  <c r="Q847" i="21"/>
  <c r="O861" i="21"/>
  <c r="Q861" i="21" s="1"/>
  <c r="O870" i="21"/>
  <c r="Q870" i="21" s="1"/>
  <c r="AC870" i="21" s="1"/>
  <c r="Q856" i="21"/>
  <c r="AC856" i="21" s="1"/>
  <c r="Z895" i="21"/>
  <c r="AD885" i="21"/>
  <c r="P878" i="21"/>
  <c r="W878" i="21" s="1"/>
  <c r="N892" i="21"/>
  <c r="Q908" i="21"/>
  <c r="O922" i="21"/>
  <c r="O871" i="21"/>
  <c r="Q871" i="21" s="1"/>
  <c r="Q857" i="21"/>
  <c r="AD857" i="21"/>
  <c r="AA882" i="21"/>
  <c r="N939" i="21"/>
  <c r="P925" i="21"/>
  <c r="Q884" i="21"/>
  <c r="AC884" i="21" s="1"/>
  <c r="O898" i="21"/>
  <c r="N913" i="21"/>
  <c r="P899" i="21"/>
  <c r="O935" i="21"/>
  <c r="Q921" i="21"/>
  <c r="X921" i="21" s="1"/>
  <c r="P847" i="21"/>
  <c r="N861" i="21"/>
  <c r="P861" i="21" s="1"/>
  <c r="T861" i="21" s="1"/>
  <c r="O923" i="21"/>
  <c r="Q909" i="21"/>
  <c r="Z909" i="21" s="1"/>
  <c r="AA868" i="21"/>
  <c r="AD871" i="21"/>
  <c r="P896" i="21"/>
  <c r="N910" i="21"/>
  <c r="Q906" i="21"/>
  <c r="O920" i="21"/>
  <c r="N912" i="21"/>
  <c r="P898" i="21"/>
  <c r="P850" i="21"/>
  <c r="W850" i="21" s="1"/>
  <c r="N864" i="21"/>
  <c r="P864" i="21" s="1"/>
  <c r="W864" i="21" s="1"/>
  <c r="T833" i="21"/>
  <c r="N924" i="21" l="1"/>
  <c r="P910" i="21"/>
  <c r="Q920" i="21"/>
  <c r="O934" i="21"/>
  <c r="O937" i="21"/>
  <c r="Q923" i="21"/>
  <c r="T847" i="21"/>
  <c r="N927" i="21"/>
  <c r="P913" i="21"/>
  <c r="P892" i="21"/>
  <c r="W892" i="21" s="1"/>
  <c r="N906" i="21"/>
  <c r="N919" i="21"/>
  <c r="P905" i="21"/>
  <c r="V905" i="21" s="1"/>
  <c r="P932" i="21"/>
  <c r="U932" i="21" s="1"/>
  <c r="N946" i="21"/>
  <c r="N1002" i="21"/>
  <c r="P923" i="21"/>
  <c r="Z923" i="21" s="1"/>
  <c r="N937" i="21"/>
  <c r="N963" i="21"/>
  <c r="P949" i="21"/>
  <c r="Q890" i="21"/>
  <c r="U890" i="21" s="1"/>
  <c r="O904" i="21"/>
  <c r="P902" i="21"/>
  <c r="S902" i="21" s="1"/>
  <c r="N916" i="21"/>
  <c r="O930" i="21"/>
  <c r="Q916" i="21"/>
  <c r="P912" i="21"/>
  <c r="N926" i="21"/>
  <c r="Q896" i="21"/>
  <c r="AA896" i="21" s="1"/>
  <c r="O910" i="21"/>
  <c r="P1005" i="21"/>
  <c r="N1019" i="21"/>
  <c r="Q919" i="21"/>
  <c r="O933" i="21"/>
  <c r="P939" i="21"/>
  <c r="N953" i="21"/>
  <c r="N1009" i="21"/>
  <c r="O1005" i="21"/>
  <c r="O949" i="21"/>
  <c r="Q898" i="21"/>
  <c r="AC898" i="21" s="1"/>
  <c r="O912" i="21"/>
  <c r="Q922" i="21"/>
  <c r="O936" i="21"/>
  <c r="N922" i="21"/>
  <c r="P908" i="21"/>
  <c r="Y908" i="21" s="1"/>
  <c r="Q897" i="21"/>
  <c r="AB897" i="21" s="1"/>
  <c r="O911" i="21"/>
  <c r="N903" i="21"/>
  <c r="P889" i="21"/>
  <c r="T889" i="21" s="1"/>
  <c r="O903" i="21"/>
  <c r="Q889" i="21"/>
  <c r="Q899" i="21"/>
  <c r="AD899" i="21" s="1"/>
  <c r="O913" i="21"/>
  <c r="Q1005" i="21" l="1"/>
  <c r="X1005" i="21" s="1"/>
  <c r="O1019" i="21"/>
  <c r="Q904" i="21"/>
  <c r="U904" i="21" s="1"/>
  <c r="O918" i="21"/>
  <c r="P937" i="21"/>
  <c r="N951" i="21"/>
  <c r="N1007" i="21"/>
  <c r="Q934" i="21"/>
  <c r="O948" i="21"/>
  <c r="O1004" i="21"/>
  <c r="Q903" i="21"/>
  <c r="O917" i="21"/>
  <c r="Q912" i="21"/>
  <c r="O926" i="21"/>
  <c r="O947" i="21"/>
  <c r="Q933" i="21"/>
  <c r="O1003" i="21"/>
  <c r="Q930" i="21"/>
  <c r="O944" i="21"/>
  <c r="O1000" i="21"/>
  <c r="P1009" i="21"/>
  <c r="N1023" i="21"/>
  <c r="Q910" i="21"/>
  <c r="O924" i="21"/>
  <c r="P926" i="21"/>
  <c r="N940" i="21"/>
  <c r="P916" i="21"/>
  <c r="S916" i="21" s="1"/>
  <c r="N930" i="21"/>
  <c r="N1016" i="21"/>
  <c r="P1002" i="21"/>
  <c r="P919" i="21"/>
  <c r="V919" i="21" s="1"/>
  <c r="N933" i="21"/>
  <c r="O951" i="21"/>
  <c r="O1007" i="21"/>
  <c r="Q937" i="21"/>
  <c r="Z937" i="21" s="1"/>
  <c r="AA910" i="21"/>
  <c r="O927" i="21"/>
  <c r="Q913" i="21"/>
  <c r="AD913" i="21" s="1"/>
  <c r="P903" i="21"/>
  <c r="T903" i="21" s="1"/>
  <c r="N917" i="21"/>
  <c r="P922" i="21"/>
  <c r="Y922" i="21" s="1"/>
  <c r="N936" i="21"/>
  <c r="O925" i="21"/>
  <c r="Q911" i="21"/>
  <c r="AB911" i="21" s="1"/>
  <c r="O1006" i="21"/>
  <c r="Q936" i="21"/>
  <c r="O950" i="21"/>
  <c r="Q949" i="21"/>
  <c r="X949" i="21" s="1"/>
  <c r="O963" i="21"/>
  <c r="P953" i="21"/>
  <c r="N967" i="21"/>
  <c r="N1033" i="21"/>
  <c r="P1019" i="21"/>
  <c r="N1061" i="21"/>
  <c r="AC912" i="21"/>
  <c r="P963" i="21"/>
  <c r="N977" i="21"/>
  <c r="N960" i="21"/>
  <c r="P946" i="21"/>
  <c r="P906" i="21"/>
  <c r="W906" i="21" s="1"/>
  <c r="N920" i="21"/>
  <c r="N941" i="21"/>
  <c r="P927" i="21"/>
  <c r="P924" i="21"/>
  <c r="N938" i="21"/>
  <c r="N1047" i="21" l="1"/>
  <c r="P1033" i="21"/>
  <c r="P917" i="21"/>
  <c r="N931" i="21"/>
  <c r="N1058" i="21"/>
  <c r="P1016" i="21"/>
  <c r="N1030" i="21"/>
  <c r="Q926" i="21"/>
  <c r="AC926" i="21" s="1"/>
  <c r="O940" i="21"/>
  <c r="Q1004" i="21"/>
  <c r="O1018" i="21"/>
  <c r="P951" i="21"/>
  <c r="N965" i="21"/>
  <c r="P967" i="21"/>
  <c r="N981" i="21"/>
  <c r="O964" i="21"/>
  <c r="Q950" i="21"/>
  <c r="Q925" i="21"/>
  <c r="AB925" i="21" s="1"/>
  <c r="O939" i="21"/>
  <c r="N947" i="21"/>
  <c r="P933" i="21"/>
  <c r="V933" i="21" s="1"/>
  <c r="N1003" i="21"/>
  <c r="N1000" i="21"/>
  <c r="P930" i="21"/>
  <c r="S930" i="21" s="1"/>
  <c r="N944" i="21"/>
  <c r="O938" i="21"/>
  <c r="Q924" i="21"/>
  <c r="AA924" i="21" s="1"/>
  <c r="O1017" i="21"/>
  <c r="Q1003" i="21"/>
  <c r="Q948" i="21"/>
  <c r="O962" i="21"/>
  <c r="N955" i="21"/>
  <c r="P941" i="21"/>
  <c r="N1011" i="21"/>
  <c r="P960" i="21"/>
  <c r="N974" i="21"/>
  <c r="P1061" i="21"/>
  <c r="N1075" i="21"/>
  <c r="P1075" i="21" s="1"/>
  <c r="N1006" i="21"/>
  <c r="N950" i="21"/>
  <c r="P936" i="21"/>
  <c r="Y936" i="21" s="1"/>
  <c r="Q1007" i="21"/>
  <c r="O1021" i="21"/>
  <c r="O1014" i="21"/>
  <c r="Q1000" i="21"/>
  <c r="Q917" i="21"/>
  <c r="O931" i="21"/>
  <c r="Q918" i="21"/>
  <c r="U918" i="21" s="1"/>
  <c r="O932" i="21"/>
  <c r="O1061" i="21"/>
  <c r="Q1019" i="21"/>
  <c r="O1033" i="21"/>
  <c r="P938" i="21"/>
  <c r="N1008" i="21"/>
  <c r="N952" i="21"/>
  <c r="P920" i="21"/>
  <c r="W920" i="21" s="1"/>
  <c r="N934" i="21"/>
  <c r="N991" i="21"/>
  <c r="P991" i="21" s="1"/>
  <c r="P977" i="21"/>
  <c r="X1019" i="21"/>
  <c r="Q963" i="21"/>
  <c r="X963" i="21" s="1"/>
  <c r="O977" i="21"/>
  <c r="Q1006" i="21"/>
  <c r="O1020" i="21"/>
  <c r="Q927" i="21"/>
  <c r="AD927" i="21" s="1"/>
  <c r="O941" i="21"/>
  <c r="O965" i="21"/>
  <c r="Q951" i="21"/>
  <c r="Z951" i="21" s="1"/>
  <c r="N1010" i="21"/>
  <c r="P940" i="21"/>
  <c r="N954" i="21"/>
  <c r="N1065" i="21"/>
  <c r="P1023" i="21"/>
  <c r="N1037" i="21"/>
  <c r="O958" i="21"/>
  <c r="Q944" i="21"/>
  <c r="O961" i="21"/>
  <c r="Q947" i="21"/>
  <c r="N1021" i="21"/>
  <c r="P1007" i="21"/>
  <c r="Z1007" i="21" s="1"/>
  <c r="N1063" i="21" l="1"/>
  <c r="P1021" i="21"/>
  <c r="N1035" i="21"/>
  <c r="Q958" i="21"/>
  <c r="O972" i="21"/>
  <c r="Q961" i="21"/>
  <c r="O975" i="21"/>
  <c r="N1024" i="21"/>
  <c r="P1010" i="21"/>
  <c r="Q941" i="21"/>
  <c r="O955" i="21"/>
  <c r="O1011" i="21"/>
  <c r="Q977" i="21"/>
  <c r="O991" i="21"/>
  <c r="Q991" i="21" s="1"/>
  <c r="X991" i="21" s="1"/>
  <c r="P1008" i="21"/>
  <c r="N1022" i="21"/>
  <c r="O945" i="21"/>
  <c r="Q931" i="21"/>
  <c r="O1001" i="21"/>
  <c r="Q1021" i="21"/>
  <c r="O1035" i="21"/>
  <c r="O1063" i="21"/>
  <c r="P1006" i="21"/>
  <c r="Y1006" i="21" s="1"/>
  <c r="N1020" i="21"/>
  <c r="Q962" i="21"/>
  <c r="O976" i="21"/>
  <c r="N1014" i="21"/>
  <c r="P1000" i="21"/>
  <c r="S1000" i="21" s="1"/>
  <c r="O1009" i="21"/>
  <c r="Q939" i="21"/>
  <c r="AB939" i="21" s="1"/>
  <c r="O953" i="21"/>
  <c r="N995" i="21"/>
  <c r="P995" i="21" s="1"/>
  <c r="P981" i="21"/>
  <c r="P965" i="21"/>
  <c r="N979" i="21"/>
  <c r="O1010" i="21"/>
  <c r="O954" i="21"/>
  <c r="Q940" i="21"/>
  <c r="Q1061" i="21"/>
  <c r="O1075" i="21"/>
  <c r="Q1075" i="21" s="1"/>
  <c r="X1075" i="21" s="1"/>
  <c r="P1011" i="21"/>
  <c r="N1025" i="21"/>
  <c r="O1008" i="21"/>
  <c r="Q938" i="21"/>
  <c r="AA938" i="21" s="1"/>
  <c r="O952" i="21"/>
  <c r="P1003" i="21"/>
  <c r="V1003" i="21" s="1"/>
  <c r="N1017" i="21"/>
  <c r="P1058" i="21"/>
  <c r="N1072" i="21"/>
  <c r="P1072" i="21" s="1"/>
  <c r="P1047" i="21"/>
  <c r="N1089" i="21"/>
  <c r="N1079" i="21"/>
  <c r="P1079" i="21" s="1"/>
  <c r="P1065" i="21"/>
  <c r="O1062" i="21"/>
  <c r="Q1020" i="21"/>
  <c r="O1034" i="21"/>
  <c r="O1002" i="21"/>
  <c r="O946" i="21"/>
  <c r="X1061" i="21"/>
  <c r="AD941" i="21"/>
  <c r="P944" i="21"/>
  <c r="S944" i="21" s="1"/>
  <c r="N958" i="21"/>
  <c r="O1060" i="21"/>
  <c r="O1032" i="21"/>
  <c r="Q1018" i="21"/>
  <c r="P931" i="21"/>
  <c r="N945" i="21"/>
  <c r="N1001" i="21"/>
  <c r="N948" i="21"/>
  <c r="N1004" i="21"/>
  <c r="P934" i="21"/>
  <c r="W934" i="21" s="1"/>
  <c r="P954" i="21"/>
  <c r="N968" i="21"/>
  <c r="P1037" i="21"/>
  <c r="N1051" i="21"/>
  <c r="AC940" i="21"/>
  <c r="Q965" i="21"/>
  <c r="O979" i="21"/>
  <c r="X977" i="21"/>
  <c r="P952" i="21"/>
  <c r="N966" i="21"/>
  <c r="O1047" i="21"/>
  <c r="Q1033" i="21"/>
  <c r="X1033" i="21" s="1"/>
  <c r="O1056" i="21"/>
  <c r="Q1014" i="21"/>
  <c r="O1028" i="21"/>
  <c r="N964" i="21"/>
  <c r="P950" i="21"/>
  <c r="Y950" i="21" s="1"/>
  <c r="P974" i="21"/>
  <c r="N988" i="21"/>
  <c r="P988" i="21" s="1"/>
  <c r="N969" i="21"/>
  <c r="P955" i="21"/>
  <c r="O1059" i="21"/>
  <c r="O1031" i="21"/>
  <c r="Q1017" i="21"/>
  <c r="N961" i="21"/>
  <c r="P947" i="21"/>
  <c r="V947" i="21" s="1"/>
  <c r="Q964" i="21"/>
  <c r="O978" i="21"/>
  <c r="P1030" i="21"/>
  <c r="N1044" i="21"/>
  <c r="T917" i="21"/>
  <c r="Q1056" i="21" l="1"/>
  <c r="O1070" i="21"/>
  <c r="Q1070" i="21" s="1"/>
  <c r="N1015" i="21"/>
  <c r="P1001" i="21"/>
  <c r="Q1032" i="21"/>
  <c r="O1046" i="21"/>
  <c r="Q1002" i="21"/>
  <c r="U1002" i="21" s="1"/>
  <c r="O1016" i="21"/>
  <c r="Q952" i="21"/>
  <c r="AA952" i="21" s="1"/>
  <c r="O966" i="21"/>
  <c r="O968" i="21"/>
  <c r="Q954" i="21"/>
  <c r="AC954" i="21" s="1"/>
  <c r="Q1009" i="21"/>
  <c r="AB1009" i="21" s="1"/>
  <c r="O1023" i="21"/>
  <c r="O1077" i="21"/>
  <c r="Q1077" i="21" s="1"/>
  <c r="Q1063" i="21"/>
  <c r="T931" i="21"/>
  <c r="Q955" i="21"/>
  <c r="AD955" i="21" s="1"/>
  <c r="O969" i="21"/>
  <c r="P969" i="21"/>
  <c r="N983" i="21"/>
  <c r="P964" i="21"/>
  <c r="Y964" i="21" s="1"/>
  <c r="N978" i="21"/>
  <c r="P1051" i="21"/>
  <c r="N1093" i="21"/>
  <c r="P945" i="21"/>
  <c r="N959" i="21"/>
  <c r="Q1060" i="21"/>
  <c r="O1074" i="21"/>
  <c r="Q1074" i="21" s="1"/>
  <c r="Q1034" i="21"/>
  <c r="O1048" i="21"/>
  <c r="O1024" i="21"/>
  <c r="Q1010" i="21"/>
  <c r="Q1035" i="21"/>
  <c r="O1049" i="21"/>
  <c r="Q945" i="21"/>
  <c r="O959" i="21"/>
  <c r="Q975" i="21"/>
  <c r="O989" i="21"/>
  <c r="Q989" i="21" s="1"/>
  <c r="P1035" i="21"/>
  <c r="Z1035" i="21" s="1"/>
  <c r="N1049" i="21"/>
  <c r="N1086" i="21"/>
  <c r="P1044" i="21"/>
  <c r="P961" i="21"/>
  <c r="V961" i="21" s="1"/>
  <c r="N975" i="21"/>
  <c r="O992" i="21"/>
  <c r="Q992" i="21" s="1"/>
  <c r="Q978" i="21"/>
  <c r="O1045" i="21"/>
  <c r="Q1031" i="21"/>
  <c r="O1042" i="21"/>
  <c r="Q1028" i="21"/>
  <c r="Q1047" i="21"/>
  <c r="O1089" i="21"/>
  <c r="Q979" i="21"/>
  <c r="O993" i="21"/>
  <c r="Q993" i="21" s="1"/>
  <c r="P1004" i="21"/>
  <c r="W1004" i="21" s="1"/>
  <c r="N1018" i="21"/>
  <c r="P1089" i="21"/>
  <c r="N1103" i="21"/>
  <c r="P1103" i="21" s="1"/>
  <c r="N1059" i="21"/>
  <c r="N1031" i="21"/>
  <c r="P1017" i="21"/>
  <c r="V1017" i="21" s="1"/>
  <c r="Q1008" i="21"/>
  <c r="O1022" i="21"/>
  <c r="P979" i="21"/>
  <c r="Z979" i="21" s="1"/>
  <c r="N993" i="21"/>
  <c r="P993" i="21" s="1"/>
  <c r="Z993" i="21" s="1"/>
  <c r="Q953" i="21"/>
  <c r="AB953" i="21" s="1"/>
  <c r="O967" i="21"/>
  <c r="N1056" i="21"/>
  <c r="N1028" i="21"/>
  <c r="P1014" i="21"/>
  <c r="S1014" i="21" s="1"/>
  <c r="P1020" i="21"/>
  <c r="Y1020" i="21" s="1"/>
  <c r="N1062" i="21"/>
  <c r="N1034" i="21"/>
  <c r="N1036" i="21"/>
  <c r="P1022" i="21"/>
  <c r="N1064" i="21"/>
  <c r="AC1010" i="21"/>
  <c r="Z1021" i="21"/>
  <c r="O1073" i="21"/>
  <c r="Q1073" i="21" s="1"/>
  <c r="Q1059" i="21"/>
  <c r="P966" i="21"/>
  <c r="N980" i="21"/>
  <c r="P968" i="21"/>
  <c r="N982" i="21"/>
  <c r="P948" i="21"/>
  <c r="W948" i="21" s="1"/>
  <c r="N962" i="21"/>
  <c r="P958" i="21"/>
  <c r="S958" i="21" s="1"/>
  <c r="N972" i="21"/>
  <c r="O960" i="21"/>
  <c r="Q946" i="21"/>
  <c r="U946" i="21" s="1"/>
  <c r="Q1062" i="21"/>
  <c r="O1076" i="21"/>
  <c r="Q1076" i="21" s="1"/>
  <c r="X1047" i="21"/>
  <c r="P1025" i="21"/>
  <c r="N1067" i="21"/>
  <c r="N1039" i="21"/>
  <c r="Z965" i="21"/>
  <c r="Q976" i="21"/>
  <c r="O990" i="21"/>
  <c r="Q990" i="21" s="1"/>
  <c r="O1015" i="21"/>
  <c r="Q1001" i="21"/>
  <c r="AA1008" i="21"/>
  <c r="Q1011" i="21"/>
  <c r="AD1011" i="21" s="1"/>
  <c r="O1025" i="21"/>
  <c r="N1038" i="21"/>
  <c r="P1024" i="21"/>
  <c r="N1066" i="21"/>
  <c r="Q972" i="21"/>
  <c r="O986" i="21"/>
  <c r="Q986" i="21" s="1"/>
  <c r="P1063" i="21"/>
  <c r="Z1063" i="21" s="1"/>
  <c r="N1077" i="21"/>
  <c r="P1077" i="21" s="1"/>
  <c r="Z1077" i="21" s="1"/>
  <c r="Q1025" i="21" l="1"/>
  <c r="O1039" i="21"/>
  <c r="O1067" i="21"/>
  <c r="Q1015" i="21"/>
  <c r="O1029" i="21"/>
  <c r="O1057" i="21"/>
  <c r="P1039" i="21"/>
  <c r="N1053" i="21"/>
  <c r="P972" i="21"/>
  <c r="S972" i="21" s="1"/>
  <c r="N986" i="21"/>
  <c r="P986" i="21" s="1"/>
  <c r="S986" i="21" s="1"/>
  <c r="N1050" i="21"/>
  <c r="P1036" i="21"/>
  <c r="N989" i="21"/>
  <c r="P989" i="21" s="1"/>
  <c r="V989" i="21" s="1"/>
  <c r="P975" i="21"/>
  <c r="V975" i="21" s="1"/>
  <c r="P1049" i="21"/>
  <c r="N1091" i="21"/>
  <c r="O973" i="21"/>
  <c r="Q959" i="21"/>
  <c r="O980" i="21"/>
  <c r="Q966" i="21"/>
  <c r="AA966" i="21" s="1"/>
  <c r="O1030" i="21"/>
  <c r="Q1016" i="21"/>
  <c r="U1016" i="21" s="1"/>
  <c r="O1058" i="21"/>
  <c r="T1001" i="21"/>
  <c r="N1081" i="21"/>
  <c r="P1081" i="21" s="1"/>
  <c r="P1067" i="21"/>
  <c r="P982" i="21"/>
  <c r="N996" i="21"/>
  <c r="P996" i="21" s="1"/>
  <c r="P1034" i="21"/>
  <c r="Y1034" i="21" s="1"/>
  <c r="N1048" i="21"/>
  <c r="N1042" i="21"/>
  <c r="P1028" i="21"/>
  <c r="S1028" i="21" s="1"/>
  <c r="O1087" i="21"/>
  <c r="Q1045" i="21"/>
  <c r="Q1048" i="21"/>
  <c r="O1090" i="21"/>
  <c r="P959" i="21"/>
  <c r="T959" i="21" s="1"/>
  <c r="N973" i="21"/>
  <c r="P978" i="21"/>
  <c r="Y978" i="21" s="1"/>
  <c r="N992" i="21"/>
  <c r="P992" i="21" s="1"/>
  <c r="Y992" i="21" s="1"/>
  <c r="Q969" i="21"/>
  <c r="AD969" i="21" s="1"/>
  <c r="O983" i="21"/>
  <c r="N1029" i="21"/>
  <c r="N1057" i="21"/>
  <c r="P1015" i="21"/>
  <c r="T1015" i="21" s="1"/>
  <c r="P1066" i="21"/>
  <c r="N1080" i="21"/>
  <c r="P1080" i="21" s="1"/>
  <c r="AD1025" i="21"/>
  <c r="P1064" i="21"/>
  <c r="N1078" i="21"/>
  <c r="P1078" i="21" s="1"/>
  <c r="N1076" i="21"/>
  <c r="P1076" i="21" s="1"/>
  <c r="Y1076" i="21" s="1"/>
  <c r="P1062" i="21"/>
  <c r="Y1062" i="21" s="1"/>
  <c r="N1070" i="21"/>
  <c r="P1070" i="21" s="1"/>
  <c r="S1070" i="21" s="1"/>
  <c r="P1056" i="21"/>
  <c r="S1056" i="21" s="1"/>
  <c r="N1045" i="21"/>
  <c r="P1031" i="21"/>
  <c r="V1031" i="21" s="1"/>
  <c r="N1032" i="21"/>
  <c r="N1060" i="21"/>
  <c r="P1018" i="21"/>
  <c r="W1018" i="21" s="1"/>
  <c r="O1084" i="21"/>
  <c r="Q1042" i="21"/>
  <c r="Q1049" i="21"/>
  <c r="O1091" i="21"/>
  <c r="O1066" i="21"/>
  <c r="Q1024" i="21"/>
  <c r="AC1024" i="21" s="1"/>
  <c r="O1038" i="21"/>
  <c r="T945" i="21"/>
  <c r="Q1023" i="21"/>
  <c r="AB1023" i="21" s="1"/>
  <c r="O1037" i="21"/>
  <c r="O1065" i="21"/>
  <c r="Q968" i="21"/>
  <c r="AC968" i="21" s="1"/>
  <c r="O982" i="21"/>
  <c r="O1088" i="21"/>
  <c r="Q1046" i="21"/>
  <c r="N1052" i="21"/>
  <c r="P1038" i="21"/>
  <c r="O974" i="21"/>
  <c r="Q960" i="21"/>
  <c r="U960" i="21" s="1"/>
  <c r="P962" i="21"/>
  <c r="W962" i="21" s="1"/>
  <c r="N976" i="21"/>
  <c r="P980" i="21"/>
  <c r="N994" i="21"/>
  <c r="P994" i="21" s="1"/>
  <c r="Q967" i="21"/>
  <c r="AB967" i="21" s="1"/>
  <c r="O981" i="21"/>
  <c r="Q1022" i="21"/>
  <c r="AA1022" i="21" s="1"/>
  <c r="O1064" i="21"/>
  <c r="O1036" i="21"/>
  <c r="P1059" i="21"/>
  <c r="V1059" i="21" s="1"/>
  <c r="N1073" i="21"/>
  <c r="P1073" i="21" s="1"/>
  <c r="V1073" i="21" s="1"/>
  <c r="Q1089" i="21"/>
  <c r="X1089" i="21" s="1"/>
  <c r="O1103" i="21"/>
  <c r="Q1103" i="21" s="1"/>
  <c r="X1103" i="21" s="1"/>
  <c r="X1110" i="21" s="1"/>
  <c r="B26" i="63" s="1"/>
  <c r="P1086" i="21"/>
  <c r="N1100" i="21"/>
  <c r="P1100" i="21" s="1"/>
  <c r="P1093" i="21"/>
  <c r="N1107" i="21"/>
  <c r="P1107" i="21" s="1"/>
  <c r="N997" i="21"/>
  <c r="P997" i="21" s="1"/>
  <c r="P983" i="21"/>
  <c r="F26" i="63" l="1"/>
  <c r="Q1036" i="21"/>
  <c r="O1050" i="21"/>
  <c r="O1078" i="21"/>
  <c r="Q1078" i="21" s="1"/>
  <c r="Q1064" i="21"/>
  <c r="AA1064" i="21" s="1"/>
  <c r="N1094" i="21"/>
  <c r="P1052" i="21"/>
  <c r="O996" i="21"/>
  <c r="Q996" i="21" s="1"/>
  <c r="Q982" i="21"/>
  <c r="AC982" i="21" s="1"/>
  <c r="Q1066" i="21"/>
  <c r="O1080" i="21"/>
  <c r="Q1080" i="21" s="1"/>
  <c r="N1046" i="21"/>
  <c r="P1032" i="21"/>
  <c r="W1032" i="21" s="1"/>
  <c r="AC1066" i="21"/>
  <c r="Q983" i="21"/>
  <c r="O997" i="21"/>
  <c r="Q997" i="21" s="1"/>
  <c r="N987" i="21"/>
  <c r="P987" i="21" s="1"/>
  <c r="P973" i="21"/>
  <c r="P1042" i="21"/>
  <c r="S1042" i="21" s="1"/>
  <c r="N1084" i="21"/>
  <c r="Q1058" i="21"/>
  <c r="U1058" i="21" s="1"/>
  <c r="O1072" i="21"/>
  <c r="Q1072" i="21" s="1"/>
  <c r="U1072" i="21" s="1"/>
  <c r="Q980" i="21"/>
  <c r="O994" i="21"/>
  <c r="Q994" i="21" s="1"/>
  <c r="P1050" i="21"/>
  <c r="N1092" i="21"/>
  <c r="N1095" i="21"/>
  <c r="P1053" i="21"/>
  <c r="AA994" i="21"/>
  <c r="O1105" i="21"/>
  <c r="Q1105" i="21" s="1"/>
  <c r="Q1091" i="21"/>
  <c r="Q1084" i="21"/>
  <c r="O1098" i="21"/>
  <c r="Q1098" i="21" s="1"/>
  <c r="Q1087" i="21"/>
  <c r="O1101" i="21"/>
  <c r="Q1101" i="21" s="1"/>
  <c r="N1090" i="21"/>
  <c r="P1048" i="21"/>
  <c r="Y1048" i="21" s="1"/>
  <c r="O987" i="21"/>
  <c r="Q987" i="21" s="1"/>
  <c r="Q973" i="21"/>
  <c r="Q1067" i="21"/>
  <c r="AD1067" i="21" s="1"/>
  <c r="O1081" i="21"/>
  <c r="Q1081" i="21" s="1"/>
  <c r="AD983" i="21"/>
  <c r="AD997" i="21"/>
  <c r="Q981" i="21"/>
  <c r="AB981" i="21" s="1"/>
  <c r="O995" i="21"/>
  <c r="Q995" i="21" s="1"/>
  <c r="AB995" i="21" s="1"/>
  <c r="AA980" i="21"/>
  <c r="Q974" i="21"/>
  <c r="U974" i="21" s="1"/>
  <c r="O988" i="21"/>
  <c r="Q988" i="21" s="1"/>
  <c r="U988" i="21" s="1"/>
  <c r="Q1065" i="21"/>
  <c r="AB1065" i="21" s="1"/>
  <c r="O1079" i="21"/>
  <c r="Q1079" i="21" s="1"/>
  <c r="AB1079" i="21" s="1"/>
  <c r="Q1038" i="21"/>
  <c r="O1052" i="21"/>
  <c r="N1087" i="21"/>
  <c r="P1045" i="21"/>
  <c r="V1045" i="21" s="1"/>
  <c r="N1071" i="21"/>
  <c r="P1071" i="21" s="1"/>
  <c r="P1057" i="21"/>
  <c r="Q1090" i="21"/>
  <c r="O1104" i="21"/>
  <c r="Q1104" i="21" s="1"/>
  <c r="AD1081" i="21"/>
  <c r="O1044" i="21"/>
  <c r="Q1030" i="21"/>
  <c r="U1030" i="21" s="1"/>
  <c r="N1105" i="21"/>
  <c r="P1105" i="21" s="1"/>
  <c r="Z1105" i="21" s="1"/>
  <c r="P1091" i="21"/>
  <c r="Z1091" i="21" s="1"/>
  <c r="O1071" i="21"/>
  <c r="Q1071" i="21" s="1"/>
  <c r="Q1057" i="21"/>
  <c r="O1053" i="21"/>
  <c r="Q1039" i="21"/>
  <c r="AD1039" i="21" s="1"/>
  <c r="P976" i="21"/>
  <c r="W976" i="21" s="1"/>
  <c r="N990" i="21"/>
  <c r="P990" i="21" s="1"/>
  <c r="W990" i="21" s="1"/>
  <c r="AC1038" i="21"/>
  <c r="O1102" i="21"/>
  <c r="Q1102" i="21" s="1"/>
  <c r="Q1088" i="21"/>
  <c r="O1051" i="21"/>
  <c r="Q1037" i="21"/>
  <c r="AB1037" i="21" s="1"/>
  <c r="P1060" i="21"/>
  <c r="W1060" i="21" s="1"/>
  <c r="N1074" i="21"/>
  <c r="P1074" i="21" s="1"/>
  <c r="W1074" i="21" s="1"/>
  <c r="AA1078" i="21"/>
  <c r="AC1080" i="21"/>
  <c r="N1043" i="21"/>
  <c r="P1029" i="21"/>
  <c r="AC996" i="21"/>
  <c r="Z1049" i="21"/>
  <c r="AA1036" i="21"/>
  <c r="Q1029" i="21"/>
  <c r="O1043" i="21"/>
  <c r="T1029" i="21" l="1"/>
  <c r="Q1044" i="21"/>
  <c r="U1044" i="21" s="1"/>
  <c r="O1086" i="21"/>
  <c r="T1057" i="21"/>
  <c r="O1094" i="21"/>
  <c r="Q1052" i="21"/>
  <c r="T987" i="21"/>
  <c r="N1108" i="21"/>
  <c r="P1108" i="21" s="1"/>
  <c r="P1094" i="21"/>
  <c r="Q1050" i="21"/>
  <c r="O1092" i="21"/>
  <c r="T1071" i="21"/>
  <c r="P1095" i="21"/>
  <c r="N1109" i="21"/>
  <c r="P1109" i="21" s="1"/>
  <c r="N1098" i="21"/>
  <c r="P1098" i="21" s="1"/>
  <c r="S1098" i="21" s="1"/>
  <c r="S1110" i="21" s="1"/>
  <c r="B21" i="63" s="1"/>
  <c r="P1084" i="21"/>
  <c r="S1084" i="21" s="1"/>
  <c r="P1043" i="21"/>
  <c r="N1085" i="21"/>
  <c r="Q1053" i="21"/>
  <c r="AD1053" i="21" s="1"/>
  <c r="O1095" i="21"/>
  <c r="Z1110" i="21"/>
  <c r="B28" i="63" s="1"/>
  <c r="P1092" i="21"/>
  <c r="N1106" i="21"/>
  <c r="P1106" i="21" s="1"/>
  <c r="P1046" i="21"/>
  <c r="W1046" i="21" s="1"/>
  <c r="N1088" i="21"/>
  <c r="J26" i="63"/>
  <c r="O1085" i="21"/>
  <c r="Q1043" i="21"/>
  <c r="O1093" i="21"/>
  <c r="Q1051" i="21"/>
  <c r="AB1051" i="21" s="1"/>
  <c r="P1087" i="21"/>
  <c r="V1087" i="21" s="1"/>
  <c r="N1101" i="21"/>
  <c r="P1101" i="21" s="1"/>
  <c r="V1101" i="21" s="1"/>
  <c r="V1110" i="21" s="1"/>
  <c r="B24" i="63" s="1"/>
  <c r="P1090" i="21"/>
  <c r="Y1090" i="21" s="1"/>
  <c r="N1104" i="21"/>
  <c r="P1104" i="21" s="1"/>
  <c r="Y1104" i="21" s="1"/>
  <c r="Y1110" i="21" s="1"/>
  <c r="B27" i="63" s="1"/>
  <c r="AA1050" i="21"/>
  <c r="T973" i="21"/>
  <c r="AC1052" i="21"/>
  <c r="F21" i="63" l="1"/>
  <c r="Q1092" i="21"/>
  <c r="O1106" i="21"/>
  <c r="Q1106" i="21" s="1"/>
  <c r="AA1106" i="21" s="1"/>
  <c r="AA1110" i="21" s="1"/>
  <c r="B29" i="63" s="1"/>
  <c r="F27" i="63"/>
  <c r="Q1093" i="21"/>
  <c r="AB1093" i="21" s="1"/>
  <c r="O1107" i="21"/>
  <c r="Q1107" i="21" s="1"/>
  <c r="AB1107" i="21" s="1"/>
  <c r="AB1110" i="21" s="1"/>
  <c r="B30" i="63" s="1"/>
  <c r="AA1092" i="21"/>
  <c r="N1099" i="21"/>
  <c r="P1099" i="21" s="1"/>
  <c r="P1085" i="21"/>
  <c r="O1100" i="21"/>
  <c r="Q1100" i="21" s="1"/>
  <c r="U1100" i="21" s="1"/>
  <c r="Q1086" i="21"/>
  <c r="U1086" i="21" s="1"/>
  <c r="F28" i="63"/>
  <c r="T1043" i="21"/>
  <c r="F24" i="63"/>
  <c r="P1088" i="21"/>
  <c r="W1088" i="21" s="1"/>
  <c r="N1102" i="21"/>
  <c r="P1102" i="21" s="1"/>
  <c r="W1102" i="21" s="1"/>
  <c r="W1110" i="21" s="1"/>
  <c r="B25" i="63" s="1"/>
  <c r="Q1085" i="21"/>
  <c r="O1099" i="21"/>
  <c r="Q1099" i="21" s="1"/>
  <c r="O1109" i="21"/>
  <c r="Q1109" i="21" s="1"/>
  <c r="AD1109" i="21" s="1"/>
  <c r="AD1110" i="21" s="1"/>
  <c r="B32" i="63" s="1"/>
  <c r="Q1095" i="21"/>
  <c r="AD1095" i="21" s="1"/>
  <c r="Q1094" i="21"/>
  <c r="AC1094" i="21" s="1"/>
  <c r="O1108" i="21"/>
  <c r="Q1108" i="21" s="1"/>
  <c r="AC1108" i="21" s="1"/>
  <c r="AC1110" i="21" s="1"/>
  <c r="B31" i="63" s="1"/>
  <c r="C32" i="63" l="1"/>
  <c r="F32" i="63"/>
  <c r="F29" i="63"/>
  <c r="C31" i="63"/>
  <c r="F31" i="63"/>
  <c r="T1099" i="21"/>
  <c r="T1110" i="21" s="1"/>
  <c r="B22" i="63" s="1"/>
  <c r="J27" i="63"/>
  <c r="J24" i="63"/>
  <c r="U1110" i="21"/>
  <c r="B23" i="63" s="1"/>
  <c r="J21" i="63"/>
  <c r="J28" i="63"/>
  <c r="C30" i="63"/>
  <c r="F30" i="63"/>
  <c r="F25" i="63"/>
  <c r="T1085" i="21"/>
  <c r="C23" i="63" l="1"/>
  <c r="F23" i="63"/>
  <c r="J29" i="63"/>
  <c r="C22" i="63"/>
  <c r="F22" i="63"/>
  <c r="C28" i="63"/>
  <c r="C21" i="63"/>
  <c r="C24" i="63"/>
  <c r="C27" i="63"/>
  <c r="C26" i="63"/>
  <c r="C29" i="63"/>
  <c r="C25" i="63"/>
  <c r="G30" i="63"/>
  <c r="J30" i="63"/>
  <c r="G31" i="63"/>
  <c r="J31" i="63"/>
  <c r="J32" i="63"/>
  <c r="G32" i="63"/>
  <c r="J25" i="63"/>
  <c r="G25" i="63" l="1"/>
  <c r="G29" i="63"/>
  <c r="J22" i="63"/>
  <c r="G22" i="63"/>
  <c r="G27" i="63"/>
  <c r="G28" i="63"/>
  <c r="G24" i="63"/>
  <c r="G21" i="63"/>
  <c r="G26" i="63"/>
  <c r="J23" i="63"/>
  <c r="G23" i="6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K20" authorId="0" shapeId="0" xr:uid="{00000000-0006-0000-0100-000001000000}">
      <text>
        <r>
          <rPr>
            <b/>
            <sz val="12"/>
            <color indexed="81"/>
            <rFont val="Tahoma"/>
            <family val="2"/>
          </rPr>
          <t>Please enter final position Manually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ian</author>
  </authors>
  <commentList>
    <comment ref="G62" authorId="0" shapeId="0" xr:uid="{00000000-0006-0000-0200-000001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63" authorId="0" shapeId="0" xr:uid="{00000000-0006-0000-0200-000002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64" authorId="0" shapeId="0" xr:uid="{00000000-0006-0000-0200-000003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65" authorId="0" shapeId="0" xr:uid="{00000000-0006-0000-0200-000004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66" authorId="0" shapeId="0" xr:uid="{00000000-0006-0000-0200-000005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67" authorId="0" shapeId="0" xr:uid="{00000000-0006-0000-0200-000006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68" authorId="0" shapeId="0" xr:uid="{00000000-0006-0000-0200-000007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69" authorId="0" shapeId="0" xr:uid="{00000000-0006-0000-0200-000008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0" authorId="0" shapeId="0" xr:uid="{00000000-0006-0000-0200-000009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1" authorId="0" shapeId="0" xr:uid="{00000000-0006-0000-0200-00000A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2" authorId="0" shapeId="0" xr:uid="{00000000-0006-0000-0200-00000B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3" authorId="0" shapeId="0" xr:uid="{00000000-0006-0000-0200-00000C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6" authorId="0" shapeId="0" xr:uid="{00000000-0006-0000-0200-00000D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7" authorId="0" shapeId="0" xr:uid="{00000000-0006-0000-0200-00000E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8" authorId="0" shapeId="0" xr:uid="{00000000-0006-0000-0200-00000F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9" authorId="0" shapeId="0" xr:uid="{00000000-0006-0000-0200-000010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0" authorId="0" shapeId="0" xr:uid="{00000000-0006-0000-0200-000011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1" authorId="0" shapeId="0" xr:uid="{00000000-0006-0000-0200-000012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2" authorId="0" shapeId="0" xr:uid="{00000000-0006-0000-0200-000013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3" authorId="0" shapeId="0" xr:uid="{00000000-0006-0000-0200-000014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4" authorId="0" shapeId="0" xr:uid="{00000000-0006-0000-0200-000015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5" authorId="0" shapeId="0" xr:uid="{00000000-0006-0000-0200-000016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6" authorId="0" shapeId="0" xr:uid="{00000000-0006-0000-0200-000017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7" authorId="0" shapeId="0" xr:uid="{00000000-0006-0000-0200-000018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90" authorId="0" shapeId="0" xr:uid="{00000000-0006-0000-0200-000019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91" authorId="0" shapeId="0" xr:uid="{00000000-0006-0000-0200-00001A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92" authorId="0" shapeId="0" xr:uid="{00000000-0006-0000-0200-00001B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93" authorId="0" shapeId="0" xr:uid="{00000000-0006-0000-0200-00001C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94" authorId="0" shapeId="0" xr:uid="{00000000-0006-0000-0200-00001D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95" authorId="0" shapeId="0" xr:uid="{00000000-0006-0000-0200-00001E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96" authorId="0" shapeId="0" xr:uid="{00000000-0006-0000-0200-00001F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97" authorId="0" shapeId="0" xr:uid="{00000000-0006-0000-0200-000020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98" authorId="0" shapeId="0" xr:uid="{00000000-0006-0000-0200-000021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99" authorId="0" shapeId="0" xr:uid="{00000000-0006-0000-0200-000022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100" authorId="0" shapeId="0" xr:uid="{00000000-0006-0000-0200-000023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101" authorId="0" shapeId="0" xr:uid="{00000000-0006-0000-0200-000024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104" authorId="0" shapeId="0" xr:uid="{00000000-0006-0000-0200-000025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105" authorId="0" shapeId="0" xr:uid="{00000000-0006-0000-0200-000026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106" authorId="0" shapeId="0" xr:uid="{00000000-0006-0000-0200-000027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107" authorId="0" shapeId="0" xr:uid="{00000000-0006-0000-0200-000028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108" authorId="0" shapeId="0" xr:uid="{00000000-0006-0000-0200-000029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109" authorId="0" shapeId="0" xr:uid="{00000000-0006-0000-0200-00002A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110" authorId="0" shapeId="0" xr:uid="{00000000-0006-0000-0200-00002B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111" authorId="0" shapeId="0" xr:uid="{00000000-0006-0000-0200-00002C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112" authorId="0" shapeId="0" xr:uid="{00000000-0006-0000-0200-00002D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113" authorId="0" shapeId="0" xr:uid="{00000000-0006-0000-0200-00002E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114" authorId="0" shapeId="0" xr:uid="{00000000-0006-0000-0200-00002F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115" authorId="0" shapeId="0" xr:uid="{00000000-0006-0000-0200-000030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K383" authorId="0" shapeId="0" xr:uid="{00000000-0006-0000-0200-000031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384" authorId="0" shapeId="0" xr:uid="{00000000-0006-0000-0200-000032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385" authorId="0" shapeId="0" xr:uid="{00000000-0006-0000-0200-000033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386" authorId="0" shapeId="0" xr:uid="{00000000-0006-0000-0200-000034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387" authorId="0" shapeId="0" xr:uid="{00000000-0006-0000-0200-000035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388" authorId="0" shapeId="0" xr:uid="{00000000-0006-0000-0200-000036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389" authorId="0" shapeId="0" xr:uid="{00000000-0006-0000-0200-000037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390" authorId="0" shapeId="0" xr:uid="{00000000-0006-0000-0200-000038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391" authorId="0" shapeId="0" xr:uid="{00000000-0006-0000-0200-000039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392" authorId="0" shapeId="0" xr:uid="{00000000-0006-0000-0200-00003A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393" authorId="0" shapeId="0" xr:uid="{00000000-0006-0000-0200-00003B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394" authorId="0" shapeId="0" xr:uid="{00000000-0006-0000-0200-00003C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395" authorId="0" shapeId="0" xr:uid="{00000000-0006-0000-0200-00003D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K397" authorId="0" shapeId="0" xr:uid="{00000000-0006-0000-0200-00003E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398" authorId="0" shapeId="0" xr:uid="{00000000-0006-0000-0200-00003F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399" authorId="0" shapeId="0" xr:uid="{00000000-0006-0000-0200-000040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00" authorId="0" shapeId="0" xr:uid="{00000000-0006-0000-0200-000041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01" authorId="0" shapeId="0" xr:uid="{00000000-0006-0000-0200-000042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02" authorId="0" shapeId="0" xr:uid="{00000000-0006-0000-0200-000043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03" authorId="0" shapeId="0" xr:uid="{00000000-0006-0000-0200-000044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04" authorId="0" shapeId="0" xr:uid="{00000000-0006-0000-0200-000045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05" authorId="0" shapeId="0" xr:uid="{00000000-0006-0000-0200-000046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06" authorId="0" shapeId="0" xr:uid="{00000000-0006-0000-0200-000047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07" authorId="0" shapeId="0" xr:uid="{00000000-0006-0000-0200-000048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08" authorId="0" shapeId="0" xr:uid="{00000000-0006-0000-0200-000049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09" authorId="0" shapeId="0" xr:uid="{00000000-0006-0000-0200-00004A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K411" authorId="0" shapeId="0" xr:uid="{00000000-0006-0000-0200-00004B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12" authorId="0" shapeId="0" xr:uid="{00000000-0006-0000-0200-00004C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13" authorId="0" shapeId="0" xr:uid="{00000000-0006-0000-0200-00004D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14" authorId="0" shapeId="0" xr:uid="{00000000-0006-0000-0200-00004E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15" authorId="0" shapeId="0" xr:uid="{00000000-0006-0000-0200-00004F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16" authorId="0" shapeId="0" xr:uid="{00000000-0006-0000-0200-000050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17" authorId="0" shapeId="0" xr:uid="{00000000-0006-0000-0200-000051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18" authorId="0" shapeId="0" xr:uid="{00000000-0006-0000-0200-000052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19" authorId="0" shapeId="0" xr:uid="{00000000-0006-0000-0200-000053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20" authorId="0" shapeId="0" xr:uid="{00000000-0006-0000-0200-000054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21" authorId="0" shapeId="0" xr:uid="{00000000-0006-0000-0200-000055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22" authorId="0" shapeId="0" xr:uid="{00000000-0006-0000-0200-000056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23" authorId="0" shapeId="0" xr:uid="{00000000-0006-0000-0200-000057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K425" authorId="0" shapeId="0" xr:uid="{00000000-0006-0000-0200-000058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26" authorId="0" shapeId="0" xr:uid="{00000000-0006-0000-0200-000059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27" authorId="0" shapeId="0" xr:uid="{00000000-0006-0000-0200-00005A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28" authorId="0" shapeId="0" xr:uid="{00000000-0006-0000-0200-00005B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29" authorId="0" shapeId="0" xr:uid="{00000000-0006-0000-0200-00005C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30" authorId="0" shapeId="0" xr:uid="{00000000-0006-0000-0200-00005D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31" authorId="0" shapeId="0" xr:uid="{00000000-0006-0000-0200-00005E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32" authorId="0" shapeId="0" xr:uid="{00000000-0006-0000-0200-00005F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33" authorId="0" shapeId="0" xr:uid="{00000000-0006-0000-0200-000060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34" authorId="0" shapeId="0" xr:uid="{00000000-0006-0000-0200-000061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35" authorId="0" shapeId="0" xr:uid="{00000000-0006-0000-0200-000062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36" authorId="0" shapeId="0" xr:uid="{00000000-0006-0000-0200-000063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437" authorId="0" shapeId="0" xr:uid="{00000000-0006-0000-0200-000064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K761" authorId="0" shapeId="0" xr:uid="{00000000-0006-0000-0200-000065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62" authorId="0" shapeId="0" xr:uid="{00000000-0006-0000-0200-000066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63" authorId="0" shapeId="0" xr:uid="{00000000-0006-0000-0200-000067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64" authorId="0" shapeId="0" xr:uid="{00000000-0006-0000-0200-000068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65" authorId="0" shapeId="0" xr:uid="{00000000-0006-0000-0200-000069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66" authorId="0" shapeId="0" xr:uid="{00000000-0006-0000-0200-00006A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67" authorId="0" shapeId="0" xr:uid="{00000000-0006-0000-0200-00006B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68" authorId="0" shapeId="0" xr:uid="{00000000-0006-0000-0200-00006C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69" authorId="0" shapeId="0" xr:uid="{00000000-0006-0000-0200-00006D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70" authorId="0" shapeId="0" xr:uid="{00000000-0006-0000-0200-00006E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71" authorId="0" shapeId="0" xr:uid="{00000000-0006-0000-0200-00006F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72" authorId="0" shapeId="0" xr:uid="{00000000-0006-0000-0200-000070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73" authorId="0" shapeId="0" xr:uid="{00000000-0006-0000-0200-000071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K775" authorId="0" shapeId="0" xr:uid="{00000000-0006-0000-0200-000072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76" authorId="0" shapeId="0" xr:uid="{00000000-0006-0000-0200-000073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77" authorId="0" shapeId="0" xr:uid="{00000000-0006-0000-0200-000074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78" authorId="0" shapeId="0" xr:uid="{00000000-0006-0000-0200-000075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79" authorId="0" shapeId="0" xr:uid="{00000000-0006-0000-0200-000076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80" authorId="0" shapeId="0" xr:uid="{00000000-0006-0000-0200-000077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81" authorId="0" shapeId="0" xr:uid="{00000000-0006-0000-0200-000078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82" authorId="0" shapeId="0" xr:uid="{00000000-0006-0000-0200-000079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83" authorId="0" shapeId="0" xr:uid="{00000000-0006-0000-0200-00007A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84" authorId="0" shapeId="0" xr:uid="{00000000-0006-0000-0200-00007B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85" authorId="0" shapeId="0" xr:uid="{00000000-0006-0000-0200-00007C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86" authorId="0" shapeId="0" xr:uid="{00000000-0006-0000-0200-00007D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87" authorId="0" shapeId="0" xr:uid="{00000000-0006-0000-0200-00007E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K789" authorId="0" shapeId="0" xr:uid="{00000000-0006-0000-0200-00007F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90" authorId="0" shapeId="0" xr:uid="{00000000-0006-0000-0200-000080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91" authorId="0" shapeId="0" xr:uid="{00000000-0006-0000-0200-000081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92" authorId="0" shapeId="0" xr:uid="{00000000-0006-0000-0200-000082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93" authorId="0" shapeId="0" xr:uid="{00000000-0006-0000-0200-000083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94" authorId="0" shapeId="0" xr:uid="{00000000-0006-0000-0200-000084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95" authorId="0" shapeId="0" xr:uid="{00000000-0006-0000-0200-000085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96" authorId="0" shapeId="0" xr:uid="{00000000-0006-0000-0200-000086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97" authorId="0" shapeId="0" xr:uid="{00000000-0006-0000-0200-000087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98" authorId="0" shapeId="0" xr:uid="{00000000-0006-0000-0200-000088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799" authorId="0" shapeId="0" xr:uid="{00000000-0006-0000-0200-000089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00" authorId="0" shapeId="0" xr:uid="{00000000-0006-0000-0200-00008A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01" authorId="0" shapeId="0" xr:uid="{00000000-0006-0000-0200-00008B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K803" authorId="0" shapeId="0" xr:uid="{00000000-0006-0000-0200-00008C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04" authorId="0" shapeId="0" xr:uid="{00000000-0006-0000-0200-00008D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05" authorId="0" shapeId="0" xr:uid="{00000000-0006-0000-0200-00008E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06" authorId="0" shapeId="0" xr:uid="{00000000-0006-0000-0200-00008F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07" authorId="0" shapeId="0" xr:uid="{00000000-0006-0000-0200-000090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08" authorId="0" shapeId="0" xr:uid="{00000000-0006-0000-0200-000091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09" authorId="0" shapeId="0" xr:uid="{00000000-0006-0000-0200-000092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10" authorId="0" shapeId="0" xr:uid="{00000000-0006-0000-0200-000093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11" authorId="0" shapeId="0" xr:uid="{00000000-0006-0000-0200-000094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12" authorId="0" shapeId="0" xr:uid="{00000000-0006-0000-0200-000095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13" authorId="0" shapeId="0" xr:uid="{00000000-0006-0000-0200-000096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14" authorId="0" shapeId="0" xr:uid="{00000000-0006-0000-0200-000097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G815" authorId="0" shapeId="0" xr:uid="{00000000-0006-0000-0200-000098000000}">
      <text>
        <r>
          <rPr>
            <b/>
            <sz val="20"/>
            <color indexed="81"/>
            <rFont val="Tahoma"/>
            <family val="2"/>
          </rPr>
          <t>format
1:50.7</t>
        </r>
        <r>
          <rPr>
            <sz val="2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E3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For mid-distance Track events, use the format 1.06.7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K3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columns K - R are 'free text' (unlike the U13-u17 page)
</t>
        </r>
      </text>
    </comment>
    <comment ref="M32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Use club name rather than an abbreviation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V1" authorId="0" shapeId="0" xr:uid="{00000000-0006-0000-0E00-000001000000}">
      <text>
        <r>
          <rPr>
            <sz val="9"/>
            <color indexed="81"/>
            <rFont val="Tahoma"/>
            <family val="2"/>
          </rPr>
          <t xml:space="preserve">Team Letter A string
</t>
        </r>
      </text>
    </comment>
    <comment ref="AF2" authorId="0" shapeId="0" xr:uid="{00000000-0006-0000-0E00-000002000000}">
      <text>
        <r>
          <rPr>
            <sz val="14"/>
            <color indexed="81"/>
            <rFont val="Tahoma"/>
            <family val="2"/>
          </rPr>
          <t>Team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2" authorId="0" shapeId="0" xr:uid="{00000000-0006-0000-0E00-000003000000}">
      <text>
        <r>
          <rPr>
            <sz val="9"/>
            <color indexed="81"/>
            <rFont val="Tahoma"/>
            <family val="2"/>
          </rPr>
          <t xml:space="preserve">Team Letter B string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V1" authorId="0" shapeId="0" xr:uid="{00000000-0006-0000-1200-000001000000}">
      <text>
        <r>
          <rPr>
            <sz val="9"/>
            <color indexed="81"/>
            <rFont val="Tahoma"/>
            <family val="2"/>
          </rPr>
          <t xml:space="preserve">Team Letter A string
</t>
        </r>
      </text>
    </comment>
    <comment ref="AF2" authorId="0" shapeId="0" xr:uid="{00000000-0006-0000-1200-000002000000}">
      <text>
        <r>
          <rPr>
            <sz val="14"/>
            <color indexed="81"/>
            <rFont val="Tahoma"/>
            <family val="2"/>
          </rPr>
          <t>Team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2" authorId="0" shapeId="0" xr:uid="{00000000-0006-0000-1200-000003000000}">
      <text>
        <r>
          <rPr>
            <sz val="9"/>
            <color indexed="81"/>
            <rFont val="Tahoma"/>
            <family val="2"/>
          </rPr>
          <t xml:space="preserve">Team Letter B string
</t>
        </r>
      </text>
    </comment>
  </commentList>
</comments>
</file>

<file path=xl/sharedStrings.xml><?xml version="1.0" encoding="utf-8"?>
<sst xmlns="http://schemas.openxmlformats.org/spreadsheetml/2006/main" count="16282" uniqueCount="936">
  <si>
    <t>A</t>
  </si>
  <si>
    <t>B</t>
  </si>
  <si>
    <t>100m</t>
  </si>
  <si>
    <t>800m</t>
  </si>
  <si>
    <t>200m</t>
  </si>
  <si>
    <t>400m</t>
  </si>
  <si>
    <t>1500m</t>
  </si>
  <si>
    <t>long jump</t>
  </si>
  <si>
    <t>4 x 100m</t>
  </si>
  <si>
    <t>300m</t>
  </si>
  <si>
    <t>O</t>
  </si>
  <si>
    <t>VENUE</t>
  </si>
  <si>
    <t>DATE</t>
  </si>
  <si>
    <t>4 x 100 relay</t>
  </si>
  <si>
    <t>high jump</t>
  </si>
  <si>
    <t>shot</t>
  </si>
  <si>
    <t>discus</t>
  </si>
  <si>
    <t>javelin</t>
  </si>
  <si>
    <t>Name</t>
  </si>
  <si>
    <t>Club</t>
  </si>
  <si>
    <t>SHEET</t>
  </si>
  <si>
    <t>INFO REQUIRED</t>
  </si>
  <si>
    <t>MATCH DETAILS</t>
  </si>
  <si>
    <t>TEAM 2</t>
  </si>
  <si>
    <t>TEAM 3</t>
  </si>
  <si>
    <t>TEAM 4</t>
  </si>
  <si>
    <t>TEAM 5</t>
  </si>
  <si>
    <t>enter club letter and time/dist against event</t>
  </si>
  <si>
    <t>HOST</t>
  </si>
  <si>
    <t>P</t>
  </si>
  <si>
    <t>Z</t>
  </si>
  <si>
    <t>MATCH</t>
  </si>
  <si>
    <t>75m hurdles</t>
  </si>
  <si>
    <t xml:space="preserve">discus </t>
  </si>
  <si>
    <t>F</t>
  </si>
  <si>
    <t>T</t>
  </si>
  <si>
    <t/>
  </si>
  <si>
    <t>80m hurdles</t>
  </si>
  <si>
    <t>under 15 boys</t>
  </si>
  <si>
    <t>under 13 boys</t>
  </si>
  <si>
    <t>under 17 boys</t>
  </si>
  <si>
    <t>100m hurdles</t>
  </si>
  <si>
    <t>grade 1</t>
  </si>
  <si>
    <t>grade 2</t>
  </si>
  <si>
    <t>grade 3</t>
  </si>
  <si>
    <t>grade 4</t>
  </si>
  <si>
    <t>AAA standards grades</t>
  </si>
  <si>
    <t>D16    F16</t>
  </si>
  <si>
    <t>D13    F13</t>
  </si>
  <si>
    <t>D15    F15</t>
  </si>
  <si>
    <t>D11    F11</t>
  </si>
  <si>
    <t>D9    F9</t>
  </si>
  <si>
    <r>
      <t xml:space="preserve">800m 1200m 1500m times to be entered with format </t>
    </r>
    <r>
      <rPr>
        <b/>
        <sz val="26"/>
        <rFont val="Arial"/>
        <family val="2"/>
      </rPr>
      <t>xx:xx.x</t>
    </r>
  </si>
  <si>
    <t>A STRING</t>
  </si>
  <si>
    <t>D</t>
  </si>
  <si>
    <t>G</t>
  </si>
  <si>
    <t>E</t>
  </si>
  <si>
    <t>75 hurdles</t>
  </si>
  <si>
    <t>UNDER 17 WOMEN 200m</t>
  </si>
  <si>
    <t>name</t>
  </si>
  <si>
    <t>club</t>
  </si>
  <si>
    <t>grade</t>
  </si>
  <si>
    <t>80 hurdles</t>
  </si>
  <si>
    <t>Event</t>
  </si>
  <si>
    <t xml:space="preserve">U17 </t>
  </si>
  <si>
    <t xml:space="preserve">U15 </t>
  </si>
  <si>
    <t xml:space="preserve">U13 </t>
  </si>
  <si>
    <t>-</t>
  </si>
  <si>
    <t>75H</t>
  </si>
  <si>
    <t>80H</t>
  </si>
  <si>
    <t>100H</t>
  </si>
  <si>
    <t>400H</t>
  </si>
  <si>
    <t>HJ</t>
  </si>
  <si>
    <t>LJ</t>
  </si>
  <si>
    <t>SP</t>
  </si>
  <si>
    <t>DT</t>
  </si>
  <si>
    <t>JT</t>
  </si>
  <si>
    <t>4x100</t>
  </si>
  <si>
    <t>ATHLETICS WEEKLY  BOYS</t>
  </si>
  <si>
    <t>AW</t>
  </si>
  <si>
    <t>CLUB</t>
  </si>
  <si>
    <t>POINTS</t>
  </si>
  <si>
    <t>POSITION</t>
  </si>
  <si>
    <t>TEAM</t>
  </si>
  <si>
    <t>W</t>
  </si>
  <si>
    <t>BB</t>
  </si>
  <si>
    <t>AA</t>
  </si>
  <si>
    <t>when using in match turn off auto cell complete  
-tools
-options
-edit
-remove tick from enable auto complete for cell values</t>
  </si>
  <si>
    <t>DURING MATCH</t>
  </si>
  <si>
    <t>U13</t>
  </si>
  <si>
    <t>U15</t>
  </si>
  <si>
    <t>U17</t>
  </si>
  <si>
    <t>League record</t>
  </si>
  <si>
    <t>LEAGUE RECORDS</t>
  </si>
  <si>
    <t>TIME OR DISTANCE WILL GO YELLOW IF NEW RECORD IS SET</t>
  </si>
  <si>
    <t>GG</t>
  </si>
  <si>
    <t>League Record</t>
  </si>
  <si>
    <t>HEADER</t>
  </si>
  <si>
    <t>.</t>
  </si>
  <si>
    <t xml:space="preserve">LJ </t>
  </si>
  <si>
    <t xml:space="preserve">HJ </t>
  </si>
  <si>
    <t>OVERALL</t>
  </si>
  <si>
    <t>AFD</t>
  </si>
  <si>
    <t>BMH</t>
  </si>
  <si>
    <t>TEAM 6</t>
  </si>
  <si>
    <t>TEAM 7</t>
  </si>
  <si>
    <t>TEAM 8</t>
  </si>
  <si>
    <t>TEAM 9</t>
  </si>
  <si>
    <t>TEAM 10</t>
  </si>
  <si>
    <t>TEAM 1</t>
  </si>
  <si>
    <t>C</t>
  </si>
  <si>
    <t>H</t>
  </si>
  <si>
    <t>CC</t>
  </si>
  <si>
    <t>HH</t>
  </si>
  <si>
    <t>Reading A.C.</t>
  </si>
  <si>
    <t>Guildford and Godalming A.C.</t>
  </si>
  <si>
    <t>Windsor, Slough, Eton and Hounslow A.C.</t>
  </si>
  <si>
    <t>Basingstoke and Mid Hants A.C.</t>
  </si>
  <si>
    <t>Aldershot, Farnham and District A.C.</t>
  </si>
  <si>
    <t>Camberley and District A.C.</t>
  </si>
  <si>
    <t>Bracknell A.C.</t>
  </si>
  <si>
    <t>Maidenhead A.C.</t>
  </si>
  <si>
    <t>A and AA</t>
  </si>
  <si>
    <t>S and SS</t>
  </si>
  <si>
    <t>B and BB</t>
  </si>
  <si>
    <t>C and CC</t>
  </si>
  <si>
    <t>G and GG</t>
  </si>
  <si>
    <t>H and HH</t>
  </si>
  <si>
    <t>Hillingdon A.C.</t>
  </si>
  <si>
    <t>M and MM</t>
  </si>
  <si>
    <t>Maidenhead A. C.</t>
  </si>
  <si>
    <t>R and RR</t>
  </si>
  <si>
    <t>W and WW</t>
  </si>
  <si>
    <t>BAC</t>
  </si>
  <si>
    <t>CDAC</t>
  </si>
  <si>
    <t>GGAC</t>
  </si>
  <si>
    <t>HJAC</t>
  </si>
  <si>
    <t>MAC</t>
  </si>
  <si>
    <t>RAC</t>
  </si>
  <si>
    <t>WSEH</t>
  </si>
  <si>
    <t>S</t>
  </si>
  <si>
    <t>SS</t>
  </si>
  <si>
    <t>M</t>
  </si>
  <si>
    <t>R</t>
  </si>
  <si>
    <t>MM</t>
  </si>
  <si>
    <t>RR</t>
  </si>
  <si>
    <t>WW</t>
  </si>
  <si>
    <t>z</t>
  </si>
  <si>
    <t>600m</t>
  </si>
  <si>
    <t>Long Jump</t>
  </si>
  <si>
    <t>High Jump</t>
  </si>
  <si>
    <t>Shot</t>
  </si>
  <si>
    <t>Discus</t>
  </si>
  <si>
    <t>Javelin</t>
  </si>
  <si>
    <t>75m Hurdles</t>
  </si>
  <si>
    <t>Pole Vault</t>
  </si>
  <si>
    <t>Hammer</t>
  </si>
  <si>
    <t>80m Hurdles</t>
  </si>
  <si>
    <t>Triple Jump</t>
  </si>
  <si>
    <t>PV</t>
  </si>
  <si>
    <t>TJ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</si>
  <si>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</si>
  <si>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</si>
  <si>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</si>
  <si>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</si>
  <si>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</si>
  <si>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</si>
  <si>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</si>
  <si>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</si>
  <si>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</si>
  <si>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HT</t>
  </si>
  <si>
    <t>A
POINTS</t>
  </si>
  <si>
    <t>B
POINTS</t>
  </si>
  <si>
    <t>UNDER 13</t>
  </si>
  <si>
    <t>UNDER 15</t>
  </si>
  <si>
    <t>UNDER 17</t>
  </si>
  <si>
    <t>100m Hurdles</t>
  </si>
  <si>
    <t>400m Hurdles</t>
  </si>
  <si>
    <t>UNDER 13 BOYS 4x100m RELAY</t>
  </si>
  <si>
    <t>UNDER 13 BOYS LONG JUMP A String</t>
  </si>
  <si>
    <t>UNDER 13 BOYS LONG JUMP B String</t>
  </si>
  <si>
    <t>UNDER 13 BOYS HIGH JUMP A String</t>
  </si>
  <si>
    <t>UNDER 13 BOYS HIGH JUMP B String</t>
  </si>
  <si>
    <t>UNDER 13 BOYS SHOT A String</t>
  </si>
  <si>
    <t>UNDER 13 BOYS SHOT B String</t>
  </si>
  <si>
    <t>UNDER 13 BOYS DISCUS A String</t>
  </si>
  <si>
    <t>UNDER 13 BOYS DISCUS B String</t>
  </si>
  <si>
    <t>UNDER 13 BOYS JAVELIN A String</t>
  </si>
  <si>
    <t>UNDER 13 BOYS JAVELIN B String</t>
  </si>
  <si>
    <t>UNDER 15 BOYS 100m A String</t>
  </si>
  <si>
    <t>UNDER 15 BOYS 100m B String</t>
  </si>
  <si>
    <t>UNDER 15 BOYS 200m A String</t>
  </si>
  <si>
    <t>UNDER 15 BOYS 200m B String</t>
  </si>
  <si>
    <t>UNDER 15 BOYS 800m A String</t>
  </si>
  <si>
    <t>UNDER 15 BOYS 800m B String</t>
  </si>
  <si>
    <t>UNDER 15 BOYS 1500m A String</t>
  </si>
  <si>
    <t>UNDER 15 BOYS 1500m B String</t>
  </si>
  <si>
    <t>UNDER 15 BOYS 4x100m RELAY</t>
  </si>
  <si>
    <t>UNDER 15 BOYS LONG JUMP A String</t>
  </si>
  <si>
    <t>UNDER 15 BOYS LONG JUMP B String</t>
  </si>
  <si>
    <t>UNDER 15 BOYS HIGH JUMP A String</t>
  </si>
  <si>
    <t>UNDER 15 BOYS HIGH JUMP B String</t>
  </si>
  <si>
    <t>UNDER 15 BOYS POLE VAULT A String</t>
  </si>
  <si>
    <t>UNDER 15 BOYS POLE VAULT B String</t>
  </si>
  <si>
    <t>UNDER 15 BOYS SHOT A String</t>
  </si>
  <si>
    <t>UNDER 15 BOYS SHOT B String</t>
  </si>
  <si>
    <t>UNDER 15 BOYS DISCUS A String</t>
  </si>
  <si>
    <t>UNDER 15 BOYS DISCUS B String</t>
  </si>
  <si>
    <t>UNDER 15 BOYS JAVELIN A String</t>
  </si>
  <si>
    <t>UNDER 15 BOYS JAVELIN B String</t>
  </si>
  <si>
    <t>UNDER 15 BOYS HAMMER A String</t>
  </si>
  <si>
    <t>UNDER 15 BOYS HAMMER B String</t>
  </si>
  <si>
    <t>UNDER 17 MEN 100m A String</t>
  </si>
  <si>
    <t>UNDER 17 MEN 100m B String</t>
  </si>
  <si>
    <t>UNDER 17 MEN 200m A String</t>
  </si>
  <si>
    <t>UNDER 17 MEN 200m B String</t>
  </si>
  <si>
    <t>UNDER 17 MEN 800m A String</t>
  </si>
  <si>
    <t>UNDER 17 MEN 800m B String</t>
  </si>
  <si>
    <t>UNDER 17 MEN 1500m A String</t>
  </si>
  <si>
    <t>UNDER 17 MEN 1500m B String</t>
  </si>
  <si>
    <t>UNDER 17 MEN 4x100m RELAY</t>
  </si>
  <si>
    <t>UNDER 17 MEN LONG JUMP A String</t>
  </si>
  <si>
    <t>UNDER 17 MEN LONG JUMP B String</t>
  </si>
  <si>
    <t>UNDER 17 MEN HIGH JUMP A String</t>
  </si>
  <si>
    <t>UNDER 17 MEN HIGH JUMP B String</t>
  </si>
  <si>
    <t>UNDER 17 MEN POLE VAULT A String</t>
  </si>
  <si>
    <t>UNDER 17 MEN POLE VAULT B String</t>
  </si>
  <si>
    <t>UNDER 17 MEN TRIPLE JUMP A String</t>
  </si>
  <si>
    <t>UNDER 17 MEN TRIPLE JUMP B String</t>
  </si>
  <si>
    <t>UNDER 17 MEN SHOT A String</t>
  </si>
  <si>
    <t>UNDER 17 MEN SHOT B String</t>
  </si>
  <si>
    <t>UNDER 17 MEN DISCUS A String</t>
  </si>
  <si>
    <t>UNDER 17 MEN DISCUS B String</t>
  </si>
  <si>
    <t>UNDER 17 MEN JAVELIN A String</t>
  </si>
  <si>
    <t>UNDER 17 MEN JAVELIN B String</t>
  </si>
  <si>
    <t>UNDER 17 MEN HAMMER A String</t>
  </si>
  <si>
    <t>UNDER 17 MEN HAMMER B String</t>
  </si>
  <si>
    <t xml:space="preserve">SPU13M </t>
  </si>
  <si>
    <t xml:space="preserve">DTU13M </t>
  </si>
  <si>
    <t xml:space="preserve">JTU13M </t>
  </si>
  <si>
    <t>SPU15M</t>
  </si>
  <si>
    <t>DTU15M</t>
  </si>
  <si>
    <t xml:space="preserve">JTU15M </t>
  </si>
  <si>
    <t xml:space="preserve">HTU15M </t>
  </si>
  <si>
    <t>SPU17M</t>
  </si>
  <si>
    <t>DTU17M</t>
  </si>
  <si>
    <t xml:space="preserve">JTU17M </t>
  </si>
  <si>
    <t xml:space="preserve">HTU17M </t>
  </si>
  <si>
    <t>MALE TEAM DECLARATION</t>
  </si>
  <si>
    <t>Under 13 boys</t>
  </si>
  <si>
    <t>Under 15 boys</t>
  </si>
  <si>
    <t>Under 17 men</t>
  </si>
  <si>
    <t>UNDER 13 BOYS 100m A String</t>
  </si>
  <si>
    <t>UNDER 13 BOYS 100m B String</t>
  </si>
  <si>
    <t>UNDER 13 BOYS 200m A String</t>
  </si>
  <si>
    <t>UNDER 13 BOYS 200m B String</t>
  </si>
  <si>
    <t>UNDER 13 BOYS 800m A String</t>
  </si>
  <si>
    <t>UNDER 13 BOYS 800m B String</t>
  </si>
  <si>
    <t>UNDER 13 BOYS 1500m A String</t>
  </si>
  <si>
    <t>UNDER 13 BOYS 1500m B String</t>
  </si>
  <si>
    <t>UNDER 13 BOYS 75m hurdles A String</t>
  </si>
  <si>
    <t>UNDER 13 BOYS 75m hurdles B String</t>
  </si>
  <si>
    <t>UNDER 15 BOYS 80m hurdles A String</t>
  </si>
  <si>
    <t>UNDER 15 BOYS 80m hurdles B String</t>
  </si>
  <si>
    <t>UNDER 17 MEN 400m A String</t>
  </si>
  <si>
    <t>UNDER 17 MEN 400m B String</t>
  </si>
  <si>
    <t>UNDER 17 MEN 100m hurdles A String</t>
  </si>
  <si>
    <t>UNDER 17 MEN 100m hurdles B String</t>
  </si>
  <si>
    <t>UNDER 17 MEN 400m hurdles A String</t>
  </si>
  <si>
    <t>UNDER 17 MEN 400m hurdles B String</t>
  </si>
  <si>
    <t>75HU13M</t>
  </si>
  <si>
    <t>80HU15M</t>
  </si>
  <si>
    <t>400HU17M</t>
  </si>
  <si>
    <t>100HU17M</t>
  </si>
  <si>
    <t>Under 13 Boys</t>
  </si>
  <si>
    <t>Under 15 Boys</t>
  </si>
  <si>
    <t>Under 17 Men</t>
  </si>
  <si>
    <t>UNDER 13 BOYS</t>
  </si>
  <si>
    <t>100 hurdles</t>
  </si>
  <si>
    <t>400 hurdles</t>
  </si>
  <si>
    <t>UNDER 15 BOYS</t>
  </si>
  <si>
    <t>UNDER 17 MEN</t>
  </si>
  <si>
    <t>1 -100</t>
  </si>
  <si>
    <t>101-200</t>
  </si>
  <si>
    <t>201-300</t>
  </si>
  <si>
    <t>301-400</t>
  </si>
  <si>
    <t>401-500</t>
  </si>
  <si>
    <t>501-600</t>
  </si>
  <si>
    <t>701-800</t>
  </si>
  <si>
    <t>801-900</t>
  </si>
  <si>
    <t>x</t>
  </si>
  <si>
    <t>53.8sec * 55.2 sec * 56.9 sec * 59.0 sec *</t>
  </si>
  <si>
    <t>NS Pole Vault</t>
  </si>
  <si>
    <t>ALDER VALLEY BOYS LEAGUE 2016</t>
  </si>
  <si>
    <t>TEAM 11</t>
  </si>
  <si>
    <t>TEAM 12</t>
  </si>
  <si>
    <t>J and JJ</t>
  </si>
  <si>
    <t>P and PP</t>
  </si>
  <si>
    <t>601-650</t>
  </si>
  <si>
    <t>No Team</t>
  </si>
  <si>
    <t>NTAC</t>
  </si>
  <si>
    <t>zz</t>
  </si>
  <si>
    <t>,</t>
  </si>
  <si>
    <t>T11</t>
  </si>
  <si>
    <t>T12</t>
  </si>
  <si>
    <t>enter yellow data only</t>
  </si>
  <si>
    <t>75m</t>
  </si>
  <si>
    <t>150m</t>
  </si>
  <si>
    <t>1200m</t>
  </si>
  <si>
    <t>70m Hurdles</t>
  </si>
  <si>
    <t>300m Hurdles</t>
  </si>
  <si>
    <t>4 x 300m</t>
  </si>
  <si>
    <t>NON SCORING RESULTS UNDER 13, 15, 17</t>
  </si>
  <si>
    <t>Heat</t>
  </si>
  <si>
    <t>Pos</t>
  </si>
  <si>
    <t>NO</t>
  </si>
  <si>
    <t>time/dist</t>
  </si>
  <si>
    <t>event</t>
  </si>
  <si>
    <t>age</t>
  </si>
  <si>
    <t>Age</t>
  </si>
  <si>
    <t>YES</t>
  </si>
  <si>
    <t>NO TEAM</t>
  </si>
  <si>
    <t>1000m</t>
  </si>
  <si>
    <t>NON SCORING RESULTS UNDER 11</t>
  </si>
  <si>
    <t>U13 m</t>
  </si>
  <si>
    <t>U15 m</t>
  </si>
  <si>
    <t>U17 m</t>
  </si>
  <si>
    <t>?</t>
  </si>
  <si>
    <t>??</t>
  </si>
  <si>
    <r>
      <rPr>
        <b/>
        <sz val="11"/>
        <rFont val="Arial"/>
        <family val="2"/>
      </rPr>
      <t>Non-scoring</t>
    </r>
    <r>
      <rPr>
        <b/>
        <sz val="12"/>
        <rFont val="Arial"/>
        <family val="2"/>
      </rPr>
      <t xml:space="preserve">
NUMBER</t>
    </r>
  </si>
  <si>
    <t>DO NOT USE</t>
  </si>
  <si>
    <t xml:space="preserve">DO NOT RECORD ANY DQ,DNF,DNS, </t>
  </si>
  <si>
    <t>BEEN RECORDED AS THE TEAM WOULD BE AWARDED POINTS !</t>
  </si>
  <si>
    <t>Date</t>
  </si>
  <si>
    <t>u13</t>
  </si>
  <si>
    <t>UNDER 15 BOYS 300m A String</t>
  </si>
  <si>
    <t>type match details in</t>
  </si>
  <si>
    <t>enter team names or copy and paste if emailed to you</t>
  </si>
  <si>
    <t xml:space="preserve">copy and paste the declaration sheet only -- no more columns or rows
DO NOT DRAG AND MOVE
</t>
  </si>
  <si>
    <t>if a throw or jump is tied for a position then the 1/2 points will need to be input manually</t>
  </si>
  <si>
    <t>DO NOT ENTER   ANY DNF  DNS   DQ, OR NO MARKS FOR FIELD EVENTS</t>
  </si>
  <si>
    <t>U11 non-scoring</t>
  </si>
  <si>
    <t>Transfer the number, name, club &amp; age manually to non-scoring U11 sheet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</si>
  <si>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These are no longer updated Power of 10/AW have their own method to extract relevant results</t>
  </si>
  <si>
    <t>ENTER YELLOW DATA ONLY</t>
  </si>
  <si>
    <t>U11B</t>
  </si>
  <si>
    <t>These grades are no longer kept updated</t>
  </si>
  <si>
    <t>UNDER 15 BOYS 300m B String</t>
  </si>
  <si>
    <t xml:space="preserve"> or FIELD EVENT IF A NO HEIGHT/DISTANCE(NM) HAS </t>
  </si>
  <si>
    <t>2016-v1a2</t>
  </si>
  <si>
    <t>Event 1</t>
  </si>
  <si>
    <t>Event 2</t>
  </si>
  <si>
    <t>Event 3</t>
  </si>
  <si>
    <r>
      <t xml:space="preserve">U11 NON SCORING DECLARATIONS
</t>
    </r>
    <r>
      <rPr>
        <b/>
        <sz val="12"/>
        <rFont val="Arial"/>
        <family val="2"/>
      </rPr>
      <t>Copy and Paste U11 declarations for each team into columns K-R. In match changes can be typed in below</t>
    </r>
  </si>
  <si>
    <r>
      <t xml:space="preserve">Times shown here are for scoring events, non-scoring Field event times </t>
    </r>
    <r>
      <rPr>
        <u/>
        <sz val="14"/>
        <rFont val="Arial"/>
        <family val="2"/>
      </rPr>
      <t>may</t>
    </r>
    <r>
      <rPr>
        <sz val="14"/>
        <rFont val="Arial"/>
        <family val="2"/>
      </rPr>
      <t xml:space="preserve"> vary - </t>
    </r>
    <r>
      <rPr>
        <u/>
        <sz val="14"/>
        <rFont val="Arial"/>
        <family val="2"/>
      </rPr>
      <t>refer to Timetable</t>
    </r>
  </si>
  <si>
    <t>75mH</t>
  </si>
  <si>
    <t>Non-scorers Count =</t>
  </si>
  <si>
    <t>TOTAL</t>
  </si>
  <si>
    <t>Non-scoring Athlete - Totals</t>
  </si>
  <si>
    <t>80mH</t>
  </si>
  <si>
    <t>Jersey Spartan AC</t>
  </si>
  <si>
    <t>approx</t>
  </si>
  <si>
    <t>How many</t>
  </si>
  <si>
    <t>Total</t>
  </si>
  <si>
    <r>
      <t xml:space="preserve">NON SCORING DECLARATION
</t>
    </r>
    <r>
      <rPr>
        <sz val="12"/>
        <rFont val="Arial"/>
        <family val="2"/>
      </rPr>
      <t xml:space="preserve">NUMBER. NAME,CLUB &amp; AGE GROUP WILL TRANSFER FROM EACH TEAM DECLARATION SHEET. </t>
    </r>
    <r>
      <rPr>
        <u/>
        <sz val="12"/>
        <rFont val="Arial"/>
        <family val="2"/>
      </rPr>
      <t xml:space="preserve">ALL </t>
    </r>
    <r>
      <rPr>
        <sz val="12"/>
        <rFont val="Arial"/>
        <family val="2"/>
      </rPr>
      <t xml:space="preserve">CHANGES TO NAMES, NUMBERS, EVENTS </t>
    </r>
    <r>
      <rPr>
        <b/>
        <sz val="12"/>
        <rFont val="Arial"/>
        <family val="2"/>
      </rPr>
      <t>MUST ONLY BE MADE ON THE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TEAM DECLARATION SHEET(Name,Number,NS in their event(s)). </t>
    </r>
    <r>
      <rPr>
        <sz val="12"/>
        <rFont val="Arial"/>
        <family val="2"/>
      </rPr>
      <t xml:space="preserve">ALL DECLARED ATHLETES NAMES WILL SHOW IN LIST BELOW BUT THEY WILL ONLY BE IDENTIFIED AS  A NON-SCORER IF A NUMBER ALSO APPEARS IN COLUMN K
</t>
    </r>
    <r>
      <rPr>
        <u/>
        <sz val="12"/>
        <rFont val="Arial"/>
        <family val="2"/>
      </rPr>
      <t>Do not</t>
    </r>
    <r>
      <rPr>
        <sz val="12"/>
        <rFont val="Arial"/>
        <family val="2"/>
      </rPr>
      <t xml:space="preserve"> delete any of the lines below</t>
    </r>
  </si>
  <si>
    <t>Basingstoke &amp; MH AC</t>
  </si>
  <si>
    <t>Bracknell AC</t>
  </si>
  <si>
    <t>Camberley &amp; Dist AC</t>
  </si>
  <si>
    <t>AFD AC</t>
  </si>
  <si>
    <t>Guildford AC</t>
  </si>
  <si>
    <t>Maidenhead AC</t>
  </si>
  <si>
    <t>Reading AC</t>
  </si>
  <si>
    <t>City of Portsmouth AC</t>
  </si>
  <si>
    <t>j</t>
  </si>
  <si>
    <t>jj</t>
  </si>
  <si>
    <t>100mH</t>
  </si>
  <si>
    <t>400mH</t>
  </si>
  <si>
    <t xml:space="preserve">           651-700</t>
  </si>
  <si>
    <t xml:space="preserve">     901-1000</t>
  </si>
  <si>
    <t xml:space="preserve">     OFFICIALS</t>
  </si>
  <si>
    <t>ALDER VALLEY BOYS LEAGUE 2018</t>
  </si>
  <si>
    <t>Match 1</t>
  </si>
  <si>
    <t>6th May 2018</t>
  </si>
  <si>
    <t>v1.0</t>
  </si>
  <si>
    <t>p</t>
  </si>
  <si>
    <t>pp</t>
  </si>
  <si>
    <t>2018 New</t>
  </si>
  <si>
    <t xml:space="preserve">  No Team</t>
  </si>
  <si>
    <t>Shot 3kg</t>
  </si>
  <si>
    <t>New</t>
  </si>
  <si>
    <t>Hosted by Hillingdon at TVAC Eton</t>
  </si>
  <si>
    <t>George Hedderly</t>
  </si>
  <si>
    <t>BMHAC</t>
  </si>
  <si>
    <t>George Sharp</t>
  </si>
  <si>
    <t>Patrick Ruane</t>
  </si>
  <si>
    <t>Jack Bone</t>
  </si>
  <si>
    <t>Noah O'Neill</t>
  </si>
  <si>
    <t>Thomas Carroll</t>
  </si>
  <si>
    <t>Dylan Devereux</t>
  </si>
  <si>
    <t>Jack Breeds</t>
  </si>
  <si>
    <t>Guy Stevens</t>
  </si>
  <si>
    <t>Joshua Kemp</t>
  </si>
  <si>
    <t>Sam Jarrett</t>
  </si>
  <si>
    <t>Jude Harris</t>
  </si>
  <si>
    <t>Alex Blackburn</t>
  </si>
  <si>
    <t>Oliver Marshall</t>
  </si>
  <si>
    <t>Sam Read</t>
  </si>
  <si>
    <t>Wesley N'Dabian</t>
  </si>
  <si>
    <t>Jan Addington</t>
  </si>
  <si>
    <t>James Ruth</t>
  </si>
  <si>
    <t>Jordan Ford</t>
  </si>
  <si>
    <t>Jack Hedderly</t>
  </si>
  <si>
    <t>Evan Jerome</t>
  </si>
  <si>
    <t>Samuel Olliver</t>
  </si>
  <si>
    <t>Leo Liversage</t>
  </si>
  <si>
    <t>Alex Lakeland</t>
  </si>
  <si>
    <t>Albert Orriss McArthur</t>
  </si>
  <si>
    <t>Tom Shephard</t>
  </si>
  <si>
    <t>Stefan O'Loughnane</t>
  </si>
  <si>
    <t>Kai Ruffle</t>
  </si>
  <si>
    <t>Ben Read</t>
  </si>
  <si>
    <t>Henry Christer</t>
  </si>
  <si>
    <t>Will Jones</t>
  </si>
  <si>
    <t>Samuel Kemp</t>
  </si>
  <si>
    <t>Bradley White</t>
  </si>
  <si>
    <t>Aaron Arulvel</t>
  </si>
  <si>
    <t>Jamie Ellis</t>
  </si>
  <si>
    <t>Kenoe Lewis</t>
  </si>
  <si>
    <t>Nathaniel McFadden</t>
  </si>
  <si>
    <t>Alfie Wells</t>
  </si>
  <si>
    <t>Aidan Leavey</t>
  </si>
  <si>
    <t>Cabhan York</t>
  </si>
  <si>
    <t>Kean Hamilton-Jones</t>
  </si>
  <si>
    <t>Pravansh Kanumolu</t>
  </si>
  <si>
    <t>Josh Bond</t>
  </si>
  <si>
    <t>Leon Ruffle</t>
  </si>
  <si>
    <t>Louis Evans</t>
  </si>
  <si>
    <t>James Harold</t>
  </si>
  <si>
    <t>NS</t>
  </si>
  <si>
    <t>Callum Flanagan</t>
  </si>
  <si>
    <t>Hillingdon</t>
  </si>
  <si>
    <t>75 m</t>
  </si>
  <si>
    <t>Yes</t>
  </si>
  <si>
    <t xml:space="preserve">Ranvir Singh Bains </t>
  </si>
  <si>
    <t xml:space="preserve">Hillingdon </t>
  </si>
  <si>
    <t>Long jump</t>
  </si>
  <si>
    <t xml:space="preserve">Dominic de Grasse Walker </t>
  </si>
  <si>
    <t>Kyan Dampha</t>
  </si>
  <si>
    <t xml:space="preserve">Tyrrell Crosbie </t>
  </si>
  <si>
    <t xml:space="preserve">Shot </t>
  </si>
  <si>
    <t xml:space="preserve">Ethan Matthews </t>
  </si>
  <si>
    <t>Sam Langford</t>
  </si>
  <si>
    <t xml:space="preserve">150m </t>
  </si>
  <si>
    <t>Harry Bowley</t>
  </si>
  <si>
    <t>Thomas Lester</t>
  </si>
  <si>
    <t>James Patel Powell</t>
  </si>
  <si>
    <t>Christopher Luscombe</t>
  </si>
  <si>
    <t>James Naughton</t>
  </si>
  <si>
    <t>Georgie Toms</t>
  </si>
  <si>
    <t>Urijah Otibo</t>
  </si>
  <si>
    <t>Nikhil Chander</t>
  </si>
  <si>
    <t>James Afriyie</t>
  </si>
  <si>
    <t>Ben Hooley</t>
  </si>
  <si>
    <t>Callum McDonnell</t>
  </si>
  <si>
    <t>Josh Tindley</t>
  </si>
  <si>
    <t>Ben Brownlee</t>
  </si>
  <si>
    <t xml:space="preserve">Bradley Nwadubike </t>
  </si>
  <si>
    <t>Akira Meade</t>
  </si>
  <si>
    <t>Tyrell Mitchell</t>
  </si>
  <si>
    <t>Ethan Van Beek</t>
  </si>
  <si>
    <t>Joe Byrne</t>
  </si>
  <si>
    <t>Andre Rai</t>
  </si>
  <si>
    <t xml:space="preserve">Christopher Burton </t>
  </si>
  <si>
    <t xml:space="preserve">Kyal Patel </t>
  </si>
  <si>
    <t>Adam Ireland</t>
  </si>
  <si>
    <t>Luke McGarvie</t>
  </si>
  <si>
    <t>Joe Hookway</t>
  </si>
  <si>
    <t>Joshua Moules</t>
  </si>
  <si>
    <t>Krish Chander</t>
  </si>
  <si>
    <t>Ethan Tindley</t>
  </si>
  <si>
    <t>Ross McGarvie</t>
  </si>
  <si>
    <t>Yuri Zykov</t>
  </si>
  <si>
    <t>Calvin Busulwa</t>
  </si>
  <si>
    <t>Max McGarvie</t>
  </si>
  <si>
    <t>Silvano Rai</t>
  </si>
  <si>
    <t>Isaac Bloodworth</t>
  </si>
  <si>
    <t>Rhys Feaviour</t>
  </si>
  <si>
    <t>Toby Ellmore</t>
  </si>
  <si>
    <t>David Woolley</t>
  </si>
  <si>
    <t>Akos Guld</t>
  </si>
  <si>
    <t>Sam Knight</t>
  </si>
  <si>
    <t>Rohan Patel</t>
  </si>
  <si>
    <t>Sam Simpson</t>
  </si>
  <si>
    <t>Luke Edwards</t>
  </si>
  <si>
    <t>Arun Forrest</t>
  </si>
  <si>
    <t>Monty Ogunbanjo</t>
  </si>
  <si>
    <t>William Smith</t>
  </si>
  <si>
    <t>Camberley</t>
  </si>
  <si>
    <t>150M</t>
  </si>
  <si>
    <t>1000M</t>
  </si>
  <si>
    <t>Rory Minson</t>
  </si>
  <si>
    <t>600M</t>
  </si>
  <si>
    <t>Ben Catlin</t>
  </si>
  <si>
    <t>Ollie Mellor</t>
  </si>
  <si>
    <t>Rory Whelan</t>
  </si>
  <si>
    <t>Jack O'Hara</t>
  </si>
  <si>
    <t>Tobie Dawe</t>
  </si>
  <si>
    <t>Miles Books</t>
  </si>
  <si>
    <t>Jack Mellor</t>
  </si>
  <si>
    <t>Hayden Ashworth</t>
  </si>
  <si>
    <t>Luke Stanton</t>
  </si>
  <si>
    <t>Ethan Yewings</t>
  </si>
  <si>
    <t>Ryan de Ruijter</t>
  </si>
  <si>
    <t>Will Conway</t>
  </si>
  <si>
    <t>Luke Mann</t>
  </si>
  <si>
    <t>Olly Gandy</t>
  </si>
  <si>
    <t>Joe Johnson</t>
  </si>
  <si>
    <t>Ben King</t>
  </si>
  <si>
    <t>Nathan Gibson</t>
  </si>
  <si>
    <t>Ashley Chan</t>
  </si>
  <si>
    <t>Tolu Ayo-Ojo</t>
  </si>
  <si>
    <t>Harry Findlay</t>
  </si>
  <si>
    <t>Aidan Johnson</t>
  </si>
  <si>
    <t>Harrison Taylor</t>
  </si>
  <si>
    <t>Ethan Ellner</t>
  </si>
  <si>
    <t>Fulton Ashworth</t>
  </si>
  <si>
    <t>James Hammond</t>
  </si>
  <si>
    <t>Jonathan Lai</t>
  </si>
  <si>
    <t>Will Odgers</t>
  </si>
  <si>
    <t>Jake Etherington</t>
  </si>
  <si>
    <t>Tom Handley</t>
  </si>
  <si>
    <t>Raphi Lutier</t>
  </si>
  <si>
    <t>Ethan Bailey</t>
  </si>
  <si>
    <t>Owen Heard</t>
  </si>
  <si>
    <t>Morgan Kendall</t>
  </si>
  <si>
    <t>Sam Hillman</t>
  </si>
  <si>
    <t>Joe Foster</t>
  </si>
  <si>
    <t>James Dargan</t>
  </si>
  <si>
    <t>Noah Ayivi-Knott</t>
  </si>
  <si>
    <t>Taylor Attwood-Williamson</t>
  </si>
  <si>
    <t>Aaron Lamb</t>
  </si>
  <si>
    <t>Aryan Gupta</t>
  </si>
  <si>
    <t>Daniel Animashaun</t>
  </si>
  <si>
    <t>Aidan Marshall</t>
  </si>
  <si>
    <t>Charlie Orbell</t>
  </si>
  <si>
    <t>Ethan Bains Gillespie</t>
  </si>
  <si>
    <t>Charlie  Rickards</t>
  </si>
  <si>
    <t>Ciaran Murtagh</t>
  </si>
  <si>
    <t>Harrison Lynch</t>
  </si>
  <si>
    <t>Daniel Ricketts</t>
  </si>
  <si>
    <t>Connor MacKenzie</t>
  </si>
  <si>
    <t>Harry Daisley</t>
  </si>
  <si>
    <t>Edward Mercer-Gray</t>
  </si>
  <si>
    <t>Dylan Lowther</t>
  </si>
  <si>
    <t>Jahari Nneke</t>
  </si>
  <si>
    <t>Evan Richards</t>
  </si>
  <si>
    <t>Elio Babb</t>
  </si>
  <si>
    <t>Jamie Bonella-Duke</t>
  </si>
  <si>
    <t>George Huggett</t>
  </si>
  <si>
    <t>Fraser Hills</t>
  </si>
  <si>
    <t>Joe Cox</t>
  </si>
  <si>
    <t>Hal Rust D'Eye</t>
  </si>
  <si>
    <t>Gabriel Isaacs</t>
  </si>
  <si>
    <t>Joseph Mott</t>
  </si>
  <si>
    <t>Luca Thomson</t>
  </si>
  <si>
    <t>Hagen Mzee</t>
  </si>
  <si>
    <t>Leon Bradshaw</t>
  </si>
  <si>
    <t>Lucas Tallon-Viejo</t>
  </si>
  <si>
    <t>Hugo Domingos</t>
  </si>
  <si>
    <t>Lemuel Bodi-Ngwala</t>
  </si>
  <si>
    <t>Luke Ridley</t>
  </si>
  <si>
    <t>Joe Frew</t>
  </si>
  <si>
    <t>Marley Lockhart</t>
  </si>
  <si>
    <t>Osian Watson</t>
  </si>
  <si>
    <t>Laurie Baker</t>
  </si>
  <si>
    <t>Max Gaskin</t>
  </si>
  <si>
    <t>Reuben Anthony-Deyemo</t>
  </si>
  <si>
    <t>Matthew Kirk</t>
  </si>
  <si>
    <t>Max Young</t>
  </si>
  <si>
    <t>Reuben Jones</t>
  </si>
  <si>
    <t>Max Davies</t>
  </si>
  <si>
    <t>O'Shillou Johnson</t>
  </si>
  <si>
    <t>Rhys Underwood</t>
  </si>
  <si>
    <t>Reuben Henry-Daire</t>
  </si>
  <si>
    <t>Pearse Hegarty</t>
  </si>
  <si>
    <t>Sammy Ball</t>
  </si>
  <si>
    <t>Sadik Mohamed Ali</t>
  </si>
  <si>
    <t>Tariq Skeete</t>
  </si>
  <si>
    <t>Sam Elwood</t>
  </si>
  <si>
    <t>Warren Gardner</t>
  </si>
  <si>
    <t>Sam Keys</t>
  </si>
  <si>
    <t>Sam Kral-Waters</t>
  </si>
  <si>
    <t>Thomas Anderson</t>
  </si>
  <si>
    <t>Toby Irving</t>
  </si>
  <si>
    <t>Tom Rickards</t>
  </si>
  <si>
    <t>Callum Presnail</t>
  </si>
  <si>
    <t>Maidenhead</t>
  </si>
  <si>
    <t>Hugo Fleck Mc-Grath</t>
  </si>
  <si>
    <t>Ben Cook</t>
  </si>
  <si>
    <t>Jan Czarnomski</t>
  </si>
  <si>
    <t>Robert Oliver</t>
  </si>
  <si>
    <t>Pranav Srinivasan</t>
  </si>
  <si>
    <t>Rueben Bharj</t>
  </si>
  <si>
    <t>Adam Ulhaq</t>
  </si>
  <si>
    <t>Raja Khan</t>
  </si>
  <si>
    <t>Charlie Haig</t>
  </si>
  <si>
    <t>Callum Jones</t>
  </si>
  <si>
    <t>Toby Ralphs</t>
  </si>
  <si>
    <t>Michael-Lee Thorp</t>
  </si>
  <si>
    <t>Callum Nicoll</t>
  </si>
  <si>
    <t>Adam Frost</t>
  </si>
  <si>
    <t>Joshua Covas</t>
  </si>
  <si>
    <t>Adam Czarnomski</t>
  </si>
  <si>
    <t>Kevan Mcormack</t>
  </si>
  <si>
    <t>Jack Britton</t>
  </si>
  <si>
    <t>Harry Shrimpton</t>
  </si>
  <si>
    <t>Oscar Abrahamson</t>
  </si>
  <si>
    <t>Freddie Chalk</t>
  </si>
  <si>
    <t>Joshua Pope</t>
  </si>
  <si>
    <t>Chester Shen</t>
  </si>
  <si>
    <t>Lucas Norton</t>
  </si>
  <si>
    <t>Connor Wilcocks</t>
  </si>
  <si>
    <t>Annucha Hynes</t>
  </si>
  <si>
    <t>Dominic Mongere</t>
  </si>
  <si>
    <t>Ethan Towers</t>
  </si>
  <si>
    <t>William Wingrove</t>
  </si>
  <si>
    <t>Rahul Hared</t>
  </si>
  <si>
    <t>Fillipo D'Orazio</t>
  </si>
  <si>
    <t>Leo Boyes</t>
  </si>
  <si>
    <t>Javier Firma</t>
  </si>
  <si>
    <t>Charlie Elguezabal</t>
  </si>
  <si>
    <t>Felix Richardson</t>
  </si>
  <si>
    <t>George Godfrey</t>
  </si>
  <si>
    <t>Harry Baker</t>
  </si>
  <si>
    <t>Hayden Lynch</t>
  </si>
  <si>
    <t>Huw Robbins</t>
  </si>
  <si>
    <t>Joaquin Viejo</t>
  </si>
  <si>
    <t>Josh Smith</t>
  </si>
  <si>
    <t>Joshua Date</t>
  </si>
  <si>
    <t>Joshua Ponert</t>
  </si>
  <si>
    <t>Rohan Burton</t>
  </si>
  <si>
    <t>Roman Powell</t>
  </si>
  <si>
    <t>Sam Smith</t>
  </si>
  <si>
    <t>Zac Hayhurst</t>
  </si>
  <si>
    <t>Charlie Black</t>
  </si>
  <si>
    <t>Ben Britton</t>
  </si>
  <si>
    <t>Alasdair Poll</t>
  </si>
  <si>
    <t>Charlie Hoggarth</t>
  </si>
  <si>
    <t>Ben Morhall</t>
  </si>
  <si>
    <t>Andre Gennace</t>
  </si>
  <si>
    <t>Charlie Jones</t>
  </si>
  <si>
    <t>Charlie Borgnis</t>
  </si>
  <si>
    <t>Ben Rowe</t>
  </si>
  <si>
    <t>Ewan Mackinnon</t>
  </si>
  <si>
    <t>Christian Cairns</t>
  </si>
  <si>
    <t>Cameron Enser</t>
  </si>
  <si>
    <t>Finlay Harris</t>
  </si>
  <si>
    <t>Connor Law</t>
  </si>
  <si>
    <t>Curtis McWilliam</t>
  </si>
  <si>
    <t>Finley Collopy</t>
  </si>
  <si>
    <t>Edward Enser</t>
  </si>
  <si>
    <t>Danny  Wessely</t>
  </si>
  <si>
    <t>Harry Prescott</t>
  </si>
  <si>
    <t>Ethan Halliday</t>
  </si>
  <si>
    <t>Frank Cotter</t>
  </si>
  <si>
    <t>Ibrahim Choudhury</t>
  </si>
  <si>
    <t>James  Luhman</t>
  </si>
  <si>
    <t>Henry Fieldsend</t>
  </si>
  <si>
    <t>James Hall</t>
  </si>
  <si>
    <t>James Winship</t>
  </si>
  <si>
    <t>James Gardner</t>
  </si>
  <si>
    <t>Joshua Simms</t>
  </si>
  <si>
    <t>Jonty Curtis</t>
  </si>
  <si>
    <t>Kahlon Nneke</t>
  </si>
  <si>
    <t>Joshua Alexander</t>
  </si>
  <si>
    <t>James Shefford</t>
  </si>
  <si>
    <t>Joshua Williams</t>
  </si>
  <si>
    <t>Joe Carless</t>
  </si>
  <si>
    <t>Matthew Mule</t>
  </si>
  <si>
    <t>Lehlohonolo Mokhothu</t>
  </si>
  <si>
    <t>Jonah  McCafferty</t>
  </si>
  <si>
    <t>Nathan McWilliam</t>
  </si>
  <si>
    <t>Matthew  Chidede</t>
  </si>
  <si>
    <t>Louis Agopian</t>
  </si>
  <si>
    <t>Nathan Rollins</t>
  </si>
  <si>
    <t>Nicholas Didaskalou</t>
  </si>
  <si>
    <t>Olly Joint</t>
  </si>
  <si>
    <t>Nikita Scepunov</t>
  </si>
  <si>
    <t>Oliver Barrett</t>
  </si>
  <si>
    <t>Sam Rimmer</t>
  </si>
  <si>
    <t>Oliver Anderson</t>
  </si>
  <si>
    <t>Sam Green</t>
  </si>
  <si>
    <t>Oscar Bailey</t>
  </si>
  <si>
    <t>Samuel Marney</t>
  </si>
  <si>
    <t>Riley Hadley Tippett</t>
  </si>
  <si>
    <t>Riley Howe</t>
  </si>
  <si>
    <t>Samuel Johnson</t>
  </si>
  <si>
    <t>Sebastian Piney</t>
  </si>
  <si>
    <t>Tathan Brooks</t>
  </si>
  <si>
    <t>Toby Splain</t>
  </si>
  <si>
    <t>Arthur Saldaev</t>
  </si>
  <si>
    <t>Bracknell</t>
  </si>
  <si>
    <t>Shotput</t>
  </si>
  <si>
    <t>Ethan Webb</t>
  </si>
  <si>
    <t>Jack Horsted-Mapepa</t>
  </si>
  <si>
    <t>John Youd</t>
  </si>
  <si>
    <t>Liam Gould</t>
  </si>
  <si>
    <t>William Shefford</t>
  </si>
  <si>
    <t>Ben Ware</t>
  </si>
  <si>
    <t>Reece Knight</t>
  </si>
  <si>
    <t>Ethan Kendall</t>
  </si>
  <si>
    <t>Kyle Cochrane</t>
  </si>
  <si>
    <t>Barney Jackman</t>
  </si>
  <si>
    <t>Ben Watkins</t>
  </si>
  <si>
    <t>Daniel Shattock</t>
  </si>
  <si>
    <t>Sean Over</t>
  </si>
  <si>
    <t>Adam Duke</t>
  </si>
  <si>
    <t>Archie Ellis</t>
  </si>
  <si>
    <t>Cameron Zack</t>
  </si>
  <si>
    <t>Joseph Davies</t>
  </si>
  <si>
    <t>Oliver Pickup</t>
  </si>
  <si>
    <t>Reiss Guest</t>
  </si>
  <si>
    <t>Theo McFadden</t>
  </si>
  <si>
    <t>Harry Ware</t>
  </si>
  <si>
    <t>Charlie Turner</t>
  </si>
  <si>
    <t>Alex Bishop</t>
  </si>
  <si>
    <t>Logan Bateman</t>
  </si>
  <si>
    <t>Dylan Spencer</t>
  </si>
  <si>
    <t>Edward Broadhead</t>
  </si>
  <si>
    <t>Edward Henderson</t>
  </si>
  <si>
    <t>George Manolis</t>
  </si>
  <si>
    <t>Isaac Whiddett</t>
  </si>
  <si>
    <t>Tom Henderson</t>
  </si>
  <si>
    <t>George Christmas</t>
  </si>
  <si>
    <t>Isaac Wong</t>
  </si>
  <si>
    <t>Ben Smith-Bannister</t>
  </si>
  <si>
    <t>Toby Spencer</t>
  </si>
  <si>
    <t>William Cobbet</t>
  </si>
  <si>
    <t>Aiden Elford</t>
  </si>
  <si>
    <t>George Broadhead</t>
  </si>
  <si>
    <t>Tyla Guest</t>
  </si>
  <si>
    <t>Michael Gar</t>
  </si>
  <si>
    <t>Johnny Kershaw</t>
  </si>
  <si>
    <t>Sam Bodoano</t>
  </si>
  <si>
    <t>Ethan Scott</t>
  </si>
  <si>
    <t>Liam Stone</t>
  </si>
  <si>
    <t>Finn Canning</t>
  </si>
  <si>
    <t>Lex Wilkinson</t>
  </si>
  <si>
    <t>Ben James</t>
  </si>
  <si>
    <t>Zavi Zinman</t>
  </si>
  <si>
    <t>Marcus Hibbins</t>
  </si>
  <si>
    <t>Benjamin Broadhead</t>
  </si>
  <si>
    <t>Thomas Taylor</t>
  </si>
  <si>
    <t>Scott Newlove</t>
  </si>
  <si>
    <t>Sydney Newlove</t>
  </si>
  <si>
    <t>Alex Didaskalou</t>
  </si>
  <si>
    <t>Evan Hardy</t>
  </si>
  <si>
    <t>Alexander Didaskalou</t>
  </si>
  <si>
    <t>Bertie Warren</t>
  </si>
  <si>
    <t>Aaron Bateman</t>
  </si>
  <si>
    <t>Harvey Sutton</t>
  </si>
  <si>
    <t>Harry Ellis</t>
  </si>
  <si>
    <t>Sebastian Baker</t>
  </si>
  <si>
    <t>Nafay Khan</t>
  </si>
  <si>
    <t>Ethan Adisi-Musgrove</t>
  </si>
  <si>
    <t>Joshua Claassen</t>
  </si>
  <si>
    <t>Oliver Lewis</t>
  </si>
  <si>
    <t>Ekene Ijeomah</t>
  </si>
  <si>
    <t>Kai Norbron</t>
  </si>
  <si>
    <t>Nick Mannke</t>
  </si>
  <si>
    <t>Callum McMahon</t>
  </si>
  <si>
    <t>Adam Sfendla</t>
  </si>
  <si>
    <t>Aman Marwaha</t>
  </si>
  <si>
    <t>Samuel Scott</t>
  </si>
  <si>
    <t>Charlie Hodson</t>
  </si>
  <si>
    <t>Alexander Pennycooke</t>
  </si>
  <si>
    <t>Dylan Val</t>
  </si>
  <si>
    <t>Isiah Samuel</t>
  </si>
  <si>
    <t>Jack Stevens</t>
  </si>
  <si>
    <t>Lionel Owona</t>
  </si>
  <si>
    <t>Samuel Johnston</t>
  </si>
  <si>
    <t>Brandon Tchoudi</t>
  </si>
  <si>
    <t>Amar Babhania</t>
  </si>
  <si>
    <t>Oliver Layfield</t>
  </si>
  <si>
    <t>Christopher Williams</t>
  </si>
  <si>
    <t>Jaskaran Kharay</t>
  </si>
  <si>
    <t>Mackenzie Lothian</t>
  </si>
  <si>
    <t>James Badham</t>
  </si>
  <si>
    <t>Jake Lewington</t>
  </si>
  <si>
    <t>Joseph Caesar</t>
  </si>
  <si>
    <t>Ilan Bisschops</t>
  </si>
  <si>
    <t>Mark Stringer</t>
  </si>
  <si>
    <t>Monty Gurney</t>
  </si>
  <si>
    <t>Jonathon Brew</t>
  </si>
  <si>
    <t>Marvin Tchangwa</t>
  </si>
  <si>
    <t>Jack Campbell</t>
  </si>
  <si>
    <t>Cameron McMahon</t>
  </si>
  <si>
    <t>Oliver Cloherty</t>
  </si>
  <si>
    <t>Kaif Rizvi</t>
  </si>
  <si>
    <t>Samuel Helsby</t>
  </si>
  <si>
    <t>Pavit Kullar</t>
  </si>
  <si>
    <t>Akhil Paleti</t>
  </si>
  <si>
    <t>Matthew Knight</t>
  </si>
  <si>
    <t>Oscar Mabon</t>
  </si>
  <si>
    <t>Tyler Lawrence</t>
  </si>
  <si>
    <t>Nathan McCormack</t>
  </si>
  <si>
    <t>Zach Richardson</t>
  </si>
  <si>
    <t>Harrison Kingston</t>
  </si>
  <si>
    <t>James Garner</t>
  </si>
  <si>
    <t>Anton Joseph</t>
  </si>
  <si>
    <t>Joseph Brockhurst</t>
  </si>
  <si>
    <t>Theo Cheshire</t>
  </si>
  <si>
    <t>Samuel Clifton</t>
  </si>
  <si>
    <t>Hugo Blackwood</t>
  </si>
  <si>
    <t>Sam Hinton</t>
  </si>
  <si>
    <t>Luke Dronfield</t>
  </si>
  <si>
    <t>Samuel Sherlock</t>
  </si>
  <si>
    <t>Thomas Hardman</t>
  </si>
  <si>
    <t>Henry McDonald</t>
  </si>
  <si>
    <t>Quentin Pritchard</t>
  </si>
  <si>
    <t>Oliver Hardman</t>
  </si>
  <si>
    <t>Rapheal Rivero-Stevenet</t>
  </si>
  <si>
    <t>Kay Davies</t>
  </si>
  <si>
    <t>Lawrence Pritchard</t>
  </si>
  <si>
    <t xml:space="preserve">A </t>
  </si>
  <si>
    <t>Toby Dronfield</t>
  </si>
  <si>
    <t>Benjamin Whiddett</t>
  </si>
  <si>
    <t>Philip Kakari</t>
  </si>
  <si>
    <t>Basingstoke &amp; MH</t>
  </si>
  <si>
    <t>Daniel Roche</t>
  </si>
  <si>
    <t>2.14.9</t>
  </si>
  <si>
    <t>2.20.6</t>
  </si>
  <si>
    <t>2.22.2</t>
  </si>
  <si>
    <t>2.24.8</t>
  </si>
  <si>
    <t>2.33.7</t>
  </si>
  <si>
    <t>2.38.4</t>
  </si>
  <si>
    <t>2.49.8</t>
  </si>
  <si>
    <t>3.16.3</t>
  </si>
  <si>
    <t>2.21.1</t>
  </si>
  <si>
    <t>2.21.3</t>
  </si>
  <si>
    <t>2.21.6</t>
  </si>
  <si>
    <t>2.34.4</t>
  </si>
  <si>
    <t>2.38.1</t>
  </si>
  <si>
    <t>2.41.5</t>
  </si>
  <si>
    <t>2.53.2</t>
  </si>
  <si>
    <t>2.17.1</t>
  </si>
  <si>
    <t>2.23.1</t>
  </si>
  <si>
    <t>Bailey Roberts</t>
  </si>
  <si>
    <t>Tony  Holley</t>
  </si>
  <si>
    <t>6=</t>
  </si>
  <si>
    <t>Shot Putt</t>
  </si>
  <si>
    <t>1=</t>
  </si>
  <si>
    <t>Osan Watson</t>
  </si>
  <si>
    <t>2=</t>
  </si>
  <si>
    <t>2.44.3</t>
  </si>
  <si>
    <t>2.46.1</t>
  </si>
  <si>
    <t>2.49.3</t>
  </si>
  <si>
    <t>2.52.7</t>
  </si>
  <si>
    <t>2.53.6</t>
  </si>
  <si>
    <t>2.58.8</t>
  </si>
  <si>
    <t>3.00.9</t>
  </si>
  <si>
    <t>3.01.6</t>
  </si>
  <si>
    <t>3.02.5</t>
  </si>
  <si>
    <t>2.37.8</t>
  </si>
  <si>
    <t>2.43.6</t>
  </si>
  <si>
    <t>2.45.9</t>
  </si>
  <si>
    <t>2.46.0</t>
  </si>
  <si>
    <t>2.48.7</t>
  </si>
  <si>
    <t>2.50.9</t>
  </si>
  <si>
    <t>2.57.2</t>
  </si>
  <si>
    <t>3.09.8</t>
  </si>
  <si>
    <t>No Mark</t>
  </si>
  <si>
    <t>Jack Johnson</t>
  </si>
  <si>
    <t>1.55.4</t>
  </si>
  <si>
    <t>2.09.0</t>
  </si>
  <si>
    <t>2.10.1</t>
  </si>
  <si>
    <t>2.10.8</t>
  </si>
  <si>
    <t>2.11.6</t>
  </si>
  <si>
    <t>2.12.8</t>
  </si>
  <si>
    <t>2.16.9</t>
  </si>
  <si>
    <t>2.18.3</t>
  </si>
  <si>
    <t>2.19.2</t>
  </si>
  <si>
    <t>2.19.4</t>
  </si>
  <si>
    <t>2.20.8</t>
  </si>
  <si>
    <t>2.22.3</t>
  </si>
  <si>
    <t>2.24.0</t>
  </si>
  <si>
    <t>2.12.9</t>
  </si>
  <si>
    <t>1.56.0</t>
  </si>
  <si>
    <t>1.57.8</t>
  </si>
  <si>
    <t>2.02.2</t>
  </si>
  <si>
    <t>2.06.0</t>
  </si>
  <si>
    <t>2.08.4</t>
  </si>
  <si>
    <t>2.08.8</t>
  </si>
  <si>
    <t>2.13.4</t>
  </si>
  <si>
    <t>2.14.3</t>
  </si>
  <si>
    <t>2.16.5</t>
  </si>
  <si>
    <t>2.17.9</t>
  </si>
  <si>
    <t>2.18.1</t>
  </si>
  <si>
    <t>2.13.9</t>
  </si>
  <si>
    <t>5:49.4+D411:L433</t>
  </si>
  <si>
    <t>29.10</t>
  </si>
  <si>
    <t>A+D15D159:L182</t>
  </si>
  <si>
    <t>NJR</t>
  </si>
  <si>
    <t>4.46.9</t>
  </si>
  <si>
    <t>4.53.2</t>
  </si>
  <si>
    <t>3.24.1</t>
  </si>
  <si>
    <t>3.25.0</t>
  </si>
  <si>
    <t>3.26.0</t>
  </si>
  <si>
    <t>3.32.1</t>
  </si>
  <si>
    <t>3.33.5</t>
  </si>
  <si>
    <t>3.35.8</t>
  </si>
  <si>
    <t>3.52.8</t>
  </si>
  <si>
    <t>3.53.1</t>
  </si>
  <si>
    <t>4.12.6</t>
  </si>
  <si>
    <t>4.25.0</t>
  </si>
  <si>
    <t>4.33.7</t>
  </si>
  <si>
    <t>4.58.9</t>
  </si>
  <si>
    <t>5.00.7</t>
  </si>
  <si>
    <t>5.22.4</t>
  </si>
  <si>
    <t>5.25.5</t>
  </si>
  <si>
    <t>5.38.2</t>
  </si>
  <si>
    <t>5.54.2</t>
  </si>
  <si>
    <t>6.04.6</t>
  </si>
  <si>
    <t>7.55.4</t>
  </si>
  <si>
    <t>4.38.3</t>
  </si>
  <si>
    <t>4.40.2</t>
  </si>
  <si>
    <t>5.04.5</t>
  </si>
  <si>
    <t>5.08.7</t>
  </si>
  <si>
    <t>5.10.3</t>
  </si>
  <si>
    <t>5.19.2</t>
  </si>
  <si>
    <t>5.19.5</t>
  </si>
  <si>
    <t>5.21.8</t>
  </si>
  <si>
    <t>5.22.0</t>
  </si>
  <si>
    <t>5.43.1</t>
  </si>
  <si>
    <t>Hillingdon AC</t>
  </si>
  <si>
    <t>Harrison Dabiri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</si>
</sst>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F800]dddd\,\ mmmm\ dd\,\ yyyy"/>
    <numFmt numFmtId="166" formatCode="[$-809]General"/>
    <numFmt numFmtId="167" formatCode="mm:ss.00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2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u/>
      <sz val="20"/>
      <name val="Arial"/>
      <family val="2"/>
    </font>
    <font>
      <b/>
      <sz val="20"/>
      <color indexed="81"/>
      <name val="Tahoma"/>
      <family val="2"/>
    </font>
    <font>
      <sz val="20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24"/>
      <name val="Arial Black"/>
      <family val="2"/>
    </font>
    <font>
      <b/>
      <u/>
      <sz val="26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sz val="5"/>
      <name val="Arial"/>
      <family val="2"/>
    </font>
    <font>
      <b/>
      <sz val="22"/>
      <name val="Arial"/>
      <family val="2"/>
    </font>
    <font>
      <sz val="14"/>
      <color indexed="8"/>
      <name val="Arial"/>
      <family val="2"/>
    </font>
    <font>
      <b/>
      <u/>
      <sz val="14"/>
      <color indexed="8"/>
      <name val="Arial"/>
      <family val="2"/>
    </font>
    <font>
      <u/>
      <sz val="14"/>
      <name val="Arial"/>
      <family val="2"/>
    </font>
    <font>
      <sz val="9"/>
      <color indexed="81"/>
      <name val="Tahoma"/>
      <family val="2"/>
    </font>
    <font>
      <sz val="14"/>
      <color indexed="81"/>
      <name val="Tahoma"/>
      <family val="2"/>
    </font>
    <font>
      <sz val="11"/>
      <color rgb="FF000000"/>
      <name val="Calibri"/>
      <family val="2"/>
    </font>
    <font>
      <sz val="26"/>
      <name val="Arial"/>
      <family val="2"/>
    </font>
    <font>
      <sz val="28"/>
      <name val="Arial"/>
      <family val="2"/>
    </font>
    <font>
      <sz val="9"/>
      <name val="Arial"/>
      <family val="2"/>
    </font>
    <font>
      <b/>
      <sz val="3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4"/>
      <color rgb="FFFF0000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10"/>
      <color theme="0" tint="-0.14999847407452621"/>
      <name val="Arial"/>
      <family val="2"/>
    </font>
    <font>
      <b/>
      <sz val="14"/>
      <color theme="0" tint="-0.14999847407452621"/>
      <name val="Arial"/>
      <family val="2"/>
    </font>
    <font>
      <b/>
      <sz val="12"/>
      <color indexed="81"/>
      <name val="Tahoma"/>
      <family val="2"/>
    </font>
    <font>
      <sz val="12"/>
      <color theme="1"/>
      <name val="Arial Narrow"/>
      <family val="2"/>
    </font>
    <font>
      <sz val="12"/>
      <color rgb="FF000000"/>
      <name val="Calibri"/>
      <family val="2"/>
      <scheme val="minor"/>
    </font>
    <font>
      <sz val="12"/>
      <color rgb="FFFF000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38" fillId="0" borderId="0"/>
    <xf numFmtId="0" fontId="7" fillId="0" borderId="0"/>
    <xf numFmtId="0" fontId="25" fillId="0" borderId="0"/>
    <xf numFmtId="0" fontId="1" fillId="0" borderId="0"/>
    <xf numFmtId="0" fontId="43" fillId="0" borderId="0"/>
  </cellStyleXfs>
  <cellXfs count="570">
    <xf numFmtId="0" fontId="0" fillId="0" borderId="0" xfId="0"/>
    <xf numFmtId="0" fontId="3" fillId="0" borderId="0" xfId="0" applyFont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7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/>
    <xf numFmtId="0" fontId="0" fillId="0" borderId="0" xfId="0" applyBorder="1"/>
    <xf numFmtId="2" fontId="16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/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/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quotePrefix="1" applyFont="1" applyFill="1" applyBorder="1" applyAlignment="1">
      <alignment horizontal="center" vertical="center"/>
    </xf>
    <xf numFmtId="0" fontId="10" fillId="0" borderId="0" xfId="0" quotePrefix="1" applyFont="1" applyFill="1" applyBorder="1"/>
    <xf numFmtId="0" fontId="10" fillId="0" borderId="0" xfId="0" applyFont="1" applyFill="1" applyBorder="1" applyAlignment="1"/>
    <xf numFmtId="49" fontId="10" fillId="0" borderId="0" xfId="0" applyNumberFormat="1" applyFont="1" applyFill="1" applyAlignment="1">
      <alignment horizontal="center" vertical="center"/>
    </xf>
    <xf numFmtId="2" fontId="16" fillId="0" borderId="1" xfId="0" applyNumberFormat="1" applyFont="1" applyBorder="1" applyAlignment="1">
      <alignment horizontal="center"/>
    </xf>
    <xf numFmtId="47" fontId="16" fillId="0" borderId="1" xfId="0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 vertical="center"/>
    </xf>
    <xf numFmtId="47" fontId="10" fillId="0" borderId="0" xfId="0" applyNumberFormat="1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7" fontId="16" fillId="0" borderId="0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16" fillId="0" borderId="1" xfId="0" applyFont="1" applyFill="1" applyBorder="1"/>
    <xf numFmtId="2" fontId="16" fillId="0" borderId="1" xfId="0" applyNumberFormat="1" applyFont="1" applyFill="1" applyBorder="1" applyAlignment="1">
      <alignment horizontal="center"/>
    </xf>
    <xf numFmtId="47" fontId="16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2" fontId="16" fillId="0" borderId="0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8" fillId="0" borderId="0" xfId="3" applyFont="1" applyBorder="1" applyAlignment="1">
      <alignment horizontal="center" vertical="center" textRotation="90" wrapText="1"/>
    </xf>
    <xf numFmtId="0" fontId="5" fillId="0" borderId="0" xfId="3" applyFont="1" applyFill="1" applyAlignment="1">
      <alignment horizontal="center"/>
    </xf>
    <xf numFmtId="2" fontId="8" fillId="0" borderId="0" xfId="3" applyNumberFormat="1" applyFont="1" applyBorder="1" applyAlignment="1">
      <alignment horizontal="center" vertical="center" textRotation="90" wrapText="1"/>
    </xf>
    <xf numFmtId="0" fontId="8" fillId="0" borderId="0" xfId="3" applyFont="1" applyFill="1" applyAlignment="1">
      <alignment vertical="center" textRotation="90"/>
    </xf>
    <xf numFmtId="0" fontId="29" fillId="0" borderId="0" xfId="3" applyFont="1" applyFill="1" applyBorder="1" applyAlignment="1">
      <alignment horizontal="center"/>
    </xf>
    <xf numFmtId="0" fontId="29" fillId="0" borderId="0" xfId="3" applyFont="1" applyFill="1"/>
    <xf numFmtId="0" fontId="29" fillId="0" borderId="0" xfId="3" applyFont="1" applyFill="1" applyBorder="1"/>
    <xf numFmtId="0" fontId="29" fillId="0" borderId="1" xfId="3" applyFont="1" applyFill="1" applyBorder="1"/>
    <xf numFmtId="0" fontId="8" fillId="0" borderId="0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47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5" fillId="0" borderId="1" xfId="0" quotePrefix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47" fontId="10" fillId="0" borderId="0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0" fillId="0" borderId="1" xfId="0" quotePrefix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4"/>
    </xf>
    <xf numFmtId="0" fontId="0" fillId="0" borderId="0" xfId="0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3" fillId="0" borderId="0" xfId="0" applyFont="1"/>
    <xf numFmtId="47" fontId="33" fillId="0" borderId="0" xfId="0" applyNumberFormat="1" applyFont="1"/>
    <xf numFmtId="2" fontId="33" fillId="0" borderId="0" xfId="0" applyNumberFormat="1" applyFont="1"/>
    <xf numFmtId="0" fontId="8" fillId="0" borderId="1" xfId="0" applyFont="1" applyFill="1" applyBorder="1" applyAlignment="1" applyProtection="1">
      <alignment horizontal="center" vertical="center"/>
      <protection locked="0"/>
    </xf>
    <xf numFmtId="2" fontId="8" fillId="0" borderId="1" xfId="0" quotePrefix="1" applyNumberFormat="1" applyFont="1" applyFill="1" applyBorder="1" applyAlignment="1" applyProtection="1">
      <alignment horizontal="center" vertical="center"/>
      <protection locked="0"/>
    </xf>
    <xf numFmtId="47" fontId="8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/>
    <xf numFmtId="0" fontId="18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6" fillId="3" borderId="1" xfId="0" applyFont="1" applyFill="1" applyBorder="1"/>
    <xf numFmtId="2" fontId="16" fillId="3" borderId="1" xfId="0" applyNumberFormat="1" applyFont="1" applyFill="1" applyBorder="1" applyAlignment="1">
      <alignment horizontal="center"/>
    </xf>
    <xf numFmtId="47" fontId="16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5" fillId="0" borderId="0" xfId="3" applyFont="1" applyFill="1" applyAlignment="1">
      <alignment vertical="center" textRotation="90"/>
    </xf>
    <xf numFmtId="0" fontId="13" fillId="0" borderId="1" xfId="3" applyFont="1" applyFill="1" applyBorder="1" applyAlignment="1">
      <alignment horizontal="left" vertical="center"/>
    </xf>
    <xf numFmtId="0" fontId="29" fillId="0" borderId="0" xfId="3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167" fontId="8" fillId="0" borderId="1" xfId="0" quotePrefix="1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/>
    <xf numFmtId="0" fontId="33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7" fillId="0" borderId="0" xfId="2" applyFont="1"/>
    <xf numFmtId="0" fontId="7" fillId="0" borderId="13" xfId="2" applyFont="1" applyBorder="1"/>
    <xf numFmtId="0" fontId="40" fillId="0" borderId="0" xfId="2" applyFont="1" applyAlignment="1">
      <alignment horizontal="center" vertical="top"/>
    </xf>
    <xf numFmtId="0" fontId="7" fillId="0" borderId="0" xfId="2" applyFont="1" applyBorder="1"/>
    <xf numFmtId="0" fontId="7" fillId="0" borderId="0" xfId="2" applyFont="1" applyBorder="1" applyAlignment="1">
      <alignment horizontal="center" vertical="center"/>
    </xf>
    <xf numFmtId="0" fontId="7" fillId="8" borderId="1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left" vertical="center" indent="1"/>
    </xf>
    <xf numFmtId="0" fontId="40" fillId="0" borderId="0" xfId="2" applyFont="1" applyBorder="1" applyAlignment="1">
      <alignment horizontal="center" vertical="top"/>
    </xf>
    <xf numFmtId="0" fontId="7" fillId="0" borderId="1" xfId="2" applyFont="1" applyBorder="1" applyAlignment="1">
      <alignment horizontal="center" vertical="center" wrapText="1"/>
    </xf>
    <xf numFmtId="0" fontId="7" fillId="0" borderId="1" xfId="2" quotePrefix="1" applyFont="1" applyBorder="1" applyAlignment="1">
      <alignment horizontal="center" vertical="center" wrapText="1"/>
    </xf>
    <xf numFmtId="0" fontId="7" fillId="8" borderId="1" xfId="2" quotePrefix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left" vertical="center" indent="1"/>
    </xf>
    <xf numFmtId="0" fontId="7" fillId="0" borderId="0" xfId="2" applyFill="1"/>
    <xf numFmtId="0" fontId="7" fillId="0" borderId="13" xfId="2" applyBorder="1"/>
    <xf numFmtId="0" fontId="7" fillId="0" borderId="0" xfId="2"/>
    <xf numFmtId="0" fontId="7" fillId="0" borderId="0" xfId="2" applyBorder="1"/>
    <xf numFmtId="20" fontId="10" fillId="0" borderId="1" xfId="2" applyNumberFormat="1" applyFont="1" applyBorder="1" applyAlignment="1">
      <alignment horizontal="right" vertical="center" wrapText="1"/>
    </xf>
    <xf numFmtId="1" fontId="10" fillId="0" borderId="1" xfId="2" applyNumberFormat="1" applyFont="1" applyBorder="1" applyAlignment="1">
      <alignment horizontal="center" vertical="center" wrapText="1"/>
    </xf>
    <xf numFmtId="0" fontId="3" fillId="0" borderId="0" xfId="2" applyFont="1" applyFill="1" applyAlignment="1">
      <alignment vertical="top"/>
    </xf>
    <xf numFmtId="0" fontId="10" fillId="3" borderId="1" xfId="2" quotePrefix="1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2" fontId="10" fillId="3" borderId="1" xfId="2" applyNumberFormat="1" applyFont="1" applyFill="1" applyBorder="1" applyAlignment="1">
      <alignment horizontal="center" vertical="center"/>
    </xf>
    <xf numFmtId="0" fontId="10" fillId="0" borderId="1" xfId="2" applyFont="1" applyBorder="1" applyAlignment="1">
      <alignment horizontal="left" vertical="center" indent="2"/>
    </xf>
    <xf numFmtId="0" fontId="10" fillId="0" borderId="1" xfId="2" applyFont="1" applyBorder="1" applyAlignment="1">
      <alignment horizontal="center" vertical="center"/>
    </xf>
    <xf numFmtId="0" fontId="10" fillId="0" borderId="13" xfId="2" applyFont="1" applyBorder="1" applyAlignment="1">
      <alignment vertical="top"/>
    </xf>
    <xf numFmtId="0" fontId="6" fillId="0" borderId="2" xfId="2" applyFont="1" applyBorder="1" applyAlignment="1">
      <alignment horizontal="left" vertical="center" indent="1"/>
    </xf>
    <xf numFmtId="0" fontId="6" fillId="0" borderId="2" xfId="2" applyFont="1" applyBorder="1" applyAlignment="1">
      <alignment horizontal="center" vertical="center"/>
    </xf>
    <xf numFmtId="0" fontId="10" fillId="0" borderId="0" xfId="2" applyFont="1" applyAlignment="1">
      <alignment vertical="top"/>
    </xf>
    <xf numFmtId="0" fontId="3" fillId="0" borderId="0" xfId="2" applyFont="1" applyFill="1"/>
    <xf numFmtId="0" fontId="7" fillId="7" borderId="1" xfId="2" applyFont="1" applyFill="1" applyBorder="1"/>
    <xf numFmtId="0" fontId="7" fillId="7" borderId="1" xfId="2" quotePrefix="1" applyFont="1" applyFill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 vertical="center"/>
    </xf>
    <xf numFmtId="0" fontId="7" fillId="7" borderId="1" xfId="2" applyFont="1" applyFill="1" applyBorder="1" applyAlignment="1" applyProtection="1">
      <alignment horizontal="center" vertical="center"/>
      <protection locked="0"/>
    </xf>
    <xf numFmtId="0" fontId="7" fillId="0" borderId="1" xfId="2" applyFont="1" applyFill="1" applyBorder="1" applyAlignment="1" applyProtection="1">
      <alignment horizontal="left" vertical="center" indent="2"/>
      <protection locked="0"/>
    </xf>
    <xf numFmtId="0" fontId="7" fillId="0" borderId="1" xfId="2" applyFont="1" applyFill="1" applyBorder="1" applyAlignment="1" applyProtection="1">
      <alignment horizontal="left" vertical="center" indent="1"/>
      <protection locked="0"/>
    </xf>
    <xf numFmtId="0" fontId="7" fillId="0" borderId="1" xfId="2" applyFont="1" applyBorder="1" applyAlignment="1" applyProtection="1">
      <alignment horizontal="left" vertical="center" indent="1"/>
      <protection locked="0"/>
    </xf>
    <xf numFmtId="0" fontId="7" fillId="0" borderId="7" xfId="2" applyFont="1" applyBorder="1"/>
    <xf numFmtId="0" fontId="41" fillId="0" borderId="1" xfId="2" applyFont="1" applyFill="1" applyBorder="1" applyAlignment="1">
      <alignment horizontal="center" vertical="center"/>
    </xf>
    <xf numFmtId="0" fontId="41" fillId="0" borderId="1" xfId="2" applyFont="1" applyBorder="1" applyAlignment="1">
      <alignment horizontal="center"/>
    </xf>
    <xf numFmtId="0" fontId="41" fillId="0" borderId="0" xfId="2" applyFont="1" applyFill="1" applyBorder="1" applyAlignment="1">
      <alignment horizontal="center" vertical="center"/>
    </xf>
    <xf numFmtId="0" fontId="7" fillId="3" borderId="0" xfId="2" applyFill="1" applyAlignment="1">
      <alignment horizontal="center" vertical="center"/>
    </xf>
    <xf numFmtId="2" fontId="7" fillId="3" borderId="0" xfId="2" applyNumberFormat="1" applyFill="1" applyAlignment="1">
      <alignment horizontal="center" vertical="center"/>
    </xf>
    <xf numFmtId="0" fontId="7" fillId="0" borderId="0" xfId="2" applyAlignment="1">
      <alignment horizontal="left" vertical="center" indent="2"/>
    </xf>
    <xf numFmtId="0" fontId="7" fillId="0" borderId="0" xfId="2" applyAlignment="1">
      <alignment horizontal="center" vertical="center"/>
    </xf>
    <xf numFmtId="0" fontId="7" fillId="0" borderId="0" xfId="2" applyFont="1" applyAlignment="1">
      <alignment horizontal="left" vertical="center" indent="1"/>
    </xf>
    <xf numFmtId="0" fontId="7" fillId="0" borderId="0" xfId="2" applyFont="1" applyAlignment="1">
      <alignment horizontal="center" vertical="center"/>
    </xf>
    <xf numFmtId="0" fontId="42" fillId="0" borderId="4" xfId="2" applyFont="1" applyFill="1" applyBorder="1" applyAlignment="1">
      <alignment vertical="center" wrapText="1"/>
    </xf>
    <xf numFmtId="0" fontId="42" fillId="0" borderId="10" xfId="2" applyFont="1" applyFill="1" applyBorder="1" applyAlignment="1">
      <alignment vertical="center" wrapText="1"/>
    </xf>
    <xf numFmtId="0" fontId="3" fillId="0" borderId="0" xfId="2" applyFont="1" applyFill="1" applyBorder="1"/>
    <xf numFmtId="0" fontId="42" fillId="0" borderId="0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left" vertical="center" indent="2"/>
    </xf>
    <xf numFmtId="0" fontId="10" fillId="0" borderId="1" xfId="2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1" fontId="3" fillId="0" borderId="0" xfId="2" applyNumberFormat="1" applyFont="1" applyFill="1"/>
    <xf numFmtId="0" fontId="7" fillId="3" borderId="1" xfId="2" applyFont="1" applyFill="1" applyBorder="1"/>
    <xf numFmtId="0" fontId="7" fillId="3" borderId="1" xfId="2" quotePrefix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center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7" fillId="0" borderId="1" xfId="2" applyFont="1" applyBorder="1" applyAlignment="1">
      <alignment horizontal="center"/>
    </xf>
    <xf numFmtId="0" fontId="25" fillId="0" borderId="1" xfId="2" applyFont="1" applyBorder="1" applyAlignment="1">
      <alignment horizontal="center" vertical="center"/>
    </xf>
    <xf numFmtId="0" fontId="7" fillId="3" borderId="3" xfId="2" quotePrefix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 indent="1"/>
    </xf>
    <xf numFmtId="0" fontId="7" fillId="0" borderId="1" xfId="2" applyFont="1" applyBorder="1"/>
    <xf numFmtId="0" fontId="7" fillId="0" borderId="1" xfId="2" applyFont="1" applyBorder="1" applyAlignment="1" applyProtection="1">
      <alignment horizontal="left" vertical="center" indent="2"/>
      <protection locked="0"/>
    </xf>
    <xf numFmtId="0" fontId="7" fillId="0" borderId="0" xfId="2" applyBorder="1" applyAlignment="1">
      <alignment horizontal="center" vertical="center"/>
    </xf>
    <xf numFmtId="0" fontId="7" fillId="0" borderId="0" xfId="2" applyFill="1" applyAlignment="1">
      <alignment horizontal="center" vertical="center"/>
    </xf>
    <xf numFmtId="2" fontId="7" fillId="0" borderId="0" xfId="2" applyNumberFormat="1" applyFill="1" applyAlignment="1">
      <alignment horizontal="center" vertical="center"/>
    </xf>
    <xf numFmtId="0" fontId="8" fillId="0" borderId="0" xfId="3" applyFont="1" applyFill="1" applyBorder="1" applyAlignment="1">
      <alignment horizontal="center" vertical="center" textRotation="90" wrapText="1"/>
    </xf>
    <xf numFmtId="2" fontId="8" fillId="0" borderId="0" xfId="3" applyNumberFormat="1" applyFont="1" applyFill="1" applyBorder="1" applyAlignment="1">
      <alignment horizontal="center" vertical="center" textRotation="90" wrapText="1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vertical="center" textRotation="90"/>
    </xf>
    <xf numFmtId="0" fontId="13" fillId="0" borderId="15" xfId="3" applyFont="1" applyFill="1" applyBorder="1" applyAlignment="1">
      <alignment horizontal="center" vertical="center"/>
    </xf>
    <xf numFmtId="0" fontId="13" fillId="0" borderId="18" xfId="3" applyFont="1" applyFill="1" applyBorder="1" applyAlignment="1">
      <alignment horizontal="center" vertical="center" wrapText="1"/>
    </xf>
    <xf numFmtId="0" fontId="28" fillId="0" borderId="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textRotation="90" wrapText="1"/>
    </xf>
    <xf numFmtId="0" fontId="8" fillId="4" borderId="3" xfId="2" applyFont="1" applyFill="1" applyBorder="1" applyAlignment="1">
      <alignment horizontal="center" vertical="center" textRotation="90" wrapText="1"/>
    </xf>
    <xf numFmtId="0" fontId="8" fillId="0" borderId="3" xfId="2" applyFont="1" applyBorder="1" applyAlignment="1">
      <alignment horizontal="center" vertical="center" textRotation="90" wrapText="1"/>
    </xf>
    <xf numFmtId="0" fontId="5" fillId="0" borderId="11" xfId="2" applyFont="1" applyFill="1" applyBorder="1" applyAlignment="1">
      <alignment horizontal="center" vertical="center" wrapText="1"/>
    </xf>
    <xf numFmtId="0" fontId="28" fillId="0" borderId="21" xfId="2" applyFont="1" applyFill="1" applyBorder="1" applyAlignment="1">
      <alignment horizontal="center" vertical="center" wrapText="1"/>
    </xf>
    <xf numFmtId="0" fontId="8" fillId="6" borderId="3" xfId="2" applyFont="1" applyFill="1" applyBorder="1" applyAlignment="1">
      <alignment horizontal="center" vertical="center" textRotation="90" wrapText="1"/>
    </xf>
    <xf numFmtId="0" fontId="8" fillId="0" borderId="22" xfId="2" applyFont="1" applyBorder="1" applyAlignment="1">
      <alignment horizontal="center" vertical="center" textRotation="90" wrapText="1"/>
    </xf>
    <xf numFmtId="0" fontId="10" fillId="5" borderId="1" xfId="2" applyFont="1" applyFill="1" applyBorder="1" applyAlignment="1">
      <alignment horizontal="center" vertical="center" wrapText="1"/>
    </xf>
    <xf numFmtId="0" fontId="29" fillId="5" borderId="1" xfId="2" applyFont="1" applyFill="1" applyBorder="1" applyAlignment="1">
      <alignment horizontal="center" vertical="center" textRotation="90"/>
    </xf>
    <xf numFmtId="0" fontId="29" fillId="5" borderId="1" xfId="2" quotePrefix="1" applyFont="1" applyFill="1" applyBorder="1" applyAlignment="1">
      <alignment horizontal="center" vertical="center" textRotation="90"/>
    </xf>
    <xf numFmtId="0" fontId="8" fillId="5" borderId="6" xfId="2" applyFont="1" applyFill="1" applyBorder="1" applyAlignment="1">
      <alignment vertical="center" wrapText="1"/>
    </xf>
    <xf numFmtId="0" fontId="29" fillId="5" borderId="23" xfId="2" applyFont="1" applyFill="1" applyBorder="1" applyAlignment="1">
      <alignment horizontal="center" vertical="center" textRotation="90"/>
    </xf>
    <xf numFmtId="0" fontId="45" fillId="0" borderId="1" xfId="2" applyFont="1" applyFill="1" applyBorder="1" applyAlignment="1">
      <alignment horizontal="left" vertical="center" indent="1"/>
    </xf>
    <xf numFmtId="0" fontId="29" fillId="0" borderId="1" xfId="2" applyFont="1" applyFill="1" applyBorder="1" applyAlignment="1">
      <alignment horizontal="center" vertical="center"/>
    </xf>
    <xf numFmtId="0" fontId="29" fillId="4" borderId="1" xfId="2" applyFont="1" applyFill="1" applyBorder="1" applyAlignment="1">
      <alignment horizontal="center"/>
    </xf>
    <xf numFmtId="0" fontId="29" fillId="0" borderId="1" xfId="2" applyFont="1" applyFill="1" applyBorder="1" applyAlignment="1">
      <alignment horizontal="center"/>
    </xf>
    <xf numFmtId="0" fontId="8" fillId="0" borderId="6" xfId="2" applyFont="1" applyFill="1" applyBorder="1" applyAlignment="1">
      <alignment vertical="center" wrapText="1"/>
    </xf>
    <xf numFmtId="0" fontId="29" fillId="0" borderId="24" xfId="2" applyFont="1" applyFill="1" applyBorder="1" applyAlignment="1">
      <alignment horizontal="left" vertical="center" indent="1"/>
    </xf>
    <xf numFmtId="0" fontId="8" fillId="0" borderId="23" xfId="2" applyFont="1" applyBorder="1" applyAlignment="1">
      <alignment vertical="center" textRotation="90" wrapText="1"/>
    </xf>
    <xf numFmtId="0" fontId="29" fillId="0" borderId="1" xfId="2" applyFont="1" applyFill="1" applyBorder="1" applyAlignment="1">
      <alignment horizontal="left" vertical="center" indent="1"/>
    </xf>
    <xf numFmtId="0" fontId="46" fillId="0" borderId="25" xfId="2" applyFont="1" applyFill="1" applyBorder="1" applyAlignment="1">
      <alignment horizontal="left" vertical="center" wrapText="1" indent="1"/>
    </xf>
    <xf numFmtId="0" fontId="46" fillId="0" borderId="24" xfId="2" applyFont="1" applyFill="1" applyBorder="1" applyAlignment="1">
      <alignment horizontal="left" vertical="center" wrapText="1" indent="1"/>
    </xf>
    <xf numFmtId="0" fontId="46" fillId="0" borderId="18" xfId="2" applyFont="1" applyFill="1" applyBorder="1" applyAlignment="1">
      <alignment horizontal="left" vertical="center" wrapText="1" indent="1"/>
    </xf>
    <xf numFmtId="0" fontId="29" fillId="0" borderId="19" xfId="2" applyFont="1" applyFill="1" applyBorder="1" applyAlignment="1">
      <alignment horizontal="center" vertical="center"/>
    </xf>
    <xf numFmtId="0" fontId="29" fillId="4" borderId="19" xfId="2" applyFont="1" applyFill="1" applyBorder="1" applyAlignment="1">
      <alignment horizontal="center"/>
    </xf>
    <xf numFmtId="0" fontId="29" fillId="0" borderId="19" xfId="2" applyFont="1" applyFill="1" applyBorder="1" applyAlignment="1">
      <alignment horizontal="center"/>
    </xf>
    <xf numFmtId="0" fontId="8" fillId="0" borderId="20" xfId="2" applyFont="1" applyBorder="1" applyAlignment="1">
      <alignment vertical="center" textRotation="90" wrapText="1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4" fillId="9" borderId="0" xfId="0" applyFont="1" applyFill="1"/>
    <xf numFmtId="2" fontId="47" fillId="0" borderId="0" xfId="0" applyNumberFormat="1" applyFont="1" applyFill="1"/>
    <xf numFmtId="0" fontId="47" fillId="0" borderId="0" xfId="0" applyFont="1" applyFill="1"/>
    <xf numFmtId="0" fontId="14" fillId="9" borderId="6" xfId="0" applyFont="1" applyFill="1" applyBorder="1" applyAlignment="1">
      <alignment horizontal="center" vertical="center"/>
    </xf>
    <xf numFmtId="1" fontId="14" fillId="9" borderId="1" xfId="0" applyNumberFormat="1" applyFont="1" applyFill="1" applyBorder="1" applyAlignment="1">
      <alignment horizontal="center" vertical="center"/>
    </xf>
    <xf numFmtId="165" fontId="14" fillId="9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1" fillId="0" borderId="0" xfId="2" applyFont="1" applyBorder="1" applyAlignment="1">
      <alignment horizontal="center"/>
    </xf>
    <xf numFmtId="0" fontId="6" fillId="11" borderId="10" xfId="2" applyFont="1" applyFill="1" applyBorder="1" applyAlignment="1">
      <alignment horizontal="center" vertical="center"/>
    </xf>
    <xf numFmtId="0" fontId="41" fillId="11" borderId="1" xfId="2" applyFont="1" applyFill="1" applyBorder="1" applyAlignment="1">
      <alignment horizontal="center"/>
    </xf>
    <xf numFmtId="0" fontId="7" fillId="11" borderId="0" xfId="2" applyFont="1" applyFill="1" applyAlignment="1">
      <alignment horizontal="center" vertical="center"/>
    </xf>
    <xf numFmtId="0" fontId="41" fillId="0" borderId="0" xfId="2" applyFont="1" applyFill="1" applyBorder="1" applyAlignment="1">
      <alignment horizontal="center"/>
    </xf>
    <xf numFmtId="0" fontId="49" fillId="9" borderId="0" xfId="0" applyFont="1" applyFill="1" applyAlignment="1">
      <alignment horizontal="center" vertical="center"/>
    </xf>
    <xf numFmtId="14" fontId="49" fillId="9" borderId="0" xfId="0" applyNumberFormat="1" applyFont="1" applyFill="1" applyAlignment="1">
      <alignment horizontal="center" vertical="center"/>
    </xf>
    <xf numFmtId="0" fontId="7" fillId="10" borderId="0" xfId="2" applyFont="1" applyFill="1"/>
    <xf numFmtId="0" fontId="7" fillId="10" borderId="0" xfId="2" applyFont="1" applyFill="1" applyBorder="1"/>
    <xf numFmtId="0" fontId="7" fillId="10" borderId="0" xfId="2" applyFill="1"/>
    <xf numFmtId="0" fontId="3" fillId="10" borderId="0" xfId="2" applyFont="1" applyFill="1" applyAlignment="1">
      <alignment vertical="top"/>
    </xf>
    <xf numFmtId="0" fontId="3" fillId="10" borderId="0" xfId="2" applyFont="1" applyFill="1"/>
    <xf numFmtId="0" fontId="10" fillId="0" borderId="1" xfId="0" applyFont="1" applyBorder="1" applyAlignment="1">
      <alignment vertical="center" wrapText="1"/>
    </xf>
    <xf numFmtId="0" fontId="16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/>
    </xf>
    <xf numFmtId="0" fontId="2" fillId="7" borderId="9" xfId="2" applyFont="1" applyFill="1" applyBorder="1" applyAlignment="1">
      <alignment horizontal="center" vertical="center"/>
    </xf>
    <xf numFmtId="0" fontId="8" fillId="7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7" fillId="11" borderId="1" xfId="2" applyFont="1" applyFill="1" applyBorder="1"/>
    <xf numFmtId="0" fontId="7" fillId="11" borderId="1" xfId="2" quotePrefix="1" applyFont="1" applyFill="1" applyBorder="1" applyAlignment="1">
      <alignment horizontal="center" vertical="center"/>
    </xf>
    <xf numFmtId="0" fontId="7" fillId="11" borderId="1" xfId="2" applyFont="1" applyFill="1" applyBorder="1" applyAlignment="1" applyProtection="1">
      <alignment horizontal="center" vertical="center"/>
      <protection locked="0"/>
    </xf>
    <xf numFmtId="0" fontId="7" fillId="11" borderId="1" xfId="2" applyFont="1" applyFill="1" applyBorder="1" applyAlignment="1" applyProtection="1">
      <alignment horizontal="left" vertical="center" indent="2"/>
      <protection locked="0"/>
    </xf>
    <xf numFmtId="0" fontId="7" fillId="11" borderId="1" xfId="2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Alignment="1">
      <alignment horizontal="center" vertical="center"/>
    </xf>
    <xf numFmtId="0" fontId="8" fillId="0" borderId="1" xfId="2" applyFont="1" applyBorder="1" applyAlignment="1">
      <alignment wrapText="1"/>
    </xf>
    <xf numFmtId="0" fontId="8" fillId="0" borderId="1" xfId="2" applyFont="1" applyBorder="1" applyAlignment="1">
      <alignment textRotation="255" wrapText="1"/>
    </xf>
    <xf numFmtId="0" fontId="8" fillId="0" borderId="1" xfId="2" applyFont="1" applyBorder="1" applyAlignment="1">
      <alignment textRotation="2" wrapText="1"/>
    </xf>
    <xf numFmtId="0" fontId="29" fillId="0" borderId="1" xfId="2" applyFont="1" applyFill="1" applyBorder="1" applyAlignment="1">
      <alignment horizontal="center" textRotation="2"/>
    </xf>
    <xf numFmtId="0" fontId="8" fillId="0" borderId="1" xfId="2" applyFont="1" applyBorder="1" applyAlignment="1">
      <alignment textRotation="93" wrapText="1"/>
    </xf>
    <xf numFmtId="0" fontId="8" fillId="0" borderId="1" xfId="2" applyFont="1" applyBorder="1" applyAlignment="1">
      <alignment textRotation="92" wrapText="1"/>
    </xf>
    <xf numFmtId="0" fontId="5" fillId="0" borderId="1" xfId="2" applyFont="1" applyBorder="1" applyAlignment="1">
      <alignment vertical="top"/>
    </xf>
    <xf numFmtId="0" fontId="8" fillId="0" borderId="1" xfId="2" applyFont="1" applyBorder="1" applyAlignment="1">
      <alignment vertical="top"/>
    </xf>
    <xf numFmtId="0" fontId="35" fillId="0" borderId="0" xfId="0" applyFont="1" applyAlignment="1">
      <alignment horizontal="center" vertical="center"/>
    </xf>
    <xf numFmtId="0" fontId="8" fillId="0" borderId="1" xfId="2" applyFont="1" applyBorder="1" applyAlignment="1">
      <alignment textRotation="1" wrapText="1"/>
    </xf>
    <xf numFmtId="0" fontId="29" fillId="0" borderId="1" xfId="2" applyFont="1" applyFill="1" applyBorder="1" applyAlignment="1">
      <alignment horizontal="center" textRotation="1"/>
    </xf>
    <xf numFmtId="0" fontId="8" fillId="0" borderId="19" xfId="2" applyFont="1" applyBorder="1" applyAlignment="1">
      <alignment textRotation="1" wrapText="1"/>
    </xf>
    <xf numFmtId="0" fontId="41" fillId="0" borderId="1" xfId="2" applyFont="1" applyFill="1" applyBorder="1" applyAlignment="1">
      <alignment horizontal="center"/>
    </xf>
    <xf numFmtId="0" fontId="29" fillId="0" borderId="24" xfId="0" applyFont="1" applyFill="1" applyBorder="1" applyAlignment="1">
      <alignment horizontal="left" vertical="center" indent="1"/>
    </xf>
    <xf numFmtId="0" fontId="29" fillId="0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textRotation="90" wrapText="1"/>
    </xf>
    <xf numFmtId="0" fontId="8" fillId="0" borderId="23" xfId="0" applyFont="1" applyBorder="1" applyAlignment="1">
      <alignment vertical="center" textRotation="90" wrapText="1"/>
    </xf>
    <xf numFmtId="0" fontId="29" fillId="0" borderId="1" xfId="0" applyFont="1" applyFill="1" applyBorder="1" applyAlignment="1">
      <alignment horizontal="left" vertical="center" indent="1"/>
    </xf>
    <xf numFmtId="0" fontId="46" fillId="0" borderId="25" xfId="0" applyFont="1" applyFill="1" applyBorder="1" applyAlignment="1">
      <alignment horizontal="left" vertical="center" wrapText="1" indent="1"/>
    </xf>
    <xf numFmtId="0" fontId="46" fillId="0" borderId="24" xfId="0" applyFont="1" applyFill="1" applyBorder="1" applyAlignment="1">
      <alignment horizontal="left" vertical="center" wrapText="1" indent="1"/>
    </xf>
    <xf numFmtId="0" fontId="4" fillId="0" borderId="1" xfId="2" applyFont="1" applyBorder="1"/>
    <xf numFmtId="0" fontId="52" fillId="0" borderId="1" xfId="2" applyFont="1" applyFill="1" applyBorder="1" applyAlignment="1">
      <alignment horizontal="center"/>
    </xf>
    <xf numFmtId="0" fontId="52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4" fillId="0" borderId="1" xfId="2" applyFont="1" applyBorder="1" applyAlignment="1">
      <alignment vertical="top"/>
    </xf>
    <xf numFmtId="0" fontId="44" fillId="0" borderId="1" xfId="2" applyFont="1" applyBorder="1" applyAlignment="1">
      <alignment horizontal="center" vertical="top"/>
    </xf>
    <xf numFmtId="0" fontId="44" fillId="0" borderId="3" xfId="2" applyFont="1" applyBorder="1" applyAlignment="1">
      <alignment horizontal="center" vertical="top"/>
    </xf>
    <xf numFmtId="0" fontId="44" fillId="0" borderId="0" xfId="2" applyFont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29" fillId="12" borderId="0" xfId="3" applyFont="1" applyFill="1"/>
    <xf numFmtId="0" fontId="29" fillId="12" borderId="1" xfId="0" applyFont="1" applyFill="1" applyBorder="1" applyAlignment="1">
      <alignment horizontal="center" vertical="center"/>
    </xf>
    <xf numFmtId="0" fontId="29" fillId="12" borderId="1" xfId="0" quotePrefix="1" applyFont="1" applyFill="1" applyBorder="1" applyAlignment="1">
      <alignment horizontal="center"/>
    </xf>
    <xf numFmtId="0" fontId="8" fillId="12" borderId="6" xfId="0" applyFont="1" applyFill="1" applyBorder="1" applyAlignment="1">
      <alignment vertical="center" wrapText="1"/>
    </xf>
    <xf numFmtId="0" fontId="29" fillId="12" borderId="1" xfId="3" applyFont="1" applyFill="1" applyBorder="1"/>
    <xf numFmtId="0" fontId="29" fillId="12" borderId="19" xfId="0" applyFont="1" applyFill="1" applyBorder="1" applyAlignment="1">
      <alignment horizontal="center" vertical="center"/>
    </xf>
    <xf numFmtId="0" fontId="29" fillId="12" borderId="19" xfId="0" applyFont="1" applyFill="1" applyBorder="1" applyAlignment="1">
      <alignment horizontal="center"/>
    </xf>
    <xf numFmtId="0" fontId="8" fillId="12" borderId="19" xfId="0" applyFont="1" applyFill="1" applyBorder="1" applyAlignment="1">
      <alignment vertical="center" textRotation="90" wrapText="1"/>
    </xf>
    <xf numFmtId="0" fontId="8" fillId="12" borderId="27" xfId="0" applyFont="1" applyFill="1" applyBorder="1" applyAlignment="1">
      <alignment vertical="center" textRotation="90" wrapText="1"/>
    </xf>
    <xf numFmtId="0" fontId="8" fillId="12" borderId="20" xfId="0" applyFont="1" applyFill="1" applyBorder="1" applyAlignment="1">
      <alignment vertical="center" textRotation="90" wrapText="1"/>
    </xf>
    <xf numFmtId="0" fontId="44" fillId="0" borderId="1" xfId="2" applyFont="1" applyBorder="1" applyAlignment="1">
      <alignment horizontal="center"/>
    </xf>
    <xf numFmtId="0" fontId="41" fillId="11" borderId="1" xfId="2" applyFont="1" applyFill="1" applyBorder="1" applyAlignment="1">
      <alignment horizontal="center" vertical="center"/>
    </xf>
    <xf numFmtId="0" fontId="41" fillId="11" borderId="0" xfId="2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left" vertical="center" indent="1"/>
    </xf>
    <xf numFmtId="14" fontId="10" fillId="0" borderId="0" xfId="0" applyNumberFormat="1" applyFont="1" applyFill="1" applyAlignment="1">
      <alignment horizontal="center" vertical="center"/>
    </xf>
    <xf numFmtId="47" fontId="33" fillId="0" borderId="0" xfId="0" applyNumberFormat="1" applyFont="1" applyFill="1"/>
    <xf numFmtId="2" fontId="33" fillId="0" borderId="0" xfId="0" applyNumberFormat="1" applyFont="1" applyFill="1" applyAlignment="1">
      <alignment horizontal="right"/>
    </xf>
    <xf numFmtId="0" fontId="4" fillId="0" borderId="0" xfId="2" applyFont="1" applyBorder="1" applyAlignment="1">
      <alignment horizontal="center"/>
    </xf>
    <xf numFmtId="0" fontId="44" fillId="0" borderId="0" xfId="2" applyFont="1" applyBorder="1" applyAlignment="1">
      <alignment horizontal="center"/>
    </xf>
    <xf numFmtId="0" fontId="52" fillId="0" borderId="0" xfId="2" applyFont="1" applyBorder="1" applyAlignment="1">
      <alignment horizontal="center"/>
    </xf>
    <xf numFmtId="0" fontId="53" fillId="0" borderId="1" xfId="2" applyFont="1" applyBorder="1" applyAlignment="1">
      <alignment horizontal="center" vertical="top"/>
    </xf>
    <xf numFmtId="0" fontId="54" fillId="0" borderId="1" xfId="2" applyFont="1" applyBorder="1" applyAlignment="1">
      <alignment horizontal="left" vertical="top"/>
    </xf>
    <xf numFmtId="0" fontId="53" fillId="0" borderId="1" xfId="2" applyFont="1" applyBorder="1" applyAlignment="1">
      <alignment horizontal="center"/>
    </xf>
    <xf numFmtId="0" fontId="53" fillId="0" borderId="1" xfId="2" applyFont="1" applyBorder="1" applyAlignment="1">
      <alignment horizontal="left"/>
    </xf>
    <xf numFmtId="0" fontId="10" fillId="13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left" vertical="center" indent="1"/>
    </xf>
    <xf numFmtId="0" fontId="10" fillId="13" borderId="1" xfId="0" applyFont="1" applyFill="1" applyBorder="1" applyAlignment="1">
      <alignment vertical="center"/>
    </xf>
    <xf numFmtId="0" fontId="29" fillId="9" borderId="0" xfId="3" applyFont="1" applyFill="1" applyBorder="1" applyAlignment="1">
      <alignment horizontal="center"/>
    </xf>
    <xf numFmtId="0" fontId="29" fillId="9" borderId="1" xfId="3" applyFont="1" applyFill="1" applyBorder="1"/>
    <xf numFmtId="0" fontId="29" fillId="9" borderId="0" xfId="3" applyFont="1" applyFill="1"/>
    <xf numFmtId="0" fontId="10" fillId="11" borderId="1" xfId="0" applyFont="1" applyFill="1" applyBorder="1" applyAlignment="1">
      <alignment horizontal="left" vertical="center"/>
    </xf>
    <xf numFmtId="0" fontId="10" fillId="11" borderId="1" xfId="0" applyFont="1" applyFill="1" applyBorder="1" applyAlignment="1">
      <alignment vertical="center"/>
    </xf>
    <xf numFmtId="0" fontId="47" fillId="0" borderId="0" xfId="0" applyFont="1" applyFill="1" applyAlignment="1">
      <alignment horizontal="right"/>
    </xf>
    <xf numFmtId="0" fontId="47" fillId="0" borderId="0" xfId="0" applyFont="1" applyAlignment="1">
      <alignment horizontal="center" vertical="center"/>
    </xf>
    <xf numFmtId="14" fontId="47" fillId="0" borderId="0" xfId="0" applyNumberFormat="1" applyFont="1" applyFill="1" applyAlignment="1">
      <alignment horizontal="center" vertical="center"/>
    </xf>
    <xf numFmtId="0" fontId="8" fillId="14" borderId="3" xfId="2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29" fillId="15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textRotation="255" wrapText="1"/>
    </xf>
    <xf numFmtId="0" fontId="29" fillId="16" borderId="1" xfId="0" applyFont="1" applyFill="1" applyBorder="1" applyAlignment="1">
      <alignment textRotation="255"/>
    </xf>
    <xf numFmtId="0" fontId="29" fillId="16" borderId="1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left" vertical="center" wrapText="1" indent="1"/>
    </xf>
    <xf numFmtId="0" fontId="41" fillId="16" borderId="1" xfId="0" applyFont="1" applyFill="1" applyBorder="1" applyAlignment="1">
      <alignment textRotation="255" wrapText="1"/>
    </xf>
    <xf numFmtId="0" fontId="2" fillId="16" borderId="1" xfId="0" applyFont="1" applyFill="1" applyBorder="1" applyAlignment="1">
      <alignment textRotation="255" wrapText="1"/>
    </xf>
    <xf numFmtId="0" fontId="29" fillId="0" borderId="24" xfId="0" applyFont="1" applyFill="1" applyBorder="1" applyAlignment="1">
      <alignment horizontal="left" vertical="center" wrapText="1" indent="1"/>
    </xf>
    <xf numFmtId="0" fontId="3" fillId="16" borderId="1" xfId="0" applyFont="1" applyFill="1" applyBorder="1" applyAlignment="1">
      <alignment textRotation="255" wrapText="1"/>
    </xf>
    <xf numFmtId="0" fontId="26" fillId="16" borderId="1" xfId="0" applyFont="1" applyFill="1" applyBorder="1" applyAlignment="1">
      <alignment horizontal="center" textRotation="255"/>
    </xf>
    <xf numFmtId="0" fontId="8" fillId="0" borderId="1" xfId="0" applyFont="1" applyBorder="1" applyAlignment="1">
      <alignment textRotation="255" wrapText="1"/>
    </xf>
    <xf numFmtId="0" fontId="29" fillId="0" borderId="1" xfId="0" applyFont="1" applyFill="1" applyBorder="1" applyAlignment="1">
      <alignment textRotation="255"/>
    </xf>
    <xf numFmtId="0" fontId="29" fillId="16" borderId="24" xfId="0" applyFont="1" applyFill="1" applyBorder="1" applyAlignment="1">
      <alignment horizontal="left" vertical="center" wrapText="1" indent="1"/>
    </xf>
    <xf numFmtId="0" fontId="29" fillId="0" borderId="6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center"/>
    </xf>
    <xf numFmtId="0" fontId="29" fillId="0" borderId="1" xfId="0" applyFont="1" applyBorder="1" applyAlignment="1">
      <alignment textRotation="255"/>
    </xf>
    <xf numFmtId="0" fontId="29" fillId="0" borderId="23" xfId="0" applyFont="1" applyBorder="1" applyAlignment="1">
      <alignment vertical="center" textRotation="90" wrapText="1"/>
    </xf>
    <xf numFmtId="0" fontId="29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 indent="1"/>
    </xf>
    <xf numFmtId="0" fontId="29" fillId="4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255" wrapText="1"/>
    </xf>
    <xf numFmtId="0" fontId="56" fillId="0" borderId="24" xfId="0" applyFont="1" applyFill="1" applyBorder="1" applyAlignment="1">
      <alignment horizontal="left" vertical="center" wrapText="1" indent="1"/>
    </xf>
    <xf numFmtId="0" fontId="29" fillId="0" borderId="1" xfId="0" applyFont="1" applyFill="1" applyBorder="1" applyAlignment="1">
      <alignment horizontal="center" vertical="center" textRotation="255"/>
    </xf>
    <xf numFmtId="0" fontId="29" fillId="0" borderId="6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textRotation="255" wrapText="1"/>
    </xf>
    <xf numFmtId="0" fontId="29" fillId="0" borderId="1" xfId="0" applyFont="1" applyBorder="1" applyAlignment="1">
      <alignment textRotation="255" wrapText="1"/>
    </xf>
    <xf numFmtId="0" fontId="25" fillId="0" borderId="6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textRotation="255"/>
    </xf>
    <xf numFmtId="0" fontId="56" fillId="0" borderId="25" xfId="0" applyFont="1" applyFill="1" applyBorder="1" applyAlignment="1">
      <alignment horizontal="left" vertical="center" wrapText="1" indent="1"/>
    </xf>
    <xf numFmtId="0" fontId="25" fillId="0" borderId="1" xfId="0" applyFont="1" applyFill="1" applyBorder="1" applyAlignment="1">
      <alignment textRotation="255"/>
    </xf>
    <xf numFmtId="0" fontId="58" fillId="0" borderId="25" xfId="0" applyFont="1" applyFill="1" applyBorder="1" applyAlignment="1">
      <alignment horizontal="left" vertical="center" wrapText="1" indent="1"/>
    </xf>
    <xf numFmtId="0" fontId="58" fillId="0" borderId="24" xfId="0" applyFont="1" applyFill="1" applyBorder="1" applyAlignment="1">
      <alignment horizontal="left" vertical="center" wrapText="1" indent="1"/>
    </xf>
    <xf numFmtId="0" fontId="5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2" applyFont="1" applyBorder="1" applyAlignment="1">
      <alignment horizontal="center"/>
    </xf>
    <xf numFmtId="0" fontId="30" fillId="17" borderId="1" xfId="0" quotePrefix="1" applyFont="1" applyFill="1" applyBorder="1" applyAlignment="1">
      <alignment horizontal="right" vertical="center"/>
    </xf>
    <xf numFmtId="164" fontId="8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10" fillId="17" borderId="1" xfId="0" applyFont="1" applyFill="1" applyBorder="1" applyAlignment="1">
      <alignment horizontal="center" vertical="center"/>
    </xf>
    <xf numFmtId="0" fontId="2" fillId="7" borderId="1" xfId="2" applyFont="1" applyFill="1" applyBorder="1" applyAlignment="1" applyProtection="1">
      <alignment horizontal="center" vertical="center"/>
      <protection locked="0"/>
    </xf>
    <xf numFmtId="2" fontId="2" fillId="3" borderId="1" xfId="2" applyNumberFormat="1" applyFont="1" applyFill="1" applyBorder="1" applyAlignment="1">
      <alignment horizontal="center" vertical="center"/>
    </xf>
    <xf numFmtId="2" fontId="7" fillId="3" borderId="3" xfId="2" applyNumberFormat="1" applyFont="1" applyFill="1" applyBorder="1" applyAlignment="1">
      <alignment horizontal="center" vertical="center"/>
    </xf>
    <xf numFmtId="0" fontId="2" fillId="3" borderId="1" xfId="2" quotePrefix="1" applyFont="1" applyFill="1" applyBorder="1" applyAlignment="1">
      <alignment horizontal="center" vertical="center"/>
    </xf>
    <xf numFmtId="0" fontId="7" fillId="17" borderId="1" xfId="2" applyFont="1" applyFill="1" applyBorder="1" applyAlignment="1" applyProtection="1">
      <alignment horizontal="left" vertical="center" indent="2"/>
      <protection locked="0"/>
    </xf>
    <xf numFmtId="0" fontId="7" fillId="17" borderId="1" xfId="2" applyFont="1" applyFill="1" applyBorder="1" applyAlignment="1" applyProtection="1">
      <alignment horizontal="left" vertical="center" indent="1"/>
      <protection locked="0"/>
    </xf>
    <xf numFmtId="164" fontId="2" fillId="3" borderId="1" xfId="2" applyNumberFormat="1" applyFont="1" applyFill="1" applyBorder="1" applyAlignment="1">
      <alignment horizontal="center" vertical="center"/>
    </xf>
    <xf numFmtId="0" fontId="2" fillId="7" borderId="1" xfId="2" applyFont="1" applyFill="1" applyBorder="1" applyAlignment="1">
      <alignment horizontal="center"/>
    </xf>
    <xf numFmtId="1" fontId="7" fillId="3" borderId="1" xfId="2" quotePrefix="1" applyNumberFormat="1" applyFont="1" applyFill="1" applyBorder="1" applyAlignment="1">
      <alignment horizontal="center" vertical="center"/>
    </xf>
    <xf numFmtId="2" fontId="7" fillId="7" borderId="1" xfId="2" applyNumberFormat="1" applyFont="1" applyFill="1" applyBorder="1" applyAlignment="1">
      <alignment horizontal="center" vertical="center"/>
    </xf>
    <xf numFmtId="2" fontId="2" fillId="7" borderId="1" xfId="2" applyNumberFormat="1" applyFont="1" applyFill="1" applyBorder="1" applyAlignment="1">
      <alignment horizontal="center" vertical="center"/>
    </xf>
    <xf numFmtId="164" fontId="7" fillId="7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2" applyFont="1" applyFill="1" applyBorder="1" applyAlignment="1" applyProtection="1">
      <alignment horizontal="left" vertical="center" indent="1"/>
      <protection locked="0"/>
    </xf>
    <xf numFmtId="0" fontId="2" fillId="3" borderId="1" xfId="2" applyFont="1" applyFill="1" applyBorder="1" applyAlignment="1" applyProtection="1">
      <alignment horizontal="center" vertical="center"/>
      <protection locked="0"/>
    </xf>
    <xf numFmtId="164" fontId="7" fillId="7" borderId="1" xfId="2" applyNumberFormat="1" applyFont="1" applyFill="1" applyBorder="1" applyAlignment="1">
      <alignment horizontal="center"/>
    </xf>
    <xf numFmtId="164" fontId="7" fillId="3" borderId="0" xfId="2" applyNumberFormat="1" applyFont="1" applyFill="1" applyBorder="1" applyAlignment="1">
      <alignment horizontal="center" vertical="center"/>
    </xf>
    <xf numFmtId="0" fontId="2" fillId="3" borderId="1" xfId="2" applyFont="1" applyFill="1" applyBorder="1"/>
    <xf numFmtId="0" fontId="8" fillId="16" borderId="1" xfId="0" applyFont="1" applyFill="1" applyBorder="1" applyAlignment="1">
      <alignment horizontal="center" vertical="center"/>
    </xf>
    <xf numFmtId="0" fontId="8" fillId="16" borderId="1" xfId="0" applyFont="1" applyFill="1" applyBorder="1" applyAlignment="1" applyProtection="1">
      <alignment horizontal="center" vertical="center"/>
      <protection locked="0"/>
    </xf>
    <xf numFmtId="164" fontId="8" fillId="16" borderId="1" xfId="0" quotePrefix="1" applyNumberFormat="1" applyFont="1" applyFill="1" applyBorder="1" applyAlignment="1" applyProtection="1">
      <alignment horizontal="center" vertical="center"/>
      <protection locked="0"/>
    </xf>
    <xf numFmtId="0" fontId="8" fillId="16" borderId="1" xfId="0" applyFont="1" applyFill="1" applyBorder="1" applyAlignment="1">
      <alignment horizontal="left" vertical="center"/>
    </xf>
    <xf numFmtId="2" fontId="8" fillId="16" borderId="1" xfId="0" quotePrefix="1" applyNumberFormat="1" applyFont="1" applyFill="1" applyBorder="1" applyAlignment="1" applyProtection="1">
      <alignment horizontal="center" vertical="center"/>
      <protection locked="0"/>
    </xf>
    <xf numFmtId="0" fontId="30" fillId="16" borderId="1" xfId="0" quotePrefix="1" applyFont="1" applyFill="1" applyBorder="1" applyAlignment="1">
      <alignment horizontal="right" vertical="center"/>
    </xf>
    <xf numFmtId="0" fontId="10" fillId="16" borderId="1" xfId="0" applyFont="1" applyFill="1" applyBorder="1" applyAlignment="1">
      <alignment horizontal="center" vertical="center"/>
    </xf>
    <xf numFmtId="167" fontId="8" fillId="16" borderId="1" xfId="0" quotePrefix="1" applyNumberFormat="1" applyFont="1" applyFill="1" applyBorder="1" applyAlignment="1" applyProtection="1">
      <alignment horizontal="center" vertical="center"/>
      <protection locked="0"/>
    </xf>
    <xf numFmtId="47" fontId="8" fillId="16" borderId="1" xfId="0" quotePrefix="1" applyNumberFormat="1" applyFont="1" applyFill="1" applyBorder="1" applyAlignment="1" applyProtection="1">
      <alignment horizontal="center" vertical="center"/>
      <protection locked="0"/>
    </xf>
    <xf numFmtId="0" fontId="8" fillId="16" borderId="1" xfId="0" applyFont="1" applyFill="1" applyBorder="1" applyAlignment="1">
      <alignment horizontal="left" vertical="center" wrapText="1"/>
    </xf>
    <xf numFmtId="0" fontId="8" fillId="16" borderId="1" xfId="0" applyFont="1" applyFill="1" applyBorder="1" applyAlignment="1">
      <alignment horizontal="left" vertical="center" indent="1"/>
    </xf>
    <xf numFmtId="0" fontId="56" fillId="16" borderId="24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11" borderId="1" xfId="0" applyNumberFormat="1" applyFont="1" applyFill="1" applyBorder="1" applyAlignment="1">
      <alignment horizontal="center" vertical="center"/>
    </xf>
    <xf numFmtId="0" fontId="14" fillId="9" borderId="1" xfId="0" quotePrefix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2" fontId="8" fillId="0" borderId="1" xfId="0" quotePrefix="1" applyNumberFormat="1" applyFont="1" applyFill="1" applyBorder="1" applyAlignment="1">
      <alignment horizontal="center" vertical="center"/>
    </xf>
    <xf numFmtId="0" fontId="6" fillId="16" borderId="1" xfId="0" quotePrefix="1" applyFont="1" applyFill="1" applyBorder="1" applyAlignment="1">
      <alignment horizontal="left" vertical="center" indent="1"/>
    </xf>
    <xf numFmtId="2" fontId="30" fillId="16" borderId="1" xfId="0" applyNumberFormat="1" applyFont="1" applyFill="1" applyBorder="1" applyAlignment="1">
      <alignment horizontal="center" vertical="center"/>
    </xf>
    <xf numFmtId="2" fontId="8" fillId="16" borderId="1" xfId="0" quotePrefix="1" applyNumberFormat="1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30" fillId="17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7" fontId="30" fillId="16" borderId="1" xfId="0" quotePrefix="1" applyNumberFormat="1" applyFont="1" applyFill="1" applyBorder="1" applyAlignment="1">
      <alignment horizontal="center" vertical="center"/>
    </xf>
    <xf numFmtId="2" fontId="30" fillId="0" borderId="6" xfId="0" applyNumberFormat="1" applyFont="1" applyFill="1" applyBorder="1" applyAlignment="1">
      <alignment horizontal="center" vertical="center"/>
    </xf>
    <xf numFmtId="2" fontId="30" fillId="0" borderId="8" xfId="0" applyNumberFormat="1" applyFont="1" applyFill="1" applyBorder="1" applyAlignment="1">
      <alignment horizontal="center" vertical="center"/>
    </xf>
    <xf numFmtId="0" fontId="6" fillId="17" borderId="1" xfId="0" quotePrefix="1" applyFont="1" applyFill="1" applyBorder="1" applyAlignment="1">
      <alignment horizontal="left" vertical="center" indent="1"/>
    </xf>
    <xf numFmtId="47" fontId="30" fillId="16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2" fontId="8" fillId="0" borderId="6" xfId="0" quotePrefix="1" applyNumberFormat="1" applyFont="1" applyFill="1" applyBorder="1" applyAlignment="1">
      <alignment horizontal="center" vertical="center"/>
    </xf>
    <xf numFmtId="2" fontId="8" fillId="0" borderId="5" xfId="0" quotePrefix="1" applyNumberFormat="1" applyFont="1" applyFill="1" applyBorder="1" applyAlignment="1">
      <alignment horizontal="center" vertical="center"/>
    </xf>
    <xf numFmtId="2" fontId="8" fillId="0" borderId="8" xfId="0" quotePrefix="1" applyNumberFormat="1" applyFont="1" applyFill="1" applyBorder="1" applyAlignment="1">
      <alignment horizontal="center" vertical="center"/>
    </xf>
    <xf numFmtId="0" fontId="6" fillId="0" borderId="6" xfId="0" quotePrefix="1" applyFont="1" applyFill="1" applyBorder="1" applyAlignment="1">
      <alignment horizontal="left" vertical="center" indent="1"/>
    </xf>
    <xf numFmtId="0" fontId="6" fillId="0" borderId="5" xfId="0" quotePrefix="1" applyFont="1" applyFill="1" applyBorder="1" applyAlignment="1">
      <alignment horizontal="left" vertical="center" indent="1"/>
    </xf>
    <xf numFmtId="0" fontId="6" fillId="0" borderId="8" xfId="0" quotePrefix="1" applyFont="1" applyFill="1" applyBorder="1" applyAlignment="1">
      <alignment horizontal="left" vertical="center" indent="1"/>
    </xf>
    <xf numFmtId="2" fontId="30" fillId="0" borderId="1" xfId="0" applyNumberFormat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left" vertical="center" indent="1"/>
    </xf>
    <xf numFmtId="0" fontId="39" fillId="3" borderId="1" xfId="2" applyFont="1" applyFill="1" applyBorder="1" applyAlignment="1">
      <alignment horizontal="center" vertical="center"/>
    </xf>
    <xf numFmtId="0" fontId="48" fillId="10" borderId="0" xfId="0" applyFont="1" applyFill="1" applyBorder="1" applyAlignment="1">
      <alignment horizontal="center" vertical="top" wrapText="1"/>
    </xf>
    <xf numFmtId="0" fontId="6" fillId="10" borderId="0" xfId="0" applyFont="1" applyFill="1" applyBorder="1" applyAlignment="1">
      <alignment horizontal="center" vertical="top" wrapText="1"/>
    </xf>
    <xf numFmtId="0" fontId="6" fillId="10" borderId="14" xfId="0" applyFont="1" applyFill="1" applyBorder="1" applyAlignment="1">
      <alignment horizontal="center" vertical="top" wrapText="1"/>
    </xf>
    <xf numFmtId="20" fontId="19" fillId="0" borderId="1" xfId="2" applyNumberFormat="1" applyFont="1" applyBorder="1" applyAlignment="1">
      <alignment horizontal="center" vertical="center" wrapText="1"/>
    </xf>
    <xf numFmtId="0" fontId="7" fillId="0" borderId="6" xfId="2" applyBorder="1" applyAlignment="1">
      <alignment horizontal="center" vertical="center"/>
    </xf>
    <xf numFmtId="0" fontId="7" fillId="0" borderId="5" xfId="2" applyBorder="1" applyAlignment="1">
      <alignment horizontal="center" vertical="center"/>
    </xf>
    <xf numFmtId="0" fontId="7" fillId="0" borderId="8" xfId="2" applyBorder="1" applyAlignment="1">
      <alignment horizontal="center" vertical="center"/>
    </xf>
    <xf numFmtId="20" fontId="7" fillId="0" borderId="1" xfId="2" applyNumberFormat="1" applyFont="1" applyBorder="1" applyAlignment="1">
      <alignment horizontal="center" vertical="center" wrapText="1"/>
    </xf>
    <xf numFmtId="0" fontId="32" fillId="12" borderId="0" xfId="2" quotePrefix="1" applyFont="1" applyFill="1" applyBorder="1" applyAlignment="1">
      <alignment horizontal="center" vertical="center"/>
    </xf>
    <xf numFmtId="0" fontId="32" fillId="12" borderId="0" xfId="2" applyFont="1" applyFill="1" applyBorder="1" applyAlignment="1">
      <alignment horizontal="center" vertical="center"/>
    </xf>
    <xf numFmtId="0" fontId="32" fillId="12" borderId="13" xfId="2" applyFont="1" applyFill="1" applyBorder="1" applyAlignment="1">
      <alignment horizontal="center" vertical="center"/>
    </xf>
    <xf numFmtId="0" fontId="40" fillId="0" borderId="9" xfId="2" applyFont="1" applyFill="1" applyBorder="1" applyAlignment="1">
      <alignment horizontal="center" vertical="top"/>
    </xf>
    <xf numFmtId="0" fontId="40" fillId="0" borderId="26" xfId="2" applyFont="1" applyFill="1" applyBorder="1" applyAlignment="1">
      <alignment horizontal="center" vertical="top"/>
    </xf>
    <xf numFmtId="0" fontId="40" fillId="0" borderId="7" xfId="2" applyFont="1" applyFill="1" applyBorder="1" applyAlignment="1">
      <alignment horizontal="center" vertical="top"/>
    </xf>
    <xf numFmtId="0" fontId="40" fillId="0" borderId="12" xfId="2" applyFont="1" applyFill="1" applyBorder="1" applyAlignment="1">
      <alignment horizontal="center" vertical="top"/>
    </xf>
    <xf numFmtId="0" fontId="40" fillId="0" borderId="11" xfId="2" applyFont="1" applyFill="1" applyBorder="1" applyAlignment="1">
      <alignment horizontal="center" vertical="top"/>
    </xf>
    <xf numFmtId="0" fontId="42" fillId="0" borderId="1" xfId="2" applyFont="1" applyFill="1" applyBorder="1" applyAlignment="1">
      <alignment horizontal="center" vertical="center" wrapText="1"/>
    </xf>
    <xf numFmtId="0" fontId="11" fillId="0" borderId="0" xfId="2" quotePrefix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left" vertical="top" wrapText="1"/>
    </xf>
    <xf numFmtId="0" fontId="14" fillId="14" borderId="3" xfId="0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165" fontId="12" fillId="0" borderId="1" xfId="3" applyNumberFormat="1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14" fillId="14" borderId="1" xfId="2" applyFont="1" applyFill="1" applyBorder="1" applyAlignment="1">
      <alignment horizontal="left" vertical="top" wrapText="1"/>
    </xf>
    <xf numFmtId="0" fontId="14" fillId="14" borderId="3" xfId="2" applyFont="1" applyFill="1" applyBorder="1" applyAlignment="1">
      <alignment horizontal="left" vertical="top" wrapText="1"/>
    </xf>
    <xf numFmtId="0" fontId="14" fillId="9" borderId="1" xfId="2" applyFont="1" applyFill="1" applyBorder="1" applyAlignment="1">
      <alignment horizontal="left" vertical="top" wrapText="1"/>
    </xf>
    <xf numFmtId="0" fontId="14" fillId="9" borderId="3" xfId="2" applyFont="1" applyFill="1" applyBorder="1" applyAlignment="1">
      <alignment horizontal="left" vertical="top" wrapText="1"/>
    </xf>
    <xf numFmtId="0" fontId="14" fillId="3" borderId="1" xfId="2" applyFont="1" applyFill="1" applyBorder="1" applyAlignment="1">
      <alignment horizontal="left" vertical="top" wrapText="1"/>
    </xf>
    <xf numFmtId="0" fontId="14" fillId="3" borderId="3" xfId="2" applyFont="1" applyFill="1" applyBorder="1" applyAlignment="1">
      <alignment horizontal="left" vertical="top" wrapText="1"/>
    </xf>
    <xf numFmtId="0" fontId="12" fillId="0" borderId="19" xfId="3" applyFont="1" applyFill="1" applyBorder="1" applyAlignment="1">
      <alignment horizontal="center" vertical="center" wrapText="1"/>
    </xf>
    <xf numFmtId="0" fontId="11" fillId="0" borderId="19" xfId="3" applyFont="1" applyFill="1" applyBorder="1" applyAlignment="1">
      <alignment horizontal="center" vertical="center"/>
    </xf>
    <xf numFmtId="0" fontId="11" fillId="0" borderId="20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 wrapText="1"/>
    </xf>
    <xf numFmtId="165" fontId="12" fillId="0" borderId="19" xfId="3" applyNumberFormat="1" applyFont="1" applyFill="1" applyBorder="1" applyAlignment="1">
      <alignment horizontal="center" vertical="center" wrapText="1"/>
    </xf>
    <xf numFmtId="0" fontId="27" fillId="0" borderId="16" xfId="3" applyFont="1" applyFill="1" applyBorder="1" applyAlignment="1">
      <alignment horizontal="center" vertical="center" wrapText="1"/>
    </xf>
    <xf numFmtId="0" fontId="27" fillId="0" borderId="19" xfId="3" applyFont="1" applyFill="1" applyBorder="1" applyAlignment="1">
      <alignment horizontal="center" vertical="center" wrapText="1"/>
    </xf>
    <xf numFmtId="0" fontId="6" fillId="4" borderId="16" xfId="3" applyFont="1" applyFill="1" applyBorder="1" applyAlignment="1">
      <alignment horizontal="center" vertical="center" wrapText="1"/>
    </xf>
    <xf numFmtId="0" fontId="11" fillId="0" borderId="16" xfId="3" applyFont="1" applyFill="1" applyBorder="1" applyAlignment="1">
      <alignment horizontal="center" vertical="center" wrapText="1"/>
    </xf>
    <xf numFmtId="0" fontId="11" fillId="0" borderId="17" xfId="3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6">
    <cellStyle name="Excel Built-in Normal" xfId="1" xr:uid="{00000000-0005-0000-0000-000000000000}"/>
    <cellStyle name="Normal" xfId="0" builtinId="0"/>
    <cellStyle name="Normal 2" xfId="2" xr:uid="{00000000-0005-0000-0000-000002000000}"/>
    <cellStyle name="Normal 3 2" xfId="4" xr:uid="{00000000-0005-0000-0000-000003000000}"/>
    <cellStyle name="Normal 4" xfId="5" xr:uid="{00000000-0005-0000-0000-000004000000}"/>
    <cellStyle name="Normal_2010 declaration sheet Female" xfId="3" xr:uid="{00000000-0005-0000-0000-000005000000}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FF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0</xdr:row>
      <xdr:rowOff>468630</xdr:rowOff>
    </xdr:from>
    <xdr:to>
      <xdr:col>10</xdr:col>
      <xdr:colOff>329603</xdr:colOff>
      <xdr:row>6</xdr:row>
      <xdr:rowOff>20987</xdr:rowOff>
    </xdr:to>
    <xdr:sp macro="" textlink="">
      <xdr:nvSpPr>
        <xdr:cNvPr id="19457" name="AutoShape 1">
          <a:extLst>
            <a:ext uri="{FF2B5EF4-FFF2-40B4-BE49-F238E27FC236}">
              <a16:creationId xmlns:a16="http://schemas.microsoft.com/office/drawing/2014/main" id="{00000000-0008-0000-1300-0000014C0000}"/>
            </a:ext>
          </a:extLst>
        </xdr:cNvPr>
        <xdr:cNvSpPr>
          <a:spLocks noChangeArrowheads="1"/>
        </xdr:cNvSpPr>
      </xdr:nvSpPr>
      <xdr:spPr bwMode="auto">
        <a:xfrm>
          <a:off x="11906250" y="476250"/>
          <a:ext cx="2171700" cy="1628775"/>
        </a:xfrm>
        <a:prstGeom prst="wedgeRoundRectCallout">
          <a:avLst>
            <a:gd name="adj1" fmla="val -88597"/>
            <a:gd name="adj2" fmla="val 249417"/>
            <a:gd name="adj3" fmla="val 16667"/>
          </a:avLst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NAME WILL APPEAR FROM TEAM SHEET WHEN CLUB LETTER IS ENTERED</a:t>
          </a:r>
        </a:p>
      </xdr:txBody>
    </xdr:sp>
    <xdr:clientData/>
  </xdr:twoCellAnchor>
  <xdr:twoCellAnchor>
    <xdr:from>
      <xdr:col>12</xdr:col>
      <xdr:colOff>102870</xdr:colOff>
      <xdr:row>8</xdr:row>
      <xdr:rowOff>342900</xdr:rowOff>
    </xdr:from>
    <xdr:to>
      <xdr:col>15</xdr:col>
      <xdr:colOff>66690</xdr:colOff>
      <xdr:row>9</xdr:row>
      <xdr:rowOff>201966</xdr:rowOff>
    </xdr:to>
    <xdr:sp macro="" textlink="">
      <xdr:nvSpPr>
        <xdr:cNvPr id="19458" name="AutoShape 2">
          <a:extLst>
            <a:ext uri="{FF2B5EF4-FFF2-40B4-BE49-F238E27FC236}">
              <a16:creationId xmlns:a16="http://schemas.microsoft.com/office/drawing/2014/main" id="{00000000-0008-0000-1300-0000024C0000}"/>
            </a:ext>
          </a:extLst>
        </xdr:cNvPr>
        <xdr:cNvSpPr>
          <a:spLocks noChangeArrowheads="1"/>
        </xdr:cNvSpPr>
      </xdr:nvSpPr>
      <xdr:spPr bwMode="auto">
        <a:xfrm>
          <a:off x="15068550" y="3057525"/>
          <a:ext cx="1800225" cy="1038225"/>
        </a:xfrm>
        <a:prstGeom prst="wedgeRoundRectCallout">
          <a:avLst>
            <a:gd name="adj1" fmla="val -173282"/>
            <a:gd name="adj2" fmla="val 94037"/>
            <a:gd name="adj3" fmla="val 16667"/>
          </a:avLst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AAA GRADE WILL APPEAR IF APPLICABLE TO TIME/DIST</a:t>
          </a:r>
        </a:p>
      </xdr:txBody>
    </xdr:sp>
    <xdr:clientData/>
  </xdr:twoCellAnchor>
  <xdr:twoCellAnchor>
    <xdr:from>
      <xdr:col>2</xdr:col>
      <xdr:colOff>38100</xdr:colOff>
      <xdr:row>1</xdr:row>
      <xdr:rowOff>161925</xdr:rowOff>
    </xdr:from>
    <xdr:to>
      <xdr:col>4</xdr:col>
      <xdr:colOff>203199</xdr:colOff>
      <xdr:row>4</xdr:row>
      <xdr:rowOff>304800</xdr:rowOff>
    </xdr:to>
    <xdr:sp macro="" textlink="">
      <xdr:nvSpPr>
        <xdr:cNvPr id="19459" name="AutoShape 3">
          <a:extLst>
            <a:ext uri="{FF2B5EF4-FFF2-40B4-BE49-F238E27FC236}">
              <a16:creationId xmlns:a16="http://schemas.microsoft.com/office/drawing/2014/main" id="{00000000-0008-0000-1300-0000034C0000}"/>
            </a:ext>
          </a:extLst>
        </xdr:cNvPr>
        <xdr:cNvSpPr>
          <a:spLocks noChangeArrowheads="1"/>
        </xdr:cNvSpPr>
      </xdr:nvSpPr>
      <xdr:spPr bwMode="auto">
        <a:xfrm>
          <a:off x="7950200" y="682625"/>
          <a:ext cx="1549399" cy="1095375"/>
        </a:xfrm>
        <a:prstGeom prst="wedgeRoundRectCallout">
          <a:avLst>
            <a:gd name="adj1" fmla="val 47370"/>
            <a:gd name="adj2" fmla="val 395454"/>
            <a:gd name="adj3" fmla="val 16667"/>
          </a:avLst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ENTER CLUB LETTER </a:t>
          </a:r>
          <a:r>
            <a:rPr lang="en-GB" sz="1400" b="1" i="0" u="sng" strike="noStrike" baseline="0">
              <a:solidFill>
                <a:srgbClr val="FF0000"/>
              </a:solidFill>
              <a:latin typeface="Arial"/>
              <a:cs typeface="Arial"/>
            </a:rPr>
            <a:t>ONLY</a:t>
          </a:r>
          <a:br>
            <a:rPr lang="en-GB" sz="1400" b="1" i="0" u="none" strike="noStrike" baseline="0">
              <a:solidFill>
                <a:srgbClr val="FF0000"/>
              </a:solidFill>
              <a:latin typeface="Arial"/>
              <a:cs typeface="Arial"/>
            </a:rPr>
          </a:br>
          <a:r>
            <a:rPr lang="en-GB" sz="1400" b="1" i="0" u="sng" strike="noStrike" baseline="0">
              <a:solidFill>
                <a:srgbClr val="FF0000"/>
              </a:solidFill>
              <a:latin typeface="Arial"/>
              <a:cs typeface="Arial"/>
            </a:rPr>
            <a:t>IF</a:t>
          </a:r>
          <a:r>
            <a:rPr lang="en-GB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 A RESULT IS ACHEIVED </a:t>
          </a:r>
        </a:p>
      </xdr:txBody>
    </xdr:sp>
    <xdr:clientData/>
  </xdr:twoCellAnchor>
  <xdr:twoCellAnchor>
    <xdr:from>
      <xdr:col>4</xdr:col>
      <xdr:colOff>462915</xdr:colOff>
      <xdr:row>0</xdr:row>
      <xdr:rowOff>316230</xdr:rowOff>
    </xdr:from>
    <xdr:to>
      <xdr:col>6</xdr:col>
      <xdr:colOff>1106841</xdr:colOff>
      <xdr:row>6</xdr:row>
      <xdr:rowOff>26</xdr:rowOff>
    </xdr:to>
    <xdr:sp macro="" textlink="">
      <xdr:nvSpPr>
        <xdr:cNvPr id="19460" name="AutoShape 4">
          <a:extLst>
            <a:ext uri="{FF2B5EF4-FFF2-40B4-BE49-F238E27FC236}">
              <a16:creationId xmlns:a16="http://schemas.microsoft.com/office/drawing/2014/main" id="{00000000-0008-0000-1300-0000044C0000}"/>
            </a:ext>
          </a:extLst>
        </xdr:cNvPr>
        <xdr:cNvSpPr>
          <a:spLocks noChangeArrowheads="1"/>
        </xdr:cNvSpPr>
      </xdr:nvSpPr>
      <xdr:spPr bwMode="auto">
        <a:xfrm>
          <a:off x="9525000" y="323850"/>
          <a:ext cx="2009775" cy="1762125"/>
        </a:xfrm>
        <a:prstGeom prst="wedgeRoundRectCallout">
          <a:avLst>
            <a:gd name="adj1" fmla="val -23458"/>
            <a:gd name="adj2" fmla="val 227296"/>
            <a:gd name="adj3" fmla="val 16667"/>
          </a:avLst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ENTER TIME/DIST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NOTE - CELL WILL TURN YELLOW IF NEW LEAGUE RECORD</a:t>
          </a:r>
        </a:p>
        <a:p>
          <a:pPr algn="l" rtl="0">
            <a:defRPr sz="1000"/>
          </a:pPr>
          <a:endParaRPr lang="en-GB" sz="14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577215</xdr:colOff>
      <xdr:row>3</xdr:row>
      <xdr:rowOff>11430</xdr:rowOff>
    </xdr:from>
    <xdr:to>
      <xdr:col>14</xdr:col>
      <xdr:colOff>302902</xdr:colOff>
      <xdr:row>8</xdr:row>
      <xdr:rowOff>24</xdr:rowOff>
    </xdr:to>
    <xdr:sp macro="" textlink="">
      <xdr:nvSpPr>
        <xdr:cNvPr id="19461" name="AutoShape 5">
          <a:extLst>
            <a:ext uri="{FF2B5EF4-FFF2-40B4-BE49-F238E27FC236}">
              <a16:creationId xmlns:a16="http://schemas.microsoft.com/office/drawing/2014/main" id="{00000000-0008-0000-1300-0000054C0000}"/>
            </a:ext>
          </a:extLst>
        </xdr:cNvPr>
        <xdr:cNvSpPr>
          <a:spLocks noChangeArrowheads="1"/>
        </xdr:cNvSpPr>
      </xdr:nvSpPr>
      <xdr:spPr bwMode="auto">
        <a:xfrm>
          <a:off x="14325600" y="1162050"/>
          <a:ext cx="2171700" cy="1552575"/>
        </a:xfrm>
        <a:prstGeom prst="wedgeRoundRectCallout">
          <a:avLst>
            <a:gd name="adj1" fmla="val -149125"/>
            <a:gd name="adj2" fmla="val 206213"/>
            <a:gd name="adj3" fmla="val 16667"/>
          </a:avLst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CLUB WILL APPEAR FROM TEAM SHEET WHEN CLUB LETTER IS ENTERED</a:t>
          </a:r>
        </a:p>
      </xdr:txBody>
    </xdr:sp>
    <xdr:clientData/>
  </xdr:twoCellAnchor>
  <xdr:twoCellAnchor>
    <xdr:from>
      <xdr:col>11</xdr:col>
      <xdr:colOff>38100</xdr:colOff>
      <xdr:row>11</xdr:row>
      <xdr:rowOff>152400</xdr:rowOff>
    </xdr:from>
    <xdr:to>
      <xdr:col>14</xdr:col>
      <xdr:colOff>481936</xdr:colOff>
      <xdr:row>15</xdr:row>
      <xdr:rowOff>38100</xdr:rowOff>
    </xdr:to>
    <xdr:sp macro="" textlink="">
      <xdr:nvSpPr>
        <xdr:cNvPr id="19462" name="AutoShape 6">
          <a:extLst>
            <a:ext uri="{FF2B5EF4-FFF2-40B4-BE49-F238E27FC236}">
              <a16:creationId xmlns:a16="http://schemas.microsoft.com/office/drawing/2014/main" id="{00000000-0008-0000-1300-0000064C0000}"/>
            </a:ext>
          </a:extLst>
        </xdr:cNvPr>
        <xdr:cNvSpPr>
          <a:spLocks noChangeArrowheads="1"/>
        </xdr:cNvSpPr>
      </xdr:nvSpPr>
      <xdr:spPr bwMode="auto">
        <a:xfrm>
          <a:off x="14401800" y="4667250"/>
          <a:ext cx="2266950" cy="1143000"/>
        </a:xfrm>
        <a:prstGeom prst="wedgeRoundRectCallout">
          <a:avLst>
            <a:gd name="adj1" fmla="val -84032"/>
            <a:gd name="adj2" fmla="val -49167"/>
            <a:gd name="adj3" fmla="val 16667"/>
          </a:avLst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ATHLETICS WEEKLY STANDARD APPLICABLE TO TIME/DIST</a:t>
          </a:r>
        </a:p>
      </xdr:txBody>
    </xdr:sp>
    <xdr:clientData/>
  </xdr:twoCellAnchor>
  <xdr:twoCellAnchor>
    <xdr:from>
      <xdr:col>11</xdr:col>
      <xdr:colOff>57150</xdr:colOff>
      <xdr:row>16</xdr:row>
      <xdr:rowOff>11430</xdr:rowOff>
    </xdr:from>
    <xdr:to>
      <xdr:col>15</xdr:col>
      <xdr:colOff>331464</xdr:colOff>
      <xdr:row>23</xdr:row>
      <xdr:rowOff>76213</xdr:rowOff>
    </xdr:to>
    <xdr:sp macro="" textlink="">
      <xdr:nvSpPr>
        <xdr:cNvPr id="19463" name="AutoShape 7">
          <a:extLst>
            <a:ext uri="{FF2B5EF4-FFF2-40B4-BE49-F238E27FC236}">
              <a16:creationId xmlns:a16="http://schemas.microsoft.com/office/drawing/2014/main" id="{00000000-0008-0000-1300-0000074C0000}"/>
            </a:ext>
          </a:extLst>
        </xdr:cNvPr>
        <xdr:cNvSpPr>
          <a:spLocks noChangeArrowheads="1"/>
        </xdr:cNvSpPr>
      </xdr:nvSpPr>
      <xdr:spPr bwMode="auto">
        <a:xfrm>
          <a:off x="14420850" y="6105525"/>
          <a:ext cx="2705100" cy="2257425"/>
        </a:xfrm>
        <a:prstGeom prst="wedgeRoundRectCallout">
          <a:avLst>
            <a:gd name="adj1" fmla="val -112324"/>
            <a:gd name="adj2" fmla="val -55486"/>
            <a:gd name="adj3" fmla="val 16667"/>
          </a:avLst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GB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THESE GREEN CELLS WILL SELF POPULATE - </a:t>
          </a:r>
        </a:p>
        <a:p>
          <a:pPr algn="l" rtl="0">
            <a:defRPr sz="1000"/>
          </a:pPr>
          <a:r>
            <a:rPr lang="en-GB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do not enter data here</a:t>
          </a:r>
        </a:p>
      </xdr:txBody>
    </xdr:sp>
    <xdr:clientData/>
  </xdr:twoCellAnchor>
  <xdr:twoCellAnchor>
    <xdr:from>
      <xdr:col>6</xdr:col>
      <xdr:colOff>954405</xdr:colOff>
      <xdr:row>19</xdr:row>
      <xdr:rowOff>114300</xdr:rowOff>
    </xdr:from>
    <xdr:to>
      <xdr:col>10</xdr:col>
      <xdr:colOff>548650</xdr:colOff>
      <xdr:row>25</xdr:row>
      <xdr:rowOff>114300</xdr:rowOff>
    </xdr:to>
    <xdr:sp macro="" textlink="">
      <xdr:nvSpPr>
        <xdr:cNvPr id="19464" name="AutoShape 8">
          <a:extLst>
            <a:ext uri="{FF2B5EF4-FFF2-40B4-BE49-F238E27FC236}">
              <a16:creationId xmlns:a16="http://schemas.microsoft.com/office/drawing/2014/main" id="{00000000-0008-0000-1300-0000084C0000}"/>
            </a:ext>
          </a:extLst>
        </xdr:cNvPr>
        <xdr:cNvSpPr>
          <a:spLocks noChangeArrowheads="1"/>
        </xdr:cNvSpPr>
      </xdr:nvSpPr>
      <xdr:spPr bwMode="auto">
        <a:xfrm>
          <a:off x="11382375" y="7143750"/>
          <a:ext cx="2914650" cy="1885950"/>
        </a:xfrm>
        <a:prstGeom prst="wedgeRoundRectCallout">
          <a:avLst>
            <a:gd name="adj1" fmla="val -93463"/>
            <a:gd name="adj2" fmla="val -78282"/>
            <a:gd name="adj3" fmla="val 16667"/>
          </a:avLst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n-GB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IF NO SCORE -- </a:t>
          </a:r>
        </a:p>
        <a:p>
          <a:pPr algn="l" rtl="0">
            <a:defRPr sz="1000"/>
          </a:pPr>
          <a:r>
            <a:rPr lang="en-GB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FOR FIELD LEAVE BLANK</a:t>
          </a:r>
        </a:p>
        <a:p>
          <a:pPr algn="l" rtl="0">
            <a:defRPr sz="1000"/>
          </a:pPr>
          <a:endParaRPr lang="en-GB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666750</xdr:colOff>
      <xdr:row>21</xdr:row>
      <xdr:rowOff>0</xdr:rowOff>
    </xdr:from>
    <xdr:to>
      <xdr:col>7</xdr:col>
      <xdr:colOff>781050</xdr:colOff>
      <xdr:row>21</xdr:row>
      <xdr:rowOff>285750</xdr:rowOff>
    </xdr:to>
    <xdr:sp macro="" textlink="">
      <xdr:nvSpPr>
        <xdr:cNvPr id="49992" name="Text Box 9">
          <a:extLst>
            <a:ext uri="{FF2B5EF4-FFF2-40B4-BE49-F238E27FC236}">
              <a16:creationId xmlns:a16="http://schemas.microsoft.com/office/drawing/2014/main" id="{00000000-0008-0000-1300-000048C30000}"/>
            </a:ext>
          </a:extLst>
        </xdr:cNvPr>
        <xdr:cNvSpPr txBox="1">
          <a:spLocks noChangeArrowheads="1"/>
        </xdr:cNvSpPr>
      </xdr:nvSpPr>
      <xdr:spPr bwMode="auto">
        <a:xfrm>
          <a:off x="12868275" y="765810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10</xdr:col>
      <xdr:colOff>0</xdr:colOff>
      <xdr:row>18</xdr:row>
      <xdr:rowOff>0</xdr:rowOff>
    </xdr:to>
    <xdr:sp macro="" textlink="">
      <xdr:nvSpPr>
        <xdr:cNvPr id="49993" name="Rectangle 10">
          <a:extLst>
            <a:ext uri="{FF2B5EF4-FFF2-40B4-BE49-F238E27FC236}">
              <a16:creationId xmlns:a16="http://schemas.microsoft.com/office/drawing/2014/main" id="{00000000-0008-0000-1300-000049C30000}"/>
            </a:ext>
          </a:extLst>
        </xdr:cNvPr>
        <xdr:cNvSpPr>
          <a:spLocks noChangeArrowheads="1"/>
        </xdr:cNvSpPr>
      </xdr:nvSpPr>
      <xdr:spPr bwMode="auto">
        <a:xfrm>
          <a:off x="10934700" y="4829175"/>
          <a:ext cx="3324225" cy="1885950"/>
        </a:xfrm>
        <a:prstGeom prst="rect">
          <a:avLst/>
        </a:prstGeom>
        <a:noFill/>
        <a:ln w="762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19</xdr:row>
      <xdr:rowOff>152400</xdr:rowOff>
    </xdr:from>
    <xdr:to>
      <xdr:col>5</xdr:col>
      <xdr:colOff>613417</xdr:colOff>
      <xdr:row>25</xdr:row>
      <xdr:rowOff>66682</xdr:rowOff>
    </xdr:to>
    <xdr:sp macro="" textlink="">
      <xdr:nvSpPr>
        <xdr:cNvPr id="19467" name="AutoShape 11">
          <a:extLst>
            <a:ext uri="{FF2B5EF4-FFF2-40B4-BE49-F238E27FC236}">
              <a16:creationId xmlns:a16="http://schemas.microsoft.com/office/drawing/2014/main" id="{00000000-0008-0000-1300-00000B4C0000}"/>
            </a:ext>
          </a:extLst>
        </xdr:cNvPr>
        <xdr:cNvSpPr>
          <a:spLocks noChangeArrowheads="1"/>
        </xdr:cNvSpPr>
      </xdr:nvSpPr>
      <xdr:spPr bwMode="auto">
        <a:xfrm>
          <a:off x="8020050" y="7353300"/>
          <a:ext cx="2219325" cy="1847850"/>
        </a:xfrm>
        <a:prstGeom prst="wedgeRoundRectCallout">
          <a:avLst>
            <a:gd name="adj1" fmla="val 30390"/>
            <a:gd name="adj2" fmla="val -182548"/>
            <a:gd name="adj3" fmla="val 16667"/>
          </a:avLst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TIME OR DISTANCE WILL TURN YELLOW IF NEW RECORD IS SET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ults_07052011,_Horspath_Match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Results"/>
      <sheetName val="print"/>
      <sheetName val="aw"/>
      <sheetName val="nonscoring"/>
    </sheetNames>
    <sheetDataSet>
      <sheetData sheetId="0">
        <row r="4">
          <cell r="A4" t="str">
            <v>O</v>
          </cell>
          <cell r="B4" t="str">
            <v>Oxford City</v>
          </cell>
          <cell r="D4" t="str">
            <v>Oxf C</v>
          </cell>
          <cell r="F4">
            <v>2</v>
          </cell>
          <cell r="G4">
            <v>3</v>
          </cell>
        </row>
        <row r="5">
          <cell r="A5" t="str">
            <v>C</v>
          </cell>
          <cell r="B5" t="str">
            <v>Plymouth</v>
          </cell>
          <cell r="D5" t="str">
            <v>Plym</v>
          </cell>
          <cell r="F5">
            <v>4</v>
          </cell>
          <cell r="G5">
            <v>5</v>
          </cell>
        </row>
        <row r="6">
          <cell r="A6" t="str">
            <v>A</v>
          </cell>
          <cell r="B6" t="str">
            <v>Bracknell</v>
          </cell>
          <cell r="D6" t="str">
            <v>Brack</v>
          </cell>
          <cell r="F6">
            <v>6</v>
          </cell>
          <cell r="G6">
            <v>7</v>
          </cell>
        </row>
        <row r="7">
          <cell r="A7" t="str">
            <v>P</v>
          </cell>
          <cell r="B7" t="str">
            <v>Wycombe Phoenix</v>
          </cell>
          <cell r="D7" t="str">
            <v>Wyc P</v>
          </cell>
          <cell r="F7">
            <v>8</v>
          </cell>
          <cell r="G7">
            <v>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O43"/>
  <sheetViews>
    <sheetView zoomScale="70" zoomScaleNormal="70" zoomScaleSheetLayoutView="70" workbookViewId="0">
      <selection activeCell="B10" sqref="B10"/>
    </sheetView>
  </sheetViews>
  <sheetFormatPr defaultRowHeight="21.95" customHeight="1" x14ac:dyDescent="0.2"/>
  <cols>
    <col min="1" max="1" width="14.5703125" style="117" customWidth="1"/>
    <col min="2" max="2" width="55.85546875" style="117" bestFit="1" customWidth="1"/>
    <col min="3" max="3" width="50.85546875" style="117" customWidth="1"/>
    <col min="4" max="4" width="8.85546875" style="117" customWidth="1"/>
    <col min="5" max="5" width="8.5703125" style="117" customWidth="1"/>
    <col min="6" max="6" width="5.5703125" style="117" customWidth="1"/>
    <col min="7" max="9" width="9.140625" style="117"/>
    <col min="10" max="10" width="24.42578125" style="117" bestFit="1" customWidth="1"/>
    <col min="11" max="11" width="16.42578125" style="117" customWidth="1"/>
    <col min="12" max="12" width="11.5703125" style="117" customWidth="1"/>
    <col min="13" max="13" width="15.42578125" style="117" bestFit="1" customWidth="1"/>
    <col min="14" max="16384" width="9.140625" style="117"/>
  </cols>
  <sheetData>
    <row r="1" spans="1:15" ht="23.25" x14ac:dyDescent="0.2">
      <c r="A1" s="456" t="s">
        <v>380</v>
      </c>
      <c r="B1" s="457"/>
      <c r="C1" s="457"/>
      <c r="D1" s="457"/>
      <c r="E1" s="457"/>
      <c r="G1" s="35"/>
      <c r="M1" s="35"/>
    </row>
    <row r="2" spans="1:15" ht="23.25" x14ac:dyDescent="0.25">
      <c r="A2" s="279" t="s">
        <v>31</v>
      </c>
      <c r="B2" s="280" t="s">
        <v>381</v>
      </c>
      <c r="C2" s="280"/>
      <c r="D2" s="462" t="s">
        <v>383</v>
      </c>
      <c r="E2" s="463"/>
      <c r="G2" s="316"/>
      <c r="J2" s="276" t="s">
        <v>274</v>
      </c>
      <c r="K2" s="36"/>
      <c r="L2" s="288" t="s">
        <v>386</v>
      </c>
      <c r="M2" s="289" t="s">
        <v>333</v>
      </c>
      <c r="N2" s="157"/>
    </row>
    <row r="3" spans="1:15" ht="23.25" x14ac:dyDescent="0.25">
      <c r="A3" s="279" t="s">
        <v>12</v>
      </c>
      <c r="B3" s="281" t="s">
        <v>382</v>
      </c>
      <c r="C3" s="281"/>
      <c r="D3" s="464"/>
      <c r="E3" s="465"/>
      <c r="J3" s="141" t="s">
        <v>2</v>
      </c>
      <c r="K3" s="143">
        <v>12.4</v>
      </c>
      <c r="L3" s="35"/>
      <c r="M3" s="35"/>
      <c r="N3" s="35"/>
    </row>
    <row r="4" spans="1:15" ht="23.25" x14ac:dyDescent="0.25">
      <c r="A4" s="279" t="s">
        <v>11</v>
      </c>
      <c r="B4" s="458" t="s">
        <v>390</v>
      </c>
      <c r="C4" s="459"/>
      <c r="D4" s="459"/>
      <c r="E4" s="460"/>
      <c r="J4" s="141" t="s">
        <v>4</v>
      </c>
      <c r="K4" s="143">
        <v>25.3</v>
      </c>
      <c r="M4" s="35"/>
    </row>
    <row r="5" spans="1:15" ht="18" x14ac:dyDescent="0.25">
      <c r="A5" s="40" t="s">
        <v>109</v>
      </c>
      <c r="B5" s="135" t="s">
        <v>118</v>
      </c>
      <c r="C5" s="40" t="s">
        <v>102</v>
      </c>
      <c r="D5" s="40" t="s">
        <v>0</v>
      </c>
      <c r="E5" s="40" t="s">
        <v>86</v>
      </c>
      <c r="G5" s="50"/>
      <c r="J5" s="141" t="s">
        <v>3</v>
      </c>
      <c r="K5" s="142">
        <v>1.5624999999999999E-3</v>
      </c>
      <c r="M5" s="35"/>
    </row>
    <row r="6" spans="1:15" ht="18" x14ac:dyDescent="0.25">
      <c r="A6" s="40" t="s">
        <v>23</v>
      </c>
      <c r="B6" s="135" t="s">
        <v>117</v>
      </c>
      <c r="C6" s="40" t="s">
        <v>103</v>
      </c>
      <c r="D6" s="40" t="s">
        <v>140</v>
      </c>
      <c r="E6" s="40" t="s">
        <v>141</v>
      </c>
      <c r="G6" s="50"/>
      <c r="J6" s="141" t="s">
        <v>6</v>
      </c>
      <c r="K6" s="357">
        <v>3.216435185185185E-3</v>
      </c>
      <c r="M6" s="356"/>
    </row>
    <row r="7" spans="1:15" ht="18" x14ac:dyDescent="0.25">
      <c r="A7" s="40" t="s">
        <v>24</v>
      </c>
      <c r="B7" s="135" t="s">
        <v>120</v>
      </c>
      <c r="C7" s="40" t="s">
        <v>133</v>
      </c>
      <c r="D7" s="40" t="s">
        <v>1</v>
      </c>
      <c r="E7" s="40" t="s">
        <v>85</v>
      </c>
      <c r="G7" s="50"/>
      <c r="J7" s="143" t="s">
        <v>154</v>
      </c>
      <c r="K7" s="159">
        <v>11.7</v>
      </c>
      <c r="L7" s="143"/>
      <c r="M7" s="356"/>
    </row>
    <row r="8" spans="1:15" ht="18" x14ac:dyDescent="0.25">
      <c r="A8" s="40" t="s">
        <v>25</v>
      </c>
      <c r="B8" s="135" t="s">
        <v>119</v>
      </c>
      <c r="C8" s="40" t="s">
        <v>134</v>
      </c>
      <c r="D8" s="40" t="s">
        <v>110</v>
      </c>
      <c r="E8" s="40" t="s">
        <v>112</v>
      </c>
      <c r="G8" s="50"/>
      <c r="J8" s="143" t="s">
        <v>157</v>
      </c>
      <c r="K8" s="159">
        <v>13.6</v>
      </c>
      <c r="L8" s="143"/>
      <c r="M8" s="35"/>
    </row>
    <row r="9" spans="1:15" ht="18" x14ac:dyDescent="0.25">
      <c r="A9" s="40" t="s">
        <v>26</v>
      </c>
      <c r="B9" s="135" t="s">
        <v>115</v>
      </c>
      <c r="C9" s="40" t="s">
        <v>135</v>
      </c>
      <c r="D9" s="40" t="s">
        <v>55</v>
      </c>
      <c r="E9" s="40" t="s">
        <v>95</v>
      </c>
      <c r="G9" s="50"/>
      <c r="J9" s="143" t="s">
        <v>150</v>
      </c>
      <c r="K9" s="159">
        <v>1.58</v>
      </c>
      <c r="L9" s="143"/>
      <c r="M9" s="35"/>
      <c r="N9" s="35"/>
      <c r="O9" s="35"/>
    </row>
    <row r="10" spans="1:15" ht="18" x14ac:dyDescent="0.25">
      <c r="A10" s="40" t="s">
        <v>104</v>
      </c>
      <c r="B10" s="135" t="s">
        <v>128</v>
      </c>
      <c r="C10" s="40" t="s">
        <v>136</v>
      </c>
      <c r="D10" s="40" t="s">
        <v>111</v>
      </c>
      <c r="E10" s="40" t="s">
        <v>113</v>
      </c>
      <c r="G10" s="50"/>
      <c r="J10" s="141" t="s">
        <v>149</v>
      </c>
      <c r="K10" s="160">
        <v>5.56</v>
      </c>
      <c r="L10" s="143"/>
      <c r="M10" s="356"/>
    </row>
    <row r="11" spans="1:15" ht="18" x14ac:dyDescent="0.25">
      <c r="A11" s="40" t="s">
        <v>105</v>
      </c>
      <c r="B11" s="135" t="s">
        <v>121</v>
      </c>
      <c r="C11" s="40" t="s">
        <v>137</v>
      </c>
      <c r="D11" s="40" t="s">
        <v>142</v>
      </c>
      <c r="E11" s="40" t="s">
        <v>144</v>
      </c>
      <c r="G11" s="50"/>
      <c r="J11" s="141" t="s">
        <v>388</v>
      </c>
      <c r="K11" s="374" t="s">
        <v>389</v>
      </c>
      <c r="L11" s="375"/>
      <c r="M11" s="376">
        <v>43226</v>
      </c>
    </row>
    <row r="12" spans="1:15" ht="18" x14ac:dyDescent="0.25">
      <c r="A12" s="40" t="s">
        <v>106</v>
      </c>
      <c r="B12" s="135" t="s">
        <v>114</v>
      </c>
      <c r="C12" s="40" t="s">
        <v>138</v>
      </c>
      <c r="D12" s="40" t="s">
        <v>143</v>
      </c>
      <c r="E12" s="40" t="s">
        <v>145</v>
      </c>
      <c r="G12" s="50"/>
      <c r="J12" s="141" t="s">
        <v>152</v>
      </c>
      <c r="K12" s="160">
        <v>31.11</v>
      </c>
      <c r="M12" s="35"/>
    </row>
    <row r="13" spans="1:15" ht="18" x14ac:dyDescent="0.25">
      <c r="A13" s="40" t="s">
        <v>107</v>
      </c>
      <c r="B13" s="135" t="s">
        <v>116</v>
      </c>
      <c r="C13" s="40" t="s">
        <v>139</v>
      </c>
      <c r="D13" s="40" t="s">
        <v>84</v>
      </c>
      <c r="E13" s="40" t="s">
        <v>146</v>
      </c>
      <c r="G13" s="50"/>
      <c r="J13" s="141" t="s">
        <v>153</v>
      </c>
      <c r="K13" s="160">
        <v>39.01</v>
      </c>
      <c r="M13" s="35"/>
    </row>
    <row r="14" spans="1:15" ht="18" x14ac:dyDescent="0.25">
      <c r="A14" s="354" t="s">
        <v>108</v>
      </c>
      <c r="B14" s="355" t="s">
        <v>299</v>
      </c>
      <c r="C14" s="354" t="s">
        <v>300</v>
      </c>
      <c r="D14" s="354" t="s">
        <v>373</v>
      </c>
      <c r="E14" s="354" t="s">
        <v>374</v>
      </c>
      <c r="G14" s="50"/>
      <c r="J14" s="276" t="s">
        <v>275</v>
      </c>
      <c r="K14" s="39"/>
      <c r="M14" s="35"/>
    </row>
    <row r="15" spans="1:15" ht="18" x14ac:dyDescent="0.25">
      <c r="A15" s="354" t="s">
        <v>294</v>
      </c>
      <c r="B15" s="355" t="s">
        <v>299</v>
      </c>
      <c r="C15" s="354" t="s">
        <v>300</v>
      </c>
      <c r="D15" s="354" t="s">
        <v>384</v>
      </c>
      <c r="E15" s="354" t="s">
        <v>385</v>
      </c>
      <c r="G15" s="50"/>
      <c r="J15" s="141" t="s">
        <v>2</v>
      </c>
      <c r="K15" s="159">
        <v>11.3</v>
      </c>
      <c r="M15" s="35"/>
    </row>
    <row r="16" spans="1:15" ht="18" x14ac:dyDescent="0.25">
      <c r="A16" s="354" t="s">
        <v>295</v>
      </c>
      <c r="B16" s="355" t="s">
        <v>299</v>
      </c>
      <c r="C16" s="354" t="s">
        <v>300</v>
      </c>
      <c r="D16" s="354" t="s">
        <v>147</v>
      </c>
      <c r="E16" s="354" t="s">
        <v>301</v>
      </c>
      <c r="G16" s="165"/>
      <c r="J16" s="141" t="s">
        <v>4</v>
      </c>
      <c r="K16" s="159">
        <v>22.9</v>
      </c>
      <c r="M16" s="356"/>
    </row>
    <row r="17" spans="1:13" ht="18" x14ac:dyDescent="0.25">
      <c r="A17" s="165"/>
      <c r="B17" s="166"/>
      <c r="C17" s="165"/>
      <c r="D17" s="165"/>
      <c r="E17" s="165"/>
      <c r="J17" s="141" t="s">
        <v>9</v>
      </c>
      <c r="K17" s="358">
        <v>35.6</v>
      </c>
      <c r="M17" s="356"/>
    </row>
    <row r="18" spans="1:13" ht="18" x14ac:dyDescent="0.25">
      <c r="J18" s="141" t="s">
        <v>3</v>
      </c>
      <c r="K18" s="357">
        <v>1.4097222222222221E-3</v>
      </c>
      <c r="M18" s="35"/>
    </row>
    <row r="19" spans="1:13" ht="18" x14ac:dyDescent="0.25">
      <c r="J19" s="141" t="s">
        <v>6</v>
      </c>
      <c r="K19" s="357">
        <v>2.9502314814814812E-3</v>
      </c>
      <c r="M19" s="35"/>
    </row>
    <row r="20" spans="1:13" ht="18" x14ac:dyDescent="0.25">
      <c r="J20" s="141" t="s">
        <v>157</v>
      </c>
      <c r="K20" s="159">
        <v>11.2</v>
      </c>
      <c r="M20" s="35"/>
    </row>
    <row r="21" spans="1:13" ht="18" x14ac:dyDescent="0.25">
      <c r="J21" s="141" t="s">
        <v>150</v>
      </c>
      <c r="K21" s="159">
        <v>1.85</v>
      </c>
      <c r="M21" s="35"/>
    </row>
    <row r="22" spans="1:13" ht="18" x14ac:dyDescent="0.25">
      <c r="J22" s="141" t="s">
        <v>149</v>
      </c>
      <c r="K22" s="159">
        <v>6.03</v>
      </c>
      <c r="M22" s="35"/>
    </row>
    <row r="23" spans="1:13" ht="18" x14ac:dyDescent="0.25">
      <c r="J23" s="278" t="s">
        <v>292</v>
      </c>
      <c r="K23" s="277">
        <v>3.05</v>
      </c>
      <c r="M23" s="35"/>
    </row>
    <row r="24" spans="1:13" ht="18" x14ac:dyDescent="0.25">
      <c r="J24" s="141" t="s">
        <v>151</v>
      </c>
      <c r="K24" s="159">
        <v>13.85</v>
      </c>
      <c r="M24" s="35"/>
    </row>
    <row r="25" spans="1:13" ht="18" x14ac:dyDescent="0.25">
      <c r="J25" s="141" t="s">
        <v>152</v>
      </c>
      <c r="K25" s="159">
        <v>45.38</v>
      </c>
      <c r="M25" s="35"/>
    </row>
    <row r="26" spans="1:13" ht="18" x14ac:dyDescent="0.25">
      <c r="J26" s="141" t="s">
        <v>153</v>
      </c>
      <c r="K26" s="159">
        <v>50.81</v>
      </c>
      <c r="M26" s="35"/>
    </row>
    <row r="27" spans="1:13" ht="18" x14ac:dyDescent="0.25">
      <c r="J27" s="141" t="s">
        <v>156</v>
      </c>
      <c r="K27" s="159">
        <v>59.1</v>
      </c>
      <c r="M27" s="35"/>
    </row>
    <row r="28" spans="1:13" ht="18" x14ac:dyDescent="0.25">
      <c r="J28" s="276" t="s">
        <v>276</v>
      </c>
      <c r="K28" s="39"/>
      <c r="M28" s="35"/>
    </row>
    <row r="29" spans="1:13" ht="18" x14ac:dyDescent="0.25">
      <c r="A29" s="135" t="s">
        <v>122</v>
      </c>
      <c r="B29" s="135" t="s">
        <v>118</v>
      </c>
      <c r="C29" s="135"/>
      <c r="D29" s="461" t="s">
        <v>282</v>
      </c>
      <c r="E29" s="461"/>
      <c r="J29" s="141" t="s">
        <v>2</v>
      </c>
      <c r="K29" s="159">
        <v>10.9</v>
      </c>
      <c r="M29" s="356"/>
    </row>
    <row r="30" spans="1:13" ht="18" x14ac:dyDescent="0.25">
      <c r="A30" s="135" t="s">
        <v>123</v>
      </c>
      <c r="B30" s="135" t="s">
        <v>117</v>
      </c>
      <c r="C30" s="135"/>
      <c r="D30" s="461" t="s">
        <v>283</v>
      </c>
      <c r="E30" s="461"/>
      <c r="F30"/>
      <c r="J30" s="141" t="s">
        <v>4</v>
      </c>
      <c r="K30" s="159">
        <v>22.3</v>
      </c>
      <c r="M30" s="35"/>
    </row>
    <row r="31" spans="1:13" ht="21.95" customHeight="1" x14ac:dyDescent="0.25">
      <c r="A31" s="135" t="s">
        <v>124</v>
      </c>
      <c r="B31" s="135" t="s">
        <v>120</v>
      </c>
      <c r="C31" s="135"/>
      <c r="D31" s="461" t="s">
        <v>284</v>
      </c>
      <c r="E31" s="461"/>
      <c r="F31"/>
      <c r="J31" s="141" t="s">
        <v>5</v>
      </c>
      <c r="K31" s="159">
        <v>50.3</v>
      </c>
      <c r="M31" s="35"/>
    </row>
    <row r="32" spans="1:13" ht="21.95" customHeight="1" x14ac:dyDescent="0.25">
      <c r="A32" s="135" t="s">
        <v>125</v>
      </c>
      <c r="B32" s="135" t="s">
        <v>119</v>
      </c>
      <c r="C32" s="135"/>
      <c r="D32" s="461" t="s">
        <v>285</v>
      </c>
      <c r="E32" s="461"/>
      <c r="F32"/>
      <c r="J32" s="141" t="s">
        <v>3</v>
      </c>
      <c r="K32" s="357">
        <v>1.3356481481481481E-3</v>
      </c>
      <c r="M32" s="35"/>
    </row>
    <row r="33" spans="1:13" ht="21.95" customHeight="1" x14ac:dyDescent="0.25">
      <c r="A33" s="135" t="s">
        <v>126</v>
      </c>
      <c r="B33" s="135" t="s">
        <v>115</v>
      </c>
      <c r="C33" s="135"/>
      <c r="D33" s="461" t="s">
        <v>286</v>
      </c>
      <c r="E33" s="461"/>
      <c r="F33"/>
      <c r="J33" s="141" t="s">
        <v>6</v>
      </c>
      <c r="K33" s="357">
        <v>2.8495370370370371E-3</v>
      </c>
      <c r="M33" s="35"/>
    </row>
    <row r="34" spans="1:13" ht="21.75" customHeight="1" x14ac:dyDescent="0.25">
      <c r="A34" s="135" t="s">
        <v>127</v>
      </c>
      <c r="B34" s="135" t="s">
        <v>128</v>
      </c>
      <c r="C34" s="135"/>
      <c r="D34" s="461" t="s">
        <v>287</v>
      </c>
      <c r="E34" s="461"/>
      <c r="F34"/>
      <c r="J34" s="141" t="s">
        <v>176</v>
      </c>
      <c r="K34" s="159">
        <v>13.6</v>
      </c>
      <c r="M34" s="35"/>
    </row>
    <row r="35" spans="1:13" ht="21.95" customHeight="1" x14ac:dyDescent="0.25">
      <c r="A35" s="132" t="s">
        <v>129</v>
      </c>
      <c r="B35" s="135" t="s">
        <v>130</v>
      </c>
      <c r="C35" s="135"/>
      <c r="D35" s="461" t="s">
        <v>298</v>
      </c>
      <c r="E35" s="461"/>
      <c r="F35"/>
      <c r="J35" s="141" t="s">
        <v>177</v>
      </c>
      <c r="K35" s="159">
        <v>56.8</v>
      </c>
      <c r="M35" s="35"/>
    </row>
    <row r="36" spans="1:13" ht="21.95" customHeight="1" x14ac:dyDescent="0.25">
      <c r="A36" s="135" t="s">
        <v>131</v>
      </c>
      <c r="B36" s="135" t="s">
        <v>114</v>
      </c>
      <c r="C36" s="135"/>
      <c r="D36" s="461" t="s">
        <v>288</v>
      </c>
      <c r="E36" s="461"/>
      <c r="F36"/>
      <c r="J36" s="141" t="s">
        <v>150</v>
      </c>
      <c r="K36" s="159">
        <v>2.02</v>
      </c>
      <c r="M36" s="35"/>
    </row>
    <row r="37" spans="1:13" ht="21.95" customHeight="1" x14ac:dyDescent="0.25">
      <c r="A37" s="132" t="s">
        <v>132</v>
      </c>
      <c r="B37" s="135" t="s">
        <v>116</v>
      </c>
      <c r="C37" s="135"/>
      <c r="D37" s="461" t="s">
        <v>289</v>
      </c>
      <c r="E37" s="461"/>
      <c r="F37"/>
      <c r="J37" s="141" t="s">
        <v>149</v>
      </c>
      <c r="K37" s="159">
        <v>6.62</v>
      </c>
      <c r="M37" s="35"/>
    </row>
    <row r="38" spans="1:13" ht="21.95" customHeight="1" x14ac:dyDescent="0.25">
      <c r="A38" s="366" t="s">
        <v>296</v>
      </c>
      <c r="B38" s="367" t="s">
        <v>299</v>
      </c>
      <c r="C38" s="366"/>
      <c r="D38" s="366" t="s">
        <v>377</v>
      </c>
      <c r="E38" s="368"/>
      <c r="J38" s="141" t="s">
        <v>158</v>
      </c>
      <c r="K38" s="159">
        <v>13.4</v>
      </c>
      <c r="M38" s="35"/>
    </row>
    <row r="39" spans="1:13" ht="21.95" customHeight="1" x14ac:dyDescent="0.25">
      <c r="A39" s="354" t="s">
        <v>297</v>
      </c>
      <c r="B39" s="372" t="s">
        <v>387</v>
      </c>
      <c r="C39" s="354"/>
      <c r="D39" s="373" t="s">
        <v>378</v>
      </c>
      <c r="E39" s="373"/>
      <c r="J39" s="141" t="s">
        <v>155</v>
      </c>
      <c r="K39" s="159">
        <v>4.4000000000000004</v>
      </c>
      <c r="M39" s="35"/>
    </row>
    <row r="40" spans="1:13" ht="21.95" customHeight="1" x14ac:dyDescent="0.25">
      <c r="J40" s="141" t="s">
        <v>151</v>
      </c>
      <c r="K40" s="159">
        <v>15.96</v>
      </c>
      <c r="M40" s="35"/>
    </row>
    <row r="41" spans="1:13" ht="21.95" customHeight="1" x14ac:dyDescent="0.25">
      <c r="J41" s="141" t="s">
        <v>152</v>
      </c>
      <c r="K41" s="159">
        <v>50.68</v>
      </c>
      <c r="M41" s="35"/>
    </row>
    <row r="42" spans="1:13" ht="21.95" customHeight="1" x14ac:dyDescent="0.25">
      <c r="J42" s="141" t="s">
        <v>153</v>
      </c>
      <c r="K42" s="159">
        <v>55.7</v>
      </c>
      <c r="M42" s="35"/>
    </row>
    <row r="43" spans="1:13" ht="21.95" customHeight="1" x14ac:dyDescent="0.25">
      <c r="J43" s="141" t="s">
        <v>156</v>
      </c>
      <c r="K43" s="159">
        <v>69.989999999999995</v>
      </c>
      <c r="M43" s="35"/>
    </row>
  </sheetData>
  <mergeCells count="12">
    <mergeCell ref="D35:E35"/>
    <mergeCell ref="D36:E36"/>
    <mergeCell ref="D37:E37"/>
    <mergeCell ref="D31:E31"/>
    <mergeCell ref="D2:E3"/>
    <mergeCell ref="D32:E32"/>
    <mergeCell ref="D33:E33"/>
    <mergeCell ref="A1:E1"/>
    <mergeCell ref="B4:E4"/>
    <mergeCell ref="D29:E29"/>
    <mergeCell ref="D30:E30"/>
    <mergeCell ref="D34:E34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FF"/>
    <pageSetUpPr fitToPage="1"/>
  </sheetPr>
  <dimension ref="A1:BB68"/>
  <sheetViews>
    <sheetView zoomScale="60" zoomScaleNormal="60" workbookViewId="0">
      <selection activeCell="C5" sqref="C5"/>
    </sheetView>
  </sheetViews>
  <sheetFormatPr defaultColWidth="8" defaultRowHeight="15.75" x14ac:dyDescent="0.25"/>
  <cols>
    <col min="1" max="1" width="30.5703125" style="103" customWidth="1"/>
    <col min="2" max="2" width="6.85546875" style="104" customWidth="1"/>
    <col min="3" max="14" width="3.7109375" style="102" customWidth="1"/>
    <col min="15" max="15" width="30.7109375" style="104" customWidth="1"/>
    <col min="16" max="16" width="6.85546875" style="104" customWidth="1"/>
    <col min="17" max="31" width="3.7109375" style="104" customWidth="1"/>
    <col min="32" max="32" width="30.7109375" style="104" customWidth="1"/>
    <col min="33" max="33" width="6.85546875" style="104" customWidth="1"/>
    <col min="34" max="50" width="3.7109375" style="104" customWidth="1"/>
    <col min="51" max="51" width="10.140625" style="103" customWidth="1"/>
    <col min="52" max="52" width="25.85546875" style="103" bestFit="1" customWidth="1"/>
    <col min="53" max="53" width="26.42578125" style="103" bestFit="1" customWidth="1"/>
    <col min="54" max="54" width="18.140625" style="103" bestFit="1" customWidth="1"/>
    <col min="55" max="16384" width="8" style="103"/>
  </cols>
  <sheetData>
    <row r="1" spans="1:54" s="94" customFormat="1" ht="30" customHeight="1" x14ac:dyDescent="0.2">
      <c r="A1" s="92" t="s">
        <v>11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5" t="str">
        <f>'MATCH DETAILS'!A1</f>
        <v>ALDER VALLEY BOYS LEAGUE 2018</v>
      </c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40" t="s">
        <v>248</v>
      </c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36" t="str">
        <f>'MATCH DETAILS'!D10</f>
        <v>H</v>
      </c>
      <c r="AW1" s="536"/>
      <c r="AX1" s="536"/>
      <c r="AY1" s="93"/>
    </row>
    <row r="2" spans="1:54" s="97" customFormat="1" ht="30" customHeight="1" x14ac:dyDescent="0.2">
      <c r="A2" s="95" t="s">
        <v>12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7" t="str">
        <f>'MATCH DETAILS'!E10</f>
        <v>HH</v>
      </c>
      <c r="AW2" s="537"/>
      <c r="AX2" s="537"/>
      <c r="AY2" s="96"/>
    </row>
    <row r="3" spans="1:54" s="99" customFormat="1" ht="91.5" customHeight="1" x14ac:dyDescent="0.25">
      <c r="A3" s="244" t="s">
        <v>249</v>
      </c>
      <c r="B3" s="245" t="s">
        <v>329</v>
      </c>
      <c r="C3" s="246" t="s">
        <v>2</v>
      </c>
      <c r="D3" s="247" t="s">
        <v>4</v>
      </c>
      <c r="E3" s="246" t="s">
        <v>3</v>
      </c>
      <c r="F3" s="247" t="s">
        <v>6</v>
      </c>
      <c r="G3" s="246" t="s">
        <v>154</v>
      </c>
      <c r="H3" s="247" t="s">
        <v>149</v>
      </c>
      <c r="I3" s="246" t="s">
        <v>150</v>
      </c>
      <c r="J3" s="247" t="s">
        <v>151</v>
      </c>
      <c r="K3" s="246" t="s">
        <v>152</v>
      </c>
      <c r="L3" s="247" t="s">
        <v>153</v>
      </c>
      <c r="M3" s="246" t="s">
        <v>8</v>
      </c>
      <c r="N3" s="248"/>
      <c r="O3" s="249" t="s">
        <v>250</v>
      </c>
      <c r="P3" s="245" t="s">
        <v>329</v>
      </c>
      <c r="Q3" s="246" t="s">
        <v>2</v>
      </c>
      <c r="R3" s="247" t="s">
        <v>4</v>
      </c>
      <c r="S3" s="246" t="s">
        <v>9</v>
      </c>
      <c r="T3" s="247" t="s">
        <v>3</v>
      </c>
      <c r="U3" s="246" t="s">
        <v>6</v>
      </c>
      <c r="V3" s="247" t="s">
        <v>157</v>
      </c>
      <c r="W3" s="246" t="s">
        <v>149</v>
      </c>
      <c r="X3" s="247" t="s">
        <v>150</v>
      </c>
      <c r="Y3" s="377" t="s">
        <v>292</v>
      </c>
      <c r="Z3" s="247" t="s">
        <v>151</v>
      </c>
      <c r="AA3" s="246" t="s">
        <v>152</v>
      </c>
      <c r="AB3" s="247" t="s">
        <v>153</v>
      </c>
      <c r="AC3" s="246" t="s">
        <v>156</v>
      </c>
      <c r="AD3" s="247" t="s">
        <v>8</v>
      </c>
      <c r="AE3" s="251"/>
      <c r="AF3" s="249" t="s">
        <v>251</v>
      </c>
      <c r="AG3" s="245" t="s">
        <v>329</v>
      </c>
      <c r="AH3" s="246" t="s">
        <v>2</v>
      </c>
      <c r="AI3" s="247" t="s">
        <v>4</v>
      </c>
      <c r="AJ3" s="246" t="s">
        <v>5</v>
      </c>
      <c r="AK3" s="247" t="s">
        <v>3</v>
      </c>
      <c r="AL3" s="246" t="s">
        <v>6</v>
      </c>
      <c r="AM3" s="247" t="s">
        <v>176</v>
      </c>
      <c r="AN3" s="246" t="s">
        <v>177</v>
      </c>
      <c r="AO3" s="247" t="s">
        <v>149</v>
      </c>
      <c r="AP3" s="246" t="s">
        <v>150</v>
      </c>
      <c r="AQ3" s="247" t="s">
        <v>155</v>
      </c>
      <c r="AR3" s="246" t="s">
        <v>158</v>
      </c>
      <c r="AS3" s="247" t="s">
        <v>151</v>
      </c>
      <c r="AT3" s="246" t="s">
        <v>152</v>
      </c>
      <c r="AU3" s="247" t="s">
        <v>153</v>
      </c>
      <c r="AV3" s="246" t="s">
        <v>156</v>
      </c>
      <c r="AW3" s="247" t="s">
        <v>8</v>
      </c>
      <c r="AX3" s="251"/>
      <c r="AY3" s="98"/>
    </row>
    <row r="4" spans="1:54" s="101" customFormat="1" ht="39.950000000000003" customHeight="1" x14ac:dyDescent="0.2">
      <c r="A4" s="252"/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252"/>
      <c r="P4" s="253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6"/>
      <c r="AF4" s="252"/>
      <c r="AG4" s="253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6"/>
      <c r="AY4" s="100"/>
    </row>
    <row r="5" spans="1:54" ht="24.95" customHeight="1" x14ac:dyDescent="0.25">
      <c r="A5" s="328" t="s">
        <v>459</v>
      </c>
      <c r="B5" s="322"/>
      <c r="C5" s="323"/>
      <c r="D5" s="324"/>
      <c r="E5" s="323"/>
      <c r="F5" s="324"/>
      <c r="G5" s="323" t="s">
        <v>0</v>
      </c>
      <c r="H5" s="324"/>
      <c r="I5" s="323"/>
      <c r="J5" s="324"/>
      <c r="K5" s="323"/>
      <c r="L5" s="322"/>
      <c r="M5" s="323">
        <v>1</v>
      </c>
      <c r="N5" s="325"/>
      <c r="O5" s="321" t="s">
        <v>460</v>
      </c>
      <c r="P5" s="322"/>
      <c r="Q5" s="323" t="s">
        <v>0</v>
      </c>
      <c r="R5" s="324" t="s">
        <v>0</v>
      </c>
      <c r="S5" s="323"/>
      <c r="T5" s="324"/>
      <c r="U5" s="323"/>
      <c r="V5" s="324"/>
      <c r="W5" s="323"/>
      <c r="X5" s="324"/>
      <c r="Y5" s="323"/>
      <c r="Z5" s="322"/>
      <c r="AA5" s="323"/>
      <c r="AB5" s="325"/>
      <c r="AC5" s="323"/>
      <c r="AD5" s="389">
        <v>1</v>
      </c>
      <c r="AE5" s="327"/>
      <c r="AF5" s="321" t="s">
        <v>495</v>
      </c>
      <c r="AG5" s="322">
        <v>531</v>
      </c>
      <c r="AH5" s="323" t="s">
        <v>438</v>
      </c>
      <c r="AI5" s="324" t="s">
        <v>1</v>
      </c>
      <c r="AJ5" s="323"/>
      <c r="AK5" s="324"/>
      <c r="AL5" s="323"/>
      <c r="AM5" s="324" t="s">
        <v>0</v>
      </c>
      <c r="AN5" s="323"/>
      <c r="AO5" s="324"/>
      <c r="AP5" s="323"/>
      <c r="AQ5" s="322"/>
      <c r="AR5" s="323"/>
      <c r="AS5" s="325"/>
      <c r="AT5" s="323"/>
      <c r="AU5" s="324"/>
      <c r="AV5" s="323"/>
      <c r="AW5" s="324">
        <v>2</v>
      </c>
      <c r="AX5" s="327"/>
      <c r="AY5" s="102"/>
      <c r="AZ5" s="105" t="str">
        <f>A5</f>
        <v>Urijah Otibo</v>
      </c>
      <c r="BA5" s="105" t="str">
        <f>O5</f>
        <v>Nikhil Chander</v>
      </c>
      <c r="BB5" s="105" t="str">
        <f>AF5</f>
        <v>Monty Ogunbanjo</v>
      </c>
    </row>
    <row r="6" spans="1:54" ht="24.95" customHeight="1" x14ac:dyDescent="0.25">
      <c r="A6" s="328"/>
      <c r="B6" s="322"/>
      <c r="C6" s="323"/>
      <c r="D6" s="324"/>
      <c r="E6" s="323"/>
      <c r="F6" s="324"/>
      <c r="G6" s="323"/>
      <c r="H6" s="324"/>
      <c r="I6" s="323"/>
      <c r="J6" s="324"/>
      <c r="K6" s="323"/>
      <c r="L6" s="322"/>
      <c r="M6" s="323"/>
      <c r="N6" s="325"/>
      <c r="O6" s="321" t="s">
        <v>461</v>
      </c>
      <c r="P6" s="322"/>
      <c r="Q6" s="323" t="s">
        <v>1</v>
      </c>
      <c r="R6" s="324" t="s">
        <v>1</v>
      </c>
      <c r="S6" s="323"/>
      <c r="T6" s="324"/>
      <c r="U6" s="323"/>
      <c r="V6" s="324"/>
      <c r="W6" s="323"/>
      <c r="X6" s="324"/>
      <c r="Y6" s="323"/>
      <c r="Z6" s="322"/>
      <c r="AA6" s="323"/>
      <c r="AB6" s="325"/>
      <c r="AC6" s="323"/>
      <c r="AD6" s="390">
        <v>2</v>
      </c>
      <c r="AE6" s="327"/>
      <c r="AF6" s="321" t="s">
        <v>462</v>
      </c>
      <c r="AG6" s="322">
        <v>530</v>
      </c>
      <c r="AH6" s="323" t="s">
        <v>438</v>
      </c>
      <c r="AI6" s="324"/>
      <c r="AJ6" s="323"/>
      <c r="AK6" s="324"/>
      <c r="AL6" s="323"/>
      <c r="AM6" s="324"/>
      <c r="AN6" s="323"/>
      <c r="AO6" s="324"/>
      <c r="AP6" s="323"/>
      <c r="AQ6" s="322"/>
      <c r="AR6" s="323"/>
      <c r="AS6" s="325" t="s">
        <v>0</v>
      </c>
      <c r="AT6" s="323"/>
      <c r="AU6" s="324" t="s">
        <v>0</v>
      </c>
      <c r="AV6" s="323"/>
      <c r="AW6" s="324">
        <v>3</v>
      </c>
      <c r="AX6" s="327"/>
      <c r="AY6" s="102"/>
      <c r="AZ6" s="105">
        <f t="shared" ref="AZ6:AZ53" si="0">A6</f>
        <v>0</v>
      </c>
      <c r="BA6" s="105" t="str">
        <f t="shared" ref="BA6:BA53" si="1">O6</f>
        <v>James Afriyie</v>
      </c>
      <c r="BB6" s="105" t="str">
        <f t="shared" ref="BB6:BB53" si="2">AF6</f>
        <v>Ben Hooley</v>
      </c>
    </row>
    <row r="7" spans="1:54" ht="24.95" customHeight="1" x14ac:dyDescent="0.25">
      <c r="A7" s="328" t="s">
        <v>463</v>
      </c>
      <c r="B7" s="322">
        <v>514</v>
      </c>
      <c r="C7" s="323" t="s">
        <v>438</v>
      </c>
      <c r="D7" s="324" t="s">
        <v>438</v>
      </c>
      <c r="E7" s="323" t="s">
        <v>1</v>
      </c>
      <c r="F7" s="324"/>
      <c r="G7" s="323"/>
      <c r="H7" s="324"/>
      <c r="I7" s="323"/>
      <c r="J7" s="324"/>
      <c r="K7" s="323"/>
      <c r="L7" s="322"/>
      <c r="M7" s="323">
        <v>3</v>
      </c>
      <c r="N7" s="325"/>
      <c r="O7" s="321" t="s">
        <v>464</v>
      </c>
      <c r="P7" s="322">
        <v>518</v>
      </c>
      <c r="Q7" s="323" t="s">
        <v>438</v>
      </c>
      <c r="R7" s="324"/>
      <c r="S7" s="323"/>
      <c r="T7" s="324" t="s">
        <v>1</v>
      </c>
      <c r="U7" s="323"/>
      <c r="V7" s="324"/>
      <c r="W7" s="323" t="s">
        <v>438</v>
      </c>
      <c r="X7" s="324"/>
      <c r="Y7" s="323"/>
      <c r="Z7" s="322"/>
      <c r="AA7" s="323" t="s">
        <v>1</v>
      </c>
      <c r="AB7" s="325"/>
      <c r="AC7" s="323"/>
      <c r="AD7" s="390"/>
      <c r="AE7" s="327"/>
      <c r="AF7" s="321" t="s">
        <v>465</v>
      </c>
      <c r="AG7" s="322"/>
      <c r="AH7" s="323" t="s">
        <v>0</v>
      </c>
      <c r="AI7" s="324" t="s">
        <v>0</v>
      </c>
      <c r="AJ7" s="323"/>
      <c r="AK7" s="324"/>
      <c r="AL7" s="323"/>
      <c r="AM7" s="324"/>
      <c r="AN7" s="323"/>
      <c r="AO7" s="324"/>
      <c r="AP7" s="323" t="s">
        <v>1</v>
      </c>
      <c r="AQ7" s="322"/>
      <c r="AR7" s="323"/>
      <c r="AS7" s="325"/>
      <c r="AT7" s="323"/>
      <c r="AU7" s="324"/>
      <c r="AV7" s="323"/>
      <c r="AW7" s="324">
        <v>4</v>
      </c>
      <c r="AX7" s="327"/>
      <c r="AY7" s="102"/>
      <c r="AZ7" s="105" t="str">
        <f t="shared" si="0"/>
        <v>Callum McDonnell</v>
      </c>
      <c r="BA7" s="105" t="str">
        <f t="shared" si="1"/>
        <v>Josh Tindley</v>
      </c>
      <c r="BB7" s="105" t="str">
        <f t="shared" si="2"/>
        <v>Ben Brownlee</v>
      </c>
    </row>
    <row r="8" spans="1:54" ht="24.95" customHeight="1" x14ac:dyDescent="0.25">
      <c r="A8" s="328" t="s">
        <v>466</v>
      </c>
      <c r="B8" s="322">
        <v>515</v>
      </c>
      <c r="C8" s="323" t="s">
        <v>438</v>
      </c>
      <c r="D8" s="324" t="s">
        <v>438</v>
      </c>
      <c r="E8" s="323"/>
      <c r="F8" s="324"/>
      <c r="G8" s="323"/>
      <c r="H8" s="324" t="s">
        <v>438</v>
      </c>
      <c r="I8" s="323"/>
      <c r="J8" s="324"/>
      <c r="K8" s="323"/>
      <c r="L8" s="322"/>
      <c r="M8" s="323"/>
      <c r="N8" s="325"/>
      <c r="O8" s="321" t="s">
        <v>467</v>
      </c>
      <c r="P8" s="322">
        <v>519</v>
      </c>
      <c r="Q8" s="323" t="s">
        <v>438</v>
      </c>
      <c r="R8" s="324"/>
      <c r="S8" s="323" t="s">
        <v>0</v>
      </c>
      <c r="T8" s="324"/>
      <c r="U8" s="323"/>
      <c r="V8" s="324" t="s">
        <v>0</v>
      </c>
      <c r="W8" s="323"/>
      <c r="X8" s="324"/>
      <c r="Y8" s="323"/>
      <c r="Z8" s="322"/>
      <c r="AA8" s="323"/>
      <c r="AB8" s="325"/>
      <c r="AC8" s="323"/>
      <c r="AD8" s="390"/>
      <c r="AE8" s="327"/>
      <c r="AF8" s="321" t="s">
        <v>468</v>
      </c>
      <c r="AG8" s="322">
        <v>532</v>
      </c>
      <c r="AH8" s="323" t="s">
        <v>1</v>
      </c>
      <c r="AI8" s="324" t="s">
        <v>438</v>
      </c>
      <c r="AJ8" s="323"/>
      <c r="AK8" s="324"/>
      <c r="AL8" s="323"/>
      <c r="AM8" s="324"/>
      <c r="AN8" s="323"/>
      <c r="AO8" s="324"/>
      <c r="AP8" s="323"/>
      <c r="AQ8" s="322"/>
      <c r="AR8" s="323"/>
      <c r="AS8" s="325"/>
      <c r="AT8" s="323" t="s">
        <v>0</v>
      </c>
      <c r="AU8" s="324"/>
      <c r="AV8" s="323"/>
      <c r="AW8" s="324">
        <v>1</v>
      </c>
      <c r="AX8" s="327"/>
      <c r="AY8" s="102"/>
      <c r="AZ8" s="105" t="str">
        <f t="shared" si="0"/>
        <v xml:space="preserve">Bradley Nwadubike </v>
      </c>
      <c r="BA8" s="105" t="str">
        <f t="shared" si="1"/>
        <v>Akira Meade</v>
      </c>
      <c r="BB8" s="105" t="str">
        <f t="shared" si="2"/>
        <v>Tyrell Mitchell</v>
      </c>
    </row>
    <row r="9" spans="1:54" ht="24.95" customHeight="1" x14ac:dyDescent="0.25">
      <c r="A9" s="328" t="s">
        <v>469</v>
      </c>
      <c r="B9" s="322">
        <v>517</v>
      </c>
      <c r="C9" s="323"/>
      <c r="D9" s="324" t="s">
        <v>1</v>
      </c>
      <c r="E9" s="323"/>
      <c r="F9" s="324"/>
      <c r="G9" s="323" t="s">
        <v>1</v>
      </c>
      <c r="H9" s="324"/>
      <c r="I9" s="323" t="s">
        <v>438</v>
      </c>
      <c r="J9" s="324"/>
      <c r="K9" s="323"/>
      <c r="L9" s="322"/>
      <c r="M9" s="323"/>
      <c r="N9" s="325"/>
      <c r="O9" s="321" t="s">
        <v>470</v>
      </c>
      <c r="P9" s="322">
        <v>520</v>
      </c>
      <c r="Q9" s="323" t="s">
        <v>438</v>
      </c>
      <c r="R9" s="324" t="s">
        <v>438</v>
      </c>
      <c r="S9" s="323"/>
      <c r="T9" s="324"/>
      <c r="U9" s="323"/>
      <c r="V9" s="324"/>
      <c r="W9" s="323" t="s">
        <v>438</v>
      </c>
      <c r="X9" s="324"/>
      <c r="Y9" s="323"/>
      <c r="Z9" s="322"/>
      <c r="AA9" s="323"/>
      <c r="AB9" s="325"/>
      <c r="AC9" s="323"/>
      <c r="AD9" s="390"/>
      <c r="AE9" s="327"/>
      <c r="AF9" s="321" t="s">
        <v>471</v>
      </c>
      <c r="AG9" s="322"/>
      <c r="AH9" s="323"/>
      <c r="AI9" s="324"/>
      <c r="AJ9" s="323" t="s">
        <v>0</v>
      </c>
      <c r="AK9" s="324" t="s">
        <v>0</v>
      </c>
      <c r="AL9" s="323"/>
      <c r="AM9" s="324"/>
      <c r="AN9" s="323"/>
      <c r="AO9" s="324" t="s">
        <v>0</v>
      </c>
      <c r="AP9" s="323"/>
      <c r="AQ9" s="322"/>
      <c r="AR9" s="323"/>
      <c r="AS9" s="325"/>
      <c r="AT9" s="323"/>
      <c r="AU9" s="324"/>
      <c r="AV9" s="323"/>
      <c r="AW9" s="324"/>
      <c r="AX9" s="327"/>
      <c r="AY9" s="102"/>
      <c r="AZ9" s="105" t="str">
        <f t="shared" si="0"/>
        <v>Ethan Van Beek</v>
      </c>
      <c r="BA9" s="105" t="str">
        <f t="shared" si="1"/>
        <v>Joe Byrne</v>
      </c>
      <c r="BB9" s="105" t="str">
        <f t="shared" si="2"/>
        <v>Andre Rai</v>
      </c>
    </row>
    <row r="10" spans="1:54" ht="24.95" customHeight="1" x14ac:dyDescent="0.25">
      <c r="A10" s="328" t="s">
        <v>472</v>
      </c>
      <c r="B10" s="322"/>
      <c r="C10" s="323" t="s">
        <v>0</v>
      </c>
      <c r="D10" s="324"/>
      <c r="E10" s="323" t="s">
        <v>0</v>
      </c>
      <c r="F10" s="324"/>
      <c r="G10" s="323"/>
      <c r="H10" s="324" t="s">
        <v>1</v>
      </c>
      <c r="I10" s="323"/>
      <c r="J10" s="324"/>
      <c r="K10" s="323"/>
      <c r="L10" s="322"/>
      <c r="M10" s="323"/>
      <c r="N10" s="325"/>
      <c r="O10" s="321" t="s">
        <v>473</v>
      </c>
      <c r="P10" s="322">
        <v>521</v>
      </c>
      <c r="Q10" s="323" t="s">
        <v>438</v>
      </c>
      <c r="R10" s="324"/>
      <c r="S10" s="323"/>
      <c r="T10" s="324"/>
      <c r="U10" s="323"/>
      <c r="V10" s="324"/>
      <c r="W10" s="323"/>
      <c r="X10" s="324" t="s">
        <v>1</v>
      </c>
      <c r="Y10" s="323"/>
      <c r="Z10" s="322"/>
      <c r="AA10" s="323"/>
      <c r="AB10" s="325" t="s">
        <v>1</v>
      </c>
      <c r="AC10" s="323"/>
      <c r="AD10" s="389"/>
      <c r="AE10" s="327"/>
      <c r="AF10" s="321" t="s">
        <v>474</v>
      </c>
      <c r="AG10" s="322"/>
      <c r="AH10" s="323"/>
      <c r="AI10" s="324"/>
      <c r="AJ10" s="323" t="s">
        <v>1</v>
      </c>
      <c r="AK10" s="324" t="s">
        <v>1</v>
      </c>
      <c r="AL10" s="323"/>
      <c r="AM10" s="324"/>
      <c r="AN10" s="323"/>
      <c r="AO10" s="324"/>
      <c r="AP10" s="323"/>
      <c r="AQ10" s="322"/>
      <c r="AR10" s="323"/>
      <c r="AS10" s="325"/>
      <c r="AT10" s="323"/>
      <c r="AU10" s="324"/>
      <c r="AV10" s="323"/>
      <c r="AW10" s="324"/>
      <c r="AX10" s="327"/>
      <c r="AY10" s="102"/>
      <c r="AZ10" s="105" t="str">
        <f t="shared" si="0"/>
        <v xml:space="preserve">Christopher Burton </v>
      </c>
      <c r="BA10" s="105" t="str">
        <f t="shared" si="1"/>
        <v xml:space="preserve">Kyal Patel </v>
      </c>
      <c r="BB10" s="105" t="str">
        <f t="shared" si="2"/>
        <v>Adam Ireland</v>
      </c>
    </row>
    <row r="11" spans="1:54" ht="24.95" customHeight="1" x14ac:dyDescent="0.25">
      <c r="A11" s="383" t="s">
        <v>475</v>
      </c>
      <c r="B11" s="322"/>
      <c r="C11" s="323"/>
      <c r="D11" s="324"/>
      <c r="E11" s="323"/>
      <c r="F11" s="324" t="s">
        <v>0</v>
      </c>
      <c r="G11" s="323"/>
      <c r="H11" s="324"/>
      <c r="I11" s="323"/>
      <c r="J11" s="324"/>
      <c r="K11" s="323"/>
      <c r="L11" s="322"/>
      <c r="M11" s="323"/>
      <c r="N11" s="325"/>
      <c r="O11" s="386" t="s">
        <v>476</v>
      </c>
      <c r="P11" s="322">
        <v>522</v>
      </c>
      <c r="Q11" s="323"/>
      <c r="R11" s="324" t="s">
        <v>438</v>
      </c>
      <c r="S11" s="323"/>
      <c r="T11" s="324"/>
      <c r="U11" s="323"/>
      <c r="V11" s="324"/>
      <c r="W11" s="323"/>
      <c r="X11" s="324"/>
      <c r="Y11" s="323"/>
      <c r="Z11" s="322"/>
      <c r="AA11" s="323"/>
      <c r="AB11" s="325"/>
      <c r="AC11" s="323"/>
      <c r="AD11" s="389"/>
      <c r="AE11" s="327"/>
      <c r="AF11" s="386" t="s">
        <v>477</v>
      </c>
      <c r="AG11" s="322">
        <v>533</v>
      </c>
      <c r="AH11" s="323"/>
      <c r="AI11" s="324"/>
      <c r="AJ11" s="323"/>
      <c r="AK11" s="324" t="s">
        <v>438</v>
      </c>
      <c r="AL11" s="323"/>
      <c r="AM11" s="324"/>
      <c r="AN11" s="323"/>
      <c r="AO11" s="324" t="s">
        <v>1</v>
      </c>
      <c r="AP11" s="323" t="s">
        <v>0</v>
      </c>
      <c r="AQ11" s="322"/>
      <c r="AR11" s="323"/>
      <c r="AS11" s="325"/>
      <c r="AT11" s="323"/>
      <c r="AU11" s="324"/>
      <c r="AV11" s="323"/>
      <c r="AW11" s="324"/>
      <c r="AX11" s="327"/>
      <c r="AY11" s="102"/>
      <c r="AZ11" s="105" t="str">
        <f t="shared" si="0"/>
        <v>Luke McGarvie</v>
      </c>
      <c r="BA11" s="105" t="str">
        <f t="shared" si="1"/>
        <v>Joe Hookway</v>
      </c>
      <c r="BB11" s="105" t="str">
        <f t="shared" si="2"/>
        <v>Joshua Moules</v>
      </c>
    </row>
    <row r="12" spans="1:54" ht="24.95" customHeight="1" x14ac:dyDescent="0.25">
      <c r="A12" s="383" t="s">
        <v>478</v>
      </c>
      <c r="B12" s="322">
        <v>516</v>
      </c>
      <c r="C12" s="323"/>
      <c r="D12" s="324"/>
      <c r="E12" s="323"/>
      <c r="F12" s="324"/>
      <c r="G12" s="323"/>
      <c r="H12" s="324" t="s">
        <v>438</v>
      </c>
      <c r="I12" s="323"/>
      <c r="J12" s="324" t="s">
        <v>0</v>
      </c>
      <c r="K12" s="323"/>
      <c r="L12" s="322" t="s">
        <v>0</v>
      </c>
      <c r="M12" s="323">
        <v>4</v>
      </c>
      <c r="N12" s="325"/>
      <c r="O12" s="386" t="s">
        <v>479</v>
      </c>
      <c r="P12" s="322">
        <v>523</v>
      </c>
      <c r="Q12" s="323"/>
      <c r="R12" s="324" t="s">
        <v>438</v>
      </c>
      <c r="S12" s="323"/>
      <c r="T12" s="324"/>
      <c r="U12" s="323"/>
      <c r="V12" s="324"/>
      <c r="W12" s="323" t="s">
        <v>0</v>
      </c>
      <c r="X12" s="324"/>
      <c r="Y12" s="323"/>
      <c r="Z12" s="322" t="s">
        <v>438</v>
      </c>
      <c r="AA12" s="323"/>
      <c r="AB12" s="325"/>
      <c r="AC12" s="323"/>
      <c r="AD12" s="389">
        <v>3</v>
      </c>
      <c r="AE12" s="327"/>
      <c r="AF12" s="386" t="s">
        <v>480</v>
      </c>
      <c r="AG12" s="322"/>
      <c r="AH12" s="323"/>
      <c r="AI12" s="324"/>
      <c r="AJ12" s="323"/>
      <c r="AK12" s="324"/>
      <c r="AL12" s="323" t="s">
        <v>0</v>
      </c>
      <c r="AM12" s="324"/>
      <c r="AN12" s="323"/>
      <c r="AO12" s="324"/>
      <c r="AP12" s="323"/>
      <c r="AQ12" s="322"/>
      <c r="AR12" s="323"/>
      <c r="AS12" s="325"/>
      <c r="AT12" s="323"/>
      <c r="AU12" s="324"/>
      <c r="AV12" s="323"/>
      <c r="AW12" s="324"/>
      <c r="AX12" s="327"/>
      <c r="AY12" s="102"/>
      <c r="AZ12" s="105" t="str">
        <f t="shared" si="0"/>
        <v>Krish Chander</v>
      </c>
      <c r="BA12" s="105" t="str">
        <f t="shared" si="1"/>
        <v>Ethan Tindley</v>
      </c>
      <c r="BB12" s="105" t="str">
        <f t="shared" si="2"/>
        <v>Ross McGarvie</v>
      </c>
    </row>
    <row r="13" spans="1:54" ht="24.95" customHeight="1" x14ac:dyDescent="0.25">
      <c r="A13" s="383" t="s">
        <v>481</v>
      </c>
      <c r="B13" s="322"/>
      <c r="C13" s="323"/>
      <c r="D13" s="324" t="s">
        <v>0</v>
      </c>
      <c r="E13" s="323"/>
      <c r="F13" s="324"/>
      <c r="G13" s="323"/>
      <c r="H13" s="324" t="s">
        <v>0</v>
      </c>
      <c r="I13" s="323" t="s">
        <v>0</v>
      </c>
      <c r="J13" s="324"/>
      <c r="K13" s="323"/>
      <c r="L13" s="322"/>
      <c r="M13" s="323">
        <v>2</v>
      </c>
      <c r="N13" s="325"/>
      <c r="O13" s="386" t="s">
        <v>482</v>
      </c>
      <c r="P13" s="322">
        <v>529</v>
      </c>
      <c r="Q13" s="323"/>
      <c r="R13" s="324" t="s">
        <v>438</v>
      </c>
      <c r="S13" s="323"/>
      <c r="T13" s="324"/>
      <c r="U13" s="323"/>
      <c r="V13" s="324" t="s">
        <v>1</v>
      </c>
      <c r="W13" s="323" t="s">
        <v>438</v>
      </c>
      <c r="X13" s="324"/>
      <c r="Y13" s="323"/>
      <c r="Z13" s="322"/>
      <c r="AA13" s="323"/>
      <c r="AB13" s="325"/>
      <c r="AC13" s="323"/>
      <c r="AD13" s="389"/>
      <c r="AE13" s="327"/>
      <c r="AF13" s="386" t="s">
        <v>483</v>
      </c>
      <c r="AG13" s="322"/>
      <c r="AH13" s="323"/>
      <c r="AI13" s="324"/>
      <c r="AJ13" s="323"/>
      <c r="AK13" s="324"/>
      <c r="AL13" s="323" t="s">
        <v>1</v>
      </c>
      <c r="AM13" s="324"/>
      <c r="AN13" s="323"/>
      <c r="AO13" s="324"/>
      <c r="AP13" s="323"/>
      <c r="AQ13" s="322"/>
      <c r="AR13" s="323"/>
      <c r="AS13" s="325"/>
      <c r="AT13" s="323"/>
      <c r="AU13" s="324"/>
      <c r="AV13" s="323"/>
      <c r="AW13" s="324"/>
      <c r="AX13" s="327"/>
      <c r="AY13" s="102"/>
      <c r="AZ13" s="105" t="str">
        <f t="shared" si="0"/>
        <v>Yuri Zykov</v>
      </c>
      <c r="BA13" s="105" t="str">
        <f t="shared" si="1"/>
        <v>Calvin Busulwa</v>
      </c>
      <c r="BB13" s="105" t="str">
        <f t="shared" si="2"/>
        <v>Max McGarvie</v>
      </c>
    </row>
    <row r="14" spans="1:54" ht="24.95" customHeight="1" x14ac:dyDescent="0.25">
      <c r="A14" s="383" t="s">
        <v>484</v>
      </c>
      <c r="B14" s="322"/>
      <c r="C14" s="323"/>
      <c r="D14" s="324"/>
      <c r="E14" s="323"/>
      <c r="F14" s="324"/>
      <c r="G14" s="323"/>
      <c r="H14" s="324"/>
      <c r="I14" s="323" t="s">
        <v>1</v>
      </c>
      <c r="J14" s="324" t="s">
        <v>1</v>
      </c>
      <c r="K14" s="323"/>
      <c r="L14" s="322"/>
      <c r="M14" s="323"/>
      <c r="N14" s="325"/>
      <c r="O14" s="386" t="s">
        <v>485</v>
      </c>
      <c r="P14" s="322"/>
      <c r="Q14" s="323"/>
      <c r="R14" s="324"/>
      <c r="S14" s="323"/>
      <c r="T14" s="324" t="s">
        <v>0</v>
      </c>
      <c r="U14" s="323"/>
      <c r="V14" s="324"/>
      <c r="W14" s="323"/>
      <c r="X14" s="324" t="s">
        <v>0</v>
      </c>
      <c r="Y14" s="323"/>
      <c r="Z14" s="322" t="s">
        <v>1</v>
      </c>
      <c r="AA14" s="323"/>
      <c r="AB14" s="325"/>
      <c r="AC14" s="323"/>
      <c r="AD14" s="389">
        <v>4</v>
      </c>
      <c r="AE14" s="327"/>
      <c r="AF14" s="386" t="s">
        <v>486</v>
      </c>
      <c r="AG14" s="322"/>
      <c r="AH14" s="323"/>
      <c r="AI14" s="324"/>
      <c r="AJ14" s="323"/>
      <c r="AK14" s="324"/>
      <c r="AL14" s="323"/>
      <c r="AM14" s="324"/>
      <c r="AN14" s="323" t="s">
        <v>0</v>
      </c>
      <c r="AO14" s="324"/>
      <c r="AP14" s="323"/>
      <c r="AQ14" s="322"/>
      <c r="AR14" s="323" t="s">
        <v>0</v>
      </c>
      <c r="AS14" s="325"/>
      <c r="AT14" s="323"/>
      <c r="AU14" s="324"/>
      <c r="AV14" s="323" t="s">
        <v>0</v>
      </c>
      <c r="AW14" s="324"/>
      <c r="AX14" s="327"/>
      <c r="AY14" s="102"/>
      <c r="AZ14" s="105" t="str">
        <f>A14</f>
        <v>Silvano Rai</v>
      </c>
      <c r="BA14" s="105" t="str">
        <f>O14</f>
        <v>Isaac Bloodworth</v>
      </c>
      <c r="BB14" s="105" t="str">
        <f>AF14</f>
        <v>Rhys Feaviour</v>
      </c>
    </row>
    <row r="15" spans="1:54" ht="24.95" customHeight="1" x14ac:dyDescent="0.25">
      <c r="A15" s="329"/>
      <c r="B15" s="322"/>
      <c r="C15" s="323"/>
      <c r="D15" s="324"/>
      <c r="E15" s="323"/>
      <c r="F15" s="324"/>
      <c r="G15" s="323"/>
      <c r="H15" s="324"/>
      <c r="I15" s="323"/>
      <c r="J15" s="324"/>
      <c r="K15" s="323"/>
      <c r="L15" s="322"/>
      <c r="M15" s="323"/>
      <c r="N15" s="325"/>
      <c r="O15" s="386" t="s">
        <v>494</v>
      </c>
      <c r="P15" s="322">
        <v>524</v>
      </c>
      <c r="Q15" s="323"/>
      <c r="R15" s="324"/>
      <c r="S15" s="323"/>
      <c r="T15" s="324"/>
      <c r="U15" s="323"/>
      <c r="V15" s="324"/>
      <c r="W15" s="323"/>
      <c r="X15" s="324"/>
      <c r="Y15" s="323"/>
      <c r="Z15" s="322"/>
      <c r="AA15" s="323"/>
      <c r="AB15" s="325"/>
      <c r="AC15" s="323"/>
      <c r="AD15" s="389"/>
      <c r="AE15" s="327"/>
      <c r="AF15" s="330"/>
      <c r="AG15" s="322"/>
      <c r="AH15" s="323"/>
      <c r="AI15" s="324"/>
      <c r="AJ15" s="323"/>
      <c r="AK15" s="324"/>
      <c r="AL15" s="323"/>
      <c r="AM15" s="324"/>
      <c r="AN15" s="323"/>
      <c r="AO15" s="324"/>
      <c r="AP15" s="323"/>
      <c r="AQ15" s="322"/>
      <c r="AR15" s="323"/>
      <c r="AS15" s="325"/>
      <c r="AT15" s="323"/>
      <c r="AU15" s="324"/>
      <c r="AV15" s="323"/>
      <c r="AW15" s="324"/>
      <c r="AX15" s="327"/>
      <c r="AY15" s="102"/>
      <c r="AZ15" s="105">
        <f>A15</f>
        <v>0</v>
      </c>
      <c r="BA15" s="105" t="str">
        <f>O15</f>
        <v>Arun Forrest</v>
      </c>
      <c r="BB15" s="105">
        <f>AF15</f>
        <v>0</v>
      </c>
    </row>
    <row r="16" spans="1:54" ht="24.95" customHeight="1" x14ac:dyDescent="0.25">
      <c r="A16" s="329"/>
      <c r="B16" s="322"/>
      <c r="C16" s="323"/>
      <c r="D16" s="324"/>
      <c r="E16" s="323"/>
      <c r="F16" s="324"/>
      <c r="G16" s="323"/>
      <c r="H16" s="324"/>
      <c r="I16" s="323"/>
      <c r="J16" s="324"/>
      <c r="K16" s="323"/>
      <c r="L16" s="322"/>
      <c r="M16" s="323"/>
      <c r="N16" s="325"/>
      <c r="O16" s="386" t="s">
        <v>487</v>
      </c>
      <c r="P16" s="322">
        <v>525</v>
      </c>
      <c r="Q16" s="323"/>
      <c r="R16" s="324"/>
      <c r="S16" s="323"/>
      <c r="T16" s="324" t="s">
        <v>438</v>
      </c>
      <c r="U16" s="323"/>
      <c r="V16" s="324"/>
      <c r="W16" s="323" t="s">
        <v>438</v>
      </c>
      <c r="X16" s="324"/>
      <c r="Y16" s="323"/>
      <c r="Z16" s="322"/>
      <c r="AA16" s="323"/>
      <c r="AB16" s="325"/>
      <c r="AC16" s="323"/>
      <c r="AD16" s="389"/>
      <c r="AE16" s="327"/>
      <c r="AF16" s="330"/>
      <c r="AG16" s="322"/>
      <c r="AH16" s="323"/>
      <c r="AI16" s="324"/>
      <c r="AJ16" s="323"/>
      <c r="AK16" s="324"/>
      <c r="AL16" s="323"/>
      <c r="AM16" s="324"/>
      <c r="AN16" s="323"/>
      <c r="AO16" s="324"/>
      <c r="AP16" s="323"/>
      <c r="AQ16" s="322"/>
      <c r="AR16" s="323"/>
      <c r="AS16" s="325"/>
      <c r="AT16" s="323"/>
      <c r="AU16" s="324"/>
      <c r="AV16" s="323"/>
      <c r="AW16" s="324"/>
      <c r="AX16" s="327"/>
      <c r="AY16" s="102"/>
      <c r="AZ16" s="105">
        <f>A16</f>
        <v>0</v>
      </c>
      <c r="BA16" s="105" t="str">
        <f>O16</f>
        <v>Toby Ellmore</v>
      </c>
      <c r="BB16" s="105">
        <f>AF16</f>
        <v>0</v>
      </c>
    </row>
    <row r="17" spans="1:54" ht="24.95" customHeight="1" x14ac:dyDescent="0.25">
      <c r="A17" s="329"/>
      <c r="B17" s="322"/>
      <c r="C17" s="323"/>
      <c r="D17" s="324"/>
      <c r="E17" s="323"/>
      <c r="F17" s="324"/>
      <c r="G17" s="323"/>
      <c r="H17" s="324"/>
      <c r="I17" s="323"/>
      <c r="J17" s="324"/>
      <c r="K17" s="323"/>
      <c r="L17" s="322"/>
      <c r="M17" s="323"/>
      <c r="N17" s="325"/>
      <c r="O17" s="386" t="s">
        <v>488</v>
      </c>
      <c r="P17" s="322">
        <v>528</v>
      </c>
      <c r="Q17" s="323"/>
      <c r="R17" s="324"/>
      <c r="S17" s="323"/>
      <c r="T17" s="324"/>
      <c r="U17" s="323"/>
      <c r="V17" s="324"/>
      <c r="W17" s="323"/>
      <c r="X17" s="324"/>
      <c r="Y17" s="323"/>
      <c r="Z17" s="322" t="s">
        <v>438</v>
      </c>
      <c r="AA17" s="323"/>
      <c r="AB17" s="325"/>
      <c r="AC17" s="323" t="s">
        <v>1</v>
      </c>
      <c r="AD17" s="389"/>
      <c r="AE17" s="327"/>
      <c r="AF17" s="330"/>
      <c r="AG17" s="322"/>
      <c r="AH17" s="323"/>
      <c r="AI17" s="324"/>
      <c r="AJ17" s="323"/>
      <c r="AK17" s="324"/>
      <c r="AL17" s="323"/>
      <c r="AM17" s="324"/>
      <c r="AN17" s="323"/>
      <c r="AO17" s="324"/>
      <c r="AP17" s="323"/>
      <c r="AQ17" s="322"/>
      <c r="AR17" s="323"/>
      <c r="AS17" s="325"/>
      <c r="AT17" s="323"/>
      <c r="AU17" s="324"/>
      <c r="AV17" s="323"/>
      <c r="AW17" s="324"/>
      <c r="AX17" s="327"/>
      <c r="AY17" s="102"/>
      <c r="AZ17" s="105">
        <f>A17</f>
        <v>0</v>
      </c>
      <c r="BA17" s="105" t="str">
        <f>O17</f>
        <v>David Woolley</v>
      </c>
      <c r="BB17" s="105">
        <f>AF17</f>
        <v>0</v>
      </c>
    </row>
    <row r="18" spans="1:54" ht="24.95" customHeight="1" x14ac:dyDescent="0.25">
      <c r="A18" s="329"/>
      <c r="B18" s="322"/>
      <c r="C18" s="323"/>
      <c r="D18" s="324"/>
      <c r="E18" s="323"/>
      <c r="F18" s="324"/>
      <c r="G18" s="323"/>
      <c r="H18" s="324"/>
      <c r="I18" s="323"/>
      <c r="J18" s="324"/>
      <c r="K18" s="323"/>
      <c r="L18" s="322"/>
      <c r="M18" s="323"/>
      <c r="N18" s="325"/>
      <c r="O18" s="386" t="s">
        <v>489</v>
      </c>
      <c r="P18" s="322">
        <v>534</v>
      </c>
      <c r="Q18" s="323"/>
      <c r="R18" s="324"/>
      <c r="S18" s="323" t="s">
        <v>1</v>
      </c>
      <c r="T18" s="324" t="s">
        <v>438</v>
      </c>
      <c r="U18" s="323"/>
      <c r="V18" s="324"/>
      <c r="W18" s="323" t="s">
        <v>1</v>
      </c>
      <c r="X18" s="324"/>
      <c r="Y18" s="323"/>
      <c r="Z18" s="322"/>
      <c r="AA18" s="323"/>
      <c r="AB18" s="325"/>
      <c r="AC18" s="323"/>
      <c r="AD18" s="389"/>
      <c r="AE18" s="327"/>
      <c r="AF18" s="330"/>
      <c r="AG18" s="322"/>
      <c r="AH18" s="323"/>
      <c r="AI18" s="324"/>
      <c r="AJ18" s="323"/>
      <c r="AK18" s="324"/>
      <c r="AL18" s="323"/>
      <c r="AM18" s="324"/>
      <c r="AN18" s="323"/>
      <c r="AO18" s="324"/>
      <c r="AP18" s="323"/>
      <c r="AQ18" s="322"/>
      <c r="AR18" s="323"/>
      <c r="AS18" s="325"/>
      <c r="AT18" s="323"/>
      <c r="AU18" s="324"/>
      <c r="AV18" s="323"/>
      <c r="AW18" s="324"/>
      <c r="AX18" s="327"/>
      <c r="AY18" s="102"/>
      <c r="AZ18" s="105">
        <f>A18</f>
        <v>0</v>
      </c>
      <c r="BA18" s="105" t="str">
        <f>O18</f>
        <v>Akos Guld</v>
      </c>
      <c r="BB18" s="105">
        <f>AF18</f>
        <v>0</v>
      </c>
    </row>
    <row r="19" spans="1:54" ht="24.95" customHeight="1" x14ac:dyDescent="0.25">
      <c r="A19" s="329"/>
      <c r="B19" s="322"/>
      <c r="C19" s="323"/>
      <c r="D19" s="324"/>
      <c r="E19" s="323"/>
      <c r="F19" s="324"/>
      <c r="G19" s="323"/>
      <c r="H19" s="324"/>
      <c r="I19" s="323"/>
      <c r="J19" s="324"/>
      <c r="K19" s="323"/>
      <c r="L19" s="322"/>
      <c r="M19" s="323"/>
      <c r="N19" s="325"/>
      <c r="O19" s="386" t="s">
        <v>490</v>
      </c>
      <c r="P19" s="322">
        <v>527</v>
      </c>
      <c r="Q19" s="323"/>
      <c r="R19" s="324"/>
      <c r="S19" s="323"/>
      <c r="T19" s="324"/>
      <c r="U19" s="323" t="s">
        <v>0</v>
      </c>
      <c r="V19" s="324"/>
      <c r="W19" s="323" t="s">
        <v>438</v>
      </c>
      <c r="X19" s="324"/>
      <c r="Y19" s="323"/>
      <c r="Z19" s="322" t="s">
        <v>438</v>
      </c>
      <c r="AA19" s="323"/>
      <c r="AB19" s="325"/>
      <c r="AC19" s="323"/>
      <c r="AD19" s="389"/>
      <c r="AE19" s="327"/>
      <c r="AF19" s="330"/>
      <c r="AG19" s="322"/>
      <c r="AH19" s="323"/>
      <c r="AI19" s="324"/>
      <c r="AJ19" s="323"/>
      <c r="AK19" s="324"/>
      <c r="AL19" s="323"/>
      <c r="AM19" s="324"/>
      <c r="AN19" s="323"/>
      <c r="AO19" s="324"/>
      <c r="AP19" s="323"/>
      <c r="AQ19" s="322"/>
      <c r="AR19" s="323"/>
      <c r="AS19" s="325"/>
      <c r="AT19" s="323"/>
      <c r="AU19" s="324"/>
      <c r="AV19" s="323"/>
      <c r="AW19" s="324"/>
      <c r="AX19" s="327"/>
      <c r="AY19" s="102"/>
      <c r="AZ19" s="105">
        <f t="shared" ref="AZ19:AZ26" si="3">A19</f>
        <v>0</v>
      </c>
      <c r="BA19" s="105" t="str">
        <f t="shared" ref="BA19:BA26" si="4">O19</f>
        <v>Sam Knight</v>
      </c>
      <c r="BB19" s="105">
        <f t="shared" ref="BB19:BB26" si="5">AF19</f>
        <v>0</v>
      </c>
    </row>
    <row r="20" spans="1:54" ht="24.95" customHeight="1" x14ac:dyDescent="0.25">
      <c r="A20" s="329"/>
      <c r="B20" s="322"/>
      <c r="C20" s="323"/>
      <c r="D20" s="324"/>
      <c r="E20" s="323"/>
      <c r="F20" s="324"/>
      <c r="G20" s="323"/>
      <c r="H20" s="324"/>
      <c r="I20" s="323"/>
      <c r="J20" s="324"/>
      <c r="K20" s="323"/>
      <c r="L20" s="322"/>
      <c r="M20" s="323"/>
      <c r="N20" s="325"/>
      <c r="O20" s="386" t="s">
        <v>491</v>
      </c>
      <c r="P20" s="322">
        <v>535</v>
      </c>
      <c r="Q20" s="323"/>
      <c r="R20" s="324"/>
      <c r="S20" s="323"/>
      <c r="T20" s="324"/>
      <c r="U20" s="323" t="s">
        <v>438</v>
      </c>
      <c r="V20" s="324"/>
      <c r="W20" s="323"/>
      <c r="X20" s="324"/>
      <c r="Y20" s="323"/>
      <c r="Z20" s="322"/>
      <c r="AA20" s="323"/>
      <c r="AB20" s="325" t="s">
        <v>0</v>
      </c>
      <c r="AC20" s="323"/>
      <c r="AD20" s="389"/>
      <c r="AE20" s="327"/>
      <c r="AF20" s="330"/>
      <c r="AG20" s="322"/>
      <c r="AH20" s="323"/>
      <c r="AI20" s="324"/>
      <c r="AJ20" s="323"/>
      <c r="AK20" s="324"/>
      <c r="AL20" s="323"/>
      <c r="AM20" s="324"/>
      <c r="AN20" s="323"/>
      <c r="AO20" s="324"/>
      <c r="AP20" s="323"/>
      <c r="AQ20" s="322"/>
      <c r="AR20" s="323"/>
      <c r="AS20" s="325"/>
      <c r="AT20" s="323"/>
      <c r="AU20" s="324"/>
      <c r="AV20" s="323"/>
      <c r="AW20" s="324"/>
      <c r="AX20" s="327"/>
      <c r="AY20" s="102"/>
      <c r="AZ20" s="105">
        <f t="shared" si="3"/>
        <v>0</v>
      </c>
      <c r="BA20" s="105" t="str">
        <f t="shared" si="4"/>
        <v>Rohan Patel</v>
      </c>
      <c r="BB20" s="105">
        <f t="shared" si="5"/>
        <v>0</v>
      </c>
    </row>
    <row r="21" spans="1:54" ht="24.95" customHeight="1" x14ac:dyDescent="0.25">
      <c r="A21" s="329"/>
      <c r="B21" s="322"/>
      <c r="C21" s="323"/>
      <c r="D21" s="324"/>
      <c r="E21" s="323"/>
      <c r="F21" s="324"/>
      <c r="G21" s="323"/>
      <c r="H21" s="324"/>
      <c r="I21" s="323"/>
      <c r="J21" s="324"/>
      <c r="K21" s="323"/>
      <c r="L21" s="322"/>
      <c r="M21" s="323"/>
      <c r="N21" s="325"/>
      <c r="O21" s="386"/>
      <c r="P21" s="322"/>
      <c r="Q21" s="323"/>
      <c r="R21" s="324"/>
      <c r="S21" s="323"/>
      <c r="T21" s="324"/>
      <c r="U21" s="323"/>
      <c r="V21" s="324"/>
      <c r="W21" s="323"/>
      <c r="X21" s="324"/>
      <c r="Y21" s="323"/>
      <c r="Z21" s="322"/>
      <c r="AA21" s="323"/>
      <c r="AB21" s="325"/>
      <c r="AC21" s="323"/>
      <c r="AD21" s="389"/>
      <c r="AE21" s="327"/>
      <c r="AF21" s="330"/>
      <c r="AG21" s="322"/>
      <c r="AH21" s="323"/>
      <c r="AI21" s="324"/>
      <c r="AJ21" s="323"/>
      <c r="AK21" s="324"/>
      <c r="AL21" s="323"/>
      <c r="AM21" s="324"/>
      <c r="AN21" s="323"/>
      <c r="AO21" s="324"/>
      <c r="AP21" s="323"/>
      <c r="AQ21" s="322"/>
      <c r="AR21" s="323"/>
      <c r="AS21" s="325"/>
      <c r="AT21" s="323"/>
      <c r="AU21" s="324"/>
      <c r="AV21" s="323"/>
      <c r="AW21" s="324"/>
      <c r="AX21" s="327"/>
      <c r="AY21" s="102"/>
      <c r="AZ21" s="105">
        <f t="shared" si="3"/>
        <v>0</v>
      </c>
      <c r="BA21" s="105">
        <f t="shared" si="4"/>
        <v>0</v>
      </c>
      <c r="BB21" s="105">
        <f t="shared" si="5"/>
        <v>0</v>
      </c>
    </row>
    <row r="22" spans="1:54" ht="24.95" customHeight="1" x14ac:dyDescent="0.25">
      <c r="A22" s="329"/>
      <c r="B22" s="322"/>
      <c r="C22" s="323"/>
      <c r="D22" s="324"/>
      <c r="E22" s="323"/>
      <c r="F22" s="324"/>
      <c r="G22" s="323"/>
      <c r="H22" s="324"/>
      <c r="I22" s="323"/>
      <c r="J22" s="324"/>
      <c r="K22" s="323"/>
      <c r="L22" s="322"/>
      <c r="M22" s="323"/>
      <c r="N22" s="325"/>
      <c r="O22" s="386" t="s">
        <v>492</v>
      </c>
      <c r="P22" s="322"/>
      <c r="Q22" s="323"/>
      <c r="R22" s="324"/>
      <c r="S22" s="323"/>
      <c r="T22" s="324"/>
      <c r="U22" s="323"/>
      <c r="V22" s="324"/>
      <c r="W22" s="323"/>
      <c r="X22" s="324"/>
      <c r="Y22" s="323"/>
      <c r="Z22" s="322" t="s">
        <v>0</v>
      </c>
      <c r="AA22" s="323" t="s">
        <v>0</v>
      </c>
      <c r="AB22" s="325"/>
      <c r="AC22" s="323" t="s">
        <v>0</v>
      </c>
      <c r="AD22" s="389"/>
      <c r="AE22" s="327"/>
      <c r="AF22" s="330"/>
      <c r="AG22" s="322"/>
      <c r="AH22" s="323"/>
      <c r="AI22" s="324"/>
      <c r="AJ22" s="323"/>
      <c r="AK22" s="324"/>
      <c r="AL22" s="323"/>
      <c r="AM22" s="324"/>
      <c r="AN22" s="323"/>
      <c r="AO22" s="324"/>
      <c r="AP22" s="323"/>
      <c r="AQ22" s="322"/>
      <c r="AR22" s="323"/>
      <c r="AS22" s="325"/>
      <c r="AT22" s="323"/>
      <c r="AU22" s="324"/>
      <c r="AV22" s="323"/>
      <c r="AW22" s="324"/>
      <c r="AX22" s="327"/>
      <c r="AY22" s="102"/>
      <c r="AZ22" s="105">
        <f t="shared" si="3"/>
        <v>0</v>
      </c>
      <c r="BA22" s="105" t="str">
        <f t="shared" si="4"/>
        <v>Sam Simpson</v>
      </c>
      <c r="BB22" s="105">
        <f t="shared" si="5"/>
        <v>0</v>
      </c>
    </row>
    <row r="23" spans="1:54" ht="24.95" customHeight="1" x14ac:dyDescent="0.25">
      <c r="A23" s="329"/>
      <c r="B23" s="322"/>
      <c r="C23" s="323"/>
      <c r="D23" s="324"/>
      <c r="E23" s="323"/>
      <c r="F23" s="324"/>
      <c r="G23" s="323"/>
      <c r="H23" s="324"/>
      <c r="I23" s="323"/>
      <c r="J23" s="324"/>
      <c r="K23" s="323"/>
      <c r="L23" s="322"/>
      <c r="M23" s="323"/>
      <c r="N23" s="325"/>
      <c r="O23" s="386"/>
      <c r="P23" s="322"/>
      <c r="Q23" s="323"/>
      <c r="R23" s="324"/>
      <c r="S23" s="323"/>
      <c r="T23" s="324"/>
      <c r="U23" s="323"/>
      <c r="V23" s="324"/>
      <c r="W23" s="323"/>
      <c r="X23" s="324"/>
      <c r="Y23" s="323"/>
      <c r="Z23" s="322"/>
      <c r="AA23" s="323"/>
      <c r="AB23" s="325"/>
      <c r="AC23" s="323"/>
      <c r="AD23" s="389"/>
      <c r="AE23" s="327"/>
      <c r="AF23" s="330"/>
      <c r="AG23" s="322"/>
      <c r="AH23" s="323"/>
      <c r="AI23" s="324"/>
      <c r="AJ23" s="323"/>
      <c r="AK23" s="324"/>
      <c r="AL23" s="323"/>
      <c r="AM23" s="324"/>
      <c r="AN23" s="323"/>
      <c r="AO23" s="324"/>
      <c r="AP23" s="323"/>
      <c r="AQ23" s="322"/>
      <c r="AR23" s="323"/>
      <c r="AS23" s="325"/>
      <c r="AT23" s="323"/>
      <c r="AU23" s="324"/>
      <c r="AV23" s="323"/>
      <c r="AW23" s="324"/>
      <c r="AX23" s="327"/>
      <c r="AY23" s="102"/>
      <c r="AZ23" s="105">
        <f t="shared" si="3"/>
        <v>0</v>
      </c>
      <c r="BA23" s="105">
        <f t="shared" si="4"/>
        <v>0</v>
      </c>
      <c r="BB23" s="105">
        <f t="shared" si="5"/>
        <v>0</v>
      </c>
    </row>
    <row r="24" spans="1:54" ht="24.95" customHeight="1" x14ac:dyDescent="0.25">
      <c r="A24" s="329"/>
      <c r="B24" s="322"/>
      <c r="C24" s="323"/>
      <c r="D24" s="324"/>
      <c r="E24" s="323"/>
      <c r="F24" s="324"/>
      <c r="G24" s="323"/>
      <c r="H24" s="324"/>
      <c r="I24" s="323"/>
      <c r="J24" s="324"/>
      <c r="K24" s="323"/>
      <c r="L24" s="322"/>
      <c r="M24" s="323"/>
      <c r="N24" s="325"/>
      <c r="O24" s="386" t="s">
        <v>493</v>
      </c>
      <c r="P24" s="322">
        <v>536</v>
      </c>
      <c r="Q24" s="323"/>
      <c r="R24" s="324"/>
      <c r="S24" s="323" t="s">
        <v>438</v>
      </c>
      <c r="T24" s="324"/>
      <c r="U24" s="323" t="s">
        <v>1</v>
      </c>
      <c r="V24" s="324"/>
      <c r="W24" s="323"/>
      <c r="X24" s="324"/>
      <c r="Y24" s="323"/>
      <c r="Z24" s="322"/>
      <c r="AA24" s="323"/>
      <c r="AB24" s="325"/>
      <c r="AC24" s="323"/>
      <c r="AD24" s="389"/>
      <c r="AE24" s="327"/>
      <c r="AF24" s="330"/>
      <c r="AG24" s="322"/>
      <c r="AH24" s="323"/>
      <c r="AI24" s="324"/>
      <c r="AJ24" s="323"/>
      <c r="AK24" s="324"/>
      <c r="AL24" s="323"/>
      <c r="AM24" s="324"/>
      <c r="AN24" s="323"/>
      <c r="AO24" s="324"/>
      <c r="AP24" s="323"/>
      <c r="AQ24" s="322"/>
      <c r="AR24" s="323"/>
      <c r="AS24" s="325"/>
      <c r="AT24" s="323"/>
      <c r="AU24" s="324"/>
      <c r="AV24" s="323"/>
      <c r="AW24" s="324"/>
      <c r="AX24" s="327"/>
      <c r="AY24" s="102"/>
      <c r="AZ24" s="105">
        <f t="shared" si="3"/>
        <v>0</v>
      </c>
      <c r="BA24" s="105" t="str">
        <f t="shared" si="4"/>
        <v>Luke Edwards</v>
      </c>
      <c r="BB24" s="105">
        <f t="shared" si="5"/>
        <v>0</v>
      </c>
    </row>
    <row r="25" spans="1:54" ht="24.95" customHeight="1" x14ac:dyDescent="0.25">
      <c r="A25" s="265"/>
      <c r="B25" s="258"/>
      <c r="C25" s="259"/>
      <c r="D25" s="260"/>
      <c r="E25" s="259"/>
      <c r="F25" s="260"/>
      <c r="G25" s="259"/>
      <c r="H25" s="260"/>
      <c r="I25" s="259"/>
      <c r="J25" s="260"/>
      <c r="K25" s="259"/>
      <c r="L25" s="258"/>
      <c r="M25" s="259"/>
      <c r="N25" s="261"/>
      <c r="O25" s="266"/>
      <c r="P25" s="258"/>
      <c r="Q25" s="259"/>
      <c r="R25" s="260"/>
      <c r="S25" s="259"/>
      <c r="T25" s="260"/>
      <c r="U25" s="259"/>
      <c r="V25" s="260"/>
      <c r="W25" s="259"/>
      <c r="X25" s="260"/>
      <c r="Y25" s="259"/>
      <c r="Z25" s="258"/>
      <c r="AA25" s="259"/>
      <c r="AB25" s="261"/>
      <c r="AC25" s="259"/>
      <c r="AD25" s="308"/>
      <c r="AE25" s="263"/>
      <c r="AF25" s="266"/>
      <c r="AG25" s="258"/>
      <c r="AH25" s="259"/>
      <c r="AI25" s="260"/>
      <c r="AJ25" s="259"/>
      <c r="AK25" s="260"/>
      <c r="AL25" s="259"/>
      <c r="AM25" s="260"/>
      <c r="AN25" s="259"/>
      <c r="AO25" s="260"/>
      <c r="AP25" s="259"/>
      <c r="AQ25" s="258"/>
      <c r="AR25" s="259"/>
      <c r="AS25" s="261"/>
      <c r="AT25" s="259"/>
      <c r="AU25" s="260"/>
      <c r="AV25" s="259"/>
      <c r="AW25" s="260"/>
      <c r="AX25" s="263"/>
      <c r="AY25" s="102"/>
      <c r="AZ25" s="105">
        <f t="shared" si="3"/>
        <v>0</v>
      </c>
      <c r="BA25" s="105">
        <f t="shared" si="4"/>
        <v>0</v>
      </c>
      <c r="BB25" s="105">
        <f t="shared" si="5"/>
        <v>0</v>
      </c>
    </row>
    <row r="26" spans="1:54" ht="24.95" customHeight="1" x14ac:dyDescent="0.25">
      <c r="A26" s="265"/>
      <c r="B26" s="258"/>
      <c r="C26" s="259"/>
      <c r="D26" s="260"/>
      <c r="E26" s="259"/>
      <c r="F26" s="260"/>
      <c r="G26" s="259"/>
      <c r="H26" s="260"/>
      <c r="I26" s="259"/>
      <c r="J26" s="260"/>
      <c r="K26" s="259"/>
      <c r="L26" s="258"/>
      <c r="M26" s="259"/>
      <c r="N26" s="261"/>
      <c r="O26" s="266"/>
      <c r="P26" s="258"/>
      <c r="Q26" s="259"/>
      <c r="R26" s="260"/>
      <c r="S26" s="259"/>
      <c r="T26" s="260"/>
      <c r="U26" s="259"/>
      <c r="V26" s="260"/>
      <c r="W26" s="259"/>
      <c r="X26" s="260"/>
      <c r="Y26" s="259"/>
      <c r="Z26" s="258"/>
      <c r="AA26" s="259"/>
      <c r="AB26" s="261"/>
      <c r="AC26" s="259"/>
      <c r="AD26" s="308"/>
      <c r="AE26" s="263"/>
      <c r="AF26" s="266"/>
      <c r="AG26" s="258"/>
      <c r="AH26" s="259"/>
      <c r="AI26" s="260"/>
      <c r="AJ26" s="259"/>
      <c r="AK26" s="260"/>
      <c r="AL26" s="259"/>
      <c r="AM26" s="260"/>
      <c r="AN26" s="259"/>
      <c r="AO26" s="260"/>
      <c r="AP26" s="259"/>
      <c r="AQ26" s="258"/>
      <c r="AR26" s="259"/>
      <c r="AS26" s="261"/>
      <c r="AT26" s="259"/>
      <c r="AU26" s="260"/>
      <c r="AV26" s="259"/>
      <c r="AW26" s="260"/>
      <c r="AX26" s="263"/>
      <c r="AY26" s="102"/>
      <c r="AZ26" s="105">
        <f t="shared" si="3"/>
        <v>0</v>
      </c>
      <c r="BA26" s="105">
        <f t="shared" si="4"/>
        <v>0</v>
      </c>
      <c r="BB26" s="105">
        <f t="shared" si="5"/>
        <v>0</v>
      </c>
    </row>
    <row r="27" spans="1:54" ht="24.95" customHeight="1" x14ac:dyDescent="0.25">
      <c r="A27" s="265"/>
      <c r="B27" s="258"/>
      <c r="C27" s="259"/>
      <c r="D27" s="260"/>
      <c r="E27" s="259"/>
      <c r="F27" s="260"/>
      <c r="G27" s="259"/>
      <c r="H27" s="260"/>
      <c r="I27" s="259"/>
      <c r="J27" s="260"/>
      <c r="K27" s="259"/>
      <c r="L27" s="258"/>
      <c r="M27" s="259"/>
      <c r="N27" s="261"/>
      <c r="O27" s="266"/>
      <c r="P27" s="258"/>
      <c r="Q27" s="259"/>
      <c r="R27" s="260"/>
      <c r="S27" s="259"/>
      <c r="T27" s="260"/>
      <c r="U27" s="259"/>
      <c r="V27" s="260"/>
      <c r="W27" s="259"/>
      <c r="X27" s="260"/>
      <c r="Y27" s="259"/>
      <c r="Z27" s="258"/>
      <c r="AA27" s="259"/>
      <c r="AB27" s="261"/>
      <c r="AC27" s="259"/>
      <c r="AD27" s="308"/>
      <c r="AE27" s="263"/>
      <c r="AF27" s="266"/>
      <c r="AG27" s="258"/>
      <c r="AH27" s="259"/>
      <c r="AI27" s="260"/>
      <c r="AJ27" s="259"/>
      <c r="AK27" s="260"/>
      <c r="AL27" s="259"/>
      <c r="AM27" s="260"/>
      <c r="AN27" s="259"/>
      <c r="AO27" s="260"/>
      <c r="AP27" s="259"/>
      <c r="AQ27" s="258"/>
      <c r="AR27" s="259"/>
      <c r="AS27" s="261"/>
      <c r="AT27" s="259"/>
      <c r="AU27" s="260"/>
      <c r="AV27" s="259"/>
      <c r="AW27" s="260"/>
      <c r="AX27" s="263"/>
      <c r="AY27" s="102"/>
      <c r="AZ27" s="105">
        <f t="shared" si="0"/>
        <v>0</v>
      </c>
      <c r="BA27" s="105">
        <f t="shared" si="1"/>
        <v>0</v>
      </c>
      <c r="BB27" s="105">
        <f t="shared" si="2"/>
        <v>0</v>
      </c>
    </row>
    <row r="28" spans="1:54" ht="24.95" customHeight="1" x14ac:dyDescent="0.25">
      <c r="A28" s="265"/>
      <c r="B28" s="258"/>
      <c r="C28" s="259"/>
      <c r="D28" s="260"/>
      <c r="E28" s="259"/>
      <c r="F28" s="260"/>
      <c r="G28" s="259"/>
      <c r="H28" s="260"/>
      <c r="I28" s="259"/>
      <c r="J28" s="260"/>
      <c r="K28" s="259"/>
      <c r="L28" s="258"/>
      <c r="M28" s="259"/>
      <c r="N28" s="261"/>
      <c r="O28" s="266"/>
      <c r="P28" s="258"/>
      <c r="Q28" s="259"/>
      <c r="R28" s="260"/>
      <c r="S28" s="259"/>
      <c r="T28" s="260"/>
      <c r="U28" s="259"/>
      <c r="V28" s="260"/>
      <c r="W28" s="259"/>
      <c r="X28" s="260"/>
      <c r="Y28" s="259"/>
      <c r="Z28" s="258"/>
      <c r="AA28" s="259"/>
      <c r="AB28" s="261"/>
      <c r="AC28" s="259"/>
      <c r="AD28" s="308"/>
      <c r="AE28" s="263"/>
      <c r="AF28" s="266"/>
      <c r="AG28" s="258"/>
      <c r="AH28" s="259"/>
      <c r="AI28" s="260"/>
      <c r="AJ28" s="259"/>
      <c r="AK28" s="260"/>
      <c r="AL28" s="259"/>
      <c r="AM28" s="260"/>
      <c r="AN28" s="259"/>
      <c r="AO28" s="260"/>
      <c r="AP28" s="259"/>
      <c r="AQ28" s="258"/>
      <c r="AR28" s="259"/>
      <c r="AS28" s="261"/>
      <c r="AT28" s="259"/>
      <c r="AU28" s="260"/>
      <c r="AV28" s="259"/>
      <c r="AW28" s="260"/>
      <c r="AX28" s="263"/>
      <c r="AY28" s="102"/>
      <c r="AZ28" s="105">
        <f t="shared" si="0"/>
        <v>0</v>
      </c>
      <c r="BA28" s="105">
        <f t="shared" si="1"/>
        <v>0</v>
      </c>
      <c r="BB28" s="105">
        <f t="shared" si="2"/>
        <v>0</v>
      </c>
    </row>
    <row r="29" spans="1:54" ht="24.95" customHeight="1" x14ac:dyDescent="0.25">
      <c r="A29" s="265"/>
      <c r="B29" s="258"/>
      <c r="C29" s="259"/>
      <c r="D29" s="260"/>
      <c r="E29" s="259"/>
      <c r="F29" s="260"/>
      <c r="G29" s="259"/>
      <c r="H29" s="260"/>
      <c r="I29" s="259"/>
      <c r="J29" s="260"/>
      <c r="K29" s="259"/>
      <c r="L29" s="258"/>
      <c r="M29" s="259"/>
      <c r="N29" s="261"/>
      <c r="O29" s="266"/>
      <c r="P29" s="258"/>
      <c r="Q29" s="259"/>
      <c r="R29" s="260"/>
      <c r="S29" s="259"/>
      <c r="T29" s="260"/>
      <c r="U29" s="259"/>
      <c r="V29" s="260"/>
      <c r="W29" s="259"/>
      <c r="X29" s="260"/>
      <c r="Y29" s="259"/>
      <c r="Z29" s="258"/>
      <c r="AA29" s="259"/>
      <c r="AB29" s="261"/>
      <c r="AC29" s="259"/>
      <c r="AD29" s="308"/>
      <c r="AE29" s="263"/>
      <c r="AF29" s="266"/>
      <c r="AG29" s="258"/>
      <c r="AH29" s="259"/>
      <c r="AI29" s="260"/>
      <c r="AJ29" s="259"/>
      <c r="AK29" s="260"/>
      <c r="AL29" s="259"/>
      <c r="AM29" s="260"/>
      <c r="AN29" s="259"/>
      <c r="AO29" s="260"/>
      <c r="AP29" s="259"/>
      <c r="AQ29" s="258"/>
      <c r="AR29" s="259"/>
      <c r="AS29" s="261"/>
      <c r="AT29" s="259"/>
      <c r="AU29" s="260"/>
      <c r="AV29" s="259"/>
      <c r="AW29" s="260"/>
      <c r="AX29" s="263"/>
      <c r="AY29" s="102"/>
      <c r="AZ29" s="105">
        <f t="shared" si="0"/>
        <v>0</v>
      </c>
      <c r="BA29" s="105">
        <f t="shared" si="1"/>
        <v>0</v>
      </c>
      <c r="BB29" s="105">
        <f t="shared" si="2"/>
        <v>0</v>
      </c>
    </row>
    <row r="30" spans="1:54" ht="24.95" customHeight="1" x14ac:dyDescent="0.25">
      <c r="A30" s="265"/>
      <c r="B30" s="258"/>
      <c r="C30" s="259"/>
      <c r="D30" s="260"/>
      <c r="E30" s="259"/>
      <c r="F30" s="260"/>
      <c r="G30" s="259"/>
      <c r="H30" s="260"/>
      <c r="I30" s="259"/>
      <c r="J30" s="260"/>
      <c r="K30" s="259"/>
      <c r="L30" s="258"/>
      <c r="M30" s="259"/>
      <c r="N30" s="261"/>
      <c r="O30" s="266"/>
      <c r="P30" s="258"/>
      <c r="Q30" s="259"/>
      <c r="R30" s="260"/>
      <c r="S30" s="259"/>
      <c r="T30" s="260"/>
      <c r="U30" s="259"/>
      <c r="V30" s="260"/>
      <c r="W30" s="259"/>
      <c r="X30" s="260"/>
      <c r="Y30" s="259"/>
      <c r="Z30" s="258"/>
      <c r="AA30" s="259"/>
      <c r="AB30" s="261"/>
      <c r="AC30" s="259"/>
      <c r="AD30" s="308"/>
      <c r="AE30" s="263"/>
      <c r="AF30" s="266"/>
      <c r="AG30" s="258"/>
      <c r="AH30" s="259"/>
      <c r="AI30" s="260"/>
      <c r="AJ30" s="259"/>
      <c r="AK30" s="260"/>
      <c r="AL30" s="259"/>
      <c r="AM30" s="260"/>
      <c r="AN30" s="259"/>
      <c r="AO30" s="260"/>
      <c r="AP30" s="259"/>
      <c r="AQ30" s="258"/>
      <c r="AR30" s="259"/>
      <c r="AS30" s="261"/>
      <c r="AT30" s="259"/>
      <c r="AU30" s="260"/>
      <c r="AV30" s="259"/>
      <c r="AW30" s="260"/>
      <c r="AX30" s="263"/>
      <c r="AY30" s="102"/>
      <c r="AZ30" s="105">
        <f t="shared" si="0"/>
        <v>0</v>
      </c>
      <c r="BA30" s="105">
        <f t="shared" si="1"/>
        <v>0</v>
      </c>
      <c r="BB30" s="105">
        <f t="shared" si="2"/>
        <v>0</v>
      </c>
    </row>
    <row r="31" spans="1:54" ht="24.95" customHeight="1" x14ac:dyDescent="0.25">
      <c r="A31" s="265"/>
      <c r="B31" s="258"/>
      <c r="C31" s="259"/>
      <c r="D31" s="260"/>
      <c r="E31" s="259"/>
      <c r="F31" s="260"/>
      <c r="G31" s="259"/>
      <c r="H31" s="260"/>
      <c r="I31" s="259"/>
      <c r="J31" s="260"/>
      <c r="K31" s="259"/>
      <c r="L31" s="258"/>
      <c r="M31" s="259"/>
      <c r="N31" s="261"/>
      <c r="O31" s="266"/>
      <c r="P31" s="258"/>
      <c r="Q31" s="259"/>
      <c r="R31" s="260"/>
      <c r="S31" s="259"/>
      <c r="T31" s="260"/>
      <c r="U31" s="259"/>
      <c r="V31" s="260"/>
      <c r="W31" s="259"/>
      <c r="X31" s="260"/>
      <c r="Y31" s="259"/>
      <c r="Z31" s="258"/>
      <c r="AA31" s="259"/>
      <c r="AB31" s="261"/>
      <c r="AC31" s="259"/>
      <c r="AD31" s="308"/>
      <c r="AE31" s="263"/>
      <c r="AF31" s="266"/>
      <c r="AG31" s="258"/>
      <c r="AH31" s="259"/>
      <c r="AI31" s="260"/>
      <c r="AJ31" s="259"/>
      <c r="AK31" s="260"/>
      <c r="AL31" s="259"/>
      <c r="AM31" s="260"/>
      <c r="AN31" s="259"/>
      <c r="AO31" s="260"/>
      <c r="AP31" s="259"/>
      <c r="AQ31" s="258"/>
      <c r="AR31" s="259"/>
      <c r="AS31" s="261"/>
      <c r="AT31" s="259"/>
      <c r="AU31" s="260"/>
      <c r="AV31" s="259"/>
      <c r="AW31" s="260"/>
      <c r="AX31" s="263"/>
      <c r="AY31" s="102"/>
      <c r="AZ31" s="105">
        <f t="shared" si="0"/>
        <v>0</v>
      </c>
      <c r="BA31" s="105">
        <f t="shared" si="1"/>
        <v>0</v>
      </c>
      <c r="BB31" s="105">
        <f t="shared" si="2"/>
        <v>0</v>
      </c>
    </row>
    <row r="32" spans="1:54" ht="24.95" customHeight="1" x14ac:dyDescent="0.25">
      <c r="A32" s="265"/>
      <c r="B32" s="258"/>
      <c r="C32" s="259"/>
      <c r="D32" s="260"/>
      <c r="E32" s="259"/>
      <c r="F32" s="260"/>
      <c r="G32" s="259"/>
      <c r="H32" s="260"/>
      <c r="I32" s="259"/>
      <c r="J32" s="260"/>
      <c r="K32" s="259"/>
      <c r="L32" s="258"/>
      <c r="M32" s="259"/>
      <c r="N32" s="261"/>
      <c r="O32" s="266"/>
      <c r="P32" s="258"/>
      <c r="Q32" s="259"/>
      <c r="R32" s="260"/>
      <c r="S32" s="259"/>
      <c r="T32" s="260"/>
      <c r="U32" s="259"/>
      <c r="V32" s="260"/>
      <c r="W32" s="259"/>
      <c r="X32" s="260"/>
      <c r="Y32" s="259"/>
      <c r="Z32" s="258"/>
      <c r="AA32" s="259"/>
      <c r="AB32" s="261"/>
      <c r="AC32" s="259"/>
      <c r="AD32" s="308"/>
      <c r="AE32" s="263"/>
      <c r="AF32" s="266"/>
      <c r="AG32" s="258"/>
      <c r="AH32" s="259"/>
      <c r="AI32" s="260"/>
      <c r="AJ32" s="259"/>
      <c r="AK32" s="260"/>
      <c r="AL32" s="259"/>
      <c r="AM32" s="260"/>
      <c r="AN32" s="259"/>
      <c r="AO32" s="260"/>
      <c r="AP32" s="259"/>
      <c r="AQ32" s="258"/>
      <c r="AR32" s="259"/>
      <c r="AS32" s="261"/>
      <c r="AT32" s="259"/>
      <c r="AU32" s="260"/>
      <c r="AV32" s="259"/>
      <c r="AW32" s="260"/>
      <c r="AX32" s="263"/>
      <c r="AY32" s="102"/>
      <c r="AZ32" s="105">
        <f t="shared" si="0"/>
        <v>0</v>
      </c>
      <c r="BA32" s="105">
        <f t="shared" si="1"/>
        <v>0</v>
      </c>
      <c r="BB32" s="105">
        <f t="shared" si="2"/>
        <v>0</v>
      </c>
    </row>
    <row r="33" spans="1:54" ht="24.95" customHeight="1" x14ac:dyDescent="0.25">
      <c r="A33" s="265"/>
      <c r="B33" s="258"/>
      <c r="C33" s="259"/>
      <c r="D33" s="260"/>
      <c r="E33" s="259"/>
      <c r="F33" s="260"/>
      <c r="G33" s="259"/>
      <c r="H33" s="260"/>
      <c r="I33" s="259"/>
      <c r="J33" s="260"/>
      <c r="K33" s="259"/>
      <c r="L33" s="258"/>
      <c r="M33" s="259"/>
      <c r="N33" s="261"/>
      <c r="O33" s="266"/>
      <c r="P33" s="258"/>
      <c r="Q33" s="259"/>
      <c r="R33" s="260"/>
      <c r="S33" s="259"/>
      <c r="T33" s="260"/>
      <c r="U33" s="259"/>
      <c r="V33" s="260"/>
      <c r="W33" s="259"/>
      <c r="X33" s="260"/>
      <c r="Y33" s="259"/>
      <c r="Z33" s="258"/>
      <c r="AA33" s="259"/>
      <c r="AB33" s="261"/>
      <c r="AC33" s="259"/>
      <c r="AD33" s="308"/>
      <c r="AE33" s="263"/>
      <c r="AF33" s="266"/>
      <c r="AG33" s="258"/>
      <c r="AH33" s="259"/>
      <c r="AI33" s="260"/>
      <c r="AJ33" s="259"/>
      <c r="AK33" s="260"/>
      <c r="AL33" s="259"/>
      <c r="AM33" s="260"/>
      <c r="AN33" s="259"/>
      <c r="AO33" s="260"/>
      <c r="AP33" s="259"/>
      <c r="AQ33" s="258"/>
      <c r="AR33" s="259"/>
      <c r="AS33" s="261"/>
      <c r="AT33" s="259"/>
      <c r="AU33" s="260"/>
      <c r="AV33" s="259"/>
      <c r="AW33" s="260"/>
      <c r="AX33" s="263"/>
      <c r="AY33" s="102"/>
      <c r="AZ33" s="105">
        <f t="shared" si="0"/>
        <v>0</v>
      </c>
      <c r="BA33" s="105">
        <f t="shared" si="1"/>
        <v>0</v>
      </c>
      <c r="BB33" s="105">
        <f t="shared" si="2"/>
        <v>0</v>
      </c>
    </row>
    <row r="34" spans="1:54" ht="24.95" customHeight="1" x14ac:dyDescent="0.25">
      <c r="A34" s="265"/>
      <c r="B34" s="258"/>
      <c r="C34" s="259"/>
      <c r="D34" s="260"/>
      <c r="E34" s="259"/>
      <c r="F34" s="260"/>
      <c r="G34" s="259"/>
      <c r="H34" s="260"/>
      <c r="I34" s="259"/>
      <c r="J34" s="260"/>
      <c r="K34" s="259"/>
      <c r="L34" s="258"/>
      <c r="M34" s="259"/>
      <c r="N34" s="261"/>
      <c r="O34" s="266"/>
      <c r="P34" s="258"/>
      <c r="Q34" s="259"/>
      <c r="R34" s="260"/>
      <c r="S34" s="259"/>
      <c r="T34" s="260"/>
      <c r="U34" s="259"/>
      <c r="V34" s="260"/>
      <c r="W34" s="259"/>
      <c r="X34" s="260"/>
      <c r="Y34" s="259"/>
      <c r="Z34" s="258"/>
      <c r="AA34" s="259"/>
      <c r="AB34" s="261"/>
      <c r="AC34" s="259"/>
      <c r="AD34" s="308"/>
      <c r="AE34" s="263"/>
      <c r="AF34" s="266"/>
      <c r="AG34" s="258"/>
      <c r="AH34" s="259"/>
      <c r="AI34" s="260"/>
      <c r="AJ34" s="259"/>
      <c r="AK34" s="260"/>
      <c r="AL34" s="259"/>
      <c r="AM34" s="260"/>
      <c r="AN34" s="259"/>
      <c r="AO34" s="260"/>
      <c r="AP34" s="259"/>
      <c r="AQ34" s="258"/>
      <c r="AR34" s="259"/>
      <c r="AS34" s="261"/>
      <c r="AT34" s="259"/>
      <c r="AU34" s="260"/>
      <c r="AV34" s="259"/>
      <c r="AW34" s="260"/>
      <c r="AX34" s="263"/>
      <c r="AY34" s="102"/>
      <c r="AZ34" s="105">
        <f>A34</f>
        <v>0</v>
      </c>
      <c r="BA34" s="105">
        <f>O34</f>
        <v>0</v>
      </c>
      <c r="BB34" s="105">
        <f>AF34</f>
        <v>0</v>
      </c>
    </row>
    <row r="35" spans="1:54" ht="24.95" customHeight="1" x14ac:dyDescent="0.25">
      <c r="A35" s="265"/>
      <c r="B35" s="258"/>
      <c r="C35" s="259"/>
      <c r="D35" s="260"/>
      <c r="E35" s="259"/>
      <c r="F35" s="260"/>
      <c r="G35" s="259"/>
      <c r="H35" s="260"/>
      <c r="I35" s="259"/>
      <c r="J35" s="260"/>
      <c r="K35" s="259"/>
      <c r="L35" s="258"/>
      <c r="M35" s="259"/>
      <c r="N35" s="261"/>
      <c r="O35" s="266"/>
      <c r="P35" s="258"/>
      <c r="Q35" s="259"/>
      <c r="R35" s="260"/>
      <c r="S35" s="259"/>
      <c r="T35" s="260"/>
      <c r="U35" s="259"/>
      <c r="V35" s="260"/>
      <c r="W35" s="259"/>
      <c r="X35" s="260"/>
      <c r="Y35" s="259"/>
      <c r="Z35" s="258"/>
      <c r="AA35" s="259"/>
      <c r="AB35" s="261"/>
      <c r="AC35" s="259"/>
      <c r="AD35" s="308"/>
      <c r="AE35" s="263"/>
      <c r="AF35" s="266"/>
      <c r="AG35" s="258"/>
      <c r="AH35" s="259"/>
      <c r="AI35" s="260"/>
      <c r="AJ35" s="259"/>
      <c r="AK35" s="260"/>
      <c r="AL35" s="259"/>
      <c r="AM35" s="260"/>
      <c r="AN35" s="259"/>
      <c r="AO35" s="260"/>
      <c r="AP35" s="259"/>
      <c r="AQ35" s="258"/>
      <c r="AR35" s="259"/>
      <c r="AS35" s="261"/>
      <c r="AT35" s="259"/>
      <c r="AU35" s="260"/>
      <c r="AV35" s="259"/>
      <c r="AW35" s="260"/>
      <c r="AX35" s="263"/>
      <c r="AY35" s="102"/>
      <c r="AZ35" s="105">
        <f>A35</f>
        <v>0</v>
      </c>
      <c r="BA35" s="105">
        <f>O35</f>
        <v>0</v>
      </c>
      <c r="BB35" s="105">
        <f>AF35</f>
        <v>0</v>
      </c>
    </row>
    <row r="36" spans="1:54" ht="24.95" customHeight="1" x14ac:dyDescent="0.25">
      <c r="A36" s="265"/>
      <c r="B36" s="258"/>
      <c r="C36" s="259"/>
      <c r="D36" s="260"/>
      <c r="E36" s="259"/>
      <c r="F36" s="260"/>
      <c r="G36" s="259"/>
      <c r="H36" s="260"/>
      <c r="I36" s="259"/>
      <c r="J36" s="260"/>
      <c r="K36" s="259"/>
      <c r="L36" s="258"/>
      <c r="M36" s="259"/>
      <c r="N36" s="261"/>
      <c r="O36" s="266"/>
      <c r="P36" s="258"/>
      <c r="Q36" s="259"/>
      <c r="R36" s="260"/>
      <c r="S36" s="259"/>
      <c r="T36" s="260"/>
      <c r="U36" s="259"/>
      <c r="V36" s="260"/>
      <c r="W36" s="259"/>
      <c r="X36" s="260"/>
      <c r="Y36" s="259"/>
      <c r="Z36" s="258"/>
      <c r="AA36" s="259"/>
      <c r="AB36" s="261"/>
      <c r="AC36" s="259"/>
      <c r="AD36" s="308"/>
      <c r="AE36" s="263"/>
      <c r="AF36" s="266"/>
      <c r="AG36" s="258"/>
      <c r="AH36" s="259"/>
      <c r="AI36" s="260"/>
      <c r="AJ36" s="259"/>
      <c r="AK36" s="260"/>
      <c r="AL36" s="259"/>
      <c r="AM36" s="260"/>
      <c r="AN36" s="259"/>
      <c r="AO36" s="260"/>
      <c r="AP36" s="259"/>
      <c r="AQ36" s="258"/>
      <c r="AR36" s="259"/>
      <c r="AS36" s="261"/>
      <c r="AT36" s="259"/>
      <c r="AU36" s="260"/>
      <c r="AV36" s="259"/>
      <c r="AW36" s="260"/>
      <c r="AX36" s="263"/>
      <c r="AY36" s="102"/>
      <c r="AZ36" s="105">
        <f>A36</f>
        <v>0</v>
      </c>
      <c r="BA36" s="105">
        <f>O36</f>
        <v>0</v>
      </c>
      <c r="BB36" s="105">
        <f>AF36</f>
        <v>0</v>
      </c>
    </row>
    <row r="37" spans="1:54" ht="24.95" customHeight="1" x14ac:dyDescent="0.25">
      <c r="A37" s="265"/>
      <c r="B37" s="258"/>
      <c r="C37" s="259"/>
      <c r="D37" s="260"/>
      <c r="E37" s="259"/>
      <c r="F37" s="260"/>
      <c r="G37" s="259"/>
      <c r="H37" s="260"/>
      <c r="I37" s="259"/>
      <c r="J37" s="260"/>
      <c r="K37" s="259"/>
      <c r="L37" s="258"/>
      <c r="M37" s="259"/>
      <c r="N37" s="261"/>
      <c r="O37" s="266"/>
      <c r="P37" s="258"/>
      <c r="Q37" s="259"/>
      <c r="R37" s="260"/>
      <c r="S37" s="259"/>
      <c r="T37" s="260"/>
      <c r="U37" s="259"/>
      <c r="V37" s="260"/>
      <c r="W37" s="259"/>
      <c r="X37" s="260"/>
      <c r="Y37" s="259"/>
      <c r="Z37" s="258"/>
      <c r="AA37" s="259"/>
      <c r="AB37" s="261"/>
      <c r="AC37" s="259"/>
      <c r="AD37" s="308"/>
      <c r="AE37" s="263"/>
      <c r="AF37" s="266"/>
      <c r="AG37" s="258"/>
      <c r="AH37" s="259"/>
      <c r="AI37" s="260"/>
      <c r="AJ37" s="259"/>
      <c r="AK37" s="260"/>
      <c r="AL37" s="259"/>
      <c r="AM37" s="260"/>
      <c r="AN37" s="259"/>
      <c r="AO37" s="260"/>
      <c r="AP37" s="259"/>
      <c r="AQ37" s="258"/>
      <c r="AR37" s="259"/>
      <c r="AS37" s="261"/>
      <c r="AT37" s="259"/>
      <c r="AU37" s="260"/>
      <c r="AV37" s="259"/>
      <c r="AW37" s="260"/>
      <c r="AX37" s="263"/>
      <c r="AY37" s="102"/>
      <c r="AZ37" s="105">
        <f>A37</f>
        <v>0</v>
      </c>
      <c r="BA37" s="105">
        <f>O37</f>
        <v>0</v>
      </c>
      <c r="BB37" s="105">
        <f>AF37</f>
        <v>0</v>
      </c>
    </row>
    <row r="38" spans="1:54" ht="24.95" customHeight="1" x14ac:dyDescent="0.25">
      <c r="A38" s="265"/>
      <c r="B38" s="258"/>
      <c r="C38" s="259"/>
      <c r="D38" s="260"/>
      <c r="E38" s="259"/>
      <c r="F38" s="260"/>
      <c r="G38" s="259"/>
      <c r="H38" s="260"/>
      <c r="I38" s="259"/>
      <c r="J38" s="260"/>
      <c r="K38" s="259"/>
      <c r="L38" s="258"/>
      <c r="M38" s="259"/>
      <c r="N38" s="261"/>
      <c r="O38" s="266"/>
      <c r="P38" s="258"/>
      <c r="Q38" s="259"/>
      <c r="R38" s="260"/>
      <c r="S38" s="259"/>
      <c r="T38" s="260"/>
      <c r="U38" s="259"/>
      <c r="V38" s="260"/>
      <c r="W38" s="259"/>
      <c r="X38" s="260"/>
      <c r="Y38" s="259"/>
      <c r="Z38" s="258"/>
      <c r="AA38" s="259"/>
      <c r="AB38" s="260"/>
      <c r="AC38" s="259"/>
      <c r="AD38" s="308"/>
      <c r="AE38" s="263"/>
      <c r="AF38" s="266"/>
      <c r="AG38" s="258"/>
      <c r="AH38" s="259"/>
      <c r="AI38" s="260"/>
      <c r="AJ38" s="259"/>
      <c r="AK38" s="260"/>
      <c r="AL38" s="259"/>
      <c r="AM38" s="260"/>
      <c r="AN38" s="259"/>
      <c r="AO38" s="260"/>
      <c r="AP38" s="259"/>
      <c r="AQ38" s="260"/>
      <c r="AR38" s="259"/>
      <c r="AS38" s="260"/>
      <c r="AT38" s="259"/>
      <c r="AU38" s="260"/>
      <c r="AV38" s="259"/>
      <c r="AW38" s="260"/>
      <c r="AX38" s="263"/>
      <c r="AY38" s="102"/>
      <c r="AZ38" s="105">
        <f>A38</f>
        <v>0</v>
      </c>
      <c r="BA38" s="105">
        <f>O38</f>
        <v>0</v>
      </c>
      <c r="BB38" s="105">
        <f>AF38</f>
        <v>0</v>
      </c>
    </row>
    <row r="39" spans="1:54" ht="24.95" customHeight="1" x14ac:dyDescent="0.25">
      <c r="A39" s="265"/>
      <c r="B39" s="258"/>
      <c r="C39" s="259"/>
      <c r="D39" s="260"/>
      <c r="E39" s="259"/>
      <c r="F39" s="260"/>
      <c r="G39" s="259"/>
      <c r="H39" s="260"/>
      <c r="I39" s="259"/>
      <c r="J39" s="260"/>
      <c r="K39" s="259"/>
      <c r="L39" s="258"/>
      <c r="M39" s="259"/>
      <c r="N39" s="261"/>
      <c r="O39" s="266"/>
      <c r="P39" s="258"/>
      <c r="Q39" s="259"/>
      <c r="R39" s="260"/>
      <c r="S39" s="259"/>
      <c r="T39" s="260"/>
      <c r="U39" s="259"/>
      <c r="V39" s="260"/>
      <c r="W39" s="259"/>
      <c r="X39" s="260"/>
      <c r="Y39" s="259"/>
      <c r="Z39" s="258"/>
      <c r="AA39" s="259"/>
      <c r="AB39" s="260"/>
      <c r="AC39" s="259"/>
      <c r="AD39" s="308"/>
      <c r="AE39" s="263"/>
      <c r="AF39" s="266"/>
      <c r="AG39" s="258"/>
      <c r="AH39" s="259"/>
      <c r="AI39" s="260"/>
      <c r="AJ39" s="259"/>
      <c r="AK39" s="260"/>
      <c r="AL39" s="259"/>
      <c r="AM39" s="260"/>
      <c r="AN39" s="259"/>
      <c r="AO39" s="260"/>
      <c r="AP39" s="259"/>
      <c r="AQ39" s="260"/>
      <c r="AR39" s="259"/>
      <c r="AS39" s="260"/>
      <c r="AT39" s="259"/>
      <c r="AU39" s="260"/>
      <c r="AV39" s="259"/>
      <c r="AW39" s="260"/>
      <c r="AX39" s="263"/>
      <c r="AY39" s="102"/>
      <c r="AZ39" s="105">
        <f t="shared" si="0"/>
        <v>0</v>
      </c>
      <c r="BA39" s="105">
        <f t="shared" si="1"/>
        <v>0</v>
      </c>
      <c r="BB39" s="105">
        <f t="shared" si="2"/>
        <v>0</v>
      </c>
    </row>
    <row r="40" spans="1:54" ht="24.95" customHeight="1" x14ac:dyDescent="0.25">
      <c r="A40" s="265"/>
      <c r="B40" s="258"/>
      <c r="C40" s="259"/>
      <c r="D40" s="260"/>
      <c r="E40" s="259"/>
      <c r="F40" s="260"/>
      <c r="G40" s="259"/>
      <c r="H40" s="260"/>
      <c r="I40" s="259"/>
      <c r="J40" s="260"/>
      <c r="K40" s="259"/>
      <c r="L40" s="258"/>
      <c r="M40" s="259"/>
      <c r="N40" s="261"/>
      <c r="O40" s="266"/>
      <c r="P40" s="258"/>
      <c r="Q40" s="259"/>
      <c r="R40" s="260"/>
      <c r="S40" s="259"/>
      <c r="T40" s="260"/>
      <c r="U40" s="259"/>
      <c r="V40" s="260"/>
      <c r="W40" s="259"/>
      <c r="X40" s="260"/>
      <c r="Y40" s="259"/>
      <c r="Z40" s="258"/>
      <c r="AA40" s="259"/>
      <c r="AB40" s="260"/>
      <c r="AC40" s="259"/>
      <c r="AD40" s="308"/>
      <c r="AE40" s="263"/>
      <c r="AF40" s="266"/>
      <c r="AG40" s="258"/>
      <c r="AH40" s="259"/>
      <c r="AI40" s="260"/>
      <c r="AJ40" s="259"/>
      <c r="AK40" s="260"/>
      <c r="AL40" s="259"/>
      <c r="AM40" s="260"/>
      <c r="AN40" s="259"/>
      <c r="AO40" s="260"/>
      <c r="AP40" s="259"/>
      <c r="AQ40" s="260"/>
      <c r="AR40" s="259"/>
      <c r="AS40" s="260"/>
      <c r="AT40" s="259"/>
      <c r="AU40" s="260"/>
      <c r="AV40" s="259"/>
      <c r="AW40" s="260"/>
      <c r="AX40" s="263"/>
      <c r="AY40" s="102"/>
      <c r="AZ40" s="105">
        <f t="shared" si="0"/>
        <v>0</v>
      </c>
      <c r="BA40" s="105">
        <f t="shared" si="1"/>
        <v>0</v>
      </c>
      <c r="BB40" s="105">
        <f t="shared" si="2"/>
        <v>0</v>
      </c>
    </row>
    <row r="41" spans="1:54" ht="24.95" customHeight="1" x14ac:dyDescent="0.25">
      <c r="A41" s="265"/>
      <c r="B41" s="258"/>
      <c r="C41" s="259"/>
      <c r="D41" s="260"/>
      <c r="E41" s="259"/>
      <c r="F41" s="260"/>
      <c r="G41" s="259"/>
      <c r="H41" s="260"/>
      <c r="I41" s="259"/>
      <c r="J41" s="260"/>
      <c r="K41" s="259"/>
      <c r="L41" s="258"/>
      <c r="M41" s="259"/>
      <c r="N41" s="261"/>
      <c r="O41" s="266"/>
      <c r="P41" s="258"/>
      <c r="Q41" s="259"/>
      <c r="R41" s="260"/>
      <c r="S41" s="259"/>
      <c r="T41" s="260"/>
      <c r="U41" s="259"/>
      <c r="V41" s="260"/>
      <c r="W41" s="259"/>
      <c r="X41" s="260"/>
      <c r="Y41" s="259"/>
      <c r="Z41" s="258"/>
      <c r="AA41" s="259"/>
      <c r="AB41" s="260"/>
      <c r="AC41" s="259"/>
      <c r="AD41" s="308"/>
      <c r="AE41" s="263"/>
      <c r="AF41" s="266"/>
      <c r="AG41" s="258"/>
      <c r="AH41" s="259"/>
      <c r="AI41" s="260"/>
      <c r="AJ41" s="259"/>
      <c r="AK41" s="260"/>
      <c r="AL41" s="259"/>
      <c r="AM41" s="260"/>
      <c r="AN41" s="259"/>
      <c r="AO41" s="260"/>
      <c r="AP41" s="259"/>
      <c r="AQ41" s="260"/>
      <c r="AR41" s="259"/>
      <c r="AS41" s="260"/>
      <c r="AT41" s="259"/>
      <c r="AU41" s="260"/>
      <c r="AV41" s="259"/>
      <c r="AW41" s="260"/>
      <c r="AX41" s="263"/>
      <c r="AY41" s="102"/>
      <c r="AZ41" s="105">
        <f t="shared" si="0"/>
        <v>0</v>
      </c>
      <c r="BA41" s="105">
        <f t="shared" si="1"/>
        <v>0</v>
      </c>
      <c r="BB41" s="105">
        <f t="shared" si="2"/>
        <v>0</v>
      </c>
    </row>
    <row r="42" spans="1:54" ht="24.95" customHeight="1" x14ac:dyDescent="0.25">
      <c r="A42" s="265"/>
      <c r="B42" s="258"/>
      <c r="C42" s="259"/>
      <c r="D42" s="260"/>
      <c r="E42" s="259"/>
      <c r="F42" s="260"/>
      <c r="G42" s="259"/>
      <c r="H42" s="260"/>
      <c r="I42" s="259"/>
      <c r="J42" s="260"/>
      <c r="K42" s="259"/>
      <c r="L42" s="258"/>
      <c r="M42" s="259"/>
      <c r="N42" s="261"/>
      <c r="O42" s="266"/>
      <c r="P42" s="258"/>
      <c r="Q42" s="259"/>
      <c r="R42" s="260"/>
      <c r="S42" s="259"/>
      <c r="T42" s="260"/>
      <c r="U42" s="259"/>
      <c r="V42" s="260"/>
      <c r="W42" s="259"/>
      <c r="X42" s="260"/>
      <c r="Y42" s="259"/>
      <c r="Z42" s="258"/>
      <c r="AA42" s="259"/>
      <c r="AB42" s="260"/>
      <c r="AC42" s="259"/>
      <c r="AD42" s="308"/>
      <c r="AE42" s="263"/>
      <c r="AF42" s="266"/>
      <c r="AG42" s="258"/>
      <c r="AH42" s="259"/>
      <c r="AI42" s="260"/>
      <c r="AJ42" s="259"/>
      <c r="AK42" s="260"/>
      <c r="AL42" s="259"/>
      <c r="AM42" s="260"/>
      <c r="AN42" s="259"/>
      <c r="AO42" s="260"/>
      <c r="AP42" s="259"/>
      <c r="AQ42" s="260"/>
      <c r="AR42" s="259"/>
      <c r="AS42" s="260"/>
      <c r="AT42" s="259"/>
      <c r="AU42" s="260"/>
      <c r="AV42" s="259"/>
      <c r="AW42" s="260"/>
      <c r="AX42" s="263"/>
      <c r="AY42" s="102"/>
      <c r="AZ42" s="105">
        <f t="shared" si="0"/>
        <v>0</v>
      </c>
      <c r="BA42" s="105">
        <f t="shared" si="1"/>
        <v>0</v>
      </c>
      <c r="BB42" s="105">
        <f t="shared" si="2"/>
        <v>0</v>
      </c>
    </row>
    <row r="43" spans="1:54" ht="24.95" customHeight="1" x14ac:dyDescent="0.25">
      <c r="A43" s="265"/>
      <c r="B43" s="258"/>
      <c r="C43" s="259"/>
      <c r="D43" s="260"/>
      <c r="E43" s="259"/>
      <c r="F43" s="260"/>
      <c r="G43" s="259"/>
      <c r="H43" s="260"/>
      <c r="I43" s="259"/>
      <c r="J43" s="260"/>
      <c r="K43" s="259"/>
      <c r="L43" s="258"/>
      <c r="M43" s="259"/>
      <c r="N43" s="261"/>
      <c r="O43" s="266"/>
      <c r="P43" s="258"/>
      <c r="Q43" s="259"/>
      <c r="R43" s="260"/>
      <c r="S43" s="259"/>
      <c r="T43" s="260"/>
      <c r="U43" s="259"/>
      <c r="V43" s="260"/>
      <c r="W43" s="259"/>
      <c r="X43" s="260"/>
      <c r="Y43" s="259"/>
      <c r="Z43" s="258"/>
      <c r="AA43" s="259"/>
      <c r="AB43" s="260"/>
      <c r="AC43" s="259"/>
      <c r="AD43" s="308"/>
      <c r="AE43" s="263"/>
      <c r="AF43" s="266"/>
      <c r="AG43" s="258"/>
      <c r="AH43" s="259"/>
      <c r="AI43" s="260"/>
      <c r="AJ43" s="259"/>
      <c r="AK43" s="260"/>
      <c r="AL43" s="259"/>
      <c r="AM43" s="260"/>
      <c r="AN43" s="259"/>
      <c r="AO43" s="260"/>
      <c r="AP43" s="259"/>
      <c r="AQ43" s="260"/>
      <c r="AR43" s="259"/>
      <c r="AS43" s="260"/>
      <c r="AT43" s="259"/>
      <c r="AU43" s="260"/>
      <c r="AV43" s="259"/>
      <c r="AW43" s="260"/>
      <c r="AX43" s="263"/>
      <c r="AY43" s="102"/>
      <c r="AZ43" s="105">
        <f t="shared" si="0"/>
        <v>0</v>
      </c>
      <c r="BA43" s="105">
        <f t="shared" si="1"/>
        <v>0</v>
      </c>
      <c r="BB43" s="105">
        <f t="shared" si="2"/>
        <v>0</v>
      </c>
    </row>
    <row r="44" spans="1:54" ht="24.95" customHeight="1" x14ac:dyDescent="0.25">
      <c r="A44" s="265"/>
      <c r="B44" s="258"/>
      <c r="C44" s="259"/>
      <c r="D44" s="260"/>
      <c r="E44" s="259"/>
      <c r="F44" s="260"/>
      <c r="G44" s="259"/>
      <c r="H44" s="260"/>
      <c r="I44" s="259"/>
      <c r="J44" s="260"/>
      <c r="K44" s="259"/>
      <c r="L44" s="258"/>
      <c r="M44" s="259"/>
      <c r="N44" s="261"/>
      <c r="O44" s="266"/>
      <c r="P44" s="258"/>
      <c r="Q44" s="259"/>
      <c r="R44" s="260"/>
      <c r="S44" s="259"/>
      <c r="T44" s="260"/>
      <c r="U44" s="259"/>
      <c r="V44" s="260"/>
      <c r="W44" s="259"/>
      <c r="X44" s="260"/>
      <c r="Y44" s="259"/>
      <c r="Z44" s="258"/>
      <c r="AA44" s="259"/>
      <c r="AB44" s="260"/>
      <c r="AC44" s="259"/>
      <c r="AD44" s="308"/>
      <c r="AE44" s="263"/>
      <c r="AF44" s="266"/>
      <c r="AG44" s="258"/>
      <c r="AH44" s="259"/>
      <c r="AI44" s="260"/>
      <c r="AJ44" s="259"/>
      <c r="AK44" s="260"/>
      <c r="AL44" s="259"/>
      <c r="AM44" s="260"/>
      <c r="AN44" s="259"/>
      <c r="AO44" s="260"/>
      <c r="AP44" s="259"/>
      <c r="AQ44" s="260"/>
      <c r="AR44" s="259"/>
      <c r="AS44" s="260"/>
      <c r="AT44" s="259"/>
      <c r="AU44" s="260"/>
      <c r="AV44" s="259"/>
      <c r="AW44" s="260"/>
      <c r="AX44" s="263"/>
      <c r="AY44" s="102"/>
      <c r="AZ44" s="105">
        <f t="shared" si="0"/>
        <v>0</v>
      </c>
      <c r="BA44" s="105">
        <f t="shared" si="1"/>
        <v>0</v>
      </c>
      <c r="BB44" s="105">
        <f t="shared" si="2"/>
        <v>0</v>
      </c>
    </row>
    <row r="45" spans="1:54" ht="24.95" customHeight="1" x14ac:dyDescent="0.25">
      <c r="A45" s="265"/>
      <c r="B45" s="258"/>
      <c r="C45" s="259"/>
      <c r="D45" s="260"/>
      <c r="E45" s="259"/>
      <c r="F45" s="260"/>
      <c r="G45" s="259"/>
      <c r="H45" s="260"/>
      <c r="I45" s="259"/>
      <c r="J45" s="260"/>
      <c r="K45" s="259"/>
      <c r="L45" s="258"/>
      <c r="M45" s="259"/>
      <c r="N45" s="261"/>
      <c r="O45" s="266"/>
      <c r="P45" s="258"/>
      <c r="Q45" s="259"/>
      <c r="R45" s="260"/>
      <c r="S45" s="259"/>
      <c r="T45" s="260"/>
      <c r="U45" s="259"/>
      <c r="V45" s="260"/>
      <c r="W45" s="259"/>
      <c r="X45" s="260"/>
      <c r="Y45" s="259"/>
      <c r="Z45" s="258"/>
      <c r="AA45" s="259"/>
      <c r="AB45" s="260"/>
      <c r="AC45" s="259"/>
      <c r="AD45" s="308"/>
      <c r="AE45" s="263"/>
      <c r="AF45" s="266"/>
      <c r="AG45" s="258"/>
      <c r="AH45" s="259"/>
      <c r="AI45" s="260"/>
      <c r="AJ45" s="259"/>
      <c r="AK45" s="260"/>
      <c r="AL45" s="259"/>
      <c r="AM45" s="260"/>
      <c r="AN45" s="259"/>
      <c r="AO45" s="260"/>
      <c r="AP45" s="259"/>
      <c r="AQ45" s="260"/>
      <c r="AR45" s="259"/>
      <c r="AS45" s="260"/>
      <c r="AT45" s="259"/>
      <c r="AU45" s="260"/>
      <c r="AV45" s="259"/>
      <c r="AW45" s="260"/>
      <c r="AX45" s="263"/>
      <c r="AY45" s="102"/>
      <c r="AZ45" s="105">
        <f t="shared" si="0"/>
        <v>0</v>
      </c>
      <c r="BA45" s="105">
        <f t="shared" si="1"/>
        <v>0</v>
      </c>
      <c r="BB45" s="105">
        <f t="shared" si="2"/>
        <v>0</v>
      </c>
    </row>
    <row r="46" spans="1:54" ht="24.95" customHeight="1" x14ac:dyDescent="0.25">
      <c r="A46" s="265"/>
      <c r="B46" s="258"/>
      <c r="C46" s="259"/>
      <c r="D46" s="260"/>
      <c r="E46" s="259"/>
      <c r="F46" s="260"/>
      <c r="G46" s="259"/>
      <c r="H46" s="260"/>
      <c r="I46" s="259"/>
      <c r="J46" s="260"/>
      <c r="K46" s="259"/>
      <c r="L46" s="258"/>
      <c r="M46" s="259"/>
      <c r="N46" s="261"/>
      <c r="O46" s="266"/>
      <c r="P46" s="258"/>
      <c r="Q46" s="259"/>
      <c r="R46" s="260"/>
      <c r="S46" s="259"/>
      <c r="T46" s="260"/>
      <c r="U46" s="259"/>
      <c r="V46" s="260"/>
      <c r="W46" s="259"/>
      <c r="X46" s="260"/>
      <c r="Y46" s="259"/>
      <c r="Z46" s="258"/>
      <c r="AA46" s="259"/>
      <c r="AB46" s="260"/>
      <c r="AC46" s="259"/>
      <c r="AD46" s="308"/>
      <c r="AE46" s="263"/>
      <c r="AF46" s="266"/>
      <c r="AG46" s="258"/>
      <c r="AH46" s="259"/>
      <c r="AI46" s="260"/>
      <c r="AJ46" s="259"/>
      <c r="AK46" s="260"/>
      <c r="AL46" s="259"/>
      <c r="AM46" s="260"/>
      <c r="AN46" s="259"/>
      <c r="AO46" s="260"/>
      <c r="AP46" s="259"/>
      <c r="AQ46" s="260"/>
      <c r="AR46" s="259"/>
      <c r="AS46" s="260"/>
      <c r="AT46" s="259"/>
      <c r="AU46" s="260"/>
      <c r="AV46" s="259"/>
      <c r="AW46" s="260"/>
      <c r="AX46" s="263"/>
      <c r="AY46" s="102"/>
      <c r="AZ46" s="105">
        <f t="shared" si="0"/>
        <v>0</v>
      </c>
      <c r="BA46" s="105">
        <f t="shared" si="1"/>
        <v>0</v>
      </c>
      <c r="BB46" s="105">
        <f t="shared" si="2"/>
        <v>0</v>
      </c>
    </row>
    <row r="47" spans="1:54" ht="24.95" customHeight="1" x14ac:dyDescent="0.25">
      <c r="A47" s="265"/>
      <c r="B47" s="258"/>
      <c r="C47" s="259"/>
      <c r="D47" s="260"/>
      <c r="E47" s="259"/>
      <c r="F47" s="260"/>
      <c r="G47" s="259"/>
      <c r="H47" s="260"/>
      <c r="I47" s="259"/>
      <c r="J47" s="260"/>
      <c r="K47" s="259"/>
      <c r="L47" s="258"/>
      <c r="M47" s="259"/>
      <c r="N47" s="261"/>
      <c r="O47" s="266"/>
      <c r="P47" s="258"/>
      <c r="Q47" s="259"/>
      <c r="R47" s="260"/>
      <c r="S47" s="259"/>
      <c r="T47" s="260"/>
      <c r="U47" s="259"/>
      <c r="V47" s="260"/>
      <c r="W47" s="259"/>
      <c r="X47" s="260"/>
      <c r="Y47" s="259"/>
      <c r="Z47" s="258"/>
      <c r="AA47" s="259"/>
      <c r="AB47" s="260"/>
      <c r="AC47" s="259"/>
      <c r="AD47" s="308"/>
      <c r="AE47" s="263"/>
      <c r="AF47" s="266"/>
      <c r="AG47" s="258"/>
      <c r="AH47" s="259"/>
      <c r="AI47" s="260"/>
      <c r="AJ47" s="259"/>
      <c r="AK47" s="260"/>
      <c r="AL47" s="259"/>
      <c r="AM47" s="260"/>
      <c r="AN47" s="259"/>
      <c r="AO47" s="260"/>
      <c r="AP47" s="259"/>
      <c r="AQ47" s="260"/>
      <c r="AR47" s="259"/>
      <c r="AS47" s="260"/>
      <c r="AT47" s="259"/>
      <c r="AU47" s="260"/>
      <c r="AV47" s="259"/>
      <c r="AW47" s="260"/>
      <c r="AX47" s="263"/>
      <c r="AY47" s="102"/>
      <c r="AZ47" s="105">
        <f t="shared" si="0"/>
        <v>0</v>
      </c>
      <c r="BA47" s="105">
        <f t="shared" si="1"/>
        <v>0</v>
      </c>
      <c r="BB47" s="105">
        <f t="shared" si="2"/>
        <v>0</v>
      </c>
    </row>
    <row r="48" spans="1:54" ht="24.95" customHeight="1" x14ac:dyDescent="0.25">
      <c r="A48" s="265"/>
      <c r="B48" s="258"/>
      <c r="C48" s="259"/>
      <c r="D48" s="260"/>
      <c r="E48" s="259"/>
      <c r="F48" s="260"/>
      <c r="G48" s="259"/>
      <c r="H48" s="260"/>
      <c r="I48" s="259"/>
      <c r="J48" s="260"/>
      <c r="K48" s="259"/>
      <c r="L48" s="258"/>
      <c r="M48" s="259"/>
      <c r="N48" s="261"/>
      <c r="O48" s="266"/>
      <c r="P48" s="258"/>
      <c r="Q48" s="259"/>
      <c r="R48" s="260"/>
      <c r="S48" s="259"/>
      <c r="T48" s="260"/>
      <c r="U48" s="259"/>
      <c r="V48" s="260"/>
      <c r="W48" s="259"/>
      <c r="X48" s="260"/>
      <c r="Y48" s="259"/>
      <c r="Z48" s="258"/>
      <c r="AA48" s="259"/>
      <c r="AB48" s="260"/>
      <c r="AC48" s="259"/>
      <c r="AD48" s="308"/>
      <c r="AE48" s="263"/>
      <c r="AF48" s="266"/>
      <c r="AG48" s="258"/>
      <c r="AH48" s="259"/>
      <c r="AI48" s="260"/>
      <c r="AJ48" s="259"/>
      <c r="AK48" s="260"/>
      <c r="AL48" s="259"/>
      <c r="AM48" s="260"/>
      <c r="AN48" s="259"/>
      <c r="AO48" s="260"/>
      <c r="AP48" s="259"/>
      <c r="AQ48" s="260"/>
      <c r="AR48" s="259"/>
      <c r="AS48" s="260"/>
      <c r="AT48" s="259"/>
      <c r="AU48" s="260"/>
      <c r="AV48" s="259"/>
      <c r="AW48" s="260"/>
      <c r="AX48" s="263"/>
      <c r="AY48" s="102"/>
      <c r="AZ48" s="105">
        <f t="shared" si="0"/>
        <v>0</v>
      </c>
      <c r="BA48" s="105">
        <f t="shared" si="1"/>
        <v>0</v>
      </c>
      <c r="BB48" s="105">
        <f t="shared" si="2"/>
        <v>0</v>
      </c>
    </row>
    <row r="49" spans="1:54" ht="24.95" customHeight="1" x14ac:dyDescent="0.25">
      <c r="A49" s="265"/>
      <c r="B49" s="258"/>
      <c r="C49" s="259"/>
      <c r="D49" s="260"/>
      <c r="E49" s="259"/>
      <c r="F49" s="260"/>
      <c r="G49" s="259"/>
      <c r="H49" s="260"/>
      <c r="I49" s="259"/>
      <c r="J49" s="260"/>
      <c r="K49" s="259"/>
      <c r="L49" s="258"/>
      <c r="M49" s="259"/>
      <c r="N49" s="261"/>
      <c r="O49" s="266"/>
      <c r="P49" s="258"/>
      <c r="Q49" s="259"/>
      <c r="R49" s="260"/>
      <c r="S49" s="259"/>
      <c r="T49" s="260"/>
      <c r="U49" s="259"/>
      <c r="V49" s="260"/>
      <c r="W49" s="259"/>
      <c r="X49" s="260"/>
      <c r="Y49" s="259"/>
      <c r="Z49" s="258"/>
      <c r="AA49" s="259"/>
      <c r="AB49" s="260"/>
      <c r="AC49" s="259"/>
      <c r="AD49" s="308"/>
      <c r="AE49" s="263"/>
      <c r="AF49" s="266"/>
      <c r="AG49" s="258"/>
      <c r="AH49" s="259"/>
      <c r="AI49" s="260"/>
      <c r="AJ49" s="259"/>
      <c r="AK49" s="260"/>
      <c r="AL49" s="259"/>
      <c r="AM49" s="260"/>
      <c r="AN49" s="259"/>
      <c r="AO49" s="260"/>
      <c r="AP49" s="259"/>
      <c r="AQ49" s="260"/>
      <c r="AR49" s="259"/>
      <c r="AS49" s="260"/>
      <c r="AT49" s="259"/>
      <c r="AU49" s="260"/>
      <c r="AV49" s="259"/>
      <c r="AW49" s="260"/>
      <c r="AX49" s="263"/>
      <c r="AY49" s="102"/>
      <c r="AZ49" s="105">
        <f t="shared" si="0"/>
        <v>0</v>
      </c>
      <c r="BA49" s="105">
        <f t="shared" si="1"/>
        <v>0</v>
      </c>
      <c r="BB49" s="105">
        <f t="shared" si="2"/>
        <v>0</v>
      </c>
    </row>
    <row r="50" spans="1:54" ht="24.95" customHeight="1" x14ac:dyDescent="0.25">
      <c r="A50" s="265"/>
      <c r="B50" s="258"/>
      <c r="C50" s="259"/>
      <c r="D50" s="260"/>
      <c r="E50" s="259"/>
      <c r="F50" s="260"/>
      <c r="G50" s="259"/>
      <c r="H50" s="260"/>
      <c r="I50" s="259"/>
      <c r="J50" s="260"/>
      <c r="K50" s="259"/>
      <c r="L50" s="258"/>
      <c r="M50" s="259"/>
      <c r="N50" s="261"/>
      <c r="O50" s="266"/>
      <c r="P50" s="258"/>
      <c r="Q50" s="259"/>
      <c r="R50" s="260"/>
      <c r="S50" s="259"/>
      <c r="T50" s="260"/>
      <c r="U50" s="259"/>
      <c r="V50" s="260"/>
      <c r="W50" s="259"/>
      <c r="X50" s="260"/>
      <c r="Y50" s="259"/>
      <c r="Z50" s="258"/>
      <c r="AA50" s="259"/>
      <c r="AB50" s="260"/>
      <c r="AC50" s="259"/>
      <c r="AD50" s="308"/>
      <c r="AE50" s="263"/>
      <c r="AF50" s="266"/>
      <c r="AG50" s="258"/>
      <c r="AH50" s="259"/>
      <c r="AI50" s="260"/>
      <c r="AJ50" s="259"/>
      <c r="AK50" s="260"/>
      <c r="AL50" s="259"/>
      <c r="AM50" s="260"/>
      <c r="AN50" s="259"/>
      <c r="AO50" s="260"/>
      <c r="AP50" s="259"/>
      <c r="AQ50" s="260"/>
      <c r="AR50" s="259"/>
      <c r="AS50" s="260"/>
      <c r="AT50" s="259"/>
      <c r="AU50" s="260"/>
      <c r="AV50" s="259"/>
      <c r="AW50" s="260"/>
      <c r="AX50" s="263"/>
      <c r="AY50" s="102"/>
      <c r="AZ50" s="105">
        <f t="shared" si="0"/>
        <v>0</v>
      </c>
      <c r="BA50" s="105">
        <f t="shared" si="1"/>
        <v>0</v>
      </c>
      <c r="BB50" s="105">
        <f t="shared" si="2"/>
        <v>0</v>
      </c>
    </row>
    <row r="51" spans="1:54" ht="24.95" customHeight="1" x14ac:dyDescent="0.25">
      <c r="A51" s="265"/>
      <c r="B51" s="258"/>
      <c r="C51" s="259"/>
      <c r="D51" s="260"/>
      <c r="E51" s="259"/>
      <c r="F51" s="260"/>
      <c r="G51" s="259"/>
      <c r="H51" s="260"/>
      <c r="I51" s="259"/>
      <c r="J51" s="260"/>
      <c r="K51" s="259"/>
      <c r="L51" s="258"/>
      <c r="M51" s="259"/>
      <c r="N51" s="261"/>
      <c r="O51" s="266"/>
      <c r="P51" s="258"/>
      <c r="Q51" s="259"/>
      <c r="R51" s="260"/>
      <c r="S51" s="259"/>
      <c r="T51" s="260"/>
      <c r="U51" s="259"/>
      <c r="V51" s="260"/>
      <c r="W51" s="259"/>
      <c r="X51" s="260"/>
      <c r="Y51" s="259"/>
      <c r="Z51" s="258"/>
      <c r="AA51" s="259"/>
      <c r="AB51" s="260"/>
      <c r="AC51" s="259"/>
      <c r="AD51" s="308"/>
      <c r="AE51" s="263"/>
      <c r="AF51" s="266"/>
      <c r="AG51" s="258"/>
      <c r="AH51" s="259"/>
      <c r="AI51" s="260"/>
      <c r="AJ51" s="259"/>
      <c r="AK51" s="260"/>
      <c r="AL51" s="259"/>
      <c r="AM51" s="260"/>
      <c r="AN51" s="259"/>
      <c r="AO51" s="260"/>
      <c r="AP51" s="259"/>
      <c r="AQ51" s="260"/>
      <c r="AR51" s="259"/>
      <c r="AS51" s="260"/>
      <c r="AT51" s="259"/>
      <c r="AU51" s="260"/>
      <c r="AV51" s="259"/>
      <c r="AW51" s="260"/>
      <c r="AX51" s="263"/>
      <c r="AY51" s="102"/>
      <c r="AZ51" s="105">
        <f t="shared" si="0"/>
        <v>0</v>
      </c>
      <c r="BA51" s="105">
        <f t="shared" si="1"/>
        <v>0</v>
      </c>
      <c r="BB51" s="105">
        <f t="shared" si="2"/>
        <v>0</v>
      </c>
    </row>
    <row r="52" spans="1:54" ht="24.95" customHeight="1" x14ac:dyDescent="0.25">
      <c r="A52" s="265"/>
      <c r="B52" s="258"/>
      <c r="C52" s="259"/>
      <c r="D52" s="260"/>
      <c r="E52" s="259"/>
      <c r="F52" s="260"/>
      <c r="G52" s="259"/>
      <c r="H52" s="260"/>
      <c r="I52" s="259"/>
      <c r="J52" s="260"/>
      <c r="K52" s="259"/>
      <c r="L52" s="258"/>
      <c r="M52" s="259"/>
      <c r="N52" s="261"/>
      <c r="O52" s="266"/>
      <c r="P52" s="258"/>
      <c r="Q52" s="259"/>
      <c r="R52" s="260"/>
      <c r="S52" s="259"/>
      <c r="T52" s="260"/>
      <c r="U52" s="259"/>
      <c r="V52" s="260"/>
      <c r="W52" s="259"/>
      <c r="X52" s="260"/>
      <c r="Y52" s="259"/>
      <c r="Z52" s="258"/>
      <c r="AA52" s="259"/>
      <c r="AB52" s="260"/>
      <c r="AC52" s="259"/>
      <c r="AD52" s="308"/>
      <c r="AE52" s="263"/>
      <c r="AF52" s="266"/>
      <c r="AG52" s="258"/>
      <c r="AH52" s="259"/>
      <c r="AI52" s="260"/>
      <c r="AJ52" s="259"/>
      <c r="AK52" s="260"/>
      <c r="AL52" s="259"/>
      <c r="AM52" s="260"/>
      <c r="AN52" s="259"/>
      <c r="AO52" s="260"/>
      <c r="AP52" s="259"/>
      <c r="AQ52" s="260"/>
      <c r="AR52" s="259"/>
      <c r="AS52" s="260"/>
      <c r="AT52" s="259"/>
      <c r="AU52" s="260"/>
      <c r="AV52" s="259"/>
      <c r="AW52" s="260"/>
      <c r="AX52" s="263"/>
      <c r="AY52" s="102"/>
      <c r="AZ52" s="105">
        <f t="shared" si="0"/>
        <v>0</v>
      </c>
      <c r="BA52" s="105">
        <f t="shared" si="1"/>
        <v>0</v>
      </c>
      <c r="BB52" s="105">
        <f t="shared" si="2"/>
        <v>0</v>
      </c>
    </row>
    <row r="53" spans="1:54" ht="24.95" customHeight="1" x14ac:dyDescent="0.25">
      <c r="A53" s="265"/>
      <c r="B53" s="258"/>
      <c r="C53" s="259"/>
      <c r="D53" s="260"/>
      <c r="E53" s="259"/>
      <c r="F53" s="260"/>
      <c r="G53" s="259"/>
      <c r="H53" s="260"/>
      <c r="I53" s="259"/>
      <c r="J53" s="260"/>
      <c r="K53" s="259"/>
      <c r="L53" s="258"/>
      <c r="M53" s="259"/>
      <c r="N53" s="261"/>
      <c r="O53" s="266"/>
      <c r="P53" s="258"/>
      <c r="Q53" s="259"/>
      <c r="R53" s="260"/>
      <c r="S53" s="259"/>
      <c r="T53" s="260"/>
      <c r="U53" s="259"/>
      <c r="V53" s="260"/>
      <c r="W53" s="259"/>
      <c r="X53" s="260"/>
      <c r="Y53" s="259"/>
      <c r="Z53" s="258"/>
      <c r="AA53" s="259"/>
      <c r="AB53" s="260"/>
      <c r="AC53" s="259"/>
      <c r="AD53" s="308"/>
      <c r="AE53" s="263"/>
      <c r="AF53" s="266"/>
      <c r="AG53" s="258"/>
      <c r="AH53" s="259"/>
      <c r="AI53" s="260"/>
      <c r="AJ53" s="259"/>
      <c r="AK53" s="260"/>
      <c r="AL53" s="259"/>
      <c r="AM53" s="260"/>
      <c r="AN53" s="259"/>
      <c r="AO53" s="260"/>
      <c r="AP53" s="259"/>
      <c r="AQ53" s="260"/>
      <c r="AR53" s="259"/>
      <c r="AS53" s="260"/>
      <c r="AT53" s="259"/>
      <c r="AU53" s="260"/>
      <c r="AV53" s="259"/>
      <c r="AW53" s="260"/>
      <c r="AX53" s="263"/>
      <c r="AY53" s="102"/>
      <c r="AZ53" s="105">
        <f t="shared" si="0"/>
        <v>0</v>
      </c>
      <c r="BA53" s="105">
        <f t="shared" si="1"/>
        <v>0</v>
      </c>
      <c r="BB53" s="105">
        <f t="shared" si="2"/>
        <v>0</v>
      </c>
    </row>
    <row r="54" spans="1:54" ht="24.95" customHeight="1" thickBot="1" x14ac:dyDescent="0.3">
      <c r="A54" s="341" t="s">
        <v>356</v>
      </c>
      <c r="B54" s="342"/>
      <c r="C54" s="343">
        <f>COUNTIF(C5:C53,"NS")</f>
        <v>2</v>
      </c>
      <c r="D54" s="343">
        <f t="shared" ref="D54:L54" si="6">COUNTIF(D5:D53,"NS")</f>
        <v>2</v>
      </c>
      <c r="E54" s="343">
        <f t="shared" si="6"/>
        <v>0</v>
      </c>
      <c r="F54" s="343">
        <f t="shared" si="6"/>
        <v>0</v>
      </c>
      <c r="G54" s="343">
        <f t="shared" si="6"/>
        <v>0</v>
      </c>
      <c r="H54" s="343">
        <f t="shared" si="6"/>
        <v>2</v>
      </c>
      <c r="I54" s="343">
        <f t="shared" si="6"/>
        <v>1</v>
      </c>
      <c r="J54" s="343">
        <f t="shared" si="6"/>
        <v>0</v>
      </c>
      <c r="K54" s="343">
        <f t="shared" si="6"/>
        <v>0</v>
      </c>
      <c r="L54" s="343">
        <f t="shared" si="6"/>
        <v>0</v>
      </c>
      <c r="M54" s="343"/>
      <c r="N54" s="344"/>
      <c r="O54" s="345" t="s">
        <v>356</v>
      </c>
      <c r="P54" s="346"/>
      <c r="Q54" s="347">
        <f>COUNTIF(Q5:Q53,"NS")</f>
        <v>4</v>
      </c>
      <c r="R54" s="347">
        <f t="shared" ref="R54:AC54" si="7">COUNTIF(R5:R53,"NS")</f>
        <v>4</v>
      </c>
      <c r="S54" s="347">
        <f t="shared" si="7"/>
        <v>1</v>
      </c>
      <c r="T54" s="347">
        <f t="shared" si="7"/>
        <v>2</v>
      </c>
      <c r="U54" s="347">
        <f t="shared" si="7"/>
        <v>1</v>
      </c>
      <c r="V54" s="347">
        <f t="shared" si="7"/>
        <v>0</v>
      </c>
      <c r="W54" s="347">
        <f t="shared" si="7"/>
        <v>5</v>
      </c>
      <c r="X54" s="347">
        <f t="shared" si="7"/>
        <v>0</v>
      </c>
      <c r="Y54" s="347">
        <f t="shared" si="7"/>
        <v>0</v>
      </c>
      <c r="Z54" s="347">
        <f t="shared" si="7"/>
        <v>3</v>
      </c>
      <c r="AA54" s="347">
        <f t="shared" si="7"/>
        <v>0</v>
      </c>
      <c r="AB54" s="347">
        <f t="shared" si="7"/>
        <v>0</v>
      </c>
      <c r="AC54" s="347">
        <f t="shared" si="7"/>
        <v>0</v>
      </c>
      <c r="AD54" s="348"/>
      <c r="AE54" s="349"/>
      <c r="AF54" s="345" t="s">
        <v>356</v>
      </c>
      <c r="AG54" s="346"/>
      <c r="AH54" s="347">
        <f>COUNTIF(AH3:AH53,"NS")</f>
        <v>2</v>
      </c>
      <c r="AI54" s="347">
        <f t="shared" ref="AI54:AW54" si="8">COUNTIF(AI3:AI53,"NS")</f>
        <v>1</v>
      </c>
      <c r="AJ54" s="347">
        <f t="shared" si="8"/>
        <v>0</v>
      </c>
      <c r="AK54" s="347">
        <f t="shared" si="8"/>
        <v>1</v>
      </c>
      <c r="AL54" s="347">
        <f t="shared" si="8"/>
        <v>0</v>
      </c>
      <c r="AM54" s="347">
        <f t="shared" si="8"/>
        <v>0</v>
      </c>
      <c r="AN54" s="347">
        <f t="shared" si="8"/>
        <v>0</v>
      </c>
      <c r="AO54" s="347">
        <f t="shared" si="8"/>
        <v>0</v>
      </c>
      <c r="AP54" s="347">
        <f t="shared" si="8"/>
        <v>0</v>
      </c>
      <c r="AQ54" s="347">
        <f t="shared" si="8"/>
        <v>0</v>
      </c>
      <c r="AR54" s="347">
        <f t="shared" si="8"/>
        <v>0</v>
      </c>
      <c r="AS54" s="347">
        <f t="shared" si="8"/>
        <v>0</v>
      </c>
      <c r="AT54" s="347">
        <f t="shared" si="8"/>
        <v>0</v>
      </c>
      <c r="AU54" s="347">
        <f t="shared" si="8"/>
        <v>0</v>
      </c>
      <c r="AV54" s="347">
        <f t="shared" si="8"/>
        <v>0</v>
      </c>
      <c r="AW54" s="347">
        <f t="shared" si="8"/>
        <v>0</v>
      </c>
      <c r="AX54" s="350"/>
      <c r="AY54" s="102"/>
      <c r="AZ54" s="105" t="str">
        <f>A54</f>
        <v>Non-scorers Count =</v>
      </c>
      <c r="BA54" s="105" t="str">
        <f>O54</f>
        <v>Non-scorers Count =</v>
      </c>
      <c r="BB54" s="105" t="str">
        <f>AF54</f>
        <v>Non-scorers Count =</v>
      </c>
    </row>
    <row r="55" spans="1:54" s="371" customFormat="1" ht="24.95" customHeight="1" x14ac:dyDescent="0.25">
      <c r="A55" s="543"/>
      <c r="B55" s="543"/>
      <c r="C55" s="543"/>
      <c r="D55" s="543"/>
      <c r="E55" s="543"/>
      <c r="F55" s="543"/>
      <c r="G55" s="543"/>
      <c r="H55" s="543"/>
      <c r="I55" s="543"/>
      <c r="J55" s="543"/>
      <c r="K55" s="543"/>
      <c r="L55" s="543"/>
      <c r="M55" s="543"/>
      <c r="N55" s="543"/>
      <c r="O55" s="544"/>
      <c r="P55" s="544"/>
      <c r="Q55" s="544"/>
      <c r="R55" s="544"/>
      <c r="S55" s="544"/>
      <c r="T55" s="544"/>
      <c r="U55" s="544"/>
      <c r="V55" s="544"/>
      <c r="W55" s="544"/>
      <c r="X55" s="544"/>
      <c r="Y55" s="544"/>
      <c r="Z55" s="544"/>
      <c r="AA55" s="544"/>
      <c r="AB55" s="544"/>
      <c r="AC55" s="544"/>
      <c r="AD55" s="544"/>
      <c r="AE55" s="544"/>
      <c r="AF55" s="544"/>
      <c r="AG55" s="544"/>
      <c r="AH55" s="544"/>
      <c r="AI55" s="544"/>
      <c r="AJ55" s="544"/>
      <c r="AK55" s="544"/>
      <c r="AL55" s="544"/>
      <c r="AM55" s="544"/>
      <c r="AN55" s="544"/>
      <c r="AO55" s="544"/>
      <c r="AP55" s="544"/>
      <c r="AQ55" s="544"/>
      <c r="AR55" s="544"/>
      <c r="AS55" s="544"/>
      <c r="AT55" s="544"/>
      <c r="AU55" s="544"/>
      <c r="AV55" s="544"/>
      <c r="AW55" s="544"/>
      <c r="AX55" s="544"/>
      <c r="AY55" s="369"/>
      <c r="AZ55" s="370"/>
      <c r="BA55" s="370"/>
      <c r="BB55" s="370"/>
    </row>
    <row r="56" spans="1:54" s="371" customFormat="1" ht="24.95" customHeight="1" x14ac:dyDescent="0.25">
      <c r="A56" s="543"/>
      <c r="B56" s="543"/>
      <c r="C56" s="543"/>
      <c r="D56" s="543"/>
      <c r="E56" s="543"/>
      <c r="F56" s="543"/>
      <c r="G56" s="543"/>
      <c r="H56" s="543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/>
      <c r="AE56" s="543"/>
      <c r="AF56" s="543"/>
      <c r="AG56" s="543"/>
      <c r="AH56" s="543"/>
      <c r="AI56" s="543"/>
      <c r="AJ56" s="543"/>
      <c r="AK56" s="543"/>
      <c r="AL56" s="543"/>
      <c r="AM56" s="543"/>
      <c r="AN56" s="543"/>
      <c r="AO56" s="543"/>
      <c r="AP56" s="543"/>
      <c r="AQ56" s="543"/>
      <c r="AR56" s="543"/>
      <c r="AS56" s="543"/>
      <c r="AT56" s="543"/>
      <c r="AU56" s="543"/>
      <c r="AV56" s="543"/>
      <c r="AW56" s="543"/>
      <c r="AX56" s="543"/>
      <c r="AY56" s="369"/>
      <c r="AZ56" s="370"/>
      <c r="BA56" s="370"/>
      <c r="BB56" s="370"/>
    </row>
    <row r="57" spans="1:54" ht="24.95" customHeight="1" x14ac:dyDescent="0.25"/>
    <row r="58" spans="1:54" ht="24.95" customHeight="1" x14ac:dyDescent="0.25"/>
    <row r="59" spans="1:54" ht="24.95" customHeight="1" x14ac:dyDescent="0.25"/>
    <row r="60" spans="1:54" ht="24.95" customHeight="1" x14ac:dyDescent="0.25"/>
    <row r="61" spans="1:54" ht="24.95" customHeight="1" x14ac:dyDescent="0.25"/>
    <row r="62" spans="1:54" ht="24.95" customHeight="1" x14ac:dyDescent="0.25"/>
    <row r="63" spans="1:54" ht="24.95" customHeight="1" x14ac:dyDescent="0.25"/>
    <row r="64" spans="1:5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</sheetData>
  <mergeCells count="8">
    <mergeCell ref="A55:AX56"/>
    <mergeCell ref="AF2:AU2"/>
    <mergeCell ref="AV2:AX2"/>
    <mergeCell ref="B1:N1"/>
    <mergeCell ref="B2:N2"/>
    <mergeCell ref="O1:AE2"/>
    <mergeCell ref="AF1:AU1"/>
    <mergeCell ref="AV1:AX1"/>
  </mergeCells>
  <phoneticPr fontId="0" type="noConversion"/>
  <conditionalFormatting sqref="B54:N54 P54:AE54 AG54:AX54">
    <cfRule type="containsText" dxfId="9" priority="4" operator="containsText" text="NS">
      <formula>NOT(ISERROR(SEARCH("NS",B54)))</formula>
    </cfRule>
  </conditionalFormatting>
  <conditionalFormatting sqref="A5">
    <cfRule type="containsText" dxfId="8" priority="3" operator="containsText" text="NS">
      <formula>NOT(ISERROR(SEARCH("NS",A5)))</formula>
    </cfRule>
  </conditionalFormatting>
  <conditionalFormatting sqref="O5">
    <cfRule type="containsText" dxfId="7" priority="2" operator="containsText" text="NS">
      <formula>NOT(ISERROR(SEARCH("NS",O5)))</formula>
    </cfRule>
  </conditionalFormatting>
  <conditionalFormatting sqref="AF5">
    <cfRule type="containsText" dxfId="6" priority="1" operator="containsText" text="NS">
      <formula>NOT(ISERROR(SEARCH("NS",AF5)))</formula>
    </cfRule>
  </conditionalFormatting>
  <printOptions horizontalCentered="1" verticalCentered="1"/>
  <pageMargins left="0" right="0" top="0" bottom="0" header="0" footer="0"/>
  <pageSetup paperSize="9" scale="56" fitToHeight="0" orientation="landscape" horizontalDpi="4294967295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FFFF"/>
    <pageSetUpPr fitToPage="1"/>
  </sheetPr>
  <dimension ref="A1:BB106"/>
  <sheetViews>
    <sheetView zoomScale="60" zoomScaleNormal="60" zoomScaleSheetLayoutView="50" workbookViewId="0">
      <selection activeCell="A18" sqref="A18"/>
    </sheetView>
  </sheetViews>
  <sheetFormatPr defaultColWidth="8" defaultRowHeight="15.75" x14ac:dyDescent="0.25"/>
  <cols>
    <col min="1" max="1" width="30.5703125" style="103" customWidth="1"/>
    <col min="2" max="2" width="8.28515625" style="104" customWidth="1"/>
    <col min="3" max="14" width="3.7109375" style="102" customWidth="1"/>
    <col min="15" max="15" width="30.7109375" style="104" customWidth="1"/>
    <col min="16" max="16" width="10.5703125" style="104" customWidth="1"/>
    <col min="17" max="31" width="3.7109375" style="104" customWidth="1"/>
    <col min="32" max="32" width="30.7109375" style="104" customWidth="1"/>
    <col min="33" max="33" width="9.7109375" style="104" customWidth="1"/>
    <col min="34" max="50" width="3.7109375" style="104" customWidth="1"/>
    <col min="51" max="51" width="9.28515625" style="103" customWidth="1"/>
    <col min="52" max="52" width="25.85546875" style="103" bestFit="1" customWidth="1"/>
    <col min="53" max="53" width="26.42578125" style="103" bestFit="1" customWidth="1"/>
    <col min="54" max="54" width="18.140625" style="103" bestFit="1" customWidth="1"/>
    <col min="55" max="16384" width="8" style="103"/>
  </cols>
  <sheetData>
    <row r="1" spans="1:54" s="94" customFormat="1" ht="30" customHeight="1" x14ac:dyDescent="0.2">
      <c r="A1" s="92" t="s">
        <v>11</v>
      </c>
      <c r="B1" s="538" t="str">
        <f>'MATCH DETAILS'!B4</f>
        <v>Hosted by Hillingdon at TVAC Eton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5" t="str">
        <f>'MATCH DETAILS'!A1</f>
        <v>ALDER VALLEY BOYS LEAGUE 2018</v>
      </c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40" t="s">
        <v>248</v>
      </c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36" t="str">
        <f>'MATCH DETAILS'!D11</f>
        <v>M</v>
      </c>
      <c r="AW1" s="536"/>
      <c r="AX1" s="536"/>
      <c r="AY1" s="93"/>
    </row>
    <row r="2" spans="1:54" s="97" customFormat="1" ht="30" customHeight="1" x14ac:dyDescent="0.2">
      <c r="A2" s="95" t="s">
        <v>12</v>
      </c>
      <c r="B2" s="539" t="str">
        <f>'MATCH DETAILS'!B3</f>
        <v>6th May 2018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4" t="str">
        <f>'MATCH DETAILS'!B11</f>
        <v>Maidenhead A.C.</v>
      </c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7" t="str">
        <f>'MATCH DETAILS'!E11</f>
        <v>MM</v>
      </c>
      <c r="AW2" s="537"/>
      <c r="AX2" s="537"/>
      <c r="AY2" s="96"/>
    </row>
    <row r="3" spans="1:54" s="99" customFormat="1" ht="91.5" customHeight="1" x14ac:dyDescent="0.25">
      <c r="A3" s="244" t="s">
        <v>249</v>
      </c>
      <c r="B3" s="245" t="s">
        <v>329</v>
      </c>
      <c r="C3" s="246" t="s">
        <v>2</v>
      </c>
      <c r="D3" s="247" t="s">
        <v>4</v>
      </c>
      <c r="E3" s="246" t="s">
        <v>3</v>
      </c>
      <c r="F3" s="247" t="s">
        <v>6</v>
      </c>
      <c r="G3" s="246" t="s">
        <v>154</v>
      </c>
      <c r="H3" s="247" t="s">
        <v>149</v>
      </c>
      <c r="I3" s="246" t="s">
        <v>150</v>
      </c>
      <c r="J3" s="247" t="s">
        <v>151</v>
      </c>
      <c r="K3" s="246" t="s">
        <v>152</v>
      </c>
      <c r="L3" s="247" t="s">
        <v>153</v>
      </c>
      <c r="M3" s="246" t="s">
        <v>8</v>
      </c>
      <c r="N3" s="248"/>
      <c r="O3" s="249" t="s">
        <v>250</v>
      </c>
      <c r="P3" s="245" t="s">
        <v>329</v>
      </c>
      <c r="Q3" s="246" t="s">
        <v>2</v>
      </c>
      <c r="R3" s="247" t="s">
        <v>4</v>
      </c>
      <c r="S3" s="246" t="s">
        <v>9</v>
      </c>
      <c r="T3" s="247" t="s">
        <v>3</v>
      </c>
      <c r="U3" s="246" t="s">
        <v>6</v>
      </c>
      <c r="V3" s="247" t="s">
        <v>157</v>
      </c>
      <c r="W3" s="246" t="s">
        <v>149</v>
      </c>
      <c r="X3" s="247" t="s">
        <v>150</v>
      </c>
      <c r="Y3" s="377" t="s">
        <v>292</v>
      </c>
      <c r="Z3" s="247" t="s">
        <v>151</v>
      </c>
      <c r="AA3" s="246" t="s">
        <v>152</v>
      </c>
      <c r="AB3" s="247" t="s">
        <v>153</v>
      </c>
      <c r="AC3" s="246" t="s">
        <v>156</v>
      </c>
      <c r="AD3" s="247" t="s">
        <v>8</v>
      </c>
      <c r="AE3" s="251"/>
      <c r="AF3" s="249" t="s">
        <v>251</v>
      </c>
      <c r="AG3" s="245" t="s">
        <v>329</v>
      </c>
      <c r="AH3" s="246" t="s">
        <v>2</v>
      </c>
      <c r="AI3" s="247" t="s">
        <v>4</v>
      </c>
      <c r="AJ3" s="246" t="s">
        <v>5</v>
      </c>
      <c r="AK3" s="247" t="s">
        <v>3</v>
      </c>
      <c r="AL3" s="246" t="s">
        <v>6</v>
      </c>
      <c r="AM3" s="247" t="s">
        <v>176</v>
      </c>
      <c r="AN3" s="246" t="s">
        <v>177</v>
      </c>
      <c r="AO3" s="247" t="s">
        <v>149</v>
      </c>
      <c r="AP3" s="246" t="s">
        <v>150</v>
      </c>
      <c r="AQ3" s="247" t="s">
        <v>155</v>
      </c>
      <c r="AR3" s="246" t="s">
        <v>158</v>
      </c>
      <c r="AS3" s="247" t="s">
        <v>151</v>
      </c>
      <c r="AT3" s="246" t="s">
        <v>152</v>
      </c>
      <c r="AU3" s="247" t="s">
        <v>153</v>
      </c>
      <c r="AV3" s="246" t="s">
        <v>156</v>
      </c>
      <c r="AW3" s="247" t="s">
        <v>8</v>
      </c>
      <c r="AX3" s="251"/>
      <c r="AY3" s="98"/>
    </row>
    <row r="4" spans="1:54" s="101" customFormat="1" ht="39.950000000000003" customHeight="1" x14ac:dyDescent="0.2">
      <c r="A4" s="252"/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252"/>
      <c r="P4" s="253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6"/>
      <c r="AF4" s="252"/>
      <c r="AG4" s="253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6"/>
      <c r="AY4" s="100"/>
    </row>
    <row r="5" spans="1:54" ht="24.95" customHeight="1" x14ac:dyDescent="0.25">
      <c r="A5" s="328" t="s">
        <v>602</v>
      </c>
      <c r="B5" s="322">
        <v>621</v>
      </c>
      <c r="C5" s="323"/>
      <c r="D5" s="324"/>
      <c r="E5" s="323"/>
      <c r="F5" s="324"/>
      <c r="G5" s="323"/>
      <c r="H5" s="324"/>
      <c r="I5" s="323" t="s">
        <v>438</v>
      </c>
      <c r="J5" s="324"/>
      <c r="K5" s="323" t="s">
        <v>438</v>
      </c>
      <c r="L5" s="322" t="s">
        <v>438</v>
      </c>
      <c r="M5" s="323"/>
      <c r="N5" s="325"/>
      <c r="O5" s="386" t="s">
        <v>603</v>
      </c>
      <c r="P5" s="322">
        <v>641</v>
      </c>
      <c r="Q5" s="323" t="s">
        <v>0</v>
      </c>
      <c r="R5" s="324" t="s">
        <v>0</v>
      </c>
      <c r="S5" s="323"/>
      <c r="T5" s="324"/>
      <c r="U5" s="323"/>
      <c r="V5" s="324"/>
      <c r="W5" s="323" t="s">
        <v>0</v>
      </c>
      <c r="X5" s="324"/>
      <c r="Y5" s="323"/>
      <c r="Z5" s="322"/>
      <c r="AA5" s="323"/>
      <c r="AB5" s="325"/>
      <c r="AC5" s="323"/>
      <c r="AD5" s="389">
        <v>1</v>
      </c>
      <c r="AE5" s="327"/>
      <c r="AF5" s="386" t="s">
        <v>604</v>
      </c>
      <c r="AG5" s="322">
        <v>661</v>
      </c>
      <c r="AH5" s="323" t="s">
        <v>0</v>
      </c>
      <c r="AI5" s="324"/>
      <c r="AJ5" s="323"/>
      <c r="AK5" s="324"/>
      <c r="AL5" s="323"/>
      <c r="AM5" s="324"/>
      <c r="AN5" s="323"/>
      <c r="AO5" s="324"/>
      <c r="AP5" s="323" t="s">
        <v>0</v>
      </c>
      <c r="AQ5" s="322"/>
      <c r="AR5" s="323" t="s">
        <v>0</v>
      </c>
      <c r="AS5" s="325"/>
      <c r="AT5" s="323"/>
      <c r="AU5" s="324"/>
      <c r="AV5" s="323"/>
      <c r="AW5" s="324"/>
      <c r="AX5" s="263"/>
      <c r="AY5" s="102"/>
      <c r="AZ5" s="105" t="str">
        <f>A5</f>
        <v>Rueben Bharj</v>
      </c>
      <c r="BA5" s="105" t="str">
        <f>O5</f>
        <v>Adam Ulhaq</v>
      </c>
      <c r="BB5" s="105" t="str">
        <f>AF5</f>
        <v>Raja Khan</v>
      </c>
    </row>
    <row r="6" spans="1:54" ht="24.95" customHeight="1" x14ac:dyDescent="0.25">
      <c r="A6" s="328" t="s">
        <v>605</v>
      </c>
      <c r="B6" s="322">
        <v>622</v>
      </c>
      <c r="C6" s="323"/>
      <c r="D6" s="324"/>
      <c r="E6" s="323"/>
      <c r="F6" s="324"/>
      <c r="G6" s="323"/>
      <c r="H6" s="324"/>
      <c r="I6" s="323"/>
      <c r="J6" s="324"/>
      <c r="K6" s="323"/>
      <c r="L6" s="322"/>
      <c r="M6" s="323"/>
      <c r="N6" s="325"/>
      <c r="O6" s="386" t="s">
        <v>606</v>
      </c>
      <c r="P6" s="322">
        <v>642</v>
      </c>
      <c r="Q6" s="323"/>
      <c r="R6" s="324"/>
      <c r="S6" s="323"/>
      <c r="T6" s="324"/>
      <c r="U6" s="323"/>
      <c r="V6" s="324"/>
      <c r="W6" s="323"/>
      <c r="X6" s="324"/>
      <c r="Y6" s="323"/>
      <c r="Z6" s="322"/>
      <c r="AA6" s="323" t="s">
        <v>1</v>
      </c>
      <c r="AB6" s="325" t="s">
        <v>0</v>
      </c>
      <c r="AC6" s="323"/>
      <c r="AD6" s="390"/>
      <c r="AE6" s="327"/>
      <c r="AF6" s="386" t="s">
        <v>607</v>
      </c>
      <c r="AG6" s="322">
        <v>662</v>
      </c>
      <c r="AH6" s="323"/>
      <c r="AI6" s="324"/>
      <c r="AJ6" s="323"/>
      <c r="AK6" s="324"/>
      <c r="AL6" s="323"/>
      <c r="AM6" s="324"/>
      <c r="AN6" s="323"/>
      <c r="AO6" s="324"/>
      <c r="AP6" s="323"/>
      <c r="AQ6" s="322"/>
      <c r="AR6" s="323"/>
      <c r="AS6" s="325"/>
      <c r="AT6" s="323"/>
      <c r="AU6" s="324"/>
      <c r="AV6" s="323"/>
      <c r="AW6" s="324"/>
      <c r="AX6" s="263"/>
      <c r="AY6" s="102"/>
      <c r="AZ6" s="105" t="str">
        <f t="shared" ref="AZ6:AZ53" si="0">A6</f>
        <v>Charlie Haig</v>
      </c>
      <c r="BA6" s="105" t="str">
        <f t="shared" ref="BA6:BA53" si="1">O6</f>
        <v>Callum Jones</v>
      </c>
      <c r="BB6" s="105" t="str">
        <f t="shared" ref="BB6:BB53" si="2">AF6</f>
        <v>Toby Ralphs</v>
      </c>
    </row>
    <row r="7" spans="1:54" ht="24.95" customHeight="1" x14ac:dyDescent="0.25">
      <c r="A7" s="328" t="s">
        <v>608</v>
      </c>
      <c r="B7" s="322">
        <v>623</v>
      </c>
      <c r="C7" s="323" t="s">
        <v>438</v>
      </c>
      <c r="D7" s="324"/>
      <c r="E7" s="323"/>
      <c r="F7" s="324"/>
      <c r="G7" s="323"/>
      <c r="H7" s="324" t="s">
        <v>438</v>
      </c>
      <c r="I7" s="323" t="s">
        <v>1</v>
      </c>
      <c r="J7" s="324"/>
      <c r="K7" s="323"/>
      <c r="L7" s="322"/>
      <c r="M7" s="323"/>
      <c r="N7" s="325"/>
      <c r="O7" s="386" t="s">
        <v>609</v>
      </c>
      <c r="P7" s="322">
        <v>643</v>
      </c>
      <c r="Q7" s="323"/>
      <c r="R7" s="324"/>
      <c r="S7" s="323"/>
      <c r="T7" s="324" t="s">
        <v>438</v>
      </c>
      <c r="U7" s="323"/>
      <c r="V7" s="324"/>
      <c r="W7" s="323"/>
      <c r="X7" s="324"/>
      <c r="Y7" s="323"/>
      <c r="Z7" s="322" t="s">
        <v>438</v>
      </c>
      <c r="AA7" s="323"/>
      <c r="AB7" s="325"/>
      <c r="AC7" s="323"/>
      <c r="AD7" s="390"/>
      <c r="AE7" s="327"/>
      <c r="AF7" s="386" t="s">
        <v>610</v>
      </c>
      <c r="AG7" s="322">
        <v>663</v>
      </c>
      <c r="AH7" s="323"/>
      <c r="AI7" s="324"/>
      <c r="AJ7" s="323"/>
      <c r="AK7" s="324"/>
      <c r="AL7" s="323"/>
      <c r="AM7" s="324"/>
      <c r="AN7" s="323"/>
      <c r="AO7" s="324"/>
      <c r="AP7" s="323"/>
      <c r="AQ7" s="322"/>
      <c r="AR7" s="323"/>
      <c r="AS7" s="325"/>
      <c r="AT7" s="323"/>
      <c r="AU7" s="324"/>
      <c r="AV7" s="323"/>
      <c r="AW7" s="324"/>
      <c r="AX7" s="263"/>
      <c r="AY7" s="102"/>
      <c r="AZ7" s="105" t="str">
        <f t="shared" si="0"/>
        <v>Michael-Lee Thorp</v>
      </c>
      <c r="BA7" s="105" t="str">
        <f t="shared" si="1"/>
        <v>Callum Nicoll</v>
      </c>
      <c r="BB7" s="105" t="str">
        <f t="shared" si="2"/>
        <v>Adam Frost</v>
      </c>
    </row>
    <row r="8" spans="1:54" ht="24.95" customHeight="1" x14ac:dyDescent="0.25">
      <c r="A8" s="328" t="s">
        <v>611</v>
      </c>
      <c r="B8" s="322">
        <v>624</v>
      </c>
      <c r="C8" s="323"/>
      <c r="D8" s="324" t="s">
        <v>1</v>
      </c>
      <c r="E8" s="323"/>
      <c r="F8" s="324" t="s">
        <v>0</v>
      </c>
      <c r="G8" s="323"/>
      <c r="H8" s="324"/>
      <c r="I8" s="323"/>
      <c r="J8" s="324" t="s">
        <v>1</v>
      </c>
      <c r="K8" s="323"/>
      <c r="L8" s="322"/>
      <c r="M8" s="323">
        <v>1</v>
      </c>
      <c r="N8" s="325"/>
      <c r="O8" s="386" t="s">
        <v>612</v>
      </c>
      <c r="P8" s="322">
        <v>644</v>
      </c>
      <c r="Q8" s="323"/>
      <c r="R8" s="324"/>
      <c r="S8" s="323" t="s">
        <v>1</v>
      </c>
      <c r="T8" s="324" t="s">
        <v>1</v>
      </c>
      <c r="U8" s="323"/>
      <c r="V8" s="324"/>
      <c r="W8" s="323"/>
      <c r="X8" s="324"/>
      <c r="Y8" s="323"/>
      <c r="Z8" s="322"/>
      <c r="AA8" s="323"/>
      <c r="AB8" s="325"/>
      <c r="AC8" s="323"/>
      <c r="AD8" s="390"/>
      <c r="AE8" s="327"/>
      <c r="AF8" s="386" t="s">
        <v>613</v>
      </c>
      <c r="AG8" s="322">
        <v>664</v>
      </c>
      <c r="AH8" s="323"/>
      <c r="AI8" s="324"/>
      <c r="AJ8" s="323"/>
      <c r="AK8" s="324"/>
      <c r="AL8" s="323"/>
      <c r="AM8" s="324"/>
      <c r="AN8" s="323"/>
      <c r="AO8" s="324"/>
      <c r="AP8" s="323"/>
      <c r="AQ8" s="322"/>
      <c r="AR8" s="323"/>
      <c r="AS8" s="325"/>
      <c r="AT8" s="323"/>
      <c r="AU8" s="324"/>
      <c r="AV8" s="323"/>
      <c r="AW8" s="324"/>
      <c r="AX8" s="263"/>
      <c r="AY8" s="102"/>
      <c r="AZ8" s="105" t="str">
        <f t="shared" si="0"/>
        <v>Joshua Covas</v>
      </c>
      <c r="BA8" s="105" t="str">
        <f t="shared" si="1"/>
        <v>Adam Czarnomski</v>
      </c>
      <c r="BB8" s="105" t="str">
        <f t="shared" si="2"/>
        <v>Kevan Mcormack</v>
      </c>
    </row>
    <row r="9" spans="1:54" ht="24.95" customHeight="1" x14ac:dyDescent="0.25">
      <c r="A9" s="328" t="s">
        <v>614</v>
      </c>
      <c r="B9" s="322">
        <v>625</v>
      </c>
      <c r="C9" s="323" t="s">
        <v>1</v>
      </c>
      <c r="D9" s="324"/>
      <c r="E9" s="323"/>
      <c r="F9" s="324"/>
      <c r="G9" s="323"/>
      <c r="H9" s="324" t="s">
        <v>0</v>
      </c>
      <c r="I9" s="323" t="s">
        <v>0</v>
      </c>
      <c r="J9" s="324"/>
      <c r="K9" s="323"/>
      <c r="L9" s="322"/>
      <c r="M9" s="323">
        <v>2</v>
      </c>
      <c r="N9" s="325"/>
      <c r="O9" s="386" t="s">
        <v>615</v>
      </c>
      <c r="P9" s="322">
        <v>645</v>
      </c>
      <c r="Q9" s="323"/>
      <c r="R9" s="324"/>
      <c r="S9" s="323"/>
      <c r="T9" s="324"/>
      <c r="U9" s="323"/>
      <c r="V9" s="324"/>
      <c r="W9" s="323"/>
      <c r="X9" s="324"/>
      <c r="Y9" s="323"/>
      <c r="Z9" s="322"/>
      <c r="AA9" s="323"/>
      <c r="AB9" s="325"/>
      <c r="AC9" s="323"/>
      <c r="AD9" s="390"/>
      <c r="AE9" s="327"/>
      <c r="AF9" s="386" t="s">
        <v>616</v>
      </c>
      <c r="AG9" s="322">
        <v>665</v>
      </c>
      <c r="AH9" s="323"/>
      <c r="AI9" s="324" t="s">
        <v>0</v>
      </c>
      <c r="AJ9" s="323"/>
      <c r="AK9" s="324"/>
      <c r="AL9" s="323"/>
      <c r="AM9" s="324"/>
      <c r="AN9" s="323"/>
      <c r="AO9" s="324" t="s">
        <v>0</v>
      </c>
      <c r="AP9" s="323"/>
      <c r="AQ9" s="322"/>
      <c r="AR9" s="323"/>
      <c r="AS9" s="325"/>
      <c r="AT9" s="323"/>
      <c r="AU9" s="324"/>
      <c r="AV9" s="323"/>
      <c r="AW9" s="324"/>
      <c r="AX9" s="263"/>
      <c r="AY9" s="102"/>
      <c r="AZ9" s="105" t="str">
        <f t="shared" si="0"/>
        <v>Jack Britton</v>
      </c>
      <c r="BA9" s="105" t="str">
        <f t="shared" si="1"/>
        <v>Harry Shrimpton</v>
      </c>
      <c r="BB9" s="105" t="str">
        <f t="shared" si="2"/>
        <v>Oscar Abrahamson</v>
      </c>
    </row>
    <row r="10" spans="1:54" ht="24.95" customHeight="1" x14ac:dyDescent="0.25">
      <c r="A10" s="328" t="s">
        <v>617</v>
      </c>
      <c r="B10" s="322">
        <v>626</v>
      </c>
      <c r="C10" s="323"/>
      <c r="D10" s="324"/>
      <c r="E10" s="323"/>
      <c r="F10" s="324"/>
      <c r="G10" s="323"/>
      <c r="H10" s="324"/>
      <c r="I10" s="323"/>
      <c r="J10" s="324" t="s">
        <v>0</v>
      </c>
      <c r="K10" s="323" t="s">
        <v>0</v>
      </c>
      <c r="L10" s="322" t="s">
        <v>0</v>
      </c>
      <c r="M10" s="323"/>
      <c r="N10" s="325"/>
      <c r="O10" s="386" t="s">
        <v>618</v>
      </c>
      <c r="P10" s="322">
        <v>646</v>
      </c>
      <c r="Q10" s="323"/>
      <c r="R10" s="324"/>
      <c r="S10" s="323"/>
      <c r="T10" s="324"/>
      <c r="U10" s="323"/>
      <c r="V10" s="324"/>
      <c r="W10" s="323"/>
      <c r="X10" s="324"/>
      <c r="Y10" s="323"/>
      <c r="Z10" s="322"/>
      <c r="AA10" s="323"/>
      <c r="AB10" s="397" t="s">
        <v>438</v>
      </c>
      <c r="AC10" s="323"/>
      <c r="AD10" s="389"/>
      <c r="AE10" s="327"/>
      <c r="AF10" s="386"/>
      <c r="AG10" s="322">
        <v>666</v>
      </c>
      <c r="AH10" s="323"/>
      <c r="AI10" s="324"/>
      <c r="AJ10" s="323"/>
      <c r="AK10" s="324"/>
      <c r="AL10" s="323"/>
      <c r="AM10" s="324"/>
      <c r="AN10" s="323"/>
      <c r="AO10" s="324"/>
      <c r="AP10" s="323"/>
      <c r="AQ10" s="322"/>
      <c r="AR10" s="323"/>
      <c r="AS10" s="325"/>
      <c r="AT10" s="323"/>
      <c r="AU10" s="324"/>
      <c r="AV10" s="323"/>
      <c r="AW10" s="324"/>
      <c r="AX10" s="263"/>
      <c r="AY10" s="102"/>
      <c r="AZ10" s="105" t="str">
        <f t="shared" si="0"/>
        <v>Freddie Chalk</v>
      </c>
      <c r="BA10" s="105" t="str">
        <f t="shared" si="1"/>
        <v>Joshua Pope</v>
      </c>
      <c r="BB10" s="105">
        <f t="shared" si="2"/>
        <v>0</v>
      </c>
    </row>
    <row r="11" spans="1:54" ht="24.95" customHeight="1" x14ac:dyDescent="0.25">
      <c r="A11" s="383" t="s">
        <v>601</v>
      </c>
      <c r="B11" s="322">
        <v>634</v>
      </c>
      <c r="C11" s="323" t="s">
        <v>438</v>
      </c>
      <c r="D11" s="324"/>
      <c r="E11" s="323"/>
      <c r="F11" s="324"/>
      <c r="G11" s="323"/>
      <c r="H11" s="324" t="s">
        <v>438</v>
      </c>
      <c r="I11" s="323"/>
      <c r="J11" s="324"/>
      <c r="K11" s="323"/>
      <c r="L11" s="322"/>
      <c r="M11" s="323"/>
      <c r="N11" s="325"/>
      <c r="O11" s="386" t="s">
        <v>619</v>
      </c>
      <c r="P11" s="322">
        <v>647</v>
      </c>
      <c r="Q11" s="323" t="s">
        <v>1</v>
      </c>
      <c r="R11" s="324" t="s">
        <v>1</v>
      </c>
      <c r="S11" s="323"/>
      <c r="T11" s="324"/>
      <c r="U11" s="323"/>
      <c r="V11" s="324"/>
      <c r="W11" s="323" t="s">
        <v>1</v>
      </c>
      <c r="X11" s="324"/>
      <c r="Y11" s="323"/>
      <c r="Z11" s="322"/>
      <c r="AA11" s="323"/>
      <c r="AB11" s="325"/>
      <c r="AC11" s="323"/>
      <c r="AD11" s="389">
        <v>2</v>
      </c>
      <c r="AE11" s="327"/>
      <c r="AF11" s="386"/>
      <c r="AG11" s="322">
        <v>667</v>
      </c>
      <c r="AH11" s="323"/>
      <c r="AI11" s="324"/>
      <c r="AJ11" s="323"/>
      <c r="AK11" s="324"/>
      <c r="AL11" s="323"/>
      <c r="AM11" s="324"/>
      <c r="AN11" s="323"/>
      <c r="AO11" s="324"/>
      <c r="AP11" s="323"/>
      <c r="AQ11" s="322"/>
      <c r="AR11" s="323"/>
      <c r="AS11" s="325"/>
      <c r="AT11" s="323"/>
      <c r="AU11" s="324"/>
      <c r="AV11" s="323"/>
      <c r="AW11" s="324"/>
      <c r="AX11" s="263"/>
      <c r="AY11" s="102"/>
      <c r="AZ11" s="105" t="str">
        <f t="shared" si="0"/>
        <v>Pranav Srinivasan</v>
      </c>
      <c r="BA11" s="105" t="str">
        <f t="shared" si="1"/>
        <v>Chester Shen</v>
      </c>
      <c r="BB11" s="105">
        <f t="shared" si="2"/>
        <v>0</v>
      </c>
    </row>
    <row r="12" spans="1:54" ht="24.95" customHeight="1" x14ac:dyDescent="0.25">
      <c r="A12" s="383" t="s">
        <v>620</v>
      </c>
      <c r="B12" s="322">
        <v>628</v>
      </c>
      <c r="C12" s="323"/>
      <c r="D12" s="324"/>
      <c r="E12" s="323"/>
      <c r="F12" s="324"/>
      <c r="G12" s="323"/>
      <c r="H12" s="324"/>
      <c r="I12" s="323"/>
      <c r="J12" s="324"/>
      <c r="K12" s="323"/>
      <c r="L12" s="322"/>
      <c r="M12" s="323"/>
      <c r="N12" s="325"/>
      <c r="O12" s="386"/>
      <c r="P12" s="322">
        <v>648</v>
      </c>
      <c r="Q12" s="323"/>
      <c r="R12" s="324"/>
      <c r="S12" s="323"/>
      <c r="T12" s="324"/>
      <c r="U12" s="323"/>
      <c r="V12" s="324"/>
      <c r="W12" s="323"/>
      <c r="X12" s="324"/>
      <c r="Y12" s="323"/>
      <c r="Z12" s="322"/>
      <c r="AA12" s="323"/>
      <c r="AB12" s="325"/>
      <c r="AC12" s="323"/>
      <c r="AD12" s="389"/>
      <c r="AE12" s="327"/>
      <c r="AF12" s="386"/>
      <c r="AG12" s="322">
        <v>668</v>
      </c>
      <c r="AH12" s="323"/>
      <c r="AI12" s="324"/>
      <c r="AJ12" s="323"/>
      <c r="AK12" s="324"/>
      <c r="AL12" s="323"/>
      <c r="AM12" s="324"/>
      <c r="AN12" s="323"/>
      <c r="AO12" s="324"/>
      <c r="AP12" s="323"/>
      <c r="AQ12" s="322"/>
      <c r="AR12" s="323"/>
      <c r="AS12" s="325"/>
      <c r="AT12" s="323"/>
      <c r="AU12" s="324"/>
      <c r="AV12" s="323"/>
      <c r="AW12" s="324"/>
      <c r="AX12" s="263"/>
      <c r="AY12" s="102"/>
      <c r="AZ12" s="105" t="str">
        <f t="shared" si="0"/>
        <v>Lucas Norton</v>
      </c>
      <c r="BA12" s="105">
        <f t="shared" si="1"/>
        <v>0</v>
      </c>
      <c r="BB12" s="105">
        <f t="shared" si="2"/>
        <v>0</v>
      </c>
    </row>
    <row r="13" spans="1:54" ht="24.95" customHeight="1" x14ac:dyDescent="0.25">
      <c r="A13" s="383" t="s">
        <v>621</v>
      </c>
      <c r="B13" s="322">
        <v>629</v>
      </c>
      <c r="C13" s="323"/>
      <c r="D13" s="324"/>
      <c r="E13" s="323"/>
      <c r="F13" s="324"/>
      <c r="G13" s="323"/>
      <c r="H13" s="324"/>
      <c r="I13" s="323"/>
      <c r="J13" s="324"/>
      <c r="K13" s="323"/>
      <c r="L13" s="322"/>
      <c r="M13" s="323"/>
      <c r="N13" s="325"/>
      <c r="O13" s="383" t="s">
        <v>622</v>
      </c>
      <c r="P13" s="322">
        <v>649</v>
      </c>
      <c r="Q13" s="323"/>
      <c r="R13" s="324"/>
      <c r="S13" s="323"/>
      <c r="T13" s="324" t="s">
        <v>0</v>
      </c>
      <c r="U13" s="323"/>
      <c r="V13" s="324"/>
      <c r="W13" s="323"/>
      <c r="X13" s="324"/>
      <c r="Y13" s="323"/>
      <c r="Z13" s="322" t="s">
        <v>1</v>
      </c>
      <c r="AA13" s="323" t="s">
        <v>0</v>
      </c>
      <c r="AB13" s="325"/>
      <c r="AC13" s="323"/>
      <c r="AD13" s="389">
        <v>3</v>
      </c>
      <c r="AE13" s="327"/>
      <c r="AF13" s="386"/>
      <c r="AG13" s="322">
        <v>669</v>
      </c>
      <c r="AH13" s="323"/>
      <c r="AI13" s="324"/>
      <c r="AJ13" s="323"/>
      <c r="AK13" s="324"/>
      <c r="AL13" s="323"/>
      <c r="AM13" s="324"/>
      <c r="AN13" s="323"/>
      <c r="AO13" s="324"/>
      <c r="AP13" s="323"/>
      <c r="AQ13" s="322"/>
      <c r="AR13" s="323"/>
      <c r="AS13" s="325"/>
      <c r="AT13" s="323"/>
      <c r="AU13" s="324"/>
      <c r="AV13" s="323"/>
      <c r="AW13" s="324"/>
      <c r="AX13" s="263"/>
      <c r="AY13" s="102"/>
      <c r="AZ13" s="105" t="str">
        <f t="shared" si="0"/>
        <v>Connor Wilcocks</v>
      </c>
      <c r="BA13" s="105" t="str">
        <f t="shared" si="1"/>
        <v>Annucha Hynes</v>
      </c>
      <c r="BB13" s="105">
        <f t="shared" si="2"/>
        <v>0</v>
      </c>
    </row>
    <row r="14" spans="1:54" ht="24.95" customHeight="1" x14ac:dyDescent="0.25">
      <c r="A14" s="383" t="s">
        <v>623</v>
      </c>
      <c r="B14" s="322">
        <v>630</v>
      </c>
      <c r="C14" s="323"/>
      <c r="D14" s="324"/>
      <c r="E14" s="323"/>
      <c r="F14" s="324"/>
      <c r="G14" s="323"/>
      <c r="H14" s="324"/>
      <c r="I14" s="323"/>
      <c r="J14" s="324"/>
      <c r="K14" s="323"/>
      <c r="L14" s="322"/>
      <c r="M14" s="323"/>
      <c r="N14" s="325"/>
      <c r="O14" s="383" t="s">
        <v>624</v>
      </c>
      <c r="P14" s="322">
        <v>650</v>
      </c>
      <c r="Q14" s="323"/>
      <c r="R14" s="324" t="s">
        <v>438</v>
      </c>
      <c r="S14" s="323" t="s">
        <v>0</v>
      </c>
      <c r="T14" s="324"/>
      <c r="U14" s="323"/>
      <c r="V14" s="324"/>
      <c r="W14" s="323"/>
      <c r="X14" s="324"/>
      <c r="Y14" s="323"/>
      <c r="Z14" s="322" t="s">
        <v>0</v>
      </c>
      <c r="AA14" s="323"/>
      <c r="AB14" s="325"/>
      <c r="AC14" s="323"/>
      <c r="AD14" s="389">
        <v>4</v>
      </c>
      <c r="AE14" s="327"/>
      <c r="AF14" s="386"/>
      <c r="AG14" s="322">
        <v>670</v>
      </c>
      <c r="AH14" s="323"/>
      <c r="AI14" s="324"/>
      <c r="AJ14" s="323"/>
      <c r="AK14" s="324"/>
      <c r="AL14" s="323"/>
      <c r="AM14" s="324"/>
      <c r="AN14" s="323"/>
      <c r="AO14" s="324"/>
      <c r="AP14" s="323"/>
      <c r="AQ14" s="322"/>
      <c r="AR14" s="323"/>
      <c r="AS14" s="325"/>
      <c r="AT14" s="323"/>
      <c r="AU14" s="324"/>
      <c r="AV14" s="323"/>
      <c r="AW14" s="324"/>
      <c r="AX14" s="263"/>
      <c r="AY14" s="102"/>
      <c r="AZ14" s="105" t="str">
        <f>A14</f>
        <v>Dominic Mongere</v>
      </c>
      <c r="BA14" s="105" t="str">
        <f>O14</f>
        <v>Ethan Towers</v>
      </c>
      <c r="BB14" s="105">
        <f>AF14</f>
        <v>0</v>
      </c>
    </row>
    <row r="15" spans="1:54" ht="24.95" customHeight="1" x14ac:dyDescent="0.25">
      <c r="A15" s="383" t="s">
        <v>625</v>
      </c>
      <c r="B15" s="322">
        <v>631</v>
      </c>
      <c r="C15" s="323"/>
      <c r="D15" s="324"/>
      <c r="E15" s="323" t="s">
        <v>0</v>
      </c>
      <c r="F15" s="324"/>
      <c r="G15" s="323"/>
      <c r="H15" s="324" t="s">
        <v>1</v>
      </c>
      <c r="I15" s="323"/>
      <c r="J15" s="324"/>
      <c r="K15" s="323" t="s">
        <v>1</v>
      </c>
      <c r="L15" s="322"/>
      <c r="M15" s="323">
        <v>3</v>
      </c>
      <c r="N15" s="325"/>
      <c r="O15" s="383" t="s">
        <v>626</v>
      </c>
      <c r="P15" s="322">
        <v>651</v>
      </c>
      <c r="Q15" s="323"/>
      <c r="R15" s="324"/>
      <c r="S15" s="323"/>
      <c r="T15" s="324"/>
      <c r="U15" s="323"/>
      <c r="V15" s="324"/>
      <c r="W15" s="323"/>
      <c r="X15" s="324"/>
      <c r="Y15" s="323"/>
      <c r="Z15" s="322"/>
      <c r="AA15" s="323"/>
      <c r="AB15" s="325"/>
      <c r="AC15" s="323"/>
      <c r="AD15" s="389"/>
      <c r="AE15" s="327"/>
      <c r="AF15" s="386"/>
      <c r="AG15" s="322">
        <v>671</v>
      </c>
      <c r="AH15" s="323"/>
      <c r="AI15" s="324"/>
      <c r="AJ15" s="323"/>
      <c r="AK15" s="324"/>
      <c r="AL15" s="323"/>
      <c r="AM15" s="324"/>
      <c r="AN15" s="323"/>
      <c r="AO15" s="324"/>
      <c r="AP15" s="323"/>
      <c r="AQ15" s="322"/>
      <c r="AR15" s="323"/>
      <c r="AS15" s="325"/>
      <c r="AT15" s="323"/>
      <c r="AU15" s="324"/>
      <c r="AV15" s="323"/>
      <c r="AW15" s="324"/>
      <c r="AX15" s="263"/>
      <c r="AY15" s="102"/>
      <c r="AZ15" s="105" t="str">
        <f>A15</f>
        <v>William Wingrove</v>
      </c>
      <c r="BA15" s="105" t="str">
        <f>O15</f>
        <v>Rahul Hared</v>
      </c>
      <c r="BB15" s="105">
        <f>AF15</f>
        <v>0</v>
      </c>
    </row>
    <row r="16" spans="1:54" ht="24.95" customHeight="1" x14ac:dyDescent="0.25">
      <c r="A16" s="383" t="s">
        <v>627</v>
      </c>
      <c r="B16" s="322">
        <v>632</v>
      </c>
      <c r="C16" s="323" t="s">
        <v>438</v>
      </c>
      <c r="D16" s="324"/>
      <c r="E16" s="323"/>
      <c r="F16" s="324"/>
      <c r="G16" s="323"/>
      <c r="H16" s="324" t="s">
        <v>438</v>
      </c>
      <c r="I16" s="323" t="s">
        <v>438</v>
      </c>
      <c r="J16" s="324"/>
      <c r="K16" s="323"/>
      <c r="L16" s="322"/>
      <c r="M16" s="323" t="s">
        <v>143</v>
      </c>
      <c r="N16" s="325"/>
      <c r="O16" s="383" t="s">
        <v>628</v>
      </c>
      <c r="P16" s="322">
        <v>652</v>
      </c>
      <c r="Q16" s="323"/>
      <c r="R16" s="324"/>
      <c r="S16" s="323"/>
      <c r="T16" s="324"/>
      <c r="U16" s="323"/>
      <c r="V16" s="324"/>
      <c r="W16" s="323" t="s">
        <v>438</v>
      </c>
      <c r="X16" s="324"/>
      <c r="Y16" s="323"/>
      <c r="Z16" s="322"/>
      <c r="AA16" s="323" t="s">
        <v>438</v>
      </c>
      <c r="AB16" s="325" t="s">
        <v>1</v>
      </c>
      <c r="AC16" s="323"/>
      <c r="AD16" s="389"/>
      <c r="AE16" s="327"/>
      <c r="AF16" s="386"/>
      <c r="AG16" s="322">
        <v>672</v>
      </c>
      <c r="AH16" s="323"/>
      <c r="AI16" s="324"/>
      <c r="AJ16" s="323"/>
      <c r="AK16" s="324"/>
      <c r="AL16" s="323"/>
      <c r="AM16" s="324"/>
      <c r="AN16" s="323"/>
      <c r="AO16" s="324"/>
      <c r="AP16" s="323"/>
      <c r="AQ16" s="322"/>
      <c r="AR16" s="323"/>
      <c r="AS16" s="325"/>
      <c r="AT16" s="323"/>
      <c r="AU16" s="324"/>
      <c r="AV16" s="323"/>
      <c r="AW16" s="324"/>
      <c r="AX16" s="263"/>
      <c r="AY16" s="102"/>
      <c r="AZ16" s="105" t="str">
        <f>A16</f>
        <v>Fillipo D'Orazio</v>
      </c>
      <c r="BA16" s="105" t="str">
        <f>O16</f>
        <v>Leo Boyes</v>
      </c>
      <c r="BB16" s="105">
        <f>AF16</f>
        <v>0</v>
      </c>
    </row>
    <row r="17" spans="1:54" ht="24.95" customHeight="1" x14ac:dyDescent="0.25">
      <c r="A17" s="383" t="s">
        <v>629</v>
      </c>
      <c r="B17" s="322">
        <v>633</v>
      </c>
      <c r="C17" s="323" t="s">
        <v>0</v>
      </c>
      <c r="D17" s="324" t="s">
        <v>0</v>
      </c>
      <c r="E17" s="323"/>
      <c r="F17" s="324"/>
      <c r="G17" s="323"/>
      <c r="H17" s="324"/>
      <c r="I17" s="323"/>
      <c r="J17" s="324"/>
      <c r="K17" s="323"/>
      <c r="L17" s="322" t="s">
        <v>1</v>
      </c>
      <c r="M17" s="323">
        <v>4</v>
      </c>
      <c r="N17" s="325"/>
      <c r="O17" s="383"/>
      <c r="P17" s="322">
        <v>653</v>
      </c>
      <c r="Q17" s="323"/>
      <c r="R17" s="324"/>
      <c r="S17" s="323"/>
      <c r="T17" s="324"/>
      <c r="U17" s="323"/>
      <c r="V17" s="324"/>
      <c r="W17" s="323"/>
      <c r="X17" s="324"/>
      <c r="Y17" s="323"/>
      <c r="Z17" s="322"/>
      <c r="AA17" s="323"/>
      <c r="AB17" s="325"/>
      <c r="AC17" s="323"/>
      <c r="AD17" s="389"/>
      <c r="AE17" s="327"/>
      <c r="AF17" s="386"/>
      <c r="AG17" s="322">
        <v>673</v>
      </c>
      <c r="AH17" s="323"/>
      <c r="AI17" s="324"/>
      <c r="AJ17" s="323"/>
      <c r="AK17" s="324"/>
      <c r="AL17" s="323"/>
      <c r="AM17" s="324"/>
      <c r="AN17" s="323"/>
      <c r="AO17" s="324"/>
      <c r="AP17" s="323"/>
      <c r="AQ17" s="322"/>
      <c r="AR17" s="323"/>
      <c r="AS17" s="325"/>
      <c r="AT17" s="323"/>
      <c r="AU17" s="324"/>
      <c r="AV17" s="323"/>
      <c r="AW17" s="324"/>
      <c r="AX17" s="263"/>
      <c r="AY17" s="102"/>
      <c r="AZ17" s="105" t="str">
        <f>A17</f>
        <v>Javier Firma</v>
      </c>
      <c r="BA17" s="105">
        <f>O17</f>
        <v>0</v>
      </c>
      <c r="BB17" s="105">
        <f>AF17</f>
        <v>0</v>
      </c>
    </row>
    <row r="18" spans="1:54" ht="24.95" customHeight="1" x14ac:dyDescent="0.25">
      <c r="A18" s="383"/>
      <c r="B18" s="322"/>
      <c r="C18" s="323"/>
      <c r="D18" s="324"/>
      <c r="E18" s="323"/>
      <c r="F18" s="324"/>
      <c r="G18" s="323"/>
      <c r="H18" s="324"/>
      <c r="I18" s="323"/>
      <c r="J18" s="324"/>
      <c r="K18" s="323"/>
      <c r="L18" s="322"/>
      <c r="M18" s="323"/>
      <c r="N18" s="325"/>
      <c r="O18" s="386"/>
      <c r="P18" s="322">
        <v>654</v>
      </c>
      <c r="Q18" s="323"/>
      <c r="R18" s="324"/>
      <c r="S18" s="323"/>
      <c r="T18" s="324"/>
      <c r="U18" s="323"/>
      <c r="V18" s="324"/>
      <c r="W18" s="323"/>
      <c r="X18" s="324"/>
      <c r="Y18" s="323"/>
      <c r="Z18" s="322"/>
      <c r="AA18" s="323"/>
      <c r="AB18" s="325"/>
      <c r="AC18" s="323"/>
      <c r="AD18" s="389"/>
      <c r="AE18" s="327"/>
      <c r="AF18" s="386"/>
      <c r="AG18" s="322">
        <v>674</v>
      </c>
      <c r="AH18" s="323"/>
      <c r="AI18" s="324"/>
      <c r="AJ18" s="323"/>
      <c r="AK18" s="324"/>
      <c r="AL18" s="323"/>
      <c r="AM18" s="324"/>
      <c r="AN18" s="323"/>
      <c r="AO18" s="324"/>
      <c r="AP18" s="323"/>
      <c r="AQ18" s="322"/>
      <c r="AR18" s="323"/>
      <c r="AS18" s="325"/>
      <c r="AT18" s="323"/>
      <c r="AU18" s="324"/>
      <c r="AV18" s="323"/>
      <c r="AW18" s="324"/>
      <c r="AX18" s="263"/>
      <c r="AY18" s="102"/>
      <c r="AZ18" s="105">
        <f>A18</f>
        <v>0</v>
      </c>
      <c r="BA18" s="105">
        <f>O18</f>
        <v>0</v>
      </c>
      <c r="BB18" s="105">
        <f>AF18</f>
        <v>0</v>
      </c>
    </row>
    <row r="19" spans="1:54" ht="24.95" customHeight="1" x14ac:dyDescent="0.25">
      <c r="A19" s="329"/>
      <c r="B19" s="322">
        <v>635</v>
      </c>
      <c r="C19" s="323"/>
      <c r="D19" s="324"/>
      <c r="E19" s="323"/>
      <c r="F19" s="324"/>
      <c r="G19" s="323"/>
      <c r="H19" s="324"/>
      <c r="I19" s="323"/>
      <c r="J19" s="324"/>
      <c r="K19" s="323"/>
      <c r="L19" s="322"/>
      <c r="M19" s="323"/>
      <c r="N19" s="325"/>
      <c r="O19" s="330"/>
      <c r="P19" s="322">
        <v>655</v>
      </c>
      <c r="Q19" s="323"/>
      <c r="R19" s="324"/>
      <c r="S19" s="323"/>
      <c r="T19" s="324"/>
      <c r="U19" s="323"/>
      <c r="V19" s="324"/>
      <c r="W19" s="323"/>
      <c r="X19" s="324"/>
      <c r="Y19" s="323"/>
      <c r="Z19" s="322"/>
      <c r="AA19" s="323"/>
      <c r="AB19" s="325"/>
      <c r="AC19" s="323"/>
      <c r="AD19" s="389"/>
      <c r="AE19" s="327"/>
      <c r="AF19" s="330"/>
      <c r="AG19" s="322">
        <v>675</v>
      </c>
      <c r="AH19" s="323"/>
      <c r="AI19" s="324"/>
      <c r="AJ19" s="323"/>
      <c r="AK19" s="324"/>
      <c r="AL19" s="323"/>
      <c r="AM19" s="324"/>
      <c r="AN19" s="323"/>
      <c r="AO19" s="324"/>
      <c r="AP19" s="323"/>
      <c r="AQ19" s="322"/>
      <c r="AR19" s="323"/>
      <c r="AS19" s="325"/>
      <c r="AT19" s="323"/>
      <c r="AU19" s="324"/>
      <c r="AV19" s="323"/>
      <c r="AW19" s="324"/>
      <c r="AX19" s="263"/>
      <c r="AY19" s="102"/>
      <c r="AZ19" s="105">
        <f t="shared" ref="AZ19:AZ26" si="3">A19</f>
        <v>0</v>
      </c>
      <c r="BA19" s="105">
        <f t="shared" ref="BA19:BA26" si="4">O19</f>
        <v>0</v>
      </c>
      <c r="BB19" s="105">
        <f t="shared" ref="BB19:BB26" si="5">AF19</f>
        <v>0</v>
      </c>
    </row>
    <row r="20" spans="1:54" ht="24.95" customHeight="1" x14ac:dyDescent="0.25">
      <c r="A20" s="329"/>
      <c r="B20" s="322">
        <v>636</v>
      </c>
      <c r="C20" s="323"/>
      <c r="D20" s="324"/>
      <c r="E20" s="323"/>
      <c r="F20" s="324"/>
      <c r="G20" s="323"/>
      <c r="H20" s="324"/>
      <c r="I20" s="323"/>
      <c r="J20" s="324"/>
      <c r="K20" s="323"/>
      <c r="L20" s="322"/>
      <c r="M20" s="323"/>
      <c r="N20" s="325"/>
      <c r="O20" s="330"/>
      <c r="P20" s="322">
        <v>656</v>
      </c>
      <c r="Q20" s="323"/>
      <c r="R20" s="324"/>
      <c r="S20" s="323"/>
      <c r="T20" s="324"/>
      <c r="U20" s="323"/>
      <c r="V20" s="324"/>
      <c r="W20" s="323"/>
      <c r="X20" s="324"/>
      <c r="Y20" s="323"/>
      <c r="Z20" s="322"/>
      <c r="AA20" s="323"/>
      <c r="AB20" s="325"/>
      <c r="AC20" s="323"/>
      <c r="AD20" s="389"/>
      <c r="AE20" s="327"/>
      <c r="AF20" s="330"/>
      <c r="AG20" s="322">
        <v>676</v>
      </c>
      <c r="AH20" s="323"/>
      <c r="AI20" s="324"/>
      <c r="AJ20" s="323"/>
      <c r="AK20" s="324"/>
      <c r="AL20" s="323"/>
      <c r="AM20" s="324"/>
      <c r="AN20" s="323"/>
      <c r="AO20" s="324"/>
      <c r="AP20" s="323"/>
      <c r="AQ20" s="322"/>
      <c r="AR20" s="323"/>
      <c r="AS20" s="325"/>
      <c r="AT20" s="323"/>
      <c r="AU20" s="324"/>
      <c r="AV20" s="323"/>
      <c r="AW20" s="324"/>
      <c r="AX20" s="263"/>
      <c r="AY20" s="102"/>
      <c r="AZ20" s="105">
        <f t="shared" si="3"/>
        <v>0</v>
      </c>
      <c r="BA20" s="105">
        <f t="shared" si="4"/>
        <v>0</v>
      </c>
      <c r="BB20" s="105">
        <f t="shared" si="5"/>
        <v>0</v>
      </c>
    </row>
    <row r="21" spans="1:54" ht="24.95" customHeight="1" x14ac:dyDescent="0.25">
      <c r="A21" s="329"/>
      <c r="B21" s="322">
        <v>637</v>
      </c>
      <c r="C21" s="323"/>
      <c r="D21" s="324"/>
      <c r="E21" s="323"/>
      <c r="F21" s="324"/>
      <c r="G21" s="323"/>
      <c r="H21" s="324"/>
      <c r="I21" s="323"/>
      <c r="J21" s="324"/>
      <c r="K21" s="323"/>
      <c r="L21" s="322"/>
      <c r="M21" s="323"/>
      <c r="N21" s="325"/>
      <c r="O21" s="330"/>
      <c r="P21" s="322">
        <v>657</v>
      </c>
      <c r="Q21" s="323"/>
      <c r="R21" s="324"/>
      <c r="S21" s="323"/>
      <c r="T21" s="324"/>
      <c r="U21" s="323"/>
      <c r="V21" s="324"/>
      <c r="W21" s="323"/>
      <c r="X21" s="324"/>
      <c r="Y21" s="323"/>
      <c r="Z21" s="322"/>
      <c r="AA21" s="323"/>
      <c r="AB21" s="325"/>
      <c r="AC21" s="323"/>
      <c r="AD21" s="389"/>
      <c r="AE21" s="327"/>
      <c r="AF21" s="330"/>
      <c r="AG21" s="322">
        <v>677</v>
      </c>
      <c r="AH21" s="323"/>
      <c r="AI21" s="324"/>
      <c r="AJ21" s="323"/>
      <c r="AK21" s="324"/>
      <c r="AL21" s="323"/>
      <c r="AM21" s="324"/>
      <c r="AN21" s="323"/>
      <c r="AO21" s="324"/>
      <c r="AP21" s="323"/>
      <c r="AQ21" s="322"/>
      <c r="AR21" s="323"/>
      <c r="AS21" s="325"/>
      <c r="AT21" s="323"/>
      <c r="AU21" s="324"/>
      <c r="AV21" s="323"/>
      <c r="AW21" s="324"/>
      <c r="AX21" s="263"/>
      <c r="AY21" s="102"/>
      <c r="AZ21" s="105">
        <f t="shared" si="3"/>
        <v>0</v>
      </c>
      <c r="BA21" s="105">
        <f t="shared" si="4"/>
        <v>0</v>
      </c>
      <c r="BB21" s="105">
        <f t="shared" si="5"/>
        <v>0</v>
      </c>
    </row>
    <row r="22" spans="1:54" ht="24.95" customHeight="1" x14ac:dyDescent="0.25">
      <c r="A22" s="329"/>
      <c r="B22" s="322">
        <v>638</v>
      </c>
      <c r="C22" s="323"/>
      <c r="D22" s="324"/>
      <c r="E22" s="323"/>
      <c r="F22" s="324"/>
      <c r="G22" s="323"/>
      <c r="H22" s="324"/>
      <c r="I22" s="323"/>
      <c r="J22" s="324"/>
      <c r="K22" s="323"/>
      <c r="L22" s="322"/>
      <c r="M22" s="323"/>
      <c r="N22" s="325"/>
      <c r="O22" s="330"/>
      <c r="P22" s="322">
        <v>658</v>
      </c>
      <c r="Q22" s="323"/>
      <c r="R22" s="324"/>
      <c r="S22" s="323"/>
      <c r="T22" s="324"/>
      <c r="U22" s="323"/>
      <c r="V22" s="324"/>
      <c r="W22" s="323"/>
      <c r="X22" s="324"/>
      <c r="Y22" s="323"/>
      <c r="Z22" s="322"/>
      <c r="AA22" s="323"/>
      <c r="AB22" s="325"/>
      <c r="AC22" s="323"/>
      <c r="AD22" s="389"/>
      <c r="AE22" s="327"/>
      <c r="AF22" s="330"/>
      <c r="AG22" s="322">
        <v>678</v>
      </c>
      <c r="AH22" s="323"/>
      <c r="AI22" s="324"/>
      <c r="AJ22" s="323"/>
      <c r="AK22" s="324"/>
      <c r="AL22" s="323"/>
      <c r="AM22" s="324"/>
      <c r="AN22" s="323"/>
      <c r="AO22" s="324"/>
      <c r="AP22" s="323"/>
      <c r="AQ22" s="322"/>
      <c r="AR22" s="323"/>
      <c r="AS22" s="325"/>
      <c r="AT22" s="323"/>
      <c r="AU22" s="324"/>
      <c r="AV22" s="323"/>
      <c r="AW22" s="324"/>
      <c r="AX22" s="263"/>
      <c r="AY22" s="102"/>
      <c r="AZ22" s="105">
        <f t="shared" si="3"/>
        <v>0</v>
      </c>
      <c r="BA22" s="105">
        <f t="shared" si="4"/>
        <v>0</v>
      </c>
      <c r="BB22" s="105">
        <f t="shared" si="5"/>
        <v>0</v>
      </c>
    </row>
    <row r="23" spans="1:54" ht="24.95" customHeight="1" x14ac:dyDescent="0.25">
      <c r="A23" s="329"/>
      <c r="B23" s="322">
        <v>639</v>
      </c>
      <c r="C23" s="323"/>
      <c r="D23" s="324"/>
      <c r="E23" s="323"/>
      <c r="F23" s="324"/>
      <c r="G23" s="323"/>
      <c r="H23" s="324"/>
      <c r="I23" s="323"/>
      <c r="J23" s="324"/>
      <c r="K23" s="323"/>
      <c r="L23" s="322"/>
      <c r="M23" s="323"/>
      <c r="N23" s="325"/>
      <c r="O23" s="330"/>
      <c r="P23" s="322">
        <v>659</v>
      </c>
      <c r="Q23" s="323"/>
      <c r="R23" s="324"/>
      <c r="S23" s="323"/>
      <c r="T23" s="324"/>
      <c r="U23" s="323"/>
      <c r="V23" s="324"/>
      <c r="W23" s="323"/>
      <c r="X23" s="324"/>
      <c r="Y23" s="323"/>
      <c r="Z23" s="322"/>
      <c r="AA23" s="323"/>
      <c r="AB23" s="325"/>
      <c r="AC23" s="323"/>
      <c r="AD23" s="389"/>
      <c r="AE23" s="327"/>
      <c r="AF23" s="330"/>
      <c r="AG23" s="322">
        <v>679</v>
      </c>
      <c r="AH23" s="323"/>
      <c r="AI23" s="324"/>
      <c r="AJ23" s="323"/>
      <c r="AK23" s="324"/>
      <c r="AL23" s="323"/>
      <c r="AM23" s="324"/>
      <c r="AN23" s="323"/>
      <c r="AO23" s="324"/>
      <c r="AP23" s="323"/>
      <c r="AQ23" s="322"/>
      <c r="AR23" s="323"/>
      <c r="AS23" s="325"/>
      <c r="AT23" s="323"/>
      <c r="AU23" s="324"/>
      <c r="AV23" s="323"/>
      <c r="AW23" s="324"/>
      <c r="AX23" s="263"/>
      <c r="AY23" s="102"/>
      <c r="AZ23" s="105">
        <f t="shared" si="3"/>
        <v>0</v>
      </c>
      <c r="BA23" s="105">
        <f t="shared" si="4"/>
        <v>0</v>
      </c>
      <c r="BB23" s="105">
        <f t="shared" si="5"/>
        <v>0</v>
      </c>
    </row>
    <row r="24" spans="1:54" ht="24.95" customHeight="1" x14ac:dyDescent="0.25">
      <c r="A24" s="329"/>
      <c r="B24" s="322">
        <v>640</v>
      </c>
      <c r="C24" s="323"/>
      <c r="D24" s="324"/>
      <c r="E24" s="323"/>
      <c r="F24" s="324"/>
      <c r="G24" s="323"/>
      <c r="H24" s="324"/>
      <c r="I24" s="323"/>
      <c r="J24" s="324"/>
      <c r="K24" s="323"/>
      <c r="L24" s="322"/>
      <c r="M24" s="323"/>
      <c r="N24" s="325"/>
      <c r="O24" s="330"/>
      <c r="P24" s="322">
        <v>660</v>
      </c>
      <c r="Q24" s="323"/>
      <c r="R24" s="324"/>
      <c r="S24" s="323"/>
      <c r="T24" s="324"/>
      <c r="U24" s="323"/>
      <c r="V24" s="324"/>
      <c r="W24" s="323"/>
      <c r="X24" s="324"/>
      <c r="Y24" s="323"/>
      <c r="Z24" s="322"/>
      <c r="AA24" s="323"/>
      <c r="AB24" s="325"/>
      <c r="AC24" s="323"/>
      <c r="AD24" s="389"/>
      <c r="AE24" s="327"/>
      <c r="AF24" s="330"/>
      <c r="AG24" s="322">
        <v>680</v>
      </c>
      <c r="AH24" s="323"/>
      <c r="AI24" s="324"/>
      <c r="AJ24" s="323"/>
      <c r="AK24" s="324"/>
      <c r="AL24" s="323"/>
      <c r="AM24" s="324"/>
      <c r="AN24" s="323"/>
      <c r="AO24" s="324"/>
      <c r="AP24" s="323"/>
      <c r="AQ24" s="322"/>
      <c r="AR24" s="323"/>
      <c r="AS24" s="325"/>
      <c r="AT24" s="323"/>
      <c r="AU24" s="324"/>
      <c r="AV24" s="323"/>
      <c r="AW24" s="324"/>
      <c r="AX24" s="263"/>
      <c r="AY24" s="102"/>
      <c r="AZ24" s="105">
        <f t="shared" si="3"/>
        <v>0</v>
      </c>
      <c r="BA24" s="105">
        <f t="shared" si="4"/>
        <v>0</v>
      </c>
      <c r="BB24" s="105">
        <f t="shared" si="5"/>
        <v>0</v>
      </c>
    </row>
    <row r="25" spans="1:54" ht="24.95" customHeight="1" x14ac:dyDescent="0.25">
      <c r="A25" s="265"/>
      <c r="B25" s="258"/>
      <c r="C25" s="259"/>
      <c r="D25" s="260"/>
      <c r="E25" s="259"/>
      <c r="F25" s="260"/>
      <c r="G25" s="259"/>
      <c r="H25" s="260"/>
      <c r="I25" s="259"/>
      <c r="J25" s="260"/>
      <c r="K25" s="259"/>
      <c r="L25" s="258"/>
      <c r="M25" s="259"/>
      <c r="N25" s="261"/>
      <c r="O25" s="266"/>
      <c r="P25" s="258"/>
      <c r="Q25" s="259"/>
      <c r="R25" s="260"/>
      <c r="S25" s="259"/>
      <c r="T25" s="260"/>
      <c r="U25" s="259"/>
      <c r="V25" s="260"/>
      <c r="W25" s="259"/>
      <c r="X25" s="260"/>
      <c r="Y25" s="259"/>
      <c r="Z25" s="258"/>
      <c r="AA25" s="259"/>
      <c r="AB25" s="261"/>
      <c r="AC25" s="259"/>
      <c r="AD25" s="309"/>
      <c r="AE25" s="263"/>
      <c r="AF25" s="266"/>
      <c r="AG25" s="258"/>
      <c r="AH25" s="259"/>
      <c r="AI25" s="260"/>
      <c r="AJ25" s="259"/>
      <c r="AK25" s="260"/>
      <c r="AL25" s="259"/>
      <c r="AM25" s="260"/>
      <c r="AN25" s="259"/>
      <c r="AO25" s="260"/>
      <c r="AP25" s="259"/>
      <c r="AQ25" s="258"/>
      <c r="AR25" s="259"/>
      <c r="AS25" s="261"/>
      <c r="AT25" s="259"/>
      <c r="AU25" s="260"/>
      <c r="AV25" s="259"/>
      <c r="AW25" s="260"/>
      <c r="AX25" s="263"/>
      <c r="AY25" s="102"/>
      <c r="AZ25" s="105">
        <f t="shared" si="3"/>
        <v>0</v>
      </c>
      <c r="BA25" s="105">
        <f t="shared" si="4"/>
        <v>0</v>
      </c>
      <c r="BB25" s="105">
        <f t="shared" si="5"/>
        <v>0</v>
      </c>
    </row>
    <row r="26" spans="1:54" ht="24.95" customHeight="1" x14ac:dyDescent="0.25">
      <c r="A26" s="265"/>
      <c r="B26" s="258"/>
      <c r="C26" s="259"/>
      <c r="D26" s="260"/>
      <c r="E26" s="259"/>
      <c r="F26" s="260"/>
      <c r="G26" s="259"/>
      <c r="H26" s="260"/>
      <c r="I26" s="259"/>
      <c r="J26" s="260"/>
      <c r="K26" s="259"/>
      <c r="L26" s="258"/>
      <c r="M26" s="259"/>
      <c r="N26" s="261"/>
      <c r="O26" s="266"/>
      <c r="P26" s="258"/>
      <c r="Q26" s="259"/>
      <c r="R26" s="260"/>
      <c r="S26" s="259"/>
      <c r="T26" s="260"/>
      <c r="U26" s="259"/>
      <c r="V26" s="260"/>
      <c r="W26" s="259"/>
      <c r="X26" s="260"/>
      <c r="Y26" s="259"/>
      <c r="Z26" s="258"/>
      <c r="AA26" s="259"/>
      <c r="AB26" s="261"/>
      <c r="AC26" s="259"/>
      <c r="AD26" s="309"/>
      <c r="AE26" s="263"/>
      <c r="AF26" s="266"/>
      <c r="AG26" s="258"/>
      <c r="AH26" s="259"/>
      <c r="AI26" s="260"/>
      <c r="AJ26" s="259"/>
      <c r="AK26" s="260"/>
      <c r="AL26" s="259"/>
      <c r="AM26" s="260"/>
      <c r="AN26" s="259"/>
      <c r="AO26" s="260"/>
      <c r="AP26" s="259"/>
      <c r="AQ26" s="258"/>
      <c r="AR26" s="259"/>
      <c r="AS26" s="261"/>
      <c r="AT26" s="259"/>
      <c r="AU26" s="260"/>
      <c r="AV26" s="259"/>
      <c r="AW26" s="260"/>
      <c r="AX26" s="263"/>
      <c r="AY26" s="102"/>
      <c r="AZ26" s="105">
        <f t="shared" si="3"/>
        <v>0</v>
      </c>
      <c r="BA26" s="105">
        <f t="shared" si="4"/>
        <v>0</v>
      </c>
      <c r="BB26" s="105">
        <f t="shared" si="5"/>
        <v>0</v>
      </c>
    </row>
    <row r="27" spans="1:54" ht="24.95" customHeight="1" x14ac:dyDescent="0.25">
      <c r="A27" s="265"/>
      <c r="B27" s="258"/>
      <c r="C27" s="259"/>
      <c r="D27" s="260"/>
      <c r="E27" s="259"/>
      <c r="F27" s="260"/>
      <c r="G27" s="259"/>
      <c r="H27" s="260"/>
      <c r="I27" s="259"/>
      <c r="J27" s="260"/>
      <c r="K27" s="259"/>
      <c r="L27" s="258"/>
      <c r="M27" s="259"/>
      <c r="N27" s="261"/>
      <c r="O27" s="266"/>
      <c r="P27" s="258"/>
      <c r="Q27" s="259"/>
      <c r="R27" s="260"/>
      <c r="S27" s="259"/>
      <c r="T27" s="260"/>
      <c r="U27" s="259"/>
      <c r="V27" s="260"/>
      <c r="W27" s="259"/>
      <c r="X27" s="260"/>
      <c r="Y27" s="259"/>
      <c r="Z27" s="258"/>
      <c r="AA27" s="259"/>
      <c r="AB27" s="261"/>
      <c r="AC27" s="259"/>
      <c r="AD27" s="309"/>
      <c r="AE27" s="263"/>
      <c r="AF27" s="266"/>
      <c r="AG27" s="258"/>
      <c r="AH27" s="259"/>
      <c r="AI27" s="260"/>
      <c r="AJ27" s="259"/>
      <c r="AK27" s="260"/>
      <c r="AL27" s="259"/>
      <c r="AM27" s="260"/>
      <c r="AN27" s="259"/>
      <c r="AO27" s="260"/>
      <c r="AP27" s="259"/>
      <c r="AQ27" s="258"/>
      <c r="AR27" s="259"/>
      <c r="AS27" s="261"/>
      <c r="AT27" s="259"/>
      <c r="AU27" s="260"/>
      <c r="AV27" s="259"/>
      <c r="AW27" s="260"/>
      <c r="AX27" s="263"/>
      <c r="AY27" s="102"/>
      <c r="AZ27" s="105">
        <f t="shared" si="0"/>
        <v>0</v>
      </c>
      <c r="BA27" s="105">
        <f t="shared" si="1"/>
        <v>0</v>
      </c>
      <c r="BB27" s="105">
        <f t="shared" si="2"/>
        <v>0</v>
      </c>
    </row>
    <row r="28" spans="1:54" ht="24.95" customHeight="1" x14ac:dyDescent="0.25">
      <c r="A28" s="265"/>
      <c r="B28" s="258"/>
      <c r="C28" s="259"/>
      <c r="D28" s="260"/>
      <c r="E28" s="259"/>
      <c r="F28" s="260"/>
      <c r="G28" s="259"/>
      <c r="H28" s="260"/>
      <c r="I28" s="259"/>
      <c r="J28" s="260"/>
      <c r="K28" s="259"/>
      <c r="L28" s="258"/>
      <c r="M28" s="259"/>
      <c r="N28" s="261"/>
      <c r="O28" s="266"/>
      <c r="P28" s="258"/>
      <c r="Q28" s="259"/>
      <c r="R28" s="260"/>
      <c r="S28" s="259"/>
      <c r="T28" s="260"/>
      <c r="U28" s="259"/>
      <c r="V28" s="260"/>
      <c r="W28" s="259"/>
      <c r="X28" s="260"/>
      <c r="Y28" s="259"/>
      <c r="Z28" s="258"/>
      <c r="AA28" s="259"/>
      <c r="AB28" s="261"/>
      <c r="AC28" s="259"/>
      <c r="AD28" s="309"/>
      <c r="AE28" s="263"/>
      <c r="AF28" s="266"/>
      <c r="AG28" s="258"/>
      <c r="AH28" s="259"/>
      <c r="AI28" s="260"/>
      <c r="AJ28" s="259"/>
      <c r="AK28" s="260"/>
      <c r="AL28" s="259"/>
      <c r="AM28" s="260"/>
      <c r="AN28" s="259"/>
      <c r="AO28" s="260"/>
      <c r="AP28" s="259"/>
      <c r="AQ28" s="258"/>
      <c r="AR28" s="259"/>
      <c r="AS28" s="261"/>
      <c r="AT28" s="259"/>
      <c r="AU28" s="260"/>
      <c r="AV28" s="259"/>
      <c r="AW28" s="260"/>
      <c r="AX28" s="263"/>
      <c r="AY28" s="102"/>
      <c r="AZ28" s="105">
        <f t="shared" si="0"/>
        <v>0</v>
      </c>
      <c r="BA28" s="105">
        <f t="shared" si="1"/>
        <v>0</v>
      </c>
      <c r="BB28" s="105">
        <f t="shared" si="2"/>
        <v>0</v>
      </c>
    </row>
    <row r="29" spans="1:54" ht="24.95" customHeight="1" x14ac:dyDescent="0.25">
      <c r="A29" s="265"/>
      <c r="B29" s="258"/>
      <c r="C29" s="259"/>
      <c r="D29" s="260"/>
      <c r="E29" s="259"/>
      <c r="F29" s="260"/>
      <c r="G29" s="259"/>
      <c r="H29" s="260"/>
      <c r="I29" s="259"/>
      <c r="J29" s="260"/>
      <c r="K29" s="259"/>
      <c r="L29" s="258"/>
      <c r="M29" s="259"/>
      <c r="N29" s="261"/>
      <c r="O29" s="266"/>
      <c r="P29" s="258"/>
      <c r="Q29" s="259"/>
      <c r="R29" s="260"/>
      <c r="S29" s="259"/>
      <c r="T29" s="260"/>
      <c r="U29" s="259"/>
      <c r="V29" s="260"/>
      <c r="W29" s="259"/>
      <c r="X29" s="260"/>
      <c r="Y29" s="259"/>
      <c r="Z29" s="258"/>
      <c r="AA29" s="259"/>
      <c r="AB29" s="261"/>
      <c r="AC29" s="259"/>
      <c r="AD29" s="309"/>
      <c r="AE29" s="263"/>
      <c r="AF29" s="266"/>
      <c r="AG29" s="258"/>
      <c r="AH29" s="259"/>
      <c r="AI29" s="260"/>
      <c r="AJ29" s="259"/>
      <c r="AK29" s="260"/>
      <c r="AL29" s="259"/>
      <c r="AM29" s="260"/>
      <c r="AN29" s="259"/>
      <c r="AO29" s="260"/>
      <c r="AP29" s="259"/>
      <c r="AQ29" s="258"/>
      <c r="AR29" s="259"/>
      <c r="AS29" s="261"/>
      <c r="AT29" s="259"/>
      <c r="AU29" s="260"/>
      <c r="AV29" s="259"/>
      <c r="AW29" s="260"/>
      <c r="AX29" s="263"/>
      <c r="AY29" s="102"/>
      <c r="AZ29" s="105">
        <f t="shared" si="0"/>
        <v>0</v>
      </c>
      <c r="BA29" s="105">
        <f t="shared" si="1"/>
        <v>0</v>
      </c>
      <c r="BB29" s="105">
        <f t="shared" si="2"/>
        <v>0</v>
      </c>
    </row>
    <row r="30" spans="1:54" ht="24.95" customHeight="1" x14ac:dyDescent="0.25">
      <c r="A30" s="265"/>
      <c r="B30" s="258"/>
      <c r="C30" s="259"/>
      <c r="D30" s="260"/>
      <c r="E30" s="259"/>
      <c r="F30" s="260"/>
      <c r="G30" s="259"/>
      <c r="H30" s="260"/>
      <c r="I30" s="259"/>
      <c r="J30" s="260"/>
      <c r="K30" s="259"/>
      <c r="L30" s="258"/>
      <c r="M30" s="259"/>
      <c r="N30" s="261"/>
      <c r="O30" s="266"/>
      <c r="P30" s="258"/>
      <c r="Q30" s="259"/>
      <c r="R30" s="260"/>
      <c r="S30" s="259"/>
      <c r="T30" s="260"/>
      <c r="U30" s="259"/>
      <c r="V30" s="260"/>
      <c r="W30" s="259"/>
      <c r="X30" s="260"/>
      <c r="Y30" s="259"/>
      <c r="Z30" s="258"/>
      <c r="AA30" s="259"/>
      <c r="AB30" s="261"/>
      <c r="AC30" s="259"/>
      <c r="AD30" s="309"/>
      <c r="AE30" s="263"/>
      <c r="AF30" s="266"/>
      <c r="AG30" s="258"/>
      <c r="AH30" s="259"/>
      <c r="AI30" s="260"/>
      <c r="AJ30" s="259"/>
      <c r="AK30" s="260"/>
      <c r="AL30" s="259"/>
      <c r="AM30" s="260"/>
      <c r="AN30" s="259"/>
      <c r="AO30" s="260"/>
      <c r="AP30" s="259"/>
      <c r="AQ30" s="258"/>
      <c r="AR30" s="259"/>
      <c r="AS30" s="261"/>
      <c r="AT30" s="259"/>
      <c r="AU30" s="260"/>
      <c r="AV30" s="259"/>
      <c r="AW30" s="260"/>
      <c r="AX30" s="263"/>
      <c r="AY30" s="102"/>
      <c r="AZ30" s="105">
        <f t="shared" si="0"/>
        <v>0</v>
      </c>
      <c r="BA30" s="105">
        <f t="shared" si="1"/>
        <v>0</v>
      </c>
      <c r="BB30" s="105">
        <f t="shared" si="2"/>
        <v>0</v>
      </c>
    </row>
    <row r="31" spans="1:54" ht="24.95" customHeight="1" x14ac:dyDescent="0.25">
      <c r="A31" s="265"/>
      <c r="B31" s="258"/>
      <c r="C31" s="259"/>
      <c r="D31" s="260"/>
      <c r="E31" s="259"/>
      <c r="F31" s="260"/>
      <c r="G31" s="259"/>
      <c r="H31" s="260"/>
      <c r="I31" s="259"/>
      <c r="J31" s="260"/>
      <c r="K31" s="259"/>
      <c r="L31" s="258"/>
      <c r="M31" s="259"/>
      <c r="N31" s="261"/>
      <c r="O31" s="266"/>
      <c r="P31" s="258"/>
      <c r="Q31" s="259"/>
      <c r="R31" s="260"/>
      <c r="S31" s="259"/>
      <c r="T31" s="260"/>
      <c r="U31" s="259"/>
      <c r="V31" s="260"/>
      <c r="W31" s="259"/>
      <c r="X31" s="260"/>
      <c r="Y31" s="259"/>
      <c r="Z31" s="258"/>
      <c r="AA31" s="259"/>
      <c r="AB31" s="261"/>
      <c r="AC31" s="259"/>
      <c r="AD31" s="309"/>
      <c r="AE31" s="263"/>
      <c r="AF31" s="266"/>
      <c r="AG31" s="258"/>
      <c r="AH31" s="259"/>
      <c r="AI31" s="260"/>
      <c r="AJ31" s="259"/>
      <c r="AK31" s="260"/>
      <c r="AL31" s="259"/>
      <c r="AM31" s="260"/>
      <c r="AN31" s="259"/>
      <c r="AO31" s="260"/>
      <c r="AP31" s="259"/>
      <c r="AQ31" s="258"/>
      <c r="AR31" s="259"/>
      <c r="AS31" s="261"/>
      <c r="AT31" s="259"/>
      <c r="AU31" s="260"/>
      <c r="AV31" s="259"/>
      <c r="AW31" s="260"/>
      <c r="AX31" s="263"/>
      <c r="AY31" s="102"/>
      <c r="AZ31" s="105">
        <f t="shared" si="0"/>
        <v>0</v>
      </c>
      <c r="BA31" s="105">
        <f t="shared" si="1"/>
        <v>0</v>
      </c>
      <c r="BB31" s="105">
        <f t="shared" si="2"/>
        <v>0</v>
      </c>
    </row>
    <row r="32" spans="1:54" ht="24.95" customHeight="1" x14ac:dyDescent="0.25">
      <c r="A32" s="265"/>
      <c r="B32" s="258"/>
      <c r="C32" s="259"/>
      <c r="D32" s="260"/>
      <c r="E32" s="259"/>
      <c r="F32" s="260"/>
      <c r="G32" s="259"/>
      <c r="H32" s="260"/>
      <c r="I32" s="259"/>
      <c r="J32" s="260"/>
      <c r="K32" s="259"/>
      <c r="L32" s="258"/>
      <c r="M32" s="259"/>
      <c r="N32" s="261"/>
      <c r="O32" s="266"/>
      <c r="P32" s="258"/>
      <c r="Q32" s="259"/>
      <c r="R32" s="260"/>
      <c r="S32" s="259"/>
      <c r="T32" s="260"/>
      <c r="U32" s="259"/>
      <c r="V32" s="260"/>
      <c r="W32" s="259"/>
      <c r="X32" s="260"/>
      <c r="Y32" s="259"/>
      <c r="Z32" s="258"/>
      <c r="AA32" s="259"/>
      <c r="AB32" s="261"/>
      <c r="AC32" s="259"/>
      <c r="AD32" s="309"/>
      <c r="AE32" s="263"/>
      <c r="AF32" s="266"/>
      <c r="AG32" s="258"/>
      <c r="AH32" s="259"/>
      <c r="AI32" s="260"/>
      <c r="AJ32" s="259"/>
      <c r="AK32" s="260"/>
      <c r="AL32" s="259"/>
      <c r="AM32" s="260"/>
      <c r="AN32" s="259"/>
      <c r="AO32" s="260"/>
      <c r="AP32" s="259"/>
      <c r="AQ32" s="258"/>
      <c r="AR32" s="259"/>
      <c r="AS32" s="261"/>
      <c r="AT32" s="259"/>
      <c r="AU32" s="260"/>
      <c r="AV32" s="259"/>
      <c r="AW32" s="260"/>
      <c r="AX32" s="263"/>
      <c r="AY32" s="102"/>
      <c r="AZ32" s="105">
        <f t="shared" si="0"/>
        <v>0</v>
      </c>
      <c r="BA32" s="105">
        <f t="shared" si="1"/>
        <v>0</v>
      </c>
      <c r="BB32" s="105">
        <f t="shared" si="2"/>
        <v>0</v>
      </c>
    </row>
    <row r="33" spans="1:54" ht="24.95" customHeight="1" x14ac:dyDescent="0.25">
      <c r="A33" s="265"/>
      <c r="B33" s="258"/>
      <c r="C33" s="259"/>
      <c r="D33" s="260"/>
      <c r="E33" s="259"/>
      <c r="F33" s="260"/>
      <c r="G33" s="259"/>
      <c r="H33" s="260"/>
      <c r="I33" s="259"/>
      <c r="J33" s="260"/>
      <c r="K33" s="259"/>
      <c r="L33" s="258"/>
      <c r="M33" s="259"/>
      <c r="N33" s="261"/>
      <c r="O33" s="266"/>
      <c r="P33" s="258"/>
      <c r="Q33" s="259"/>
      <c r="R33" s="260"/>
      <c r="S33" s="259"/>
      <c r="T33" s="260"/>
      <c r="U33" s="259"/>
      <c r="V33" s="260"/>
      <c r="W33" s="259"/>
      <c r="X33" s="260"/>
      <c r="Y33" s="259"/>
      <c r="Z33" s="258"/>
      <c r="AA33" s="259"/>
      <c r="AB33" s="261"/>
      <c r="AC33" s="259"/>
      <c r="AD33" s="309"/>
      <c r="AE33" s="263"/>
      <c r="AF33" s="266"/>
      <c r="AG33" s="258"/>
      <c r="AH33" s="259"/>
      <c r="AI33" s="260"/>
      <c r="AJ33" s="259"/>
      <c r="AK33" s="260"/>
      <c r="AL33" s="259"/>
      <c r="AM33" s="260"/>
      <c r="AN33" s="259"/>
      <c r="AO33" s="260"/>
      <c r="AP33" s="259"/>
      <c r="AQ33" s="258"/>
      <c r="AR33" s="259"/>
      <c r="AS33" s="261"/>
      <c r="AT33" s="259"/>
      <c r="AU33" s="260"/>
      <c r="AV33" s="259"/>
      <c r="AW33" s="260"/>
      <c r="AX33" s="263"/>
      <c r="AY33" s="102"/>
      <c r="AZ33" s="105">
        <f t="shared" si="0"/>
        <v>0</v>
      </c>
      <c r="BA33" s="105">
        <f t="shared" si="1"/>
        <v>0</v>
      </c>
      <c r="BB33" s="105">
        <f t="shared" si="2"/>
        <v>0</v>
      </c>
    </row>
    <row r="34" spans="1:54" ht="24.95" customHeight="1" x14ac:dyDescent="0.25">
      <c r="A34" s="265"/>
      <c r="B34" s="258"/>
      <c r="C34" s="259"/>
      <c r="D34" s="260"/>
      <c r="E34" s="259"/>
      <c r="F34" s="260"/>
      <c r="G34" s="259"/>
      <c r="H34" s="260"/>
      <c r="I34" s="259"/>
      <c r="J34" s="260"/>
      <c r="K34" s="259"/>
      <c r="L34" s="258"/>
      <c r="M34" s="259"/>
      <c r="N34" s="261"/>
      <c r="O34" s="266"/>
      <c r="P34" s="258"/>
      <c r="Q34" s="259"/>
      <c r="R34" s="260"/>
      <c r="S34" s="259"/>
      <c r="T34" s="260"/>
      <c r="U34" s="259"/>
      <c r="V34" s="260"/>
      <c r="W34" s="259"/>
      <c r="X34" s="260"/>
      <c r="Y34" s="259"/>
      <c r="Z34" s="258"/>
      <c r="AA34" s="259"/>
      <c r="AB34" s="261"/>
      <c r="AC34" s="259"/>
      <c r="AD34" s="309"/>
      <c r="AE34" s="263"/>
      <c r="AF34" s="266"/>
      <c r="AG34" s="258"/>
      <c r="AH34" s="259"/>
      <c r="AI34" s="260"/>
      <c r="AJ34" s="259"/>
      <c r="AK34" s="260"/>
      <c r="AL34" s="259"/>
      <c r="AM34" s="260"/>
      <c r="AN34" s="259"/>
      <c r="AO34" s="260"/>
      <c r="AP34" s="259"/>
      <c r="AQ34" s="258"/>
      <c r="AR34" s="259"/>
      <c r="AS34" s="261"/>
      <c r="AT34" s="259"/>
      <c r="AU34" s="260"/>
      <c r="AV34" s="259"/>
      <c r="AW34" s="260"/>
      <c r="AX34" s="263"/>
      <c r="AY34" s="102"/>
      <c r="AZ34" s="105">
        <f>A34</f>
        <v>0</v>
      </c>
      <c r="BA34" s="105">
        <f>O34</f>
        <v>0</v>
      </c>
      <c r="BB34" s="105">
        <f>AF34</f>
        <v>0</v>
      </c>
    </row>
    <row r="35" spans="1:54" ht="24.95" customHeight="1" x14ac:dyDescent="0.25">
      <c r="A35" s="265"/>
      <c r="B35" s="258"/>
      <c r="C35" s="259"/>
      <c r="D35" s="260"/>
      <c r="E35" s="259"/>
      <c r="F35" s="260"/>
      <c r="G35" s="259"/>
      <c r="H35" s="260"/>
      <c r="I35" s="259"/>
      <c r="J35" s="260"/>
      <c r="K35" s="259"/>
      <c r="L35" s="258"/>
      <c r="M35" s="259"/>
      <c r="N35" s="261"/>
      <c r="O35" s="266"/>
      <c r="P35" s="258"/>
      <c r="Q35" s="259"/>
      <c r="R35" s="260"/>
      <c r="S35" s="259"/>
      <c r="T35" s="260"/>
      <c r="U35" s="259"/>
      <c r="V35" s="260"/>
      <c r="W35" s="259"/>
      <c r="X35" s="260"/>
      <c r="Y35" s="259"/>
      <c r="Z35" s="258"/>
      <c r="AA35" s="259"/>
      <c r="AB35" s="261"/>
      <c r="AC35" s="259"/>
      <c r="AD35" s="309"/>
      <c r="AE35" s="263"/>
      <c r="AF35" s="266"/>
      <c r="AG35" s="258"/>
      <c r="AH35" s="259"/>
      <c r="AI35" s="260"/>
      <c r="AJ35" s="259"/>
      <c r="AK35" s="260"/>
      <c r="AL35" s="259"/>
      <c r="AM35" s="260"/>
      <c r="AN35" s="259"/>
      <c r="AO35" s="260"/>
      <c r="AP35" s="259"/>
      <c r="AQ35" s="258"/>
      <c r="AR35" s="259"/>
      <c r="AS35" s="261"/>
      <c r="AT35" s="259"/>
      <c r="AU35" s="260"/>
      <c r="AV35" s="259"/>
      <c r="AW35" s="260"/>
      <c r="AX35" s="263"/>
      <c r="AY35" s="102"/>
      <c r="AZ35" s="105">
        <f>A35</f>
        <v>0</v>
      </c>
      <c r="BA35" s="105">
        <f>O35</f>
        <v>0</v>
      </c>
      <c r="BB35" s="105">
        <f>AF35</f>
        <v>0</v>
      </c>
    </row>
    <row r="36" spans="1:54" ht="24.95" customHeight="1" x14ac:dyDescent="0.25">
      <c r="A36" s="265"/>
      <c r="B36" s="258"/>
      <c r="C36" s="259"/>
      <c r="D36" s="260"/>
      <c r="E36" s="259"/>
      <c r="F36" s="260"/>
      <c r="G36" s="259"/>
      <c r="H36" s="260"/>
      <c r="I36" s="259"/>
      <c r="J36" s="260"/>
      <c r="K36" s="259"/>
      <c r="L36" s="258"/>
      <c r="M36" s="259"/>
      <c r="N36" s="261"/>
      <c r="O36" s="266"/>
      <c r="P36" s="258"/>
      <c r="Q36" s="259"/>
      <c r="R36" s="260"/>
      <c r="S36" s="259"/>
      <c r="T36" s="260"/>
      <c r="U36" s="259"/>
      <c r="V36" s="260"/>
      <c r="W36" s="259"/>
      <c r="X36" s="260"/>
      <c r="Y36" s="259"/>
      <c r="Z36" s="258"/>
      <c r="AA36" s="259"/>
      <c r="AB36" s="261"/>
      <c r="AC36" s="259"/>
      <c r="AD36" s="309"/>
      <c r="AE36" s="263"/>
      <c r="AF36" s="266"/>
      <c r="AG36" s="258"/>
      <c r="AH36" s="259"/>
      <c r="AI36" s="260"/>
      <c r="AJ36" s="259"/>
      <c r="AK36" s="260"/>
      <c r="AL36" s="259"/>
      <c r="AM36" s="260"/>
      <c r="AN36" s="259"/>
      <c r="AO36" s="260"/>
      <c r="AP36" s="259"/>
      <c r="AQ36" s="258"/>
      <c r="AR36" s="259"/>
      <c r="AS36" s="261"/>
      <c r="AT36" s="259"/>
      <c r="AU36" s="260"/>
      <c r="AV36" s="259"/>
      <c r="AW36" s="260"/>
      <c r="AX36" s="263"/>
      <c r="AY36" s="102"/>
      <c r="AZ36" s="105">
        <f>A36</f>
        <v>0</v>
      </c>
      <c r="BA36" s="105">
        <f>O36</f>
        <v>0</v>
      </c>
      <c r="BB36" s="105">
        <f>AF36</f>
        <v>0</v>
      </c>
    </row>
    <row r="37" spans="1:54" ht="24.95" customHeight="1" x14ac:dyDescent="0.25">
      <c r="A37" s="265"/>
      <c r="B37" s="258"/>
      <c r="C37" s="259"/>
      <c r="D37" s="260"/>
      <c r="E37" s="259"/>
      <c r="F37" s="260"/>
      <c r="G37" s="259"/>
      <c r="H37" s="260"/>
      <c r="I37" s="259"/>
      <c r="J37" s="260"/>
      <c r="K37" s="259"/>
      <c r="L37" s="258"/>
      <c r="M37" s="259"/>
      <c r="N37" s="261"/>
      <c r="O37" s="266"/>
      <c r="P37" s="258"/>
      <c r="Q37" s="259"/>
      <c r="R37" s="260"/>
      <c r="S37" s="259"/>
      <c r="T37" s="260"/>
      <c r="U37" s="259"/>
      <c r="V37" s="260"/>
      <c r="W37" s="259"/>
      <c r="X37" s="260"/>
      <c r="Y37" s="259"/>
      <c r="Z37" s="258"/>
      <c r="AA37" s="259"/>
      <c r="AB37" s="261"/>
      <c r="AC37" s="259"/>
      <c r="AD37" s="309"/>
      <c r="AE37" s="263"/>
      <c r="AF37" s="266"/>
      <c r="AG37" s="258"/>
      <c r="AH37" s="259"/>
      <c r="AI37" s="260"/>
      <c r="AJ37" s="259"/>
      <c r="AK37" s="260"/>
      <c r="AL37" s="259"/>
      <c r="AM37" s="260"/>
      <c r="AN37" s="259"/>
      <c r="AO37" s="260"/>
      <c r="AP37" s="259"/>
      <c r="AQ37" s="258"/>
      <c r="AR37" s="259"/>
      <c r="AS37" s="261"/>
      <c r="AT37" s="259"/>
      <c r="AU37" s="260"/>
      <c r="AV37" s="259"/>
      <c r="AW37" s="260"/>
      <c r="AX37" s="263"/>
      <c r="AY37" s="102"/>
      <c r="AZ37" s="105">
        <f>A37</f>
        <v>0</v>
      </c>
      <c r="BA37" s="105">
        <f>O37</f>
        <v>0</v>
      </c>
      <c r="BB37" s="105">
        <f>AF37</f>
        <v>0</v>
      </c>
    </row>
    <row r="38" spans="1:54" ht="24.95" customHeight="1" x14ac:dyDescent="0.25">
      <c r="A38" s="265"/>
      <c r="B38" s="258"/>
      <c r="C38" s="259"/>
      <c r="D38" s="260"/>
      <c r="E38" s="259"/>
      <c r="F38" s="260"/>
      <c r="G38" s="259"/>
      <c r="H38" s="260"/>
      <c r="I38" s="259"/>
      <c r="J38" s="260"/>
      <c r="K38" s="259"/>
      <c r="L38" s="258"/>
      <c r="M38" s="259"/>
      <c r="N38" s="261"/>
      <c r="O38" s="266"/>
      <c r="P38" s="258"/>
      <c r="Q38" s="259"/>
      <c r="R38" s="260"/>
      <c r="S38" s="259"/>
      <c r="T38" s="260"/>
      <c r="U38" s="259"/>
      <c r="V38" s="260"/>
      <c r="W38" s="259"/>
      <c r="X38" s="260"/>
      <c r="Y38" s="259"/>
      <c r="Z38" s="258"/>
      <c r="AA38" s="259"/>
      <c r="AB38" s="260"/>
      <c r="AC38" s="259"/>
      <c r="AD38" s="309"/>
      <c r="AE38" s="263"/>
      <c r="AF38" s="266"/>
      <c r="AG38" s="258"/>
      <c r="AH38" s="259"/>
      <c r="AI38" s="260"/>
      <c r="AJ38" s="259"/>
      <c r="AK38" s="260"/>
      <c r="AL38" s="259"/>
      <c r="AM38" s="260"/>
      <c r="AN38" s="259"/>
      <c r="AO38" s="260"/>
      <c r="AP38" s="259"/>
      <c r="AQ38" s="260"/>
      <c r="AR38" s="259"/>
      <c r="AS38" s="260"/>
      <c r="AT38" s="259"/>
      <c r="AU38" s="260"/>
      <c r="AV38" s="259"/>
      <c r="AW38" s="260"/>
      <c r="AX38" s="263"/>
      <c r="AY38" s="102"/>
      <c r="AZ38" s="105">
        <f>A38</f>
        <v>0</v>
      </c>
      <c r="BA38" s="105">
        <f>O38</f>
        <v>0</v>
      </c>
      <c r="BB38" s="105">
        <f>AF38</f>
        <v>0</v>
      </c>
    </row>
    <row r="39" spans="1:54" ht="24.95" customHeight="1" x14ac:dyDescent="0.25">
      <c r="A39" s="265"/>
      <c r="B39" s="258"/>
      <c r="C39" s="259"/>
      <c r="D39" s="260"/>
      <c r="E39" s="259"/>
      <c r="F39" s="260"/>
      <c r="G39" s="259"/>
      <c r="H39" s="260"/>
      <c r="I39" s="259"/>
      <c r="J39" s="260"/>
      <c r="K39" s="259"/>
      <c r="L39" s="258"/>
      <c r="M39" s="259"/>
      <c r="N39" s="261"/>
      <c r="O39" s="266"/>
      <c r="P39" s="258"/>
      <c r="Q39" s="259"/>
      <c r="R39" s="260"/>
      <c r="S39" s="259"/>
      <c r="T39" s="260"/>
      <c r="U39" s="259"/>
      <c r="V39" s="260"/>
      <c r="W39" s="259"/>
      <c r="X39" s="260"/>
      <c r="Y39" s="259"/>
      <c r="Z39" s="258"/>
      <c r="AA39" s="259"/>
      <c r="AB39" s="260"/>
      <c r="AC39" s="259"/>
      <c r="AD39" s="309"/>
      <c r="AE39" s="263"/>
      <c r="AF39" s="266"/>
      <c r="AG39" s="258"/>
      <c r="AH39" s="259"/>
      <c r="AI39" s="260"/>
      <c r="AJ39" s="259"/>
      <c r="AK39" s="260"/>
      <c r="AL39" s="259"/>
      <c r="AM39" s="260"/>
      <c r="AN39" s="259"/>
      <c r="AO39" s="260"/>
      <c r="AP39" s="259"/>
      <c r="AQ39" s="260"/>
      <c r="AR39" s="259"/>
      <c r="AS39" s="260"/>
      <c r="AT39" s="259"/>
      <c r="AU39" s="260"/>
      <c r="AV39" s="259"/>
      <c r="AW39" s="260"/>
      <c r="AX39" s="263"/>
      <c r="AY39" s="102"/>
      <c r="AZ39" s="105">
        <f t="shared" si="0"/>
        <v>0</v>
      </c>
      <c r="BA39" s="105">
        <f t="shared" si="1"/>
        <v>0</v>
      </c>
      <c r="BB39" s="105">
        <f t="shared" si="2"/>
        <v>0</v>
      </c>
    </row>
    <row r="40" spans="1:54" ht="24.95" customHeight="1" x14ac:dyDescent="0.25">
      <c r="A40" s="265"/>
      <c r="B40" s="258"/>
      <c r="C40" s="259"/>
      <c r="D40" s="260"/>
      <c r="E40" s="259"/>
      <c r="F40" s="260"/>
      <c r="G40" s="259"/>
      <c r="H40" s="260"/>
      <c r="I40" s="259"/>
      <c r="J40" s="260"/>
      <c r="K40" s="259"/>
      <c r="L40" s="258"/>
      <c r="M40" s="259"/>
      <c r="N40" s="261"/>
      <c r="O40" s="266"/>
      <c r="P40" s="258"/>
      <c r="Q40" s="259"/>
      <c r="R40" s="260"/>
      <c r="S40" s="259"/>
      <c r="T40" s="260"/>
      <c r="U40" s="259"/>
      <c r="V40" s="260"/>
      <c r="W40" s="259"/>
      <c r="X40" s="260"/>
      <c r="Y40" s="259"/>
      <c r="Z40" s="258"/>
      <c r="AA40" s="259"/>
      <c r="AB40" s="260"/>
      <c r="AC40" s="259"/>
      <c r="AD40" s="309"/>
      <c r="AE40" s="263"/>
      <c r="AF40" s="266"/>
      <c r="AG40" s="258"/>
      <c r="AH40" s="259"/>
      <c r="AI40" s="260"/>
      <c r="AJ40" s="259"/>
      <c r="AK40" s="260"/>
      <c r="AL40" s="259"/>
      <c r="AM40" s="260"/>
      <c r="AN40" s="259"/>
      <c r="AO40" s="260"/>
      <c r="AP40" s="259"/>
      <c r="AQ40" s="260"/>
      <c r="AR40" s="259"/>
      <c r="AS40" s="260"/>
      <c r="AT40" s="259"/>
      <c r="AU40" s="260"/>
      <c r="AV40" s="259"/>
      <c r="AW40" s="260"/>
      <c r="AX40" s="263"/>
      <c r="AY40" s="102"/>
      <c r="AZ40" s="105">
        <f t="shared" si="0"/>
        <v>0</v>
      </c>
      <c r="BA40" s="105">
        <f t="shared" si="1"/>
        <v>0</v>
      </c>
      <c r="BB40" s="105">
        <f t="shared" si="2"/>
        <v>0</v>
      </c>
    </row>
    <row r="41" spans="1:54" ht="24.95" customHeight="1" x14ac:dyDescent="0.25">
      <c r="A41" s="265"/>
      <c r="B41" s="258"/>
      <c r="C41" s="259"/>
      <c r="D41" s="260"/>
      <c r="E41" s="259"/>
      <c r="F41" s="260"/>
      <c r="G41" s="259"/>
      <c r="H41" s="260"/>
      <c r="I41" s="259"/>
      <c r="J41" s="260"/>
      <c r="K41" s="259"/>
      <c r="L41" s="258"/>
      <c r="M41" s="259"/>
      <c r="N41" s="261"/>
      <c r="O41" s="266"/>
      <c r="P41" s="258"/>
      <c r="Q41" s="259"/>
      <c r="R41" s="260"/>
      <c r="S41" s="259"/>
      <c r="T41" s="260"/>
      <c r="U41" s="259"/>
      <c r="V41" s="260"/>
      <c r="W41" s="259"/>
      <c r="X41" s="260"/>
      <c r="Y41" s="259"/>
      <c r="Z41" s="258"/>
      <c r="AA41" s="259"/>
      <c r="AB41" s="260"/>
      <c r="AC41" s="259"/>
      <c r="AD41" s="309"/>
      <c r="AE41" s="263"/>
      <c r="AF41" s="266"/>
      <c r="AG41" s="258"/>
      <c r="AH41" s="259"/>
      <c r="AI41" s="260"/>
      <c r="AJ41" s="259"/>
      <c r="AK41" s="260"/>
      <c r="AL41" s="259"/>
      <c r="AM41" s="260"/>
      <c r="AN41" s="259"/>
      <c r="AO41" s="260"/>
      <c r="AP41" s="259"/>
      <c r="AQ41" s="260"/>
      <c r="AR41" s="259"/>
      <c r="AS41" s="260"/>
      <c r="AT41" s="259"/>
      <c r="AU41" s="260"/>
      <c r="AV41" s="259"/>
      <c r="AW41" s="260"/>
      <c r="AX41" s="263"/>
      <c r="AY41" s="102"/>
      <c r="AZ41" s="105">
        <f t="shared" si="0"/>
        <v>0</v>
      </c>
      <c r="BA41" s="105">
        <f t="shared" si="1"/>
        <v>0</v>
      </c>
      <c r="BB41" s="105">
        <f t="shared" si="2"/>
        <v>0</v>
      </c>
    </row>
    <row r="42" spans="1:54" ht="24.95" customHeight="1" x14ac:dyDescent="0.25">
      <c r="A42" s="265"/>
      <c r="B42" s="258"/>
      <c r="C42" s="259"/>
      <c r="D42" s="260"/>
      <c r="E42" s="259"/>
      <c r="F42" s="260"/>
      <c r="G42" s="259"/>
      <c r="H42" s="260"/>
      <c r="I42" s="259"/>
      <c r="J42" s="260"/>
      <c r="K42" s="259"/>
      <c r="L42" s="258"/>
      <c r="M42" s="259"/>
      <c r="N42" s="261"/>
      <c r="O42" s="266"/>
      <c r="P42" s="258"/>
      <c r="Q42" s="259"/>
      <c r="R42" s="260"/>
      <c r="S42" s="259"/>
      <c r="T42" s="260"/>
      <c r="U42" s="259"/>
      <c r="V42" s="260"/>
      <c r="W42" s="259"/>
      <c r="X42" s="260"/>
      <c r="Y42" s="259"/>
      <c r="Z42" s="258"/>
      <c r="AA42" s="259"/>
      <c r="AB42" s="260"/>
      <c r="AC42" s="259"/>
      <c r="AD42" s="309"/>
      <c r="AE42" s="263"/>
      <c r="AF42" s="266"/>
      <c r="AG42" s="258"/>
      <c r="AH42" s="259"/>
      <c r="AI42" s="260"/>
      <c r="AJ42" s="259"/>
      <c r="AK42" s="260"/>
      <c r="AL42" s="259"/>
      <c r="AM42" s="260"/>
      <c r="AN42" s="259"/>
      <c r="AO42" s="260"/>
      <c r="AP42" s="259"/>
      <c r="AQ42" s="260"/>
      <c r="AR42" s="259"/>
      <c r="AS42" s="260"/>
      <c r="AT42" s="259"/>
      <c r="AU42" s="260"/>
      <c r="AV42" s="259"/>
      <c r="AW42" s="260"/>
      <c r="AX42" s="263"/>
      <c r="AY42" s="102"/>
      <c r="AZ42" s="105">
        <f t="shared" si="0"/>
        <v>0</v>
      </c>
      <c r="BA42" s="105">
        <f t="shared" si="1"/>
        <v>0</v>
      </c>
      <c r="BB42" s="105">
        <f t="shared" si="2"/>
        <v>0</v>
      </c>
    </row>
    <row r="43" spans="1:54" ht="24.95" customHeight="1" x14ac:dyDescent="0.25">
      <c r="A43" s="265"/>
      <c r="B43" s="258"/>
      <c r="C43" s="259"/>
      <c r="D43" s="260"/>
      <c r="E43" s="259"/>
      <c r="F43" s="260"/>
      <c r="G43" s="259"/>
      <c r="H43" s="260"/>
      <c r="I43" s="259"/>
      <c r="J43" s="260"/>
      <c r="K43" s="259"/>
      <c r="L43" s="258"/>
      <c r="M43" s="259"/>
      <c r="N43" s="261"/>
      <c r="O43" s="266"/>
      <c r="P43" s="258"/>
      <c r="Q43" s="259"/>
      <c r="R43" s="260"/>
      <c r="S43" s="259"/>
      <c r="T43" s="260"/>
      <c r="U43" s="259"/>
      <c r="V43" s="260"/>
      <c r="W43" s="259"/>
      <c r="X43" s="260"/>
      <c r="Y43" s="259"/>
      <c r="Z43" s="258"/>
      <c r="AA43" s="259"/>
      <c r="AB43" s="260"/>
      <c r="AC43" s="259"/>
      <c r="AD43" s="309"/>
      <c r="AE43" s="263"/>
      <c r="AF43" s="266"/>
      <c r="AG43" s="258"/>
      <c r="AH43" s="259"/>
      <c r="AI43" s="260"/>
      <c r="AJ43" s="259"/>
      <c r="AK43" s="260"/>
      <c r="AL43" s="259"/>
      <c r="AM43" s="260"/>
      <c r="AN43" s="259"/>
      <c r="AO43" s="260"/>
      <c r="AP43" s="259"/>
      <c r="AQ43" s="260"/>
      <c r="AR43" s="259"/>
      <c r="AS43" s="260"/>
      <c r="AT43" s="259"/>
      <c r="AU43" s="260"/>
      <c r="AV43" s="259"/>
      <c r="AW43" s="260"/>
      <c r="AX43" s="263"/>
      <c r="AY43" s="102"/>
      <c r="AZ43" s="105">
        <f t="shared" si="0"/>
        <v>0</v>
      </c>
      <c r="BA43" s="105">
        <f t="shared" si="1"/>
        <v>0</v>
      </c>
      <c r="BB43" s="105">
        <f t="shared" si="2"/>
        <v>0</v>
      </c>
    </row>
    <row r="44" spans="1:54" ht="24.95" customHeight="1" x14ac:dyDescent="0.25">
      <c r="A44" s="265"/>
      <c r="B44" s="258"/>
      <c r="C44" s="259"/>
      <c r="D44" s="260"/>
      <c r="E44" s="259"/>
      <c r="F44" s="260"/>
      <c r="G44" s="259"/>
      <c r="H44" s="260"/>
      <c r="I44" s="259"/>
      <c r="J44" s="260"/>
      <c r="K44" s="259"/>
      <c r="L44" s="258"/>
      <c r="M44" s="259"/>
      <c r="N44" s="261"/>
      <c r="O44" s="266"/>
      <c r="P44" s="258"/>
      <c r="Q44" s="259"/>
      <c r="R44" s="260"/>
      <c r="S44" s="259"/>
      <c r="T44" s="260"/>
      <c r="U44" s="259"/>
      <c r="V44" s="260"/>
      <c r="W44" s="259"/>
      <c r="X44" s="260"/>
      <c r="Y44" s="259"/>
      <c r="Z44" s="258"/>
      <c r="AA44" s="259"/>
      <c r="AB44" s="260"/>
      <c r="AC44" s="259"/>
      <c r="AD44" s="309"/>
      <c r="AE44" s="263"/>
      <c r="AF44" s="266"/>
      <c r="AG44" s="258"/>
      <c r="AH44" s="259"/>
      <c r="AI44" s="260"/>
      <c r="AJ44" s="259"/>
      <c r="AK44" s="260"/>
      <c r="AL44" s="259"/>
      <c r="AM44" s="260"/>
      <c r="AN44" s="259"/>
      <c r="AO44" s="260"/>
      <c r="AP44" s="259"/>
      <c r="AQ44" s="260"/>
      <c r="AR44" s="259"/>
      <c r="AS44" s="260"/>
      <c r="AT44" s="259"/>
      <c r="AU44" s="260"/>
      <c r="AV44" s="259"/>
      <c r="AW44" s="260"/>
      <c r="AX44" s="263"/>
      <c r="AY44" s="102"/>
      <c r="AZ44" s="105">
        <f t="shared" si="0"/>
        <v>0</v>
      </c>
      <c r="BA44" s="105">
        <f t="shared" si="1"/>
        <v>0</v>
      </c>
      <c r="BB44" s="105">
        <f t="shared" si="2"/>
        <v>0</v>
      </c>
    </row>
    <row r="45" spans="1:54" ht="24.95" customHeight="1" x14ac:dyDescent="0.25">
      <c r="A45" s="265"/>
      <c r="B45" s="258"/>
      <c r="C45" s="259"/>
      <c r="D45" s="260"/>
      <c r="E45" s="259"/>
      <c r="F45" s="260"/>
      <c r="G45" s="259"/>
      <c r="H45" s="260"/>
      <c r="I45" s="259"/>
      <c r="J45" s="260"/>
      <c r="K45" s="259"/>
      <c r="L45" s="258"/>
      <c r="M45" s="259"/>
      <c r="N45" s="261"/>
      <c r="O45" s="266"/>
      <c r="P45" s="258"/>
      <c r="Q45" s="259"/>
      <c r="R45" s="260"/>
      <c r="S45" s="259"/>
      <c r="T45" s="260"/>
      <c r="U45" s="259"/>
      <c r="V45" s="260"/>
      <c r="W45" s="259"/>
      <c r="X45" s="260"/>
      <c r="Y45" s="259"/>
      <c r="Z45" s="258"/>
      <c r="AA45" s="259"/>
      <c r="AB45" s="260"/>
      <c r="AC45" s="259"/>
      <c r="AD45" s="309"/>
      <c r="AE45" s="263"/>
      <c r="AF45" s="266"/>
      <c r="AG45" s="258"/>
      <c r="AH45" s="259"/>
      <c r="AI45" s="260"/>
      <c r="AJ45" s="259"/>
      <c r="AK45" s="260"/>
      <c r="AL45" s="259"/>
      <c r="AM45" s="260"/>
      <c r="AN45" s="259"/>
      <c r="AO45" s="260"/>
      <c r="AP45" s="259"/>
      <c r="AQ45" s="260"/>
      <c r="AR45" s="259"/>
      <c r="AS45" s="260"/>
      <c r="AT45" s="259"/>
      <c r="AU45" s="260"/>
      <c r="AV45" s="259"/>
      <c r="AW45" s="260"/>
      <c r="AX45" s="263"/>
      <c r="AY45" s="102"/>
      <c r="AZ45" s="105">
        <f t="shared" si="0"/>
        <v>0</v>
      </c>
      <c r="BA45" s="105">
        <f t="shared" si="1"/>
        <v>0</v>
      </c>
      <c r="BB45" s="105">
        <f t="shared" si="2"/>
        <v>0</v>
      </c>
    </row>
    <row r="46" spans="1:54" ht="24.95" customHeight="1" x14ac:dyDescent="0.25">
      <c r="A46" s="265"/>
      <c r="B46" s="258"/>
      <c r="C46" s="259"/>
      <c r="D46" s="260"/>
      <c r="E46" s="259"/>
      <c r="F46" s="260"/>
      <c r="G46" s="259"/>
      <c r="H46" s="260"/>
      <c r="I46" s="259"/>
      <c r="J46" s="260"/>
      <c r="K46" s="259"/>
      <c r="L46" s="258"/>
      <c r="M46" s="259"/>
      <c r="N46" s="261"/>
      <c r="O46" s="266"/>
      <c r="P46" s="258"/>
      <c r="Q46" s="259"/>
      <c r="R46" s="260"/>
      <c r="S46" s="259"/>
      <c r="T46" s="260"/>
      <c r="U46" s="259"/>
      <c r="V46" s="260"/>
      <c r="W46" s="259"/>
      <c r="X46" s="260"/>
      <c r="Y46" s="259"/>
      <c r="Z46" s="258"/>
      <c r="AA46" s="259"/>
      <c r="AB46" s="260"/>
      <c r="AC46" s="259"/>
      <c r="AD46" s="309"/>
      <c r="AE46" s="263"/>
      <c r="AF46" s="266"/>
      <c r="AG46" s="258"/>
      <c r="AH46" s="259"/>
      <c r="AI46" s="260"/>
      <c r="AJ46" s="259"/>
      <c r="AK46" s="260"/>
      <c r="AL46" s="259"/>
      <c r="AM46" s="260"/>
      <c r="AN46" s="259"/>
      <c r="AO46" s="260"/>
      <c r="AP46" s="259"/>
      <c r="AQ46" s="260"/>
      <c r="AR46" s="259"/>
      <c r="AS46" s="260"/>
      <c r="AT46" s="259"/>
      <c r="AU46" s="260"/>
      <c r="AV46" s="259"/>
      <c r="AW46" s="260"/>
      <c r="AX46" s="263"/>
      <c r="AY46" s="102"/>
      <c r="AZ46" s="105">
        <f t="shared" si="0"/>
        <v>0</v>
      </c>
      <c r="BA46" s="105">
        <f t="shared" si="1"/>
        <v>0</v>
      </c>
      <c r="BB46" s="105">
        <f t="shared" si="2"/>
        <v>0</v>
      </c>
    </row>
    <row r="47" spans="1:54" ht="24.95" customHeight="1" x14ac:dyDescent="0.25">
      <c r="A47" s="265"/>
      <c r="B47" s="258"/>
      <c r="C47" s="259"/>
      <c r="D47" s="260"/>
      <c r="E47" s="259"/>
      <c r="F47" s="260"/>
      <c r="G47" s="259"/>
      <c r="H47" s="260"/>
      <c r="I47" s="259"/>
      <c r="J47" s="260"/>
      <c r="K47" s="259"/>
      <c r="L47" s="258"/>
      <c r="M47" s="259"/>
      <c r="N47" s="261"/>
      <c r="O47" s="266"/>
      <c r="P47" s="258"/>
      <c r="Q47" s="259"/>
      <c r="R47" s="260"/>
      <c r="S47" s="259"/>
      <c r="T47" s="260"/>
      <c r="U47" s="259"/>
      <c r="V47" s="260"/>
      <c r="W47" s="259"/>
      <c r="X47" s="260"/>
      <c r="Y47" s="259"/>
      <c r="Z47" s="258"/>
      <c r="AA47" s="259"/>
      <c r="AB47" s="260"/>
      <c r="AC47" s="259"/>
      <c r="AD47" s="309"/>
      <c r="AE47" s="263"/>
      <c r="AF47" s="266"/>
      <c r="AG47" s="258"/>
      <c r="AH47" s="259"/>
      <c r="AI47" s="260"/>
      <c r="AJ47" s="259"/>
      <c r="AK47" s="260"/>
      <c r="AL47" s="259"/>
      <c r="AM47" s="260"/>
      <c r="AN47" s="259"/>
      <c r="AO47" s="260"/>
      <c r="AP47" s="259"/>
      <c r="AQ47" s="260"/>
      <c r="AR47" s="259"/>
      <c r="AS47" s="260"/>
      <c r="AT47" s="259"/>
      <c r="AU47" s="260"/>
      <c r="AV47" s="259"/>
      <c r="AW47" s="260"/>
      <c r="AX47" s="263"/>
      <c r="AY47" s="102"/>
      <c r="AZ47" s="105">
        <f t="shared" si="0"/>
        <v>0</v>
      </c>
      <c r="BA47" s="105">
        <f t="shared" si="1"/>
        <v>0</v>
      </c>
      <c r="BB47" s="105">
        <f t="shared" si="2"/>
        <v>0</v>
      </c>
    </row>
    <row r="48" spans="1:54" ht="24.95" customHeight="1" x14ac:dyDescent="0.25">
      <c r="A48" s="265"/>
      <c r="B48" s="258"/>
      <c r="C48" s="259"/>
      <c r="D48" s="260"/>
      <c r="E48" s="259"/>
      <c r="F48" s="260"/>
      <c r="G48" s="259"/>
      <c r="H48" s="260"/>
      <c r="I48" s="259"/>
      <c r="J48" s="260"/>
      <c r="K48" s="259"/>
      <c r="L48" s="258"/>
      <c r="M48" s="259"/>
      <c r="N48" s="261"/>
      <c r="O48" s="266"/>
      <c r="P48" s="258"/>
      <c r="Q48" s="259"/>
      <c r="R48" s="260"/>
      <c r="S48" s="259"/>
      <c r="T48" s="260"/>
      <c r="U48" s="259"/>
      <c r="V48" s="260"/>
      <c r="W48" s="259"/>
      <c r="X48" s="260"/>
      <c r="Y48" s="259"/>
      <c r="Z48" s="258"/>
      <c r="AA48" s="259"/>
      <c r="AB48" s="260"/>
      <c r="AC48" s="259"/>
      <c r="AD48" s="309"/>
      <c r="AE48" s="263"/>
      <c r="AF48" s="266"/>
      <c r="AG48" s="258"/>
      <c r="AH48" s="259"/>
      <c r="AI48" s="260"/>
      <c r="AJ48" s="259"/>
      <c r="AK48" s="260"/>
      <c r="AL48" s="259"/>
      <c r="AM48" s="260"/>
      <c r="AN48" s="259"/>
      <c r="AO48" s="260"/>
      <c r="AP48" s="259"/>
      <c r="AQ48" s="260"/>
      <c r="AR48" s="259"/>
      <c r="AS48" s="260"/>
      <c r="AT48" s="259"/>
      <c r="AU48" s="260"/>
      <c r="AV48" s="259"/>
      <c r="AW48" s="260"/>
      <c r="AX48" s="263"/>
      <c r="AY48" s="102"/>
      <c r="AZ48" s="105">
        <f t="shared" si="0"/>
        <v>0</v>
      </c>
      <c r="BA48" s="105">
        <f t="shared" si="1"/>
        <v>0</v>
      </c>
      <c r="BB48" s="105">
        <f t="shared" si="2"/>
        <v>0</v>
      </c>
    </row>
    <row r="49" spans="1:54" ht="24.95" customHeight="1" x14ac:dyDescent="0.25">
      <c r="A49" s="265"/>
      <c r="B49" s="258"/>
      <c r="C49" s="259"/>
      <c r="D49" s="260"/>
      <c r="E49" s="259"/>
      <c r="F49" s="260"/>
      <c r="G49" s="259"/>
      <c r="H49" s="260"/>
      <c r="I49" s="259"/>
      <c r="J49" s="260"/>
      <c r="K49" s="259"/>
      <c r="L49" s="258"/>
      <c r="M49" s="259"/>
      <c r="N49" s="261"/>
      <c r="O49" s="266"/>
      <c r="P49" s="258"/>
      <c r="Q49" s="259"/>
      <c r="R49" s="260"/>
      <c r="S49" s="259"/>
      <c r="T49" s="260"/>
      <c r="U49" s="259"/>
      <c r="V49" s="260"/>
      <c r="W49" s="259"/>
      <c r="X49" s="260"/>
      <c r="Y49" s="259"/>
      <c r="Z49" s="258"/>
      <c r="AA49" s="259"/>
      <c r="AB49" s="260"/>
      <c r="AC49" s="259"/>
      <c r="AD49" s="309"/>
      <c r="AE49" s="263"/>
      <c r="AF49" s="266"/>
      <c r="AG49" s="258"/>
      <c r="AH49" s="259"/>
      <c r="AI49" s="260"/>
      <c r="AJ49" s="259"/>
      <c r="AK49" s="260"/>
      <c r="AL49" s="259"/>
      <c r="AM49" s="260"/>
      <c r="AN49" s="259"/>
      <c r="AO49" s="260"/>
      <c r="AP49" s="259"/>
      <c r="AQ49" s="260"/>
      <c r="AR49" s="259"/>
      <c r="AS49" s="260"/>
      <c r="AT49" s="259"/>
      <c r="AU49" s="260"/>
      <c r="AV49" s="259"/>
      <c r="AW49" s="260"/>
      <c r="AX49" s="263"/>
      <c r="AY49" s="102"/>
      <c r="AZ49" s="105">
        <f t="shared" si="0"/>
        <v>0</v>
      </c>
      <c r="BA49" s="105">
        <f t="shared" si="1"/>
        <v>0</v>
      </c>
      <c r="BB49" s="105">
        <f t="shared" si="2"/>
        <v>0</v>
      </c>
    </row>
    <row r="50" spans="1:54" ht="24.95" customHeight="1" x14ac:dyDescent="0.25">
      <c r="A50" s="265"/>
      <c r="B50" s="258"/>
      <c r="C50" s="259"/>
      <c r="D50" s="260"/>
      <c r="E50" s="259"/>
      <c r="F50" s="260"/>
      <c r="G50" s="259"/>
      <c r="H50" s="260"/>
      <c r="I50" s="259"/>
      <c r="J50" s="260"/>
      <c r="K50" s="259"/>
      <c r="L50" s="258"/>
      <c r="M50" s="259"/>
      <c r="N50" s="261"/>
      <c r="O50" s="266"/>
      <c r="P50" s="258"/>
      <c r="Q50" s="259"/>
      <c r="R50" s="260"/>
      <c r="S50" s="259"/>
      <c r="T50" s="260"/>
      <c r="U50" s="259"/>
      <c r="V50" s="260"/>
      <c r="W50" s="259"/>
      <c r="X50" s="260"/>
      <c r="Y50" s="259"/>
      <c r="Z50" s="258"/>
      <c r="AA50" s="259"/>
      <c r="AB50" s="260"/>
      <c r="AC50" s="259"/>
      <c r="AD50" s="309"/>
      <c r="AE50" s="263"/>
      <c r="AF50" s="266"/>
      <c r="AG50" s="258"/>
      <c r="AH50" s="259"/>
      <c r="AI50" s="260"/>
      <c r="AJ50" s="259"/>
      <c r="AK50" s="260"/>
      <c r="AL50" s="259"/>
      <c r="AM50" s="260"/>
      <c r="AN50" s="259"/>
      <c r="AO50" s="260"/>
      <c r="AP50" s="259"/>
      <c r="AQ50" s="260"/>
      <c r="AR50" s="259"/>
      <c r="AS50" s="260"/>
      <c r="AT50" s="259"/>
      <c r="AU50" s="260"/>
      <c r="AV50" s="259"/>
      <c r="AW50" s="260"/>
      <c r="AX50" s="263"/>
      <c r="AY50" s="102"/>
      <c r="AZ50" s="105">
        <f t="shared" si="0"/>
        <v>0</v>
      </c>
      <c r="BA50" s="105">
        <f t="shared" si="1"/>
        <v>0</v>
      </c>
      <c r="BB50" s="105">
        <f t="shared" si="2"/>
        <v>0</v>
      </c>
    </row>
    <row r="51" spans="1:54" ht="24.95" customHeight="1" x14ac:dyDescent="0.25">
      <c r="A51" s="265"/>
      <c r="B51" s="258"/>
      <c r="C51" s="259"/>
      <c r="D51" s="260"/>
      <c r="E51" s="259"/>
      <c r="F51" s="260"/>
      <c r="G51" s="259"/>
      <c r="H51" s="260"/>
      <c r="I51" s="259"/>
      <c r="J51" s="260"/>
      <c r="K51" s="259"/>
      <c r="L51" s="258"/>
      <c r="M51" s="259"/>
      <c r="N51" s="261"/>
      <c r="O51" s="266"/>
      <c r="P51" s="258"/>
      <c r="Q51" s="259"/>
      <c r="R51" s="260"/>
      <c r="S51" s="259"/>
      <c r="T51" s="260"/>
      <c r="U51" s="259"/>
      <c r="V51" s="260"/>
      <c r="W51" s="259"/>
      <c r="X51" s="260"/>
      <c r="Y51" s="259"/>
      <c r="Z51" s="258"/>
      <c r="AA51" s="259"/>
      <c r="AB51" s="260"/>
      <c r="AC51" s="259"/>
      <c r="AD51" s="309"/>
      <c r="AE51" s="263"/>
      <c r="AF51" s="266"/>
      <c r="AG51" s="258"/>
      <c r="AH51" s="259"/>
      <c r="AI51" s="260"/>
      <c r="AJ51" s="259"/>
      <c r="AK51" s="260"/>
      <c r="AL51" s="259"/>
      <c r="AM51" s="260"/>
      <c r="AN51" s="259"/>
      <c r="AO51" s="260"/>
      <c r="AP51" s="259"/>
      <c r="AQ51" s="260"/>
      <c r="AR51" s="259"/>
      <c r="AS51" s="260"/>
      <c r="AT51" s="259"/>
      <c r="AU51" s="260"/>
      <c r="AV51" s="259"/>
      <c r="AW51" s="260"/>
      <c r="AX51" s="263"/>
      <c r="AY51" s="102"/>
      <c r="AZ51" s="105">
        <f t="shared" si="0"/>
        <v>0</v>
      </c>
      <c r="BA51" s="105">
        <f t="shared" si="1"/>
        <v>0</v>
      </c>
      <c r="BB51" s="105">
        <f t="shared" si="2"/>
        <v>0</v>
      </c>
    </row>
    <row r="52" spans="1:54" ht="24.95" customHeight="1" x14ac:dyDescent="0.25">
      <c r="A52" s="265"/>
      <c r="B52" s="258"/>
      <c r="C52" s="259"/>
      <c r="D52" s="260"/>
      <c r="E52" s="259"/>
      <c r="F52" s="260"/>
      <c r="G52" s="259"/>
      <c r="H52" s="260"/>
      <c r="I52" s="259"/>
      <c r="J52" s="260"/>
      <c r="K52" s="259"/>
      <c r="L52" s="258"/>
      <c r="M52" s="259"/>
      <c r="N52" s="261"/>
      <c r="O52" s="266"/>
      <c r="P52" s="258"/>
      <c r="Q52" s="259"/>
      <c r="R52" s="260"/>
      <c r="S52" s="259"/>
      <c r="T52" s="260"/>
      <c r="U52" s="259"/>
      <c r="V52" s="260"/>
      <c r="W52" s="259"/>
      <c r="X52" s="260"/>
      <c r="Y52" s="259"/>
      <c r="Z52" s="258"/>
      <c r="AA52" s="259"/>
      <c r="AB52" s="260"/>
      <c r="AC52" s="259"/>
      <c r="AD52" s="309"/>
      <c r="AE52" s="263"/>
      <c r="AF52" s="266"/>
      <c r="AG52" s="258"/>
      <c r="AH52" s="259"/>
      <c r="AI52" s="260"/>
      <c r="AJ52" s="259"/>
      <c r="AK52" s="260"/>
      <c r="AL52" s="259"/>
      <c r="AM52" s="260"/>
      <c r="AN52" s="259"/>
      <c r="AO52" s="260"/>
      <c r="AP52" s="259"/>
      <c r="AQ52" s="260"/>
      <c r="AR52" s="259"/>
      <c r="AS52" s="260"/>
      <c r="AT52" s="259"/>
      <c r="AU52" s="260"/>
      <c r="AV52" s="259"/>
      <c r="AW52" s="260"/>
      <c r="AX52" s="263"/>
      <c r="AY52" s="102"/>
      <c r="AZ52" s="105">
        <f t="shared" si="0"/>
        <v>0</v>
      </c>
      <c r="BA52" s="105">
        <f t="shared" si="1"/>
        <v>0</v>
      </c>
      <c r="BB52" s="105">
        <f t="shared" si="2"/>
        <v>0</v>
      </c>
    </row>
    <row r="53" spans="1:54" ht="24.95" customHeight="1" x14ac:dyDescent="0.25">
      <c r="A53" s="265"/>
      <c r="B53" s="258"/>
      <c r="C53" s="259"/>
      <c r="D53" s="260"/>
      <c r="E53" s="259"/>
      <c r="F53" s="260"/>
      <c r="G53" s="259"/>
      <c r="H53" s="260"/>
      <c r="I53" s="259"/>
      <c r="J53" s="260"/>
      <c r="K53" s="259"/>
      <c r="L53" s="258"/>
      <c r="M53" s="259"/>
      <c r="N53" s="261"/>
      <c r="O53" s="266"/>
      <c r="P53" s="258"/>
      <c r="Q53" s="259"/>
      <c r="R53" s="260"/>
      <c r="S53" s="259"/>
      <c r="T53" s="260"/>
      <c r="U53" s="259"/>
      <c r="V53" s="260"/>
      <c r="W53" s="259"/>
      <c r="X53" s="260"/>
      <c r="Y53" s="259"/>
      <c r="Z53" s="258"/>
      <c r="AA53" s="259"/>
      <c r="AB53" s="260"/>
      <c r="AC53" s="259"/>
      <c r="AD53" s="309"/>
      <c r="AE53" s="263"/>
      <c r="AF53" s="266"/>
      <c r="AG53" s="258"/>
      <c r="AH53" s="259"/>
      <c r="AI53" s="260"/>
      <c r="AJ53" s="259"/>
      <c r="AK53" s="260"/>
      <c r="AL53" s="259"/>
      <c r="AM53" s="260"/>
      <c r="AN53" s="259"/>
      <c r="AO53" s="260"/>
      <c r="AP53" s="259"/>
      <c r="AQ53" s="260"/>
      <c r="AR53" s="259"/>
      <c r="AS53" s="260"/>
      <c r="AT53" s="259"/>
      <c r="AU53" s="260"/>
      <c r="AV53" s="259"/>
      <c r="AW53" s="260"/>
      <c r="AX53" s="263"/>
      <c r="AY53" s="102"/>
      <c r="AZ53" s="105">
        <f t="shared" si="0"/>
        <v>0</v>
      </c>
      <c r="BA53" s="105">
        <f t="shared" si="1"/>
        <v>0</v>
      </c>
      <c r="BB53" s="105">
        <f t="shared" si="2"/>
        <v>0</v>
      </c>
    </row>
    <row r="54" spans="1:54" ht="24.95" customHeight="1" thickBot="1" x14ac:dyDescent="0.3">
      <c r="A54" s="341" t="s">
        <v>356</v>
      </c>
      <c r="B54" s="342"/>
      <c r="C54" s="343">
        <f>COUNTIF(C5:C53,"NS")</f>
        <v>3</v>
      </c>
      <c r="D54" s="343">
        <f t="shared" ref="D54:L54" si="6">COUNTIF(D5:D53,"NS")</f>
        <v>0</v>
      </c>
      <c r="E54" s="343">
        <f t="shared" si="6"/>
        <v>0</v>
      </c>
      <c r="F54" s="343">
        <f t="shared" si="6"/>
        <v>0</v>
      </c>
      <c r="G54" s="343">
        <f t="shared" si="6"/>
        <v>0</v>
      </c>
      <c r="H54" s="343">
        <f t="shared" si="6"/>
        <v>3</v>
      </c>
      <c r="I54" s="343">
        <f t="shared" si="6"/>
        <v>2</v>
      </c>
      <c r="J54" s="343">
        <f t="shared" si="6"/>
        <v>0</v>
      </c>
      <c r="K54" s="343">
        <f t="shared" si="6"/>
        <v>1</v>
      </c>
      <c r="L54" s="343">
        <f t="shared" si="6"/>
        <v>1</v>
      </c>
      <c r="M54" s="343"/>
      <c r="N54" s="344"/>
      <c r="O54" s="345" t="s">
        <v>356</v>
      </c>
      <c r="P54" s="346"/>
      <c r="Q54" s="347">
        <f>COUNTIF(Q5:Q53,"NS")</f>
        <v>0</v>
      </c>
      <c r="R54" s="347">
        <f t="shared" ref="R54:AC54" si="7">COUNTIF(R5:R53,"NS")</f>
        <v>1</v>
      </c>
      <c r="S54" s="347">
        <f t="shared" si="7"/>
        <v>0</v>
      </c>
      <c r="T54" s="347">
        <f t="shared" si="7"/>
        <v>1</v>
      </c>
      <c r="U54" s="347">
        <f t="shared" si="7"/>
        <v>0</v>
      </c>
      <c r="V54" s="347">
        <f t="shared" si="7"/>
        <v>0</v>
      </c>
      <c r="W54" s="347">
        <f t="shared" si="7"/>
        <v>1</v>
      </c>
      <c r="X54" s="347">
        <f t="shared" si="7"/>
        <v>0</v>
      </c>
      <c r="Y54" s="347">
        <f t="shared" si="7"/>
        <v>0</v>
      </c>
      <c r="Z54" s="347">
        <f t="shared" si="7"/>
        <v>1</v>
      </c>
      <c r="AA54" s="347">
        <f t="shared" si="7"/>
        <v>1</v>
      </c>
      <c r="AB54" s="347">
        <f t="shared" si="7"/>
        <v>1</v>
      </c>
      <c r="AC54" s="347">
        <f t="shared" si="7"/>
        <v>0</v>
      </c>
      <c r="AD54" s="348"/>
      <c r="AE54" s="349"/>
      <c r="AF54" s="345" t="s">
        <v>356</v>
      </c>
      <c r="AG54" s="346"/>
      <c r="AH54" s="347">
        <f>COUNTIF(AH3:AH53,"NS")</f>
        <v>0</v>
      </c>
      <c r="AI54" s="347">
        <f t="shared" ref="AI54:AW54" si="8">COUNTIF(AI3:AI53,"NS")</f>
        <v>0</v>
      </c>
      <c r="AJ54" s="347">
        <f t="shared" si="8"/>
        <v>0</v>
      </c>
      <c r="AK54" s="347">
        <f t="shared" si="8"/>
        <v>0</v>
      </c>
      <c r="AL54" s="347">
        <f t="shared" si="8"/>
        <v>0</v>
      </c>
      <c r="AM54" s="347">
        <f t="shared" si="8"/>
        <v>0</v>
      </c>
      <c r="AN54" s="347">
        <f t="shared" si="8"/>
        <v>0</v>
      </c>
      <c r="AO54" s="347">
        <f t="shared" si="8"/>
        <v>0</v>
      </c>
      <c r="AP54" s="347">
        <f t="shared" si="8"/>
        <v>0</v>
      </c>
      <c r="AQ54" s="347">
        <f t="shared" si="8"/>
        <v>0</v>
      </c>
      <c r="AR54" s="347">
        <f t="shared" si="8"/>
        <v>0</v>
      </c>
      <c r="AS54" s="347">
        <f t="shared" si="8"/>
        <v>0</v>
      </c>
      <c r="AT54" s="347">
        <f t="shared" si="8"/>
        <v>0</v>
      </c>
      <c r="AU54" s="347">
        <f t="shared" si="8"/>
        <v>0</v>
      </c>
      <c r="AV54" s="347">
        <f t="shared" si="8"/>
        <v>0</v>
      </c>
      <c r="AW54" s="347">
        <f t="shared" si="8"/>
        <v>0</v>
      </c>
      <c r="AX54" s="350"/>
      <c r="AY54" s="102"/>
      <c r="AZ54" s="105" t="str">
        <f>A54</f>
        <v>Non-scorers Count =</v>
      </c>
      <c r="BA54" s="105" t="str">
        <f>O54</f>
        <v>Non-scorers Count =</v>
      </c>
      <c r="BB54" s="105" t="str">
        <f>AF54</f>
        <v>Non-scorers Count =</v>
      </c>
    </row>
    <row r="55" spans="1:54" ht="24.95" customHeight="1" x14ac:dyDescent="0.25">
      <c r="A55" s="541"/>
      <c r="B55" s="541"/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2"/>
      <c r="AC55" s="542"/>
      <c r="AD55" s="542"/>
      <c r="AE55" s="542"/>
      <c r="AF55" s="542"/>
      <c r="AG55" s="542"/>
      <c r="AH55" s="542"/>
      <c r="AI55" s="542"/>
      <c r="AJ55" s="542"/>
      <c r="AK55" s="542"/>
      <c r="AL55" s="542"/>
      <c r="AM55" s="542"/>
      <c r="AN55" s="542"/>
      <c r="AO55" s="542"/>
      <c r="AP55" s="542"/>
      <c r="AQ55" s="542"/>
      <c r="AR55" s="542"/>
      <c r="AS55" s="542"/>
      <c r="AT55" s="542"/>
      <c r="AU55" s="542"/>
      <c r="AV55" s="542"/>
      <c r="AW55" s="542"/>
      <c r="AX55" s="542"/>
      <c r="AY55" s="102"/>
      <c r="AZ55" s="105"/>
      <c r="BA55" s="105"/>
      <c r="BB55" s="105"/>
    </row>
    <row r="56" spans="1:54" ht="24.95" customHeight="1" x14ac:dyDescent="0.25">
      <c r="A56" s="541"/>
      <c r="B56" s="541"/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  <c r="Y56" s="541"/>
      <c r="Z56" s="541"/>
      <c r="AA56" s="541"/>
      <c r="AB56" s="541"/>
      <c r="AC56" s="541"/>
      <c r="AD56" s="541"/>
      <c r="AE56" s="541"/>
      <c r="AF56" s="541"/>
      <c r="AG56" s="541"/>
      <c r="AH56" s="541"/>
      <c r="AI56" s="541"/>
      <c r="AJ56" s="541"/>
      <c r="AK56" s="541"/>
      <c r="AL56" s="541"/>
      <c r="AM56" s="541"/>
      <c r="AN56" s="541"/>
      <c r="AO56" s="541"/>
      <c r="AP56" s="541"/>
      <c r="AQ56" s="541"/>
      <c r="AR56" s="541"/>
      <c r="AS56" s="541"/>
      <c r="AT56" s="541"/>
      <c r="AU56" s="541"/>
      <c r="AV56" s="541"/>
      <c r="AW56" s="541"/>
      <c r="AX56" s="541"/>
      <c r="AY56" s="102"/>
      <c r="AZ56" s="105"/>
      <c r="BA56" s="105"/>
      <c r="BB56" s="105"/>
    </row>
    <row r="57" spans="1:54" ht="24.95" customHeight="1" x14ac:dyDescent="0.25"/>
    <row r="58" spans="1:54" ht="24.95" customHeight="1" x14ac:dyDescent="0.25"/>
    <row r="59" spans="1:54" ht="24.95" customHeight="1" x14ac:dyDescent="0.25"/>
    <row r="60" spans="1:54" ht="24.95" customHeight="1" x14ac:dyDescent="0.25"/>
    <row r="61" spans="1:54" ht="24.95" customHeight="1" x14ac:dyDescent="0.25"/>
    <row r="62" spans="1:54" ht="24.95" customHeight="1" x14ac:dyDescent="0.25"/>
    <row r="63" spans="1:54" ht="24.95" customHeight="1" x14ac:dyDescent="0.25"/>
    <row r="64" spans="1:5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</sheetData>
  <mergeCells count="8">
    <mergeCell ref="A55:AX56"/>
    <mergeCell ref="AF2:AU2"/>
    <mergeCell ref="AV2:AX2"/>
    <mergeCell ref="B1:N1"/>
    <mergeCell ref="B2:N2"/>
    <mergeCell ref="O1:AE2"/>
    <mergeCell ref="AF1:AU1"/>
    <mergeCell ref="AV1:AX1"/>
  </mergeCells>
  <phoneticPr fontId="0" type="noConversion"/>
  <conditionalFormatting sqref="B54:N54 P54:AE54 AG54:AX54">
    <cfRule type="containsText" dxfId="5" priority="1" operator="containsText" text="NS">
      <formula>NOT(ISERROR(SEARCH("NS",B54)))</formula>
    </cfRule>
  </conditionalFormatting>
  <printOptions horizontalCentered="1" verticalCentered="1"/>
  <pageMargins left="0" right="0" top="0" bottom="0" header="0" footer="0"/>
  <pageSetup paperSize="9" scale="56" fitToHeight="0" orientation="landscape" horizontalDpi="4294967295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FFFF"/>
    <pageSetUpPr fitToPage="1"/>
  </sheetPr>
  <dimension ref="A1:BB71"/>
  <sheetViews>
    <sheetView topLeftCell="A4" zoomScale="60" zoomScaleNormal="60" workbookViewId="0">
      <selection activeCell="A20" sqref="A20"/>
    </sheetView>
  </sheetViews>
  <sheetFormatPr defaultColWidth="8" defaultRowHeight="15.75" x14ac:dyDescent="0.25"/>
  <cols>
    <col min="1" max="1" width="30.5703125" style="103" customWidth="1"/>
    <col min="2" max="2" width="8.7109375" style="104" customWidth="1"/>
    <col min="3" max="14" width="3.7109375" style="102" customWidth="1"/>
    <col min="15" max="15" width="30.7109375" style="104" customWidth="1"/>
    <col min="16" max="16" width="7.5703125" style="104" customWidth="1"/>
    <col min="17" max="31" width="3.7109375" style="104" customWidth="1"/>
    <col min="32" max="32" width="30.7109375" style="104" customWidth="1"/>
    <col min="33" max="33" width="7.5703125" style="104" customWidth="1"/>
    <col min="34" max="50" width="3.7109375" style="104" customWidth="1"/>
    <col min="51" max="51" width="7.85546875" style="103" customWidth="1"/>
    <col min="52" max="52" width="25.85546875" style="103" bestFit="1" customWidth="1"/>
    <col min="53" max="53" width="26.42578125" style="103" bestFit="1" customWidth="1"/>
    <col min="54" max="54" width="18.140625" style="103" bestFit="1" customWidth="1"/>
    <col min="55" max="16384" width="8" style="103"/>
  </cols>
  <sheetData>
    <row r="1" spans="1:54" s="94" customFormat="1" ht="30" customHeight="1" x14ac:dyDescent="0.2">
      <c r="A1" s="92" t="s">
        <v>11</v>
      </c>
      <c r="B1" s="538" t="str">
        <f>'MATCH DETAILS'!B4</f>
        <v>Hosted by Hillingdon at TVAC Eton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5" t="str">
        <f>'MATCH DETAILS'!A1</f>
        <v>ALDER VALLEY BOYS LEAGUE 2018</v>
      </c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40" t="s">
        <v>248</v>
      </c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36" t="str">
        <f>'MATCH DETAILS'!D12</f>
        <v>R</v>
      </c>
      <c r="AW1" s="536"/>
      <c r="AX1" s="536"/>
      <c r="AY1" s="93"/>
    </row>
    <row r="2" spans="1:54" s="97" customFormat="1" ht="30" customHeight="1" x14ac:dyDescent="0.2">
      <c r="A2" s="95" t="s">
        <v>12</v>
      </c>
      <c r="B2" s="539" t="str">
        <f>'MATCH DETAILS'!B3</f>
        <v>6th May 2018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4" t="str">
        <f>'MATCH DETAILS'!B12</f>
        <v>Reading A.C.</v>
      </c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7" t="str">
        <f>'MATCH DETAILS'!E12</f>
        <v>RR</v>
      </c>
      <c r="AW2" s="537"/>
      <c r="AX2" s="537"/>
      <c r="AY2" s="96"/>
    </row>
    <row r="3" spans="1:54" s="99" customFormat="1" ht="91.5" customHeight="1" x14ac:dyDescent="0.25">
      <c r="A3" s="244" t="s">
        <v>249</v>
      </c>
      <c r="B3" s="245" t="s">
        <v>329</v>
      </c>
      <c r="C3" s="246" t="s">
        <v>2</v>
      </c>
      <c r="D3" s="247" t="s">
        <v>4</v>
      </c>
      <c r="E3" s="246" t="s">
        <v>3</v>
      </c>
      <c r="F3" s="247" t="s">
        <v>6</v>
      </c>
      <c r="G3" s="246" t="s">
        <v>154</v>
      </c>
      <c r="H3" s="247" t="s">
        <v>149</v>
      </c>
      <c r="I3" s="246" t="s">
        <v>150</v>
      </c>
      <c r="J3" s="247" t="s">
        <v>151</v>
      </c>
      <c r="K3" s="246" t="s">
        <v>152</v>
      </c>
      <c r="L3" s="247" t="s">
        <v>153</v>
      </c>
      <c r="M3" s="246" t="s">
        <v>8</v>
      </c>
      <c r="N3" s="248"/>
      <c r="O3" s="249" t="s">
        <v>250</v>
      </c>
      <c r="P3" s="245" t="s">
        <v>329</v>
      </c>
      <c r="Q3" s="246" t="s">
        <v>2</v>
      </c>
      <c r="R3" s="247" t="s">
        <v>4</v>
      </c>
      <c r="S3" s="246" t="s">
        <v>9</v>
      </c>
      <c r="T3" s="247" t="s">
        <v>3</v>
      </c>
      <c r="U3" s="246" t="s">
        <v>6</v>
      </c>
      <c r="V3" s="247" t="s">
        <v>157</v>
      </c>
      <c r="W3" s="246" t="s">
        <v>149</v>
      </c>
      <c r="X3" s="247" t="s">
        <v>150</v>
      </c>
      <c r="Y3" s="377" t="s">
        <v>292</v>
      </c>
      <c r="Z3" s="247" t="s">
        <v>151</v>
      </c>
      <c r="AA3" s="246" t="s">
        <v>152</v>
      </c>
      <c r="AB3" s="247" t="s">
        <v>153</v>
      </c>
      <c r="AC3" s="246" t="s">
        <v>156</v>
      </c>
      <c r="AD3" s="247" t="s">
        <v>8</v>
      </c>
      <c r="AE3" s="251"/>
      <c r="AF3" s="249" t="s">
        <v>251</v>
      </c>
      <c r="AG3" s="245" t="s">
        <v>329</v>
      </c>
      <c r="AH3" s="246" t="s">
        <v>2</v>
      </c>
      <c r="AI3" s="247" t="s">
        <v>4</v>
      </c>
      <c r="AJ3" s="246" t="s">
        <v>5</v>
      </c>
      <c r="AK3" s="247" t="s">
        <v>3</v>
      </c>
      <c r="AL3" s="246" t="s">
        <v>6</v>
      </c>
      <c r="AM3" s="247" t="s">
        <v>176</v>
      </c>
      <c r="AN3" s="246" t="s">
        <v>177</v>
      </c>
      <c r="AO3" s="247" t="s">
        <v>149</v>
      </c>
      <c r="AP3" s="246" t="s">
        <v>150</v>
      </c>
      <c r="AQ3" s="247" t="s">
        <v>155</v>
      </c>
      <c r="AR3" s="246" t="s">
        <v>158</v>
      </c>
      <c r="AS3" s="247" t="s">
        <v>151</v>
      </c>
      <c r="AT3" s="246" t="s">
        <v>152</v>
      </c>
      <c r="AU3" s="247" t="s">
        <v>153</v>
      </c>
      <c r="AV3" s="246" t="s">
        <v>156</v>
      </c>
      <c r="AW3" s="247" t="s">
        <v>8</v>
      </c>
      <c r="AX3" s="251"/>
      <c r="AY3" s="98"/>
    </row>
    <row r="4" spans="1:54" s="101" customFormat="1" ht="39.950000000000003" customHeight="1" x14ac:dyDescent="0.2">
      <c r="A4" s="252"/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252"/>
      <c r="P4" s="253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6"/>
      <c r="AF4" s="252"/>
      <c r="AG4" s="253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6"/>
      <c r="AY4" s="100"/>
    </row>
    <row r="5" spans="1:54" ht="24.95" customHeight="1" x14ac:dyDescent="0.25">
      <c r="A5" s="328" t="s">
        <v>540</v>
      </c>
      <c r="B5" s="322"/>
      <c r="C5" s="323"/>
      <c r="D5" s="324" t="s">
        <v>1</v>
      </c>
      <c r="E5" s="323"/>
      <c r="F5" s="324"/>
      <c r="G5" s="323" t="s">
        <v>1</v>
      </c>
      <c r="H5" s="324" t="s">
        <v>1</v>
      </c>
      <c r="I5" s="323"/>
      <c r="J5" s="324"/>
      <c r="K5" s="323"/>
      <c r="L5" s="324"/>
      <c r="M5" s="323">
        <v>1</v>
      </c>
      <c r="N5" s="392"/>
      <c r="O5" s="386" t="s">
        <v>541</v>
      </c>
      <c r="P5" s="322"/>
      <c r="Q5" s="323"/>
      <c r="R5" s="324"/>
      <c r="S5" s="323"/>
      <c r="T5" s="324" t="s">
        <v>0</v>
      </c>
      <c r="U5" s="323"/>
      <c r="V5" s="324"/>
      <c r="W5" s="323"/>
      <c r="X5" s="324"/>
      <c r="Y5" s="323"/>
      <c r="Z5" s="324"/>
      <c r="AA5" s="323"/>
      <c r="AB5" s="393"/>
      <c r="AC5" s="323"/>
      <c r="AD5" s="394"/>
      <c r="AE5" s="395"/>
      <c r="AF5" s="386" t="s">
        <v>542</v>
      </c>
      <c r="AG5" s="322"/>
      <c r="AH5" s="323"/>
      <c r="AI5" s="324"/>
      <c r="AJ5" s="323"/>
      <c r="AK5" s="324"/>
      <c r="AL5" s="323"/>
      <c r="AM5" s="324" t="s">
        <v>1</v>
      </c>
      <c r="AN5" s="323"/>
      <c r="AO5" s="324"/>
      <c r="AP5" s="323" t="s">
        <v>1</v>
      </c>
      <c r="AQ5" s="324"/>
      <c r="AR5" s="323"/>
      <c r="AS5" s="396"/>
      <c r="AT5" s="323"/>
      <c r="AU5" s="324"/>
      <c r="AV5" s="323"/>
      <c r="AW5" s="324"/>
      <c r="AX5" s="263"/>
      <c r="AY5" s="102"/>
      <c r="AZ5" s="105" t="str">
        <f>A5</f>
        <v>Aaron Lamb</v>
      </c>
      <c r="BA5" s="105" t="str">
        <f>O5</f>
        <v>Aryan Gupta</v>
      </c>
      <c r="BB5" s="105" t="str">
        <f>AF5</f>
        <v>Daniel Animashaun</v>
      </c>
    </row>
    <row r="6" spans="1:54" ht="24.95" customHeight="1" x14ac:dyDescent="0.25">
      <c r="A6" s="328" t="s">
        <v>543</v>
      </c>
      <c r="B6" s="322"/>
      <c r="C6" s="323"/>
      <c r="D6" s="324"/>
      <c r="E6" s="323" t="s">
        <v>0</v>
      </c>
      <c r="F6" s="324"/>
      <c r="G6" s="323"/>
      <c r="H6" s="324"/>
      <c r="I6" s="323"/>
      <c r="J6" s="324"/>
      <c r="K6" s="323"/>
      <c r="L6" s="324"/>
      <c r="M6" s="323"/>
      <c r="N6" s="392"/>
      <c r="O6" s="386" t="s">
        <v>544</v>
      </c>
      <c r="P6" s="322">
        <v>760</v>
      </c>
      <c r="Q6" s="323"/>
      <c r="R6" s="324"/>
      <c r="S6" s="323"/>
      <c r="T6" s="324"/>
      <c r="U6" s="323"/>
      <c r="V6" s="324"/>
      <c r="W6" s="323"/>
      <c r="X6" s="324"/>
      <c r="Y6" s="323" t="s">
        <v>438</v>
      </c>
      <c r="Z6" s="324"/>
      <c r="AA6" s="323"/>
      <c r="AB6" s="393"/>
      <c r="AC6" s="323"/>
      <c r="AD6" s="390"/>
      <c r="AE6" s="395"/>
      <c r="AF6" s="386" t="s">
        <v>545</v>
      </c>
      <c r="AG6" s="322"/>
      <c r="AH6" s="323"/>
      <c r="AI6" s="324"/>
      <c r="AJ6" s="323" t="s">
        <v>0</v>
      </c>
      <c r="AK6" s="324"/>
      <c r="AL6" s="323"/>
      <c r="AM6" s="324"/>
      <c r="AN6" s="323"/>
      <c r="AO6" s="324"/>
      <c r="AP6" s="323"/>
      <c r="AQ6" s="324"/>
      <c r="AR6" s="323"/>
      <c r="AS6" s="396"/>
      <c r="AT6" s="323"/>
      <c r="AU6" s="324"/>
      <c r="AV6" s="323"/>
      <c r="AW6" s="324"/>
      <c r="AX6" s="263"/>
      <c r="AY6" s="102"/>
      <c r="AZ6" s="105" t="str">
        <f t="shared" ref="AZ6:AZ53" si="0">A6</f>
        <v>Aidan Marshall</v>
      </c>
      <c r="BA6" s="105" t="str">
        <f t="shared" ref="BA6:BA53" si="1">O6</f>
        <v>Charlie Orbell</v>
      </c>
      <c r="BB6" s="105" t="str">
        <f t="shared" ref="BB6:BB53" si="2">AF6</f>
        <v>Ethan Bains Gillespie</v>
      </c>
    </row>
    <row r="7" spans="1:54" ht="24.95" customHeight="1" x14ac:dyDescent="0.25">
      <c r="A7" s="328" t="s">
        <v>546</v>
      </c>
      <c r="B7" s="322"/>
      <c r="C7" s="323"/>
      <c r="D7" s="324"/>
      <c r="E7" s="323" t="s">
        <v>1</v>
      </c>
      <c r="F7" s="324"/>
      <c r="G7" s="323"/>
      <c r="H7" s="324"/>
      <c r="I7" s="323"/>
      <c r="J7" s="324"/>
      <c r="K7" s="323"/>
      <c r="L7" s="324"/>
      <c r="M7" s="323"/>
      <c r="N7" s="392"/>
      <c r="O7" s="386" t="s">
        <v>547</v>
      </c>
      <c r="P7" s="322">
        <v>761</v>
      </c>
      <c r="Q7" s="323"/>
      <c r="R7" s="324"/>
      <c r="S7" s="323"/>
      <c r="T7" s="324"/>
      <c r="U7" s="323"/>
      <c r="V7" s="324"/>
      <c r="W7" s="323" t="s">
        <v>438</v>
      </c>
      <c r="X7" s="324" t="s">
        <v>1</v>
      </c>
      <c r="Y7" s="323"/>
      <c r="Z7" s="324"/>
      <c r="AA7" s="323"/>
      <c r="AB7" s="393"/>
      <c r="AC7" s="323"/>
      <c r="AD7" s="390" t="s">
        <v>438</v>
      </c>
      <c r="AE7" s="395"/>
      <c r="AF7" s="386" t="s">
        <v>548</v>
      </c>
      <c r="AG7" s="322">
        <v>767</v>
      </c>
      <c r="AH7" s="323" t="s">
        <v>438</v>
      </c>
      <c r="AI7" s="324" t="s">
        <v>438</v>
      </c>
      <c r="AJ7" s="323"/>
      <c r="AK7" s="324"/>
      <c r="AL7" s="323"/>
      <c r="AM7" s="324"/>
      <c r="AN7" s="323"/>
      <c r="AO7" s="324"/>
      <c r="AP7" s="323"/>
      <c r="AQ7" s="324"/>
      <c r="AR7" s="323"/>
      <c r="AS7" s="396"/>
      <c r="AT7" s="323"/>
      <c r="AU7" s="324"/>
      <c r="AV7" s="323"/>
      <c r="AW7" s="324">
        <v>1</v>
      </c>
      <c r="AX7" s="263"/>
      <c r="AY7" s="102"/>
      <c r="AZ7" s="105" t="str">
        <f t="shared" si="0"/>
        <v>Charlie  Rickards</v>
      </c>
      <c r="BA7" s="105" t="str">
        <f t="shared" si="1"/>
        <v>Ciaran Murtagh</v>
      </c>
      <c r="BB7" s="105" t="str">
        <f t="shared" si="2"/>
        <v>Harrison Lynch</v>
      </c>
    </row>
    <row r="8" spans="1:54" ht="24.95" customHeight="1" x14ac:dyDescent="0.25">
      <c r="A8" s="328" t="s">
        <v>549</v>
      </c>
      <c r="B8" s="322">
        <v>751</v>
      </c>
      <c r="C8" s="323" t="s">
        <v>438</v>
      </c>
      <c r="D8" s="324" t="s">
        <v>438</v>
      </c>
      <c r="E8" s="323"/>
      <c r="F8" s="324"/>
      <c r="G8" s="323"/>
      <c r="H8" s="324" t="s">
        <v>438</v>
      </c>
      <c r="I8" s="323"/>
      <c r="J8" s="324"/>
      <c r="K8" s="323"/>
      <c r="L8" s="324"/>
      <c r="M8" s="323"/>
      <c r="N8" s="392"/>
      <c r="O8" s="386" t="s">
        <v>550</v>
      </c>
      <c r="P8" s="322"/>
      <c r="Q8" s="323"/>
      <c r="R8" s="324"/>
      <c r="S8" s="323"/>
      <c r="T8" s="324" t="s">
        <v>1</v>
      </c>
      <c r="U8" s="323"/>
      <c r="V8" s="324"/>
      <c r="W8" s="323"/>
      <c r="X8" s="324"/>
      <c r="Y8" s="323"/>
      <c r="Z8" s="324"/>
      <c r="AA8" s="323"/>
      <c r="AB8" s="393"/>
      <c r="AC8" s="323"/>
      <c r="AD8" s="390"/>
      <c r="AE8" s="395"/>
      <c r="AF8" s="386" t="s">
        <v>551</v>
      </c>
      <c r="AG8" s="322"/>
      <c r="AH8" s="323"/>
      <c r="AI8" s="324"/>
      <c r="AJ8" s="323"/>
      <c r="AK8" s="324"/>
      <c r="AL8" s="323"/>
      <c r="AM8" s="324" t="s">
        <v>0</v>
      </c>
      <c r="AN8" s="323" t="s">
        <v>0</v>
      </c>
      <c r="AO8" s="324" t="s">
        <v>0</v>
      </c>
      <c r="AP8" s="323"/>
      <c r="AQ8" s="324"/>
      <c r="AR8" s="323"/>
      <c r="AS8" s="396"/>
      <c r="AT8" s="323"/>
      <c r="AU8" s="324"/>
      <c r="AV8" s="323"/>
      <c r="AW8" s="324">
        <v>4</v>
      </c>
      <c r="AX8" s="263"/>
      <c r="AY8" s="102"/>
      <c r="AZ8" s="105" t="str">
        <f t="shared" si="0"/>
        <v>Daniel Ricketts</v>
      </c>
      <c r="BA8" s="105" t="str">
        <f t="shared" si="1"/>
        <v>Connor MacKenzie</v>
      </c>
      <c r="BB8" s="105" t="str">
        <f t="shared" si="2"/>
        <v>Harry Daisley</v>
      </c>
    </row>
    <row r="9" spans="1:54" ht="24.95" customHeight="1" x14ac:dyDescent="0.25">
      <c r="A9" s="328" t="s">
        <v>552</v>
      </c>
      <c r="B9" s="322"/>
      <c r="C9" s="323"/>
      <c r="D9" s="324" t="s">
        <v>0</v>
      </c>
      <c r="E9" s="323"/>
      <c r="F9" s="324"/>
      <c r="G9" s="323"/>
      <c r="H9" s="324"/>
      <c r="I9" s="323" t="s">
        <v>1</v>
      </c>
      <c r="J9" s="324"/>
      <c r="K9" s="323"/>
      <c r="L9" s="324" t="s">
        <v>0</v>
      </c>
      <c r="M9" s="323"/>
      <c r="N9" s="392"/>
      <c r="O9" s="386" t="s">
        <v>553</v>
      </c>
      <c r="P9" s="322">
        <v>762</v>
      </c>
      <c r="Q9" s="323"/>
      <c r="R9" s="324"/>
      <c r="S9" s="323" t="s">
        <v>438</v>
      </c>
      <c r="T9" s="324" t="s">
        <v>438</v>
      </c>
      <c r="U9" s="323"/>
      <c r="V9" s="324"/>
      <c r="W9" s="323"/>
      <c r="X9" s="324"/>
      <c r="Y9" s="323"/>
      <c r="Z9" s="324"/>
      <c r="AA9" s="323"/>
      <c r="AB9" s="393"/>
      <c r="AC9" s="323"/>
      <c r="AD9" s="390"/>
      <c r="AE9" s="395"/>
      <c r="AF9" s="386" t="s">
        <v>554</v>
      </c>
      <c r="AG9" s="322">
        <v>768</v>
      </c>
      <c r="AH9" s="323" t="s">
        <v>438</v>
      </c>
      <c r="AI9" s="324" t="s">
        <v>438</v>
      </c>
      <c r="AJ9" s="323"/>
      <c r="AK9" s="324"/>
      <c r="AL9" s="323"/>
      <c r="AM9" s="324"/>
      <c r="AN9" s="323"/>
      <c r="AO9" s="324"/>
      <c r="AP9" s="323"/>
      <c r="AQ9" s="324"/>
      <c r="AR9" s="323"/>
      <c r="AS9" s="396"/>
      <c r="AT9" s="323"/>
      <c r="AU9" s="324"/>
      <c r="AV9" s="323"/>
      <c r="AW9" s="324"/>
      <c r="AX9" s="263"/>
      <c r="AY9" s="102"/>
      <c r="AZ9" s="105" t="str">
        <f t="shared" si="0"/>
        <v>Edward Mercer-Gray</v>
      </c>
      <c r="BA9" s="105" t="str">
        <f t="shared" si="1"/>
        <v>Dylan Lowther</v>
      </c>
      <c r="BB9" s="105" t="str">
        <f t="shared" si="2"/>
        <v>Jahari Nneke</v>
      </c>
    </row>
    <row r="10" spans="1:54" ht="24.95" customHeight="1" x14ac:dyDescent="0.25">
      <c r="A10" s="328" t="s">
        <v>555</v>
      </c>
      <c r="B10" s="322">
        <v>752</v>
      </c>
      <c r="C10" s="323"/>
      <c r="D10" s="324" t="s">
        <v>438</v>
      </c>
      <c r="E10" s="323" t="s">
        <v>438</v>
      </c>
      <c r="F10" s="324"/>
      <c r="G10" s="323"/>
      <c r="H10" s="324"/>
      <c r="I10" s="323"/>
      <c r="J10" s="324"/>
      <c r="K10" s="323"/>
      <c r="L10" s="324" t="s">
        <v>438</v>
      </c>
      <c r="M10" s="323"/>
      <c r="N10" s="392"/>
      <c r="O10" s="386" t="s">
        <v>556</v>
      </c>
      <c r="P10" s="322"/>
      <c r="Q10" s="323"/>
      <c r="R10" s="324"/>
      <c r="S10" s="323"/>
      <c r="T10" s="324"/>
      <c r="U10" s="323" t="s">
        <v>1</v>
      </c>
      <c r="V10" s="324"/>
      <c r="W10" s="323"/>
      <c r="X10" s="324"/>
      <c r="Y10" s="323"/>
      <c r="Z10" s="324"/>
      <c r="AA10" s="323"/>
      <c r="AB10" s="393"/>
      <c r="AC10" s="323"/>
      <c r="AD10" s="394"/>
      <c r="AE10" s="395"/>
      <c r="AF10" s="386" t="s">
        <v>557</v>
      </c>
      <c r="AG10" s="322"/>
      <c r="AH10" s="323"/>
      <c r="AI10" s="324"/>
      <c r="AJ10" s="323"/>
      <c r="AK10" s="324"/>
      <c r="AL10" s="323"/>
      <c r="AM10" s="324"/>
      <c r="AN10" s="323"/>
      <c r="AO10" s="324"/>
      <c r="AP10" s="323"/>
      <c r="AQ10" s="324"/>
      <c r="AR10" s="323"/>
      <c r="AS10" s="396"/>
      <c r="AT10" s="323"/>
      <c r="AU10" s="324"/>
      <c r="AV10" s="323" t="s">
        <v>0</v>
      </c>
      <c r="AW10" s="324"/>
      <c r="AX10" s="263"/>
      <c r="AY10" s="102"/>
      <c r="AZ10" s="105" t="str">
        <f t="shared" si="0"/>
        <v>Evan Richards</v>
      </c>
      <c r="BA10" s="105" t="str">
        <f t="shared" si="1"/>
        <v>Elio Babb</v>
      </c>
      <c r="BB10" s="105" t="str">
        <f t="shared" si="2"/>
        <v>Jamie Bonella-Duke</v>
      </c>
    </row>
    <row r="11" spans="1:54" ht="24.95" customHeight="1" x14ac:dyDescent="0.25">
      <c r="A11" s="328" t="s">
        <v>558</v>
      </c>
      <c r="B11" s="322">
        <v>753</v>
      </c>
      <c r="C11" s="323"/>
      <c r="D11" s="324" t="s">
        <v>438</v>
      </c>
      <c r="E11" s="323"/>
      <c r="F11" s="324" t="s">
        <v>1</v>
      </c>
      <c r="G11" s="323"/>
      <c r="H11" s="324" t="s">
        <v>438</v>
      </c>
      <c r="I11" s="323"/>
      <c r="J11" s="324"/>
      <c r="K11" s="323"/>
      <c r="L11" s="324"/>
      <c r="M11" s="323"/>
      <c r="N11" s="392"/>
      <c r="O11" s="386" t="s">
        <v>559</v>
      </c>
      <c r="P11" s="322"/>
      <c r="Q11" s="323"/>
      <c r="R11" s="324"/>
      <c r="S11" s="323"/>
      <c r="T11" s="324"/>
      <c r="U11" s="323"/>
      <c r="V11" s="324"/>
      <c r="W11" s="323"/>
      <c r="X11" s="324"/>
      <c r="Y11" s="323"/>
      <c r="Z11" s="324"/>
      <c r="AA11" s="323"/>
      <c r="AB11" s="393"/>
      <c r="AC11" s="323"/>
      <c r="AD11" s="394"/>
      <c r="AE11" s="395"/>
      <c r="AF11" s="386" t="s">
        <v>560</v>
      </c>
      <c r="AG11" s="322"/>
      <c r="AH11" s="323"/>
      <c r="AI11" s="324"/>
      <c r="AJ11" s="323"/>
      <c r="AK11" s="324"/>
      <c r="AL11" s="323"/>
      <c r="AM11" s="324"/>
      <c r="AN11" s="323"/>
      <c r="AO11" s="324"/>
      <c r="AP11" s="323" t="s">
        <v>0</v>
      </c>
      <c r="AQ11" s="324"/>
      <c r="AR11" s="323"/>
      <c r="AS11" s="396"/>
      <c r="AT11" s="323"/>
      <c r="AU11" s="324"/>
      <c r="AV11" s="323"/>
      <c r="AW11" s="324"/>
      <c r="AX11" s="263"/>
      <c r="AY11" s="102"/>
      <c r="AZ11" s="105" t="str">
        <f t="shared" si="0"/>
        <v>George Huggett</v>
      </c>
      <c r="BA11" s="105" t="str">
        <f t="shared" si="1"/>
        <v>Fraser Hills</v>
      </c>
      <c r="BB11" s="105" t="str">
        <f t="shared" si="2"/>
        <v>Joe Cox</v>
      </c>
    </row>
    <row r="12" spans="1:54" ht="24.95" customHeight="1" x14ac:dyDescent="0.25">
      <c r="A12" s="328" t="s">
        <v>561</v>
      </c>
      <c r="B12" s="322">
        <v>754</v>
      </c>
      <c r="C12" s="323" t="s">
        <v>1</v>
      </c>
      <c r="D12" s="324"/>
      <c r="E12" s="323"/>
      <c r="F12" s="324"/>
      <c r="G12" s="323"/>
      <c r="H12" s="324"/>
      <c r="I12" s="323"/>
      <c r="J12" s="324" t="s">
        <v>0</v>
      </c>
      <c r="K12" s="323"/>
      <c r="L12" s="324" t="s">
        <v>438</v>
      </c>
      <c r="M12" s="323">
        <v>2</v>
      </c>
      <c r="N12" s="392"/>
      <c r="O12" s="386" t="s">
        <v>562</v>
      </c>
      <c r="P12" s="322"/>
      <c r="Q12" s="323" t="s">
        <v>0</v>
      </c>
      <c r="R12" s="324" t="s">
        <v>1</v>
      </c>
      <c r="S12" s="323"/>
      <c r="T12" s="324"/>
      <c r="U12" s="323"/>
      <c r="V12" s="324"/>
      <c r="W12" s="323"/>
      <c r="X12" s="324"/>
      <c r="Y12" s="323"/>
      <c r="Z12" s="324" t="s">
        <v>0</v>
      </c>
      <c r="AA12" s="323"/>
      <c r="AB12" s="393"/>
      <c r="AC12" s="323"/>
      <c r="AD12" s="394"/>
      <c r="AE12" s="395"/>
      <c r="AF12" s="386" t="s">
        <v>563</v>
      </c>
      <c r="AG12" s="322"/>
      <c r="AH12" s="323"/>
      <c r="AI12" s="324"/>
      <c r="AJ12" s="323"/>
      <c r="AK12" s="324"/>
      <c r="AL12" s="323" t="s">
        <v>1</v>
      </c>
      <c r="AM12" s="324"/>
      <c r="AN12" s="323"/>
      <c r="AO12" s="324"/>
      <c r="AP12" s="323"/>
      <c r="AQ12" s="324"/>
      <c r="AR12" s="323"/>
      <c r="AS12" s="396"/>
      <c r="AT12" s="323"/>
      <c r="AU12" s="324"/>
      <c r="AV12" s="323"/>
      <c r="AW12" s="324"/>
      <c r="AX12" s="263"/>
      <c r="AY12" s="102"/>
      <c r="AZ12" s="105" t="str">
        <f t="shared" si="0"/>
        <v>Hal Rust D'Eye</v>
      </c>
      <c r="BA12" s="105" t="str">
        <f t="shared" si="1"/>
        <v>Gabriel Isaacs</v>
      </c>
      <c r="BB12" s="105" t="str">
        <f t="shared" si="2"/>
        <v>Joseph Mott</v>
      </c>
    </row>
    <row r="13" spans="1:54" ht="24.95" customHeight="1" x14ac:dyDescent="0.25">
      <c r="A13" s="328" t="s">
        <v>564</v>
      </c>
      <c r="B13" s="322">
        <v>755</v>
      </c>
      <c r="C13" s="323" t="s">
        <v>438</v>
      </c>
      <c r="D13" s="324"/>
      <c r="E13" s="323"/>
      <c r="F13" s="324"/>
      <c r="G13" s="323"/>
      <c r="H13" s="324" t="s">
        <v>438</v>
      </c>
      <c r="I13" s="323" t="s">
        <v>438</v>
      </c>
      <c r="J13" s="324"/>
      <c r="K13" s="323"/>
      <c r="L13" s="324"/>
      <c r="M13" s="323">
        <v>3</v>
      </c>
      <c r="N13" s="392"/>
      <c r="O13" s="386" t="s">
        <v>565</v>
      </c>
      <c r="P13" s="322">
        <v>763</v>
      </c>
      <c r="Q13" s="323" t="s">
        <v>438</v>
      </c>
      <c r="R13" s="324" t="s">
        <v>438</v>
      </c>
      <c r="S13" s="323"/>
      <c r="T13" s="324"/>
      <c r="U13" s="323"/>
      <c r="V13" s="324" t="s">
        <v>438</v>
      </c>
      <c r="W13" s="323"/>
      <c r="X13" s="324"/>
      <c r="Y13" s="323"/>
      <c r="Z13" s="324"/>
      <c r="AA13" s="323"/>
      <c r="AB13" s="393"/>
      <c r="AC13" s="323"/>
      <c r="AD13" s="394">
        <v>1</v>
      </c>
      <c r="AE13" s="395"/>
      <c r="AF13" s="386" t="s">
        <v>566</v>
      </c>
      <c r="AG13" s="322">
        <v>769</v>
      </c>
      <c r="AH13" s="323"/>
      <c r="AI13" s="324"/>
      <c r="AJ13" s="323"/>
      <c r="AK13" s="324"/>
      <c r="AL13" s="323" t="s">
        <v>0</v>
      </c>
      <c r="AM13" s="324"/>
      <c r="AN13" s="323" t="s">
        <v>1</v>
      </c>
      <c r="AO13" s="324" t="s">
        <v>438</v>
      </c>
      <c r="AP13" s="323"/>
      <c r="AQ13" s="324"/>
      <c r="AR13" s="323"/>
      <c r="AS13" s="396"/>
      <c r="AT13" s="323"/>
      <c r="AU13" s="324"/>
      <c r="AV13" s="323"/>
      <c r="AW13" s="324"/>
      <c r="AX13" s="263"/>
      <c r="AY13" s="102"/>
      <c r="AZ13" s="105" t="str">
        <f t="shared" si="0"/>
        <v>Luca Thomson</v>
      </c>
      <c r="BA13" s="105" t="str">
        <f t="shared" si="1"/>
        <v>Hagen Mzee</v>
      </c>
      <c r="BB13" s="105" t="str">
        <f t="shared" si="2"/>
        <v>Leon Bradshaw</v>
      </c>
    </row>
    <row r="14" spans="1:54" ht="24.95" customHeight="1" x14ac:dyDescent="0.25">
      <c r="A14" s="328" t="s">
        <v>567</v>
      </c>
      <c r="B14" s="322"/>
      <c r="C14" s="323"/>
      <c r="D14" s="324"/>
      <c r="E14" s="323"/>
      <c r="F14" s="324" t="s">
        <v>0</v>
      </c>
      <c r="G14" s="323"/>
      <c r="H14" s="324"/>
      <c r="I14" s="323"/>
      <c r="J14" s="324"/>
      <c r="K14" s="323"/>
      <c r="L14" s="324"/>
      <c r="M14" s="323"/>
      <c r="N14" s="392"/>
      <c r="O14" s="386" t="s">
        <v>568</v>
      </c>
      <c r="P14" s="322">
        <v>778</v>
      </c>
      <c r="Q14" s="323"/>
      <c r="R14" s="324"/>
      <c r="S14" s="323"/>
      <c r="T14" s="324"/>
      <c r="U14" s="323"/>
      <c r="V14" s="324"/>
      <c r="W14" s="323"/>
      <c r="X14" s="324"/>
      <c r="Y14" s="323"/>
      <c r="Z14" s="324"/>
      <c r="AA14" s="323" t="s">
        <v>0</v>
      </c>
      <c r="AB14" s="393" t="s">
        <v>0</v>
      </c>
      <c r="AC14" s="323" t="s">
        <v>0</v>
      </c>
      <c r="AD14" s="394" t="s">
        <v>438</v>
      </c>
      <c r="AE14" s="395"/>
      <c r="AF14" s="386" t="s">
        <v>569</v>
      </c>
      <c r="AG14" s="322">
        <v>770</v>
      </c>
      <c r="AH14" s="323" t="s">
        <v>438</v>
      </c>
      <c r="AI14" s="324" t="s">
        <v>438</v>
      </c>
      <c r="AJ14" s="323"/>
      <c r="AK14" s="324"/>
      <c r="AL14" s="323"/>
      <c r="AM14" s="324"/>
      <c r="AN14" s="323"/>
      <c r="AO14" s="324"/>
      <c r="AP14" s="323"/>
      <c r="AQ14" s="324"/>
      <c r="AR14" s="323"/>
      <c r="AS14" s="396"/>
      <c r="AT14" s="323"/>
      <c r="AU14" s="324"/>
      <c r="AV14" s="323"/>
      <c r="AW14" s="324"/>
      <c r="AX14" s="263"/>
      <c r="AY14" s="102"/>
      <c r="AZ14" s="105" t="str">
        <f>A14</f>
        <v>Lucas Tallon-Viejo</v>
      </c>
      <c r="BA14" s="105" t="str">
        <f>O14</f>
        <v>Hugo Domingos</v>
      </c>
      <c r="BB14" s="105" t="str">
        <f>AF14</f>
        <v>Lemuel Bodi-Ngwala</v>
      </c>
    </row>
    <row r="15" spans="1:54" ht="24.95" customHeight="1" x14ac:dyDescent="0.25">
      <c r="A15" s="328" t="s">
        <v>570</v>
      </c>
      <c r="B15" s="322">
        <v>756</v>
      </c>
      <c r="C15" s="323"/>
      <c r="D15" s="324"/>
      <c r="E15" s="323" t="s">
        <v>438</v>
      </c>
      <c r="F15" s="324"/>
      <c r="G15" s="323"/>
      <c r="H15" s="324"/>
      <c r="I15" s="323"/>
      <c r="J15" s="324"/>
      <c r="K15" s="323"/>
      <c r="L15" s="324"/>
      <c r="M15" s="323"/>
      <c r="N15" s="392"/>
      <c r="O15" s="386" t="s">
        <v>571</v>
      </c>
      <c r="P15" s="322">
        <v>764</v>
      </c>
      <c r="Q15" s="323" t="s">
        <v>438</v>
      </c>
      <c r="R15" s="324"/>
      <c r="S15" s="323"/>
      <c r="T15" s="324"/>
      <c r="U15" s="323"/>
      <c r="V15" s="324" t="s">
        <v>438</v>
      </c>
      <c r="W15" s="323" t="s">
        <v>1</v>
      </c>
      <c r="X15" s="324"/>
      <c r="Y15" s="323"/>
      <c r="Z15" s="324"/>
      <c r="AA15" s="323"/>
      <c r="AB15" s="393"/>
      <c r="AC15" s="323"/>
      <c r="AD15" s="394" t="s">
        <v>438</v>
      </c>
      <c r="AE15" s="395"/>
      <c r="AF15" s="386" t="s">
        <v>572</v>
      </c>
      <c r="AG15" s="322">
        <v>771</v>
      </c>
      <c r="AH15" s="323" t="s">
        <v>438</v>
      </c>
      <c r="AI15" s="324"/>
      <c r="AJ15" s="323"/>
      <c r="AK15" s="324"/>
      <c r="AL15" s="323"/>
      <c r="AM15" s="324"/>
      <c r="AN15" s="323"/>
      <c r="AO15" s="324"/>
      <c r="AP15" s="323"/>
      <c r="AQ15" s="324"/>
      <c r="AR15" s="323"/>
      <c r="AS15" s="396"/>
      <c r="AT15" s="323"/>
      <c r="AU15" s="324"/>
      <c r="AV15" s="323"/>
      <c r="AW15" s="324"/>
      <c r="AX15" s="263"/>
      <c r="AY15" s="102"/>
      <c r="AZ15" s="105" t="str">
        <f>A15</f>
        <v>Luke Ridley</v>
      </c>
      <c r="BA15" s="105" t="str">
        <f>O15</f>
        <v>Joe Frew</v>
      </c>
      <c r="BB15" s="105" t="str">
        <f>AF15</f>
        <v>Marley Lockhart</v>
      </c>
    </row>
    <row r="16" spans="1:54" ht="24.95" customHeight="1" x14ac:dyDescent="0.25">
      <c r="A16" s="328" t="s">
        <v>573</v>
      </c>
      <c r="B16" s="322">
        <v>757</v>
      </c>
      <c r="C16" s="323"/>
      <c r="D16" s="324" t="s">
        <v>438</v>
      </c>
      <c r="E16" s="323"/>
      <c r="F16" s="324"/>
      <c r="G16" s="323"/>
      <c r="H16" s="324"/>
      <c r="I16" s="323"/>
      <c r="J16" s="324" t="s">
        <v>1</v>
      </c>
      <c r="K16" s="323"/>
      <c r="L16" s="324" t="s">
        <v>1</v>
      </c>
      <c r="M16" s="323"/>
      <c r="N16" s="392"/>
      <c r="O16" s="386" t="s">
        <v>574</v>
      </c>
      <c r="P16" s="322"/>
      <c r="Q16" s="323"/>
      <c r="R16" s="324"/>
      <c r="S16" s="323"/>
      <c r="T16" s="324"/>
      <c r="U16" s="323" t="s">
        <v>0</v>
      </c>
      <c r="V16" s="324"/>
      <c r="W16" s="323"/>
      <c r="X16" s="324"/>
      <c r="Y16" s="323"/>
      <c r="Z16" s="324"/>
      <c r="AA16" s="323"/>
      <c r="AB16" s="393"/>
      <c r="AC16" s="323"/>
      <c r="AD16" s="394"/>
      <c r="AE16" s="395"/>
      <c r="AF16" s="386" t="s">
        <v>575</v>
      </c>
      <c r="AG16" s="322">
        <v>772</v>
      </c>
      <c r="AH16" s="323"/>
      <c r="AI16" s="324"/>
      <c r="AJ16" s="323" t="s">
        <v>438</v>
      </c>
      <c r="AK16" s="324"/>
      <c r="AL16" s="323"/>
      <c r="AM16" s="324"/>
      <c r="AN16" s="323"/>
      <c r="AO16" s="324"/>
      <c r="AP16" s="323"/>
      <c r="AQ16" s="324"/>
      <c r="AR16" s="323"/>
      <c r="AS16" s="396"/>
      <c r="AT16" s="323"/>
      <c r="AU16" s="324"/>
      <c r="AV16" s="323"/>
      <c r="AW16" s="324"/>
      <c r="AX16" s="263"/>
      <c r="AY16" s="102"/>
      <c r="AZ16" s="105" t="str">
        <f>A16</f>
        <v>Osian Watson</v>
      </c>
      <c r="BA16" s="105" t="str">
        <f>O16</f>
        <v>Laurie Baker</v>
      </c>
      <c r="BB16" s="105" t="str">
        <f>AF16</f>
        <v>Max Gaskin</v>
      </c>
    </row>
    <row r="17" spans="1:54" ht="24.95" customHeight="1" x14ac:dyDescent="0.25">
      <c r="A17" s="328" t="s">
        <v>576</v>
      </c>
      <c r="B17" s="322">
        <v>758</v>
      </c>
      <c r="C17" s="323" t="s">
        <v>0</v>
      </c>
      <c r="D17" s="324" t="s">
        <v>438</v>
      </c>
      <c r="E17" s="323"/>
      <c r="F17" s="324"/>
      <c r="G17" s="323"/>
      <c r="H17" s="324"/>
      <c r="I17" s="323"/>
      <c r="J17" s="324" t="s">
        <v>438</v>
      </c>
      <c r="K17" s="323"/>
      <c r="L17" s="324"/>
      <c r="M17" s="323"/>
      <c r="N17" s="392"/>
      <c r="O17" s="386" t="s">
        <v>577</v>
      </c>
      <c r="P17" s="322"/>
      <c r="Q17" s="323"/>
      <c r="R17" s="324"/>
      <c r="S17" s="323" t="s">
        <v>1</v>
      </c>
      <c r="T17" s="324"/>
      <c r="U17" s="323"/>
      <c r="V17" s="324" t="s">
        <v>1</v>
      </c>
      <c r="W17" s="323"/>
      <c r="X17" s="324"/>
      <c r="Y17" s="323"/>
      <c r="Z17" s="324"/>
      <c r="AA17" s="323"/>
      <c r="AB17" s="393" t="s">
        <v>1</v>
      </c>
      <c r="AC17" s="323"/>
      <c r="AD17" s="394"/>
      <c r="AE17" s="395"/>
      <c r="AF17" s="386" t="s">
        <v>578</v>
      </c>
      <c r="AG17" s="322"/>
      <c r="AH17" s="323"/>
      <c r="AI17" s="324"/>
      <c r="AJ17" s="323"/>
      <c r="AK17" s="324"/>
      <c r="AL17" s="323"/>
      <c r="AM17" s="324"/>
      <c r="AN17" s="323"/>
      <c r="AO17" s="324"/>
      <c r="AP17" s="323"/>
      <c r="AQ17" s="324" t="s">
        <v>0</v>
      </c>
      <c r="AR17" s="323"/>
      <c r="AS17" s="396"/>
      <c r="AT17" s="323"/>
      <c r="AU17" s="324"/>
      <c r="AV17" s="323"/>
      <c r="AW17" s="324"/>
      <c r="AX17" s="263"/>
      <c r="AY17" s="102"/>
      <c r="AZ17" s="105" t="str">
        <f>A17</f>
        <v>Reuben Anthony-Deyemo</v>
      </c>
      <c r="BA17" s="105" t="str">
        <f>O17</f>
        <v>Matthew Kirk</v>
      </c>
      <c r="BB17" s="105" t="str">
        <f>AF17</f>
        <v>Max Young</v>
      </c>
    </row>
    <row r="18" spans="1:54" ht="24.95" customHeight="1" x14ac:dyDescent="0.25">
      <c r="A18" s="328" t="s">
        <v>579</v>
      </c>
      <c r="B18" s="322"/>
      <c r="C18" s="323"/>
      <c r="D18" s="324"/>
      <c r="E18" s="323"/>
      <c r="F18" s="324"/>
      <c r="G18" s="323" t="s">
        <v>0</v>
      </c>
      <c r="H18" s="324" t="s">
        <v>0</v>
      </c>
      <c r="I18" s="323" t="s">
        <v>0</v>
      </c>
      <c r="J18" s="324"/>
      <c r="K18" s="323"/>
      <c r="L18" s="324"/>
      <c r="M18" s="323">
        <v>4</v>
      </c>
      <c r="N18" s="392"/>
      <c r="O18" s="386" t="s">
        <v>580</v>
      </c>
      <c r="P18" s="322">
        <v>765</v>
      </c>
      <c r="Q18" s="323"/>
      <c r="R18" s="324"/>
      <c r="S18" s="323"/>
      <c r="T18" s="324"/>
      <c r="U18" s="323"/>
      <c r="V18" s="324"/>
      <c r="W18" s="323"/>
      <c r="X18" s="324"/>
      <c r="Y18" s="323"/>
      <c r="Z18" s="324" t="s">
        <v>1</v>
      </c>
      <c r="AA18" s="323"/>
      <c r="AB18" s="393" t="s">
        <v>438</v>
      </c>
      <c r="AC18" s="323" t="s">
        <v>1</v>
      </c>
      <c r="AD18" s="394"/>
      <c r="AE18" s="395"/>
      <c r="AF18" s="386" t="s">
        <v>581</v>
      </c>
      <c r="AG18" s="322"/>
      <c r="AH18" s="323" t="s">
        <v>1</v>
      </c>
      <c r="AI18" s="324" t="s">
        <v>1</v>
      </c>
      <c r="AJ18" s="323"/>
      <c r="AK18" s="324"/>
      <c r="AL18" s="323"/>
      <c r="AM18" s="324"/>
      <c r="AN18" s="323"/>
      <c r="AO18" s="324"/>
      <c r="AP18" s="323"/>
      <c r="AQ18" s="324"/>
      <c r="AR18" s="323"/>
      <c r="AS18" s="396"/>
      <c r="AT18" s="323"/>
      <c r="AU18" s="324"/>
      <c r="AV18" s="323"/>
      <c r="AW18" s="324">
        <v>2</v>
      </c>
      <c r="AX18" s="263"/>
      <c r="AY18" s="102"/>
      <c r="AZ18" s="105" t="str">
        <f>A18</f>
        <v>Reuben Jones</v>
      </c>
      <c r="BA18" s="105" t="str">
        <f>O18</f>
        <v>Max Davies</v>
      </c>
      <c r="BB18" s="105" t="str">
        <f>AF18</f>
        <v>O'Shillou Johnson</v>
      </c>
    </row>
    <row r="19" spans="1:54" ht="24.95" customHeight="1" x14ac:dyDescent="0.25">
      <c r="A19" s="328" t="s">
        <v>582</v>
      </c>
      <c r="B19" s="322">
        <v>759</v>
      </c>
      <c r="C19" s="323"/>
      <c r="D19" s="324"/>
      <c r="E19" s="323"/>
      <c r="F19" s="324" t="s">
        <v>438</v>
      </c>
      <c r="G19" s="323" t="s">
        <v>438</v>
      </c>
      <c r="H19" s="324" t="s">
        <v>438</v>
      </c>
      <c r="I19" s="323"/>
      <c r="J19" s="324"/>
      <c r="K19" s="323"/>
      <c r="L19" s="324"/>
      <c r="M19" s="323"/>
      <c r="N19" s="392"/>
      <c r="O19" s="386" t="s">
        <v>583</v>
      </c>
      <c r="P19" s="322"/>
      <c r="Q19" s="323"/>
      <c r="R19" s="324" t="s">
        <v>0</v>
      </c>
      <c r="S19" s="323" t="s">
        <v>0</v>
      </c>
      <c r="T19" s="324"/>
      <c r="U19" s="323"/>
      <c r="V19" s="324"/>
      <c r="W19" s="323"/>
      <c r="X19" s="324"/>
      <c r="Y19" s="323"/>
      <c r="Z19" s="324"/>
      <c r="AA19" s="323" t="s">
        <v>1</v>
      </c>
      <c r="AB19" s="393"/>
      <c r="AC19" s="323"/>
      <c r="AD19" s="394">
        <v>2</v>
      </c>
      <c r="AE19" s="395"/>
      <c r="AF19" s="386" t="s">
        <v>584</v>
      </c>
      <c r="AG19" s="322">
        <v>773</v>
      </c>
      <c r="AH19" s="323" t="s">
        <v>438</v>
      </c>
      <c r="AI19" s="324" t="s">
        <v>438</v>
      </c>
      <c r="AJ19" s="323"/>
      <c r="AK19" s="324"/>
      <c r="AL19" s="323"/>
      <c r="AM19" s="324"/>
      <c r="AN19" s="323"/>
      <c r="AO19" s="324" t="s">
        <v>1</v>
      </c>
      <c r="AP19" s="323"/>
      <c r="AQ19" s="324"/>
      <c r="AR19" s="323"/>
      <c r="AS19" s="396"/>
      <c r="AT19" s="323"/>
      <c r="AU19" s="324"/>
      <c r="AV19" s="323"/>
      <c r="AW19" s="324"/>
      <c r="AX19" s="263"/>
      <c r="AY19" s="102"/>
      <c r="AZ19" s="105" t="str">
        <f t="shared" ref="AZ19:AZ26" si="3">A19</f>
        <v>Rhys Underwood</v>
      </c>
      <c r="BA19" s="105" t="str">
        <f t="shared" ref="BA19:BA26" si="4">O19</f>
        <v>Reuben Henry-Daire</v>
      </c>
      <c r="BB19" s="105" t="str">
        <f t="shared" ref="BB19:BB26" si="5">AF19</f>
        <v>Pearse Hegarty</v>
      </c>
    </row>
    <row r="20" spans="1:54" ht="24.95" customHeight="1" x14ac:dyDescent="0.25">
      <c r="A20" s="328"/>
      <c r="B20" s="322"/>
      <c r="C20" s="323"/>
      <c r="D20" s="324"/>
      <c r="E20" s="323"/>
      <c r="F20" s="324"/>
      <c r="G20" s="323"/>
      <c r="H20" s="324"/>
      <c r="I20" s="323"/>
      <c r="J20" s="324"/>
      <c r="K20" s="323"/>
      <c r="L20" s="324"/>
      <c r="M20" s="323"/>
      <c r="N20" s="392"/>
      <c r="O20" s="386" t="s">
        <v>585</v>
      </c>
      <c r="P20" s="322"/>
      <c r="Q20" s="323"/>
      <c r="R20" s="324"/>
      <c r="S20" s="323"/>
      <c r="T20" s="324"/>
      <c r="U20" s="323"/>
      <c r="V20" s="324" t="s">
        <v>0</v>
      </c>
      <c r="W20" s="323" t="s">
        <v>0</v>
      </c>
      <c r="X20" s="324" t="s">
        <v>0</v>
      </c>
      <c r="Y20" s="323"/>
      <c r="Z20" s="324"/>
      <c r="AA20" s="323"/>
      <c r="AB20" s="393"/>
      <c r="AC20" s="323"/>
      <c r="AD20" s="394">
        <v>3</v>
      </c>
      <c r="AE20" s="395"/>
      <c r="AF20" s="386" t="s">
        <v>586</v>
      </c>
      <c r="AG20" s="322">
        <v>774</v>
      </c>
      <c r="AH20" s="323" t="s">
        <v>438</v>
      </c>
      <c r="AI20" s="324" t="s">
        <v>438</v>
      </c>
      <c r="AJ20" s="323"/>
      <c r="AK20" s="324"/>
      <c r="AL20" s="323"/>
      <c r="AM20" s="324"/>
      <c r="AN20" s="323"/>
      <c r="AO20" s="324"/>
      <c r="AP20" s="323"/>
      <c r="AQ20" s="324"/>
      <c r="AR20" s="323"/>
      <c r="AS20" s="396"/>
      <c r="AT20" s="323"/>
      <c r="AU20" s="324"/>
      <c r="AV20" s="323"/>
      <c r="AW20" s="324"/>
      <c r="AX20" s="263"/>
      <c r="AY20" s="102"/>
      <c r="AZ20" s="105">
        <f t="shared" si="3"/>
        <v>0</v>
      </c>
      <c r="BA20" s="105" t="str">
        <f t="shared" si="4"/>
        <v>Sammy Ball</v>
      </c>
      <c r="BB20" s="105" t="str">
        <f t="shared" si="5"/>
        <v>Sadik Mohamed Ali</v>
      </c>
    </row>
    <row r="21" spans="1:54" ht="24.95" customHeight="1" x14ac:dyDescent="0.25">
      <c r="A21" s="328"/>
      <c r="B21" s="322"/>
      <c r="C21" s="323"/>
      <c r="D21" s="324"/>
      <c r="E21" s="323"/>
      <c r="F21" s="324"/>
      <c r="G21" s="323"/>
      <c r="H21" s="324"/>
      <c r="I21" s="323"/>
      <c r="J21" s="324"/>
      <c r="K21" s="323"/>
      <c r="L21" s="324"/>
      <c r="M21" s="323"/>
      <c r="N21" s="392"/>
      <c r="O21" s="386" t="s">
        <v>587</v>
      </c>
      <c r="P21" s="322"/>
      <c r="Q21" s="323" t="s">
        <v>1</v>
      </c>
      <c r="R21" s="324"/>
      <c r="S21" s="323"/>
      <c r="T21" s="324"/>
      <c r="U21" s="323"/>
      <c r="V21" s="324"/>
      <c r="W21" s="323"/>
      <c r="X21" s="324"/>
      <c r="Y21" s="323"/>
      <c r="Z21" s="324"/>
      <c r="AA21" s="323"/>
      <c r="AB21" s="393"/>
      <c r="AC21" s="323"/>
      <c r="AD21" s="394">
        <v>4</v>
      </c>
      <c r="AE21" s="395"/>
      <c r="AF21" s="386" t="s">
        <v>588</v>
      </c>
      <c r="AG21" s="322"/>
      <c r="AH21" s="323" t="s">
        <v>0</v>
      </c>
      <c r="AI21" s="324" t="s">
        <v>0</v>
      </c>
      <c r="AJ21" s="323"/>
      <c r="AK21" s="324"/>
      <c r="AL21" s="323"/>
      <c r="AM21" s="324"/>
      <c r="AN21" s="323"/>
      <c r="AO21" s="324"/>
      <c r="AP21" s="323"/>
      <c r="AQ21" s="324"/>
      <c r="AR21" s="323"/>
      <c r="AS21" s="396"/>
      <c r="AT21" s="323"/>
      <c r="AU21" s="324"/>
      <c r="AV21" s="323"/>
      <c r="AW21" s="324">
        <v>3</v>
      </c>
      <c r="AX21" s="263"/>
      <c r="AY21" s="102"/>
      <c r="AZ21" s="105">
        <f t="shared" si="3"/>
        <v>0</v>
      </c>
      <c r="BA21" s="105" t="str">
        <f t="shared" si="4"/>
        <v>Tariq Skeete</v>
      </c>
      <c r="BB21" s="105" t="str">
        <f t="shared" si="5"/>
        <v>Sam Elwood</v>
      </c>
    </row>
    <row r="22" spans="1:54" ht="24.95" customHeight="1" x14ac:dyDescent="0.25">
      <c r="A22" s="328"/>
      <c r="B22" s="322"/>
      <c r="C22" s="323"/>
      <c r="D22" s="324"/>
      <c r="E22" s="323"/>
      <c r="F22" s="324"/>
      <c r="G22" s="323"/>
      <c r="H22" s="324"/>
      <c r="I22" s="323"/>
      <c r="J22" s="324"/>
      <c r="K22" s="323"/>
      <c r="L22" s="324"/>
      <c r="M22" s="323"/>
      <c r="N22" s="392"/>
      <c r="O22" s="386" t="s">
        <v>589</v>
      </c>
      <c r="P22" s="322">
        <v>766</v>
      </c>
      <c r="Q22" s="323"/>
      <c r="R22" s="324"/>
      <c r="S22" s="323"/>
      <c r="T22" s="324"/>
      <c r="U22" s="323"/>
      <c r="V22" s="324" t="s">
        <v>438</v>
      </c>
      <c r="W22" s="323" t="s">
        <v>438</v>
      </c>
      <c r="X22" s="324"/>
      <c r="Y22" s="323"/>
      <c r="Z22" s="324"/>
      <c r="AA22" s="323"/>
      <c r="AB22" s="393" t="s">
        <v>438</v>
      </c>
      <c r="AC22" s="323"/>
      <c r="AD22" s="394" t="s">
        <v>438</v>
      </c>
      <c r="AE22" s="395"/>
      <c r="AF22" s="386" t="s">
        <v>590</v>
      </c>
      <c r="AG22" s="322">
        <v>775</v>
      </c>
      <c r="AH22" s="323"/>
      <c r="AI22" s="324"/>
      <c r="AJ22" s="323"/>
      <c r="AK22" s="324"/>
      <c r="AL22" s="323"/>
      <c r="AM22" s="324"/>
      <c r="AN22" s="323"/>
      <c r="AO22" s="324"/>
      <c r="AP22" s="323"/>
      <c r="AQ22" s="324" t="s">
        <v>438</v>
      </c>
      <c r="AR22" s="323"/>
      <c r="AS22" s="396"/>
      <c r="AT22" s="323"/>
      <c r="AU22" s="324"/>
      <c r="AV22" s="323"/>
      <c r="AW22" s="324"/>
      <c r="AX22" s="263"/>
      <c r="AY22" s="102"/>
      <c r="AZ22" s="105">
        <f t="shared" si="3"/>
        <v>0</v>
      </c>
      <c r="BA22" s="105" t="str">
        <f t="shared" si="4"/>
        <v>Warren Gardner</v>
      </c>
      <c r="BB22" s="105" t="str">
        <f t="shared" si="5"/>
        <v>Sam Keys</v>
      </c>
    </row>
    <row r="23" spans="1:54" ht="24.95" customHeight="1" x14ac:dyDescent="0.25">
      <c r="A23" s="328"/>
      <c r="B23" s="322"/>
      <c r="C23" s="323"/>
      <c r="D23" s="324"/>
      <c r="E23" s="323"/>
      <c r="F23" s="324"/>
      <c r="G23" s="323"/>
      <c r="H23" s="324"/>
      <c r="I23" s="323"/>
      <c r="J23" s="324"/>
      <c r="K23" s="323"/>
      <c r="L23" s="324"/>
      <c r="M23" s="323"/>
      <c r="N23" s="392"/>
      <c r="O23" s="386"/>
      <c r="P23" s="322"/>
      <c r="Q23" s="323"/>
      <c r="R23" s="324"/>
      <c r="S23" s="323"/>
      <c r="T23" s="324"/>
      <c r="U23" s="323"/>
      <c r="V23" s="324"/>
      <c r="W23" s="323"/>
      <c r="X23" s="324"/>
      <c r="Y23" s="323"/>
      <c r="Z23" s="324"/>
      <c r="AA23" s="323"/>
      <c r="AB23" s="393"/>
      <c r="AC23" s="323"/>
      <c r="AD23" s="394"/>
      <c r="AE23" s="395"/>
      <c r="AF23" s="386" t="s">
        <v>591</v>
      </c>
      <c r="AG23" s="322">
        <v>776</v>
      </c>
      <c r="AH23" s="323"/>
      <c r="AI23" s="324"/>
      <c r="AJ23" s="323" t="s">
        <v>438</v>
      </c>
      <c r="AK23" s="324" t="s">
        <v>1</v>
      </c>
      <c r="AL23" s="323"/>
      <c r="AM23" s="324"/>
      <c r="AN23" s="323"/>
      <c r="AO23" s="324"/>
      <c r="AP23" s="323"/>
      <c r="AQ23" s="324"/>
      <c r="AR23" s="323"/>
      <c r="AS23" s="396"/>
      <c r="AT23" s="323"/>
      <c r="AU23" s="324"/>
      <c r="AV23" s="323"/>
      <c r="AW23" s="324"/>
      <c r="AX23" s="263"/>
      <c r="AY23" s="102"/>
      <c r="AZ23" s="105">
        <f t="shared" si="3"/>
        <v>0</v>
      </c>
      <c r="BA23" s="105">
        <f t="shared" si="4"/>
        <v>0</v>
      </c>
      <c r="BB23" s="105" t="str">
        <f t="shared" si="5"/>
        <v>Sam Kral-Waters</v>
      </c>
    </row>
    <row r="24" spans="1:54" ht="24.95" customHeight="1" x14ac:dyDescent="0.25">
      <c r="A24" s="328"/>
      <c r="B24" s="322"/>
      <c r="C24" s="323"/>
      <c r="D24" s="324"/>
      <c r="E24" s="323"/>
      <c r="F24" s="324"/>
      <c r="G24" s="323"/>
      <c r="H24" s="324"/>
      <c r="I24" s="323"/>
      <c r="J24" s="324"/>
      <c r="K24" s="323"/>
      <c r="L24" s="324"/>
      <c r="M24" s="323"/>
      <c r="N24" s="392"/>
      <c r="O24" s="386"/>
      <c r="P24" s="322"/>
      <c r="Q24" s="323"/>
      <c r="R24" s="324"/>
      <c r="S24" s="323"/>
      <c r="T24" s="324"/>
      <c r="U24" s="323"/>
      <c r="V24" s="324"/>
      <c r="W24" s="323"/>
      <c r="X24" s="324"/>
      <c r="Y24" s="323"/>
      <c r="Z24" s="324"/>
      <c r="AA24" s="323"/>
      <c r="AB24" s="393"/>
      <c r="AC24" s="323"/>
      <c r="AD24" s="394"/>
      <c r="AE24" s="395"/>
      <c r="AF24" s="386" t="s">
        <v>592</v>
      </c>
      <c r="AG24" s="322">
        <v>777</v>
      </c>
      <c r="AH24" s="323" t="s">
        <v>438</v>
      </c>
      <c r="AI24" s="324" t="s">
        <v>438</v>
      </c>
      <c r="AJ24" s="323"/>
      <c r="AK24" s="324"/>
      <c r="AL24" s="323"/>
      <c r="AM24" s="324"/>
      <c r="AN24" s="323"/>
      <c r="AO24" s="324"/>
      <c r="AP24" s="323"/>
      <c r="AQ24" s="324"/>
      <c r="AR24" s="323"/>
      <c r="AS24" s="396"/>
      <c r="AT24" s="323"/>
      <c r="AU24" s="324"/>
      <c r="AV24" s="323"/>
      <c r="AW24" s="324"/>
      <c r="AX24" s="263"/>
      <c r="AY24" s="102"/>
      <c r="AZ24" s="105">
        <f t="shared" si="3"/>
        <v>0</v>
      </c>
      <c r="BA24" s="105">
        <f t="shared" si="4"/>
        <v>0</v>
      </c>
      <c r="BB24" s="105" t="str">
        <f t="shared" si="5"/>
        <v>Thomas Anderson</v>
      </c>
    </row>
    <row r="25" spans="1:54" ht="24.95" customHeight="1" x14ac:dyDescent="0.25">
      <c r="A25" s="328"/>
      <c r="B25" s="322"/>
      <c r="C25" s="323"/>
      <c r="D25" s="324"/>
      <c r="E25" s="323"/>
      <c r="F25" s="324"/>
      <c r="G25" s="323"/>
      <c r="H25" s="324"/>
      <c r="I25" s="323"/>
      <c r="J25" s="324"/>
      <c r="K25" s="323"/>
      <c r="L25" s="324"/>
      <c r="M25" s="323"/>
      <c r="N25" s="392"/>
      <c r="O25" s="386"/>
      <c r="P25" s="322"/>
      <c r="Q25" s="323"/>
      <c r="R25" s="324"/>
      <c r="S25" s="323"/>
      <c r="T25" s="324"/>
      <c r="U25" s="323"/>
      <c r="V25" s="324"/>
      <c r="W25" s="323"/>
      <c r="X25" s="324"/>
      <c r="Y25" s="323"/>
      <c r="Z25" s="324"/>
      <c r="AA25" s="323"/>
      <c r="AB25" s="393"/>
      <c r="AC25" s="323"/>
      <c r="AD25" s="394"/>
      <c r="AE25" s="395"/>
      <c r="AF25" s="386" t="s">
        <v>593</v>
      </c>
      <c r="AG25" s="322"/>
      <c r="AH25" s="323"/>
      <c r="AI25" s="324"/>
      <c r="AJ25" s="323"/>
      <c r="AK25" s="324"/>
      <c r="AL25" s="323"/>
      <c r="AM25" s="324"/>
      <c r="AN25" s="323"/>
      <c r="AO25" s="324"/>
      <c r="AP25" s="323"/>
      <c r="AQ25" s="324" t="s">
        <v>1</v>
      </c>
      <c r="AR25" s="323"/>
      <c r="AS25" s="396"/>
      <c r="AT25" s="323"/>
      <c r="AU25" s="324"/>
      <c r="AV25" s="323"/>
      <c r="AW25" s="324"/>
      <c r="AX25" s="263"/>
      <c r="AY25" s="102"/>
      <c r="AZ25" s="105">
        <f t="shared" si="3"/>
        <v>0</v>
      </c>
      <c r="BA25" s="105">
        <f t="shared" si="4"/>
        <v>0</v>
      </c>
      <c r="BB25" s="105" t="str">
        <f t="shared" si="5"/>
        <v>Toby Irving</v>
      </c>
    </row>
    <row r="26" spans="1:54" ht="24.95" customHeight="1" x14ac:dyDescent="0.25">
      <c r="A26" s="328"/>
      <c r="B26" s="322"/>
      <c r="C26" s="323"/>
      <c r="D26" s="324"/>
      <c r="E26" s="323"/>
      <c r="F26" s="324"/>
      <c r="G26" s="323"/>
      <c r="H26" s="324"/>
      <c r="I26" s="323"/>
      <c r="J26" s="324"/>
      <c r="K26" s="323"/>
      <c r="L26" s="324"/>
      <c r="M26" s="323"/>
      <c r="N26" s="392"/>
      <c r="O26" s="386"/>
      <c r="P26" s="322"/>
      <c r="Q26" s="323"/>
      <c r="R26" s="324"/>
      <c r="S26" s="323"/>
      <c r="T26" s="324"/>
      <c r="U26" s="323"/>
      <c r="V26" s="324"/>
      <c r="W26" s="323"/>
      <c r="X26" s="324"/>
      <c r="Y26" s="323"/>
      <c r="Z26" s="324"/>
      <c r="AA26" s="323"/>
      <c r="AB26" s="393"/>
      <c r="AC26" s="323"/>
      <c r="AD26" s="394"/>
      <c r="AE26" s="395"/>
      <c r="AF26" s="386" t="s">
        <v>594</v>
      </c>
      <c r="AG26" s="322"/>
      <c r="AH26" s="323"/>
      <c r="AI26" s="324"/>
      <c r="AJ26" s="323" t="s">
        <v>1</v>
      </c>
      <c r="AK26" s="324" t="s">
        <v>0</v>
      </c>
      <c r="AL26" s="323"/>
      <c r="AM26" s="324"/>
      <c r="AN26" s="323"/>
      <c r="AO26" s="324"/>
      <c r="AP26" s="323"/>
      <c r="AQ26" s="324"/>
      <c r="AR26" s="323"/>
      <c r="AS26" s="396"/>
      <c r="AT26" s="323"/>
      <c r="AU26" s="324"/>
      <c r="AV26" s="323"/>
      <c r="AW26" s="324"/>
      <c r="AX26" s="263"/>
      <c r="AY26" s="102"/>
      <c r="AZ26" s="105">
        <f t="shared" si="3"/>
        <v>0</v>
      </c>
      <c r="BA26" s="105">
        <f t="shared" si="4"/>
        <v>0</v>
      </c>
      <c r="BB26" s="105" t="str">
        <f t="shared" si="5"/>
        <v>Tom Rickards</v>
      </c>
    </row>
    <row r="27" spans="1:54" ht="24.95" customHeight="1" x14ac:dyDescent="0.25">
      <c r="A27" s="265"/>
      <c r="B27" s="258"/>
      <c r="C27" s="259"/>
      <c r="D27" s="260"/>
      <c r="E27" s="259"/>
      <c r="F27" s="260"/>
      <c r="G27" s="259"/>
      <c r="H27" s="260"/>
      <c r="I27" s="259"/>
      <c r="J27" s="260"/>
      <c r="K27" s="259"/>
      <c r="L27" s="258"/>
      <c r="M27" s="259"/>
      <c r="N27" s="261"/>
      <c r="O27" s="266"/>
      <c r="P27" s="258"/>
      <c r="Q27" s="259"/>
      <c r="R27" s="260"/>
      <c r="S27" s="259"/>
      <c r="T27" s="260"/>
      <c r="U27" s="259"/>
      <c r="V27" s="260"/>
      <c r="W27" s="259"/>
      <c r="X27" s="260"/>
      <c r="Y27" s="259"/>
      <c r="Z27" s="258"/>
      <c r="AA27" s="259"/>
      <c r="AB27" s="261"/>
      <c r="AC27" s="259"/>
      <c r="AD27" s="312"/>
      <c r="AE27" s="263"/>
      <c r="AF27" s="266"/>
      <c r="AG27" s="258"/>
      <c r="AH27" s="259"/>
      <c r="AI27" s="260"/>
      <c r="AJ27" s="259"/>
      <c r="AK27" s="260"/>
      <c r="AL27" s="259"/>
      <c r="AM27" s="260"/>
      <c r="AN27" s="259"/>
      <c r="AO27" s="260"/>
      <c r="AP27" s="259"/>
      <c r="AQ27" s="258"/>
      <c r="AR27" s="259"/>
      <c r="AS27" s="261"/>
      <c r="AT27" s="259"/>
      <c r="AU27" s="260"/>
      <c r="AV27" s="259"/>
      <c r="AW27" s="260"/>
      <c r="AX27" s="263"/>
      <c r="AY27" s="102"/>
      <c r="AZ27" s="105">
        <f t="shared" si="0"/>
        <v>0</v>
      </c>
      <c r="BA27" s="105">
        <f t="shared" si="1"/>
        <v>0</v>
      </c>
      <c r="BB27" s="105">
        <f t="shared" si="2"/>
        <v>0</v>
      </c>
    </row>
    <row r="28" spans="1:54" ht="24.95" customHeight="1" x14ac:dyDescent="0.25">
      <c r="A28" s="265"/>
      <c r="B28" s="258"/>
      <c r="C28" s="259"/>
      <c r="D28" s="260"/>
      <c r="E28" s="259"/>
      <c r="F28" s="260"/>
      <c r="G28" s="259"/>
      <c r="H28" s="260"/>
      <c r="I28" s="259"/>
      <c r="J28" s="260"/>
      <c r="K28" s="259"/>
      <c r="L28" s="258"/>
      <c r="M28" s="259"/>
      <c r="N28" s="261"/>
      <c r="O28" s="266"/>
      <c r="P28" s="258"/>
      <c r="Q28" s="259"/>
      <c r="R28" s="260"/>
      <c r="S28" s="259"/>
      <c r="T28" s="260"/>
      <c r="U28" s="259"/>
      <c r="V28" s="260"/>
      <c r="W28" s="259"/>
      <c r="X28" s="260"/>
      <c r="Y28" s="259"/>
      <c r="Z28" s="258"/>
      <c r="AA28" s="259"/>
      <c r="AB28" s="261"/>
      <c r="AC28" s="259"/>
      <c r="AD28" s="312"/>
      <c r="AE28" s="263"/>
      <c r="AF28" s="266"/>
      <c r="AG28" s="258"/>
      <c r="AH28" s="259"/>
      <c r="AI28" s="260"/>
      <c r="AJ28" s="259"/>
      <c r="AK28" s="260"/>
      <c r="AL28" s="259"/>
      <c r="AM28" s="260"/>
      <c r="AN28" s="259"/>
      <c r="AO28" s="260"/>
      <c r="AP28" s="259"/>
      <c r="AQ28" s="258"/>
      <c r="AR28" s="259"/>
      <c r="AS28" s="261"/>
      <c r="AT28" s="259"/>
      <c r="AU28" s="260"/>
      <c r="AV28" s="259"/>
      <c r="AW28" s="260"/>
      <c r="AX28" s="263"/>
      <c r="AY28" s="102"/>
      <c r="AZ28" s="105">
        <f t="shared" si="0"/>
        <v>0</v>
      </c>
      <c r="BA28" s="105">
        <f t="shared" si="1"/>
        <v>0</v>
      </c>
      <c r="BB28" s="105">
        <f t="shared" si="2"/>
        <v>0</v>
      </c>
    </row>
    <row r="29" spans="1:54" ht="24.95" customHeight="1" x14ac:dyDescent="0.25">
      <c r="A29" s="265"/>
      <c r="B29" s="258"/>
      <c r="C29" s="259"/>
      <c r="D29" s="260"/>
      <c r="E29" s="259"/>
      <c r="F29" s="260"/>
      <c r="G29" s="259"/>
      <c r="H29" s="260"/>
      <c r="I29" s="259"/>
      <c r="J29" s="260"/>
      <c r="K29" s="259"/>
      <c r="L29" s="258"/>
      <c r="M29" s="259"/>
      <c r="N29" s="261"/>
      <c r="O29" s="266"/>
      <c r="P29" s="258"/>
      <c r="Q29" s="259"/>
      <c r="R29" s="260"/>
      <c r="S29" s="259"/>
      <c r="T29" s="260"/>
      <c r="U29" s="259"/>
      <c r="V29" s="260"/>
      <c r="W29" s="259"/>
      <c r="X29" s="260"/>
      <c r="Y29" s="259"/>
      <c r="Z29" s="258"/>
      <c r="AA29" s="259"/>
      <c r="AB29" s="261"/>
      <c r="AC29" s="259"/>
      <c r="AD29" s="312"/>
      <c r="AE29" s="263"/>
      <c r="AF29" s="266"/>
      <c r="AG29" s="258"/>
      <c r="AH29" s="259"/>
      <c r="AI29" s="260"/>
      <c r="AJ29" s="259"/>
      <c r="AK29" s="260"/>
      <c r="AL29" s="259"/>
      <c r="AM29" s="260"/>
      <c r="AN29" s="259"/>
      <c r="AO29" s="260"/>
      <c r="AP29" s="259"/>
      <c r="AQ29" s="258"/>
      <c r="AR29" s="259"/>
      <c r="AS29" s="261"/>
      <c r="AT29" s="259"/>
      <c r="AU29" s="260"/>
      <c r="AV29" s="259"/>
      <c r="AW29" s="260"/>
      <c r="AX29" s="263"/>
      <c r="AY29" s="102"/>
      <c r="AZ29" s="105">
        <f t="shared" si="0"/>
        <v>0</v>
      </c>
      <c r="BA29" s="105">
        <f t="shared" si="1"/>
        <v>0</v>
      </c>
      <c r="BB29" s="105">
        <f t="shared" si="2"/>
        <v>0</v>
      </c>
    </row>
    <row r="30" spans="1:54" ht="24.95" customHeight="1" x14ac:dyDescent="0.25">
      <c r="A30" s="265"/>
      <c r="B30" s="258"/>
      <c r="C30" s="259"/>
      <c r="D30" s="260"/>
      <c r="E30" s="259"/>
      <c r="F30" s="260"/>
      <c r="G30" s="259"/>
      <c r="H30" s="260"/>
      <c r="I30" s="259"/>
      <c r="J30" s="260"/>
      <c r="K30" s="259"/>
      <c r="L30" s="258"/>
      <c r="M30" s="259"/>
      <c r="N30" s="261"/>
      <c r="O30" s="266"/>
      <c r="P30" s="258"/>
      <c r="Q30" s="259"/>
      <c r="R30" s="260"/>
      <c r="S30" s="259"/>
      <c r="T30" s="260"/>
      <c r="U30" s="259"/>
      <c r="V30" s="260"/>
      <c r="W30" s="259"/>
      <c r="X30" s="260"/>
      <c r="Y30" s="259"/>
      <c r="Z30" s="258"/>
      <c r="AA30" s="259"/>
      <c r="AB30" s="261"/>
      <c r="AC30" s="259"/>
      <c r="AD30" s="312"/>
      <c r="AE30" s="263"/>
      <c r="AF30" s="266"/>
      <c r="AG30" s="258"/>
      <c r="AH30" s="259"/>
      <c r="AI30" s="260"/>
      <c r="AJ30" s="259"/>
      <c r="AK30" s="260"/>
      <c r="AL30" s="259"/>
      <c r="AM30" s="260"/>
      <c r="AN30" s="259"/>
      <c r="AO30" s="260"/>
      <c r="AP30" s="259"/>
      <c r="AQ30" s="258"/>
      <c r="AR30" s="259"/>
      <c r="AS30" s="261"/>
      <c r="AT30" s="259"/>
      <c r="AU30" s="260"/>
      <c r="AV30" s="259"/>
      <c r="AW30" s="260"/>
      <c r="AX30" s="263"/>
      <c r="AY30" s="102"/>
      <c r="AZ30" s="105">
        <f t="shared" si="0"/>
        <v>0</v>
      </c>
      <c r="BA30" s="105">
        <f t="shared" si="1"/>
        <v>0</v>
      </c>
      <c r="BB30" s="105">
        <f t="shared" si="2"/>
        <v>0</v>
      </c>
    </row>
    <row r="31" spans="1:54" ht="24.95" customHeight="1" x14ac:dyDescent="0.25">
      <c r="A31" s="265"/>
      <c r="B31" s="258"/>
      <c r="C31" s="259"/>
      <c r="D31" s="260"/>
      <c r="E31" s="259"/>
      <c r="F31" s="260"/>
      <c r="G31" s="259"/>
      <c r="H31" s="260"/>
      <c r="I31" s="259"/>
      <c r="J31" s="260"/>
      <c r="K31" s="259"/>
      <c r="L31" s="258"/>
      <c r="M31" s="259"/>
      <c r="N31" s="261"/>
      <c r="O31" s="266"/>
      <c r="P31" s="258"/>
      <c r="Q31" s="259"/>
      <c r="R31" s="260"/>
      <c r="S31" s="259"/>
      <c r="T31" s="260"/>
      <c r="U31" s="259"/>
      <c r="V31" s="260"/>
      <c r="W31" s="259"/>
      <c r="X31" s="260"/>
      <c r="Y31" s="259"/>
      <c r="Z31" s="258"/>
      <c r="AA31" s="259"/>
      <c r="AB31" s="261"/>
      <c r="AC31" s="259"/>
      <c r="AD31" s="312"/>
      <c r="AE31" s="263"/>
      <c r="AF31" s="266"/>
      <c r="AG31" s="258"/>
      <c r="AH31" s="259"/>
      <c r="AI31" s="260"/>
      <c r="AJ31" s="259"/>
      <c r="AK31" s="260"/>
      <c r="AL31" s="259"/>
      <c r="AM31" s="260"/>
      <c r="AN31" s="259"/>
      <c r="AO31" s="260"/>
      <c r="AP31" s="259"/>
      <c r="AQ31" s="258"/>
      <c r="AR31" s="259"/>
      <c r="AS31" s="261"/>
      <c r="AT31" s="259"/>
      <c r="AU31" s="260"/>
      <c r="AV31" s="259"/>
      <c r="AW31" s="260"/>
      <c r="AX31" s="263"/>
      <c r="AY31" s="102"/>
      <c r="AZ31" s="105">
        <f t="shared" si="0"/>
        <v>0</v>
      </c>
      <c r="BA31" s="105">
        <f t="shared" si="1"/>
        <v>0</v>
      </c>
      <c r="BB31" s="105">
        <f t="shared" si="2"/>
        <v>0</v>
      </c>
    </row>
    <row r="32" spans="1:54" ht="24.95" customHeight="1" x14ac:dyDescent="0.25">
      <c r="A32" s="265"/>
      <c r="B32" s="258"/>
      <c r="C32" s="259"/>
      <c r="D32" s="260"/>
      <c r="E32" s="259"/>
      <c r="F32" s="260"/>
      <c r="G32" s="259"/>
      <c r="H32" s="260"/>
      <c r="I32" s="259"/>
      <c r="J32" s="260"/>
      <c r="K32" s="259"/>
      <c r="L32" s="258"/>
      <c r="M32" s="259"/>
      <c r="N32" s="261"/>
      <c r="O32" s="266"/>
      <c r="P32" s="258"/>
      <c r="Q32" s="259"/>
      <c r="R32" s="260"/>
      <c r="S32" s="259"/>
      <c r="T32" s="260"/>
      <c r="U32" s="259"/>
      <c r="V32" s="260"/>
      <c r="W32" s="259"/>
      <c r="X32" s="260"/>
      <c r="Y32" s="259"/>
      <c r="Z32" s="258"/>
      <c r="AA32" s="259"/>
      <c r="AB32" s="261"/>
      <c r="AC32" s="259"/>
      <c r="AD32" s="312"/>
      <c r="AE32" s="263"/>
      <c r="AF32" s="266"/>
      <c r="AG32" s="258"/>
      <c r="AH32" s="259"/>
      <c r="AI32" s="260"/>
      <c r="AJ32" s="259"/>
      <c r="AK32" s="260"/>
      <c r="AL32" s="259"/>
      <c r="AM32" s="260"/>
      <c r="AN32" s="259"/>
      <c r="AO32" s="260"/>
      <c r="AP32" s="259"/>
      <c r="AQ32" s="258"/>
      <c r="AR32" s="259"/>
      <c r="AS32" s="261"/>
      <c r="AT32" s="259"/>
      <c r="AU32" s="260"/>
      <c r="AV32" s="259"/>
      <c r="AW32" s="260"/>
      <c r="AX32" s="263"/>
      <c r="AY32" s="102"/>
      <c r="AZ32" s="105">
        <f t="shared" si="0"/>
        <v>0</v>
      </c>
      <c r="BA32" s="105">
        <f t="shared" si="1"/>
        <v>0</v>
      </c>
      <c r="BB32" s="105">
        <f t="shared" si="2"/>
        <v>0</v>
      </c>
    </row>
    <row r="33" spans="1:54" ht="24.95" customHeight="1" x14ac:dyDescent="0.25">
      <c r="A33" s="265"/>
      <c r="B33" s="258"/>
      <c r="C33" s="259"/>
      <c r="D33" s="260"/>
      <c r="E33" s="259"/>
      <c r="F33" s="260"/>
      <c r="G33" s="259"/>
      <c r="H33" s="260"/>
      <c r="I33" s="259"/>
      <c r="J33" s="260"/>
      <c r="K33" s="259"/>
      <c r="L33" s="258"/>
      <c r="M33" s="259"/>
      <c r="N33" s="261"/>
      <c r="O33" s="266"/>
      <c r="P33" s="258"/>
      <c r="Q33" s="259"/>
      <c r="R33" s="260"/>
      <c r="S33" s="259"/>
      <c r="T33" s="260"/>
      <c r="U33" s="259"/>
      <c r="V33" s="260"/>
      <c r="W33" s="259"/>
      <c r="X33" s="260"/>
      <c r="Y33" s="259"/>
      <c r="Z33" s="258"/>
      <c r="AA33" s="259"/>
      <c r="AB33" s="261"/>
      <c r="AC33" s="259"/>
      <c r="AD33" s="312"/>
      <c r="AE33" s="263"/>
      <c r="AF33" s="266"/>
      <c r="AG33" s="258"/>
      <c r="AH33" s="259"/>
      <c r="AI33" s="260"/>
      <c r="AJ33" s="259"/>
      <c r="AK33" s="260"/>
      <c r="AL33" s="259"/>
      <c r="AM33" s="260"/>
      <c r="AN33" s="259"/>
      <c r="AO33" s="260"/>
      <c r="AP33" s="259"/>
      <c r="AQ33" s="258"/>
      <c r="AR33" s="259"/>
      <c r="AS33" s="261"/>
      <c r="AT33" s="259"/>
      <c r="AU33" s="260"/>
      <c r="AV33" s="259"/>
      <c r="AW33" s="260"/>
      <c r="AX33" s="263"/>
      <c r="AY33" s="102"/>
      <c r="AZ33" s="105">
        <f t="shared" si="0"/>
        <v>0</v>
      </c>
      <c r="BA33" s="105">
        <f t="shared" si="1"/>
        <v>0</v>
      </c>
      <c r="BB33" s="105">
        <f t="shared" si="2"/>
        <v>0</v>
      </c>
    </row>
    <row r="34" spans="1:54" ht="24.95" customHeight="1" x14ac:dyDescent="0.25">
      <c r="A34" s="265"/>
      <c r="B34" s="258"/>
      <c r="C34" s="259"/>
      <c r="D34" s="260"/>
      <c r="E34" s="259"/>
      <c r="F34" s="260"/>
      <c r="G34" s="259"/>
      <c r="H34" s="260"/>
      <c r="I34" s="259"/>
      <c r="J34" s="260"/>
      <c r="K34" s="259"/>
      <c r="L34" s="258"/>
      <c r="M34" s="259"/>
      <c r="N34" s="261"/>
      <c r="O34" s="266"/>
      <c r="P34" s="258"/>
      <c r="Q34" s="259"/>
      <c r="R34" s="260"/>
      <c r="S34" s="259"/>
      <c r="T34" s="260"/>
      <c r="U34" s="259"/>
      <c r="V34" s="260"/>
      <c r="W34" s="259"/>
      <c r="X34" s="260"/>
      <c r="Y34" s="259"/>
      <c r="Z34" s="258"/>
      <c r="AA34" s="259"/>
      <c r="AB34" s="261"/>
      <c r="AC34" s="259"/>
      <c r="AD34" s="312"/>
      <c r="AE34" s="263"/>
      <c r="AF34" s="266"/>
      <c r="AG34" s="258"/>
      <c r="AH34" s="259"/>
      <c r="AI34" s="260"/>
      <c r="AJ34" s="259"/>
      <c r="AK34" s="260"/>
      <c r="AL34" s="259"/>
      <c r="AM34" s="260"/>
      <c r="AN34" s="259"/>
      <c r="AO34" s="260"/>
      <c r="AP34" s="259"/>
      <c r="AQ34" s="258"/>
      <c r="AR34" s="259"/>
      <c r="AS34" s="261"/>
      <c r="AT34" s="259"/>
      <c r="AU34" s="260"/>
      <c r="AV34" s="259"/>
      <c r="AW34" s="260"/>
      <c r="AX34" s="263"/>
      <c r="AY34" s="102"/>
      <c r="AZ34" s="105">
        <f>A34</f>
        <v>0</v>
      </c>
      <c r="BA34" s="105">
        <f>O34</f>
        <v>0</v>
      </c>
      <c r="BB34" s="105">
        <f>AF34</f>
        <v>0</v>
      </c>
    </row>
    <row r="35" spans="1:54" ht="24.95" customHeight="1" x14ac:dyDescent="0.25">
      <c r="A35" s="265"/>
      <c r="B35" s="258"/>
      <c r="C35" s="259"/>
      <c r="D35" s="260"/>
      <c r="E35" s="259"/>
      <c r="F35" s="260"/>
      <c r="G35" s="259"/>
      <c r="H35" s="260"/>
      <c r="I35" s="259"/>
      <c r="J35" s="260"/>
      <c r="K35" s="259"/>
      <c r="L35" s="258"/>
      <c r="M35" s="259"/>
      <c r="N35" s="261"/>
      <c r="O35" s="266"/>
      <c r="P35" s="258"/>
      <c r="Q35" s="259"/>
      <c r="R35" s="260"/>
      <c r="S35" s="259"/>
      <c r="T35" s="260"/>
      <c r="U35" s="259"/>
      <c r="V35" s="260"/>
      <c r="W35" s="259"/>
      <c r="X35" s="260"/>
      <c r="Y35" s="259"/>
      <c r="Z35" s="258"/>
      <c r="AA35" s="259"/>
      <c r="AB35" s="261"/>
      <c r="AC35" s="259"/>
      <c r="AD35" s="312"/>
      <c r="AE35" s="263"/>
      <c r="AF35" s="266"/>
      <c r="AG35" s="258"/>
      <c r="AH35" s="259"/>
      <c r="AI35" s="260"/>
      <c r="AJ35" s="259"/>
      <c r="AK35" s="260"/>
      <c r="AL35" s="259"/>
      <c r="AM35" s="260"/>
      <c r="AN35" s="259"/>
      <c r="AO35" s="260"/>
      <c r="AP35" s="259"/>
      <c r="AQ35" s="258"/>
      <c r="AR35" s="259"/>
      <c r="AS35" s="261"/>
      <c r="AT35" s="259"/>
      <c r="AU35" s="260"/>
      <c r="AV35" s="259"/>
      <c r="AW35" s="260"/>
      <c r="AX35" s="263"/>
      <c r="AY35" s="102"/>
      <c r="AZ35" s="105">
        <f>A35</f>
        <v>0</v>
      </c>
      <c r="BA35" s="105">
        <f>O35</f>
        <v>0</v>
      </c>
      <c r="BB35" s="105">
        <f>AF35</f>
        <v>0</v>
      </c>
    </row>
    <row r="36" spans="1:54" ht="24.95" customHeight="1" x14ac:dyDescent="0.25">
      <c r="A36" s="265"/>
      <c r="B36" s="258"/>
      <c r="C36" s="259"/>
      <c r="D36" s="260"/>
      <c r="E36" s="259"/>
      <c r="F36" s="260"/>
      <c r="G36" s="259"/>
      <c r="H36" s="260"/>
      <c r="I36" s="259"/>
      <c r="J36" s="260"/>
      <c r="K36" s="259"/>
      <c r="L36" s="258"/>
      <c r="M36" s="259"/>
      <c r="N36" s="261"/>
      <c r="O36" s="266"/>
      <c r="P36" s="258"/>
      <c r="Q36" s="259"/>
      <c r="R36" s="260"/>
      <c r="S36" s="259"/>
      <c r="T36" s="260"/>
      <c r="U36" s="259"/>
      <c r="V36" s="260"/>
      <c r="W36" s="259"/>
      <c r="X36" s="260"/>
      <c r="Y36" s="259"/>
      <c r="Z36" s="258"/>
      <c r="AA36" s="259"/>
      <c r="AB36" s="261"/>
      <c r="AC36" s="259"/>
      <c r="AD36" s="312"/>
      <c r="AE36" s="263"/>
      <c r="AF36" s="266"/>
      <c r="AG36" s="258"/>
      <c r="AH36" s="259"/>
      <c r="AI36" s="260"/>
      <c r="AJ36" s="259"/>
      <c r="AK36" s="260"/>
      <c r="AL36" s="259"/>
      <c r="AM36" s="260"/>
      <c r="AN36" s="259"/>
      <c r="AO36" s="260"/>
      <c r="AP36" s="259"/>
      <c r="AQ36" s="258"/>
      <c r="AR36" s="259"/>
      <c r="AS36" s="261"/>
      <c r="AT36" s="259"/>
      <c r="AU36" s="260"/>
      <c r="AV36" s="259"/>
      <c r="AW36" s="260"/>
      <c r="AX36" s="263"/>
      <c r="AY36" s="102"/>
      <c r="AZ36" s="105">
        <f>A36</f>
        <v>0</v>
      </c>
      <c r="BA36" s="105">
        <f>O36</f>
        <v>0</v>
      </c>
      <c r="BB36" s="105">
        <f>AF36</f>
        <v>0</v>
      </c>
    </row>
    <row r="37" spans="1:54" ht="24.95" customHeight="1" x14ac:dyDescent="0.25">
      <c r="A37" s="265"/>
      <c r="B37" s="258"/>
      <c r="C37" s="259"/>
      <c r="D37" s="260"/>
      <c r="E37" s="259"/>
      <c r="F37" s="260"/>
      <c r="G37" s="259"/>
      <c r="H37" s="260"/>
      <c r="I37" s="259"/>
      <c r="J37" s="260"/>
      <c r="K37" s="259"/>
      <c r="L37" s="258"/>
      <c r="M37" s="259"/>
      <c r="N37" s="261"/>
      <c r="O37" s="266"/>
      <c r="P37" s="258"/>
      <c r="Q37" s="259"/>
      <c r="R37" s="260"/>
      <c r="S37" s="259"/>
      <c r="T37" s="260"/>
      <c r="U37" s="259"/>
      <c r="V37" s="260"/>
      <c r="W37" s="259"/>
      <c r="X37" s="260"/>
      <c r="Y37" s="259"/>
      <c r="Z37" s="258"/>
      <c r="AA37" s="259"/>
      <c r="AB37" s="261"/>
      <c r="AC37" s="259"/>
      <c r="AD37" s="312"/>
      <c r="AE37" s="263"/>
      <c r="AF37" s="266"/>
      <c r="AG37" s="258"/>
      <c r="AH37" s="259"/>
      <c r="AI37" s="260"/>
      <c r="AJ37" s="259"/>
      <c r="AK37" s="260"/>
      <c r="AL37" s="259"/>
      <c r="AM37" s="260"/>
      <c r="AN37" s="259"/>
      <c r="AO37" s="260"/>
      <c r="AP37" s="259"/>
      <c r="AQ37" s="258"/>
      <c r="AR37" s="259"/>
      <c r="AS37" s="261"/>
      <c r="AT37" s="259"/>
      <c r="AU37" s="260"/>
      <c r="AV37" s="259"/>
      <c r="AW37" s="260"/>
      <c r="AX37" s="263"/>
      <c r="AY37" s="102"/>
      <c r="AZ37" s="105">
        <f>A37</f>
        <v>0</v>
      </c>
      <c r="BA37" s="105">
        <f>O37</f>
        <v>0</v>
      </c>
      <c r="BB37" s="105">
        <f>AF37</f>
        <v>0</v>
      </c>
    </row>
    <row r="38" spans="1:54" ht="24.95" customHeight="1" x14ac:dyDescent="0.25">
      <c r="A38" s="265"/>
      <c r="B38" s="258"/>
      <c r="C38" s="259"/>
      <c r="D38" s="260"/>
      <c r="E38" s="259"/>
      <c r="F38" s="260"/>
      <c r="G38" s="259"/>
      <c r="H38" s="260"/>
      <c r="I38" s="259"/>
      <c r="J38" s="260"/>
      <c r="K38" s="259"/>
      <c r="L38" s="258"/>
      <c r="M38" s="259"/>
      <c r="N38" s="261"/>
      <c r="O38" s="266"/>
      <c r="P38" s="258"/>
      <c r="Q38" s="259"/>
      <c r="R38" s="260"/>
      <c r="S38" s="259"/>
      <c r="T38" s="260"/>
      <c r="U38" s="259"/>
      <c r="V38" s="260"/>
      <c r="W38" s="259"/>
      <c r="X38" s="260"/>
      <c r="Y38" s="259"/>
      <c r="Z38" s="258"/>
      <c r="AA38" s="259"/>
      <c r="AB38" s="260"/>
      <c r="AC38" s="259"/>
      <c r="AD38" s="312"/>
      <c r="AE38" s="263"/>
      <c r="AF38" s="266"/>
      <c r="AG38" s="258"/>
      <c r="AH38" s="259"/>
      <c r="AI38" s="260"/>
      <c r="AJ38" s="259"/>
      <c r="AK38" s="260"/>
      <c r="AL38" s="259"/>
      <c r="AM38" s="260"/>
      <c r="AN38" s="259"/>
      <c r="AO38" s="260"/>
      <c r="AP38" s="259"/>
      <c r="AQ38" s="260"/>
      <c r="AR38" s="259"/>
      <c r="AS38" s="260"/>
      <c r="AT38" s="259"/>
      <c r="AU38" s="260"/>
      <c r="AV38" s="259"/>
      <c r="AW38" s="260"/>
      <c r="AX38" s="263"/>
      <c r="AY38" s="102"/>
      <c r="AZ38" s="105">
        <f>A38</f>
        <v>0</v>
      </c>
      <c r="BA38" s="105">
        <f>O38</f>
        <v>0</v>
      </c>
      <c r="BB38" s="105">
        <f>AF38</f>
        <v>0</v>
      </c>
    </row>
    <row r="39" spans="1:54" ht="24.95" customHeight="1" x14ac:dyDescent="0.25">
      <c r="A39" s="265"/>
      <c r="B39" s="258"/>
      <c r="C39" s="259"/>
      <c r="D39" s="260"/>
      <c r="E39" s="259"/>
      <c r="F39" s="260"/>
      <c r="G39" s="259"/>
      <c r="H39" s="260"/>
      <c r="I39" s="259"/>
      <c r="J39" s="260"/>
      <c r="K39" s="259"/>
      <c r="L39" s="258"/>
      <c r="M39" s="259"/>
      <c r="N39" s="261"/>
      <c r="O39" s="266"/>
      <c r="P39" s="258"/>
      <c r="Q39" s="259"/>
      <c r="R39" s="260"/>
      <c r="S39" s="259"/>
      <c r="T39" s="260"/>
      <c r="U39" s="259"/>
      <c r="V39" s="260"/>
      <c r="W39" s="259"/>
      <c r="X39" s="260"/>
      <c r="Y39" s="259"/>
      <c r="Z39" s="258"/>
      <c r="AA39" s="259"/>
      <c r="AB39" s="260"/>
      <c r="AC39" s="259"/>
      <c r="AD39" s="312"/>
      <c r="AE39" s="263"/>
      <c r="AF39" s="266"/>
      <c r="AG39" s="258"/>
      <c r="AH39" s="259"/>
      <c r="AI39" s="260"/>
      <c r="AJ39" s="259"/>
      <c r="AK39" s="260"/>
      <c r="AL39" s="259"/>
      <c r="AM39" s="260"/>
      <c r="AN39" s="259"/>
      <c r="AO39" s="260"/>
      <c r="AP39" s="259"/>
      <c r="AQ39" s="260"/>
      <c r="AR39" s="259"/>
      <c r="AS39" s="260"/>
      <c r="AT39" s="259"/>
      <c r="AU39" s="260"/>
      <c r="AV39" s="259"/>
      <c r="AW39" s="260"/>
      <c r="AX39" s="263"/>
      <c r="AY39" s="102"/>
      <c r="AZ39" s="105">
        <f t="shared" si="0"/>
        <v>0</v>
      </c>
      <c r="BA39" s="105">
        <f t="shared" si="1"/>
        <v>0</v>
      </c>
      <c r="BB39" s="105">
        <f t="shared" si="2"/>
        <v>0</v>
      </c>
    </row>
    <row r="40" spans="1:54" ht="24.95" customHeight="1" x14ac:dyDescent="0.25">
      <c r="A40" s="265"/>
      <c r="B40" s="258"/>
      <c r="C40" s="259"/>
      <c r="D40" s="260"/>
      <c r="E40" s="259"/>
      <c r="F40" s="260"/>
      <c r="G40" s="259"/>
      <c r="H40" s="260"/>
      <c r="I40" s="259"/>
      <c r="J40" s="260"/>
      <c r="K40" s="259"/>
      <c r="L40" s="258"/>
      <c r="M40" s="259"/>
      <c r="N40" s="261"/>
      <c r="O40" s="266"/>
      <c r="P40" s="258"/>
      <c r="Q40" s="259"/>
      <c r="R40" s="260"/>
      <c r="S40" s="259"/>
      <c r="T40" s="260"/>
      <c r="U40" s="259"/>
      <c r="V40" s="260"/>
      <c r="W40" s="259"/>
      <c r="X40" s="260"/>
      <c r="Y40" s="259"/>
      <c r="Z40" s="258"/>
      <c r="AA40" s="259"/>
      <c r="AB40" s="260"/>
      <c r="AC40" s="259"/>
      <c r="AD40" s="312"/>
      <c r="AE40" s="263"/>
      <c r="AF40" s="266"/>
      <c r="AG40" s="258"/>
      <c r="AH40" s="259"/>
      <c r="AI40" s="260"/>
      <c r="AJ40" s="259"/>
      <c r="AK40" s="260"/>
      <c r="AL40" s="259"/>
      <c r="AM40" s="260"/>
      <c r="AN40" s="259"/>
      <c r="AO40" s="260"/>
      <c r="AP40" s="259"/>
      <c r="AQ40" s="260"/>
      <c r="AR40" s="259"/>
      <c r="AS40" s="260"/>
      <c r="AT40" s="259"/>
      <c r="AU40" s="260"/>
      <c r="AV40" s="259"/>
      <c r="AW40" s="260"/>
      <c r="AX40" s="263"/>
      <c r="AY40" s="102"/>
      <c r="AZ40" s="105">
        <f t="shared" si="0"/>
        <v>0</v>
      </c>
      <c r="BA40" s="105">
        <f t="shared" si="1"/>
        <v>0</v>
      </c>
      <c r="BB40" s="105">
        <f t="shared" si="2"/>
        <v>0</v>
      </c>
    </row>
    <row r="41" spans="1:54" ht="24.95" customHeight="1" x14ac:dyDescent="0.25">
      <c r="A41" s="265"/>
      <c r="B41" s="258"/>
      <c r="C41" s="259"/>
      <c r="D41" s="260"/>
      <c r="E41" s="259"/>
      <c r="F41" s="260"/>
      <c r="G41" s="259"/>
      <c r="H41" s="260"/>
      <c r="I41" s="259"/>
      <c r="J41" s="260"/>
      <c r="K41" s="259"/>
      <c r="L41" s="258"/>
      <c r="M41" s="259"/>
      <c r="N41" s="261"/>
      <c r="O41" s="266"/>
      <c r="P41" s="258"/>
      <c r="Q41" s="259"/>
      <c r="R41" s="260"/>
      <c r="S41" s="259"/>
      <c r="T41" s="260"/>
      <c r="U41" s="259"/>
      <c r="V41" s="260"/>
      <c r="W41" s="259"/>
      <c r="X41" s="260"/>
      <c r="Y41" s="259"/>
      <c r="Z41" s="258"/>
      <c r="AA41" s="259"/>
      <c r="AB41" s="260"/>
      <c r="AC41" s="259"/>
      <c r="AD41" s="312"/>
      <c r="AE41" s="263"/>
      <c r="AF41" s="266"/>
      <c r="AG41" s="258"/>
      <c r="AH41" s="259"/>
      <c r="AI41" s="260"/>
      <c r="AJ41" s="259"/>
      <c r="AK41" s="260"/>
      <c r="AL41" s="259"/>
      <c r="AM41" s="260"/>
      <c r="AN41" s="259"/>
      <c r="AO41" s="260"/>
      <c r="AP41" s="259"/>
      <c r="AQ41" s="260"/>
      <c r="AR41" s="259"/>
      <c r="AS41" s="260"/>
      <c r="AT41" s="259"/>
      <c r="AU41" s="260"/>
      <c r="AV41" s="259"/>
      <c r="AW41" s="260"/>
      <c r="AX41" s="263"/>
      <c r="AY41" s="102"/>
      <c r="AZ41" s="105">
        <f t="shared" si="0"/>
        <v>0</v>
      </c>
      <c r="BA41" s="105">
        <f t="shared" si="1"/>
        <v>0</v>
      </c>
      <c r="BB41" s="105">
        <f t="shared" si="2"/>
        <v>0</v>
      </c>
    </row>
    <row r="42" spans="1:54" ht="24.95" customHeight="1" x14ac:dyDescent="0.25">
      <c r="A42" s="265"/>
      <c r="B42" s="258"/>
      <c r="C42" s="259"/>
      <c r="D42" s="260"/>
      <c r="E42" s="259"/>
      <c r="F42" s="260"/>
      <c r="G42" s="259"/>
      <c r="H42" s="260"/>
      <c r="I42" s="259"/>
      <c r="J42" s="260"/>
      <c r="K42" s="259"/>
      <c r="L42" s="258"/>
      <c r="M42" s="259"/>
      <c r="N42" s="261"/>
      <c r="O42" s="266"/>
      <c r="P42" s="258"/>
      <c r="Q42" s="259"/>
      <c r="R42" s="260"/>
      <c r="S42" s="259"/>
      <c r="T42" s="260"/>
      <c r="U42" s="259"/>
      <c r="V42" s="260"/>
      <c r="W42" s="259"/>
      <c r="X42" s="260"/>
      <c r="Y42" s="259"/>
      <c r="Z42" s="258"/>
      <c r="AA42" s="259"/>
      <c r="AB42" s="260"/>
      <c r="AC42" s="259"/>
      <c r="AD42" s="312"/>
      <c r="AE42" s="263"/>
      <c r="AF42" s="266"/>
      <c r="AG42" s="258"/>
      <c r="AH42" s="259"/>
      <c r="AI42" s="260"/>
      <c r="AJ42" s="259"/>
      <c r="AK42" s="260"/>
      <c r="AL42" s="259"/>
      <c r="AM42" s="260"/>
      <c r="AN42" s="259"/>
      <c r="AO42" s="260"/>
      <c r="AP42" s="259"/>
      <c r="AQ42" s="260"/>
      <c r="AR42" s="259"/>
      <c r="AS42" s="260"/>
      <c r="AT42" s="259"/>
      <c r="AU42" s="260"/>
      <c r="AV42" s="259"/>
      <c r="AW42" s="260"/>
      <c r="AX42" s="263"/>
      <c r="AY42" s="102"/>
      <c r="AZ42" s="105">
        <f t="shared" si="0"/>
        <v>0</v>
      </c>
      <c r="BA42" s="105">
        <f t="shared" si="1"/>
        <v>0</v>
      </c>
      <c r="BB42" s="105">
        <f t="shared" si="2"/>
        <v>0</v>
      </c>
    </row>
    <row r="43" spans="1:54" ht="24.95" customHeight="1" x14ac:dyDescent="0.25">
      <c r="A43" s="265"/>
      <c r="B43" s="258"/>
      <c r="C43" s="259"/>
      <c r="D43" s="260"/>
      <c r="E43" s="259"/>
      <c r="F43" s="260"/>
      <c r="G43" s="259"/>
      <c r="H43" s="260"/>
      <c r="I43" s="259"/>
      <c r="J43" s="260"/>
      <c r="K43" s="259"/>
      <c r="L43" s="258"/>
      <c r="M43" s="259"/>
      <c r="N43" s="261"/>
      <c r="O43" s="266"/>
      <c r="P43" s="258"/>
      <c r="Q43" s="259"/>
      <c r="R43" s="260"/>
      <c r="S43" s="259"/>
      <c r="T43" s="260"/>
      <c r="U43" s="259"/>
      <c r="V43" s="260"/>
      <c r="W43" s="259"/>
      <c r="X43" s="260"/>
      <c r="Y43" s="259"/>
      <c r="Z43" s="258"/>
      <c r="AA43" s="259"/>
      <c r="AB43" s="260"/>
      <c r="AC43" s="259"/>
      <c r="AD43" s="312"/>
      <c r="AE43" s="263"/>
      <c r="AF43" s="266"/>
      <c r="AG43" s="258"/>
      <c r="AH43" s="259"/>
      <c r="AI43" s="260"/>
      <c r="AJ43" s="259"/>
      <c r="AK43" s="260"/>
      <c r="AL43" s="259"/>
      <c r="AM43" s="260"/>
      <c r="AN43" s="259"/>
      <c r="AO43" s="260"/>
      <c r="AP43" s="259"/>
      <c r="AQ43" s="260"/>
      <c r="AR43" s="259"/>
      <c r="AS43" s="260"/>
      <c r="AT43" s="259"/>
      <c r="AU43" s="260"/>
      <c r="AV43" s="259"/>
      <c r="AW43" s="260"/>
      <c r="AX43" s="263"/>
      <c r="AY43" s="102"/>
      <c r="AZ43" s="105">
        <f t="shared" si="0"/>
        <v>0</v>
      </c>
      <c r="BA43" s="105">
        <f t="shared" si="1"/>
        <v>0</v>
      </c>
      <c r="BB43" s="105">
        <f t="shared" si="2"/>
        <v>0</v>
      </c>
    </row>
    <row r="44" spans="1:54" ht="24.95" customHeight="1" x14ac:dyDescent="0.25">
      <c r="A44" s="265"/>
      <c r="B44" s="258"/>
      <c r="C44" s="259"/>
      <c r="D44" s="260"/>
      <c r="E44" s="259"/>
      <c r="F44" s="260"/>
      <c r="G44" s="259"/>
      <c r="H44" s="260"/>
      <c r="I44" s="259"/>
      <c r="J44" s="260"/>
      <c r="K44" s="259"/>
      <c r="L44" s="258"/>
      <c r="M44" s="259"/>
      <c r="N44" s="261"/>
      <c r="O44" s="266"/>
      <c r="P44" s="258"/>
      <c r="Q44" s="259"/>
      <c r="R44" s="260"/>
      <c r="S44" s="259"/>
      <c r="T44" s="260"/>
      <c r="U44" s="259"/>
      <c r="V44" s="260"/>
      <c r="W44" s="259"/>
      <c r="X44" s="260"/>
      <c r="Y44" s="259"/>
      <c r="Z44" s="258"/>
      <c r="AA44" s="259"/>
      <c r="AB44" s="260"/>
      <c r="AC44" s="259"/>
      <c r="AD44" s="312"/>
      <c r="AE44" s="263"/>
      <c r="AF44" s="266"/>
      <c r="AG44" s="258"/>
      <c r="AH44" s="259"/>
      <c r="AI44" s="260"/>
      <c r="AJ44" s="259"/>
      <c r="AK44" s="260"/>
      <c r="AL44" s="259"/>
      <c r="AM44" s="260"/>
      <c r="AN44" s="259"/>
      <c r="AO44" s="260"/>
      <c r="AP44" s="259"/>
      <c r="AQ44" s="260"/>
      <c r="AR44" s="259"/>
      <c r="AS44" s="260"/>
      <c r="AT44" s="259"/>
      <c r="AU44" s="260"/>
      <c r="AV44" s="259"/>
      <c r="AW44" s="260"/>
      <c r="AX44" s="263"/>
      <c r="AY44" s="102"/>
      <c r="AZ44" s="105">
        <f t="shared" si="0"/>
        <v>0</v>
      </c>
      <c r="BA44" s="105">
        <f t="shared" si="1"/>
        <v>0</v>
      </c>
      <c r="BB44" s="105">
        <f t="shared" si="2"/>
        <v>0</v>
      </c>
    </row>
    <row r="45" spans="1:54" ht="24.95" customHeight="1" x14ac:dyDescent="0.25">
      <c r="A45" s="265"/>
      <c r="B45" s="258"/>
      <c r="C45" s="259"/>
      <c r="D45" s="260"/>
      <c r="E45" s="259"/>
      <c r="F45" s="260"/>
      <c r="G45" s="259"/>
      <c r="H45" s="260"/>
      <c r="I45" s="259"/>
      <c r="J45" s="260"/>
      <c r="K45" s="259"/>
      <c r="L45" s="258"/>
      <c r="M45" s="259"/>
      <c r="N45" s="261"/>
      <c r="O45" s="266"/>
      <c r="P45" s="258"/>
      <c r="Q45" s="259"/>
      <c r="R45" s="260"/>
      <c r="S45" s="259"/>
      <c r="T45" s="260"/>
      <c r="U45" s="259"/>
      <c r="V45" s="260"/>
      <c r="W45" s="259"/>
      <c r="X45" s="260"/>
      <c r="Y45" s="259"/>
      <c r="Z45" s="258"/>
      <c r="AA45" s="259"/>
      <c r="AB45" s="260"/>
      <c r="AC45" s="259"/>
      <c r="AD45" s="312"/>
      <c r="AE45" s="263"/>
      <c r="AF45" s="266"/>
      <c r="AG45" s="258"/>
      <c r="AH45" s="259"/>
      <c r="AI45" s="260"/>
      <c r="AJ45" s="259"/>
      <c r="AK45" s="260"/>
      <c r="AL45" s="259"/>
      <c r="AM45" s="260"/>
      <c r="AN45" s="259"/>
      <c r="AO45" s="260"/>
      <c r="AP45" s="259"/>
      <c r="AQ45" s="260"/>
      <c r="AR45" s="259"/>
      <c r="AS45" s="260"/>
      <c r="AT45" s="259"/>
      <c r="AU45" s="260"/>
      <c r="AV45" s="259"/>
      <c r="AW45" s="260"/>
      <c r="AX45" s="263"/>
      <c r="AY45" s="102"/>
      <c r="AZ45" s="105">
        <f t="shared" si="0"/>
        <v>0</v>
      </c>
      <c r="BA45" s="105">
        <f t="shared" si="1"/>
        <v>0</v>
      </c>
      <c r="BB45" s="105">
        <f t="shared" si="2"/>
        <v>0</v>
      </c>
    </row>
    <row r="46" spans="1:54" ht="24.95" customHeight="1" x14ac:dyDescent="0.25">
      <c r="A46" s="265"/>
      <c r="B46" s="258"/>
      <c r="C46" s="259"/>
      <c r="D46" s="260"/>
      <c r="E46" s="259"/>
      <c r="F46" s="260"/>
      <c r="G46" s="259"/>
      <c r="H46" s="260"/>
      <c r="I46" s="259"/>
      <c r="J46" s="260"/>
      <c r="K46" s="259"/>
      <c r="L46" s="258"/>
      <c r="M46" s="259"/>
      <c r="N46" s="261"/>
      <c r="O46" s="266"/>
      <c r="P46" s="258"/>
      <c r="Q46" s="259"/>
      <c r="R46" s="260"/>
      <c r="S46" s="259"/>
      <c r="T46" s="260"/>
      <c r="U46" s="259"/>
      <c r="V46" s="260"/>
      <c r="W46" s="259"/>
      <c r="X46" s="260"/>
      <c r="Y46" s="259"/>
      <c r="Z46" s="258"/>
      <c r="AA46" s="259"/>
      <c r="AB46" s="260"/>
      <c r="AC46" s="259"/>
      <c r="AD46" s="312"/>
      <c r="AE46" s="263"/>
      <c r="AF46" s="266"/>
      <c r="AG46" s="258"/>
      <c r="AH46" s="259"/>
      <c r="AI46" s="260"/>
      <c r="AJ46" s="259"/>
      <c r="AK46" s="260"/>
      <c r="AL46" s="259"/>
      <c r="AM46" s="260"/>
      <c r="AN46" s="259"/>
      <c r="AO46" s="260"/>
      <c r="AP46" s="259"/>
      <c r="AQ46" s="260"/>
      <c r="AR46" s="259"/>
      <c r="AS46" s="260"/>
      <c r="AT46" s="259"/>
      <c r="AU46" s="260"/>
      <c r="AV46" s="259"/>
      <c r="AW46" s="260"/>
      <c r="AX46" s="263"/>
      <c r="AY46" s="102"/>
      <c r="AZ46" s="105">
        <f t="shared" si="0"/>
        <v>0</v>
      </c>
      <c r="BA46" s="105">
        <f t="shared" si="1"/>
        <v>0</v>
      </c>
      <c r="BB46" s="105">
        <f t="shared" si="2"/>
        <v>0</v>
      </c>
    </row>
    <row r="47" spans="1:54" ht="24.95" customHeight="1" x14ac:dyDescent="0.25">
      <c r="A47" s="265"/>
      <c r="B47" s="258"/>
      <c r="C47" s="259"/>
      <c r="D47" s="260"/>
      <c r="E47" s="259"/>
      <c r="F47" s="260"/>
      <c r="G47" s="259"/>
      <c r="H47" s="260"/>
      <c r="I47" s="259"/>
      <c r="J47" s="260"/>
      <c r="K47" s="259"/>
      <c r="L47" s="258"/>
      <c r="M47" s="259"/>
      <c r="N47" s="261"/>
      <c r="O47" s="266"/>
      <c r="P47" s="258"/>
      <c r="Q47" s="259"/>
      <c r="R47" s="260"/>
      <c r="S47" s="259"/>
      <c r="T47" s="260"/>
      <c r="U47" s="259"/>
      <c r="V47" s="260"/>
      <c r="W47" s="259"/>
      <c r="X47" s="260"/>
      <c r="Y47" s="259"/>
      <c r="Z47" s="258"/>
      <c r="AA47" s="259"/>
      <c r="AB47" s="260"/>
      <c r="AC47" s="259"/>
      <c r="AD47" s="312"/>
      <c r="AE47" s="263"/>
      <c r="AF47" s="266"/>
      <c r="AG47" s="258"/>
      <c r="AH47" s="259"/>
      <c r="AI47" s="260"/>
      <c r="AJ47" s="259"/>
      <c r="AK47" s="260"/>
      <c r="AL47" s="259"/>
      <c r="AM47" s="260"/>
      <c r="AN47" s="259"/>
      <c r="AO47" s="260"/>
      <c r="AP47" s="259"/>
      <c r="AQ47" s="260"/>
      <c r="AR47" s="259"/>
      <c r="AS47" s="260"/>
      <c r="AT47" s="259"/>
      <c r="AU47" s="260"/>
      <c r="AV47" s="259"/>
      <c r="AW47" s="260"/>
      <c r="AX47" s="263"/>
      <c r="AY47" s="102"/>
      <c r="AZ47" s="105">
        <f t="shared" si="0"/>
        <v>0</v>
      </c>
      <c r="BA47" s="105">
        <f t="shared" si="1"/>
        <v>0</v>
      </c>
      <c r="BB47" s="105">
        <f t="shared" si="2"/>
        <v>0</v>
      </c>
    </row>
    <row r="48" spans="1:54" ht="24.95" customHeight="1" x14ac:dyDescent="0.25">
      <c r="A48" s="265"/>
      <c r="B48" s="258"/>
      <c r="C48" s="259"/>
      <c r="D48" s="260"/>
      <c r="E48" s="259"/>
      <c r="F48" s="260"/>
      <c r="G48" s="259"/>
      <c r="H48" s="260"/>
      <c r="I48" s="259"/>
      <c r="J48" s="260"/>
      <c r="K48" s="259"/>
      <c r="L48" s="258"/>
      <c r="M48" s="259"/>
      <c r="N48" s="261"/>
      <c r="O48" s="266"/>
      <c r="P48" s="258"/>
      <c r="Q48" s="259"/>
      <c r="R48" s="260"/>
      <c r="S48" s="259"/>
      <c r="T48" s="260"/>
      <c r="U48" s="259"/>
      <c r="V48" s="260"/>
      <c r="W48" s="259"/>
      <c r="X48" s="260"/>
      <c r="Y48" s="259"/>
      <c r="Z48" s="258"/>
      <c r="AA48" s="259"/>
      <c r="AB48" s="260"/>
      <c r="AC48" s="259"/>
      <c r="AD48" s="312"/>
      <c r="AE48" s="263"/>
      <c r="AF48" s="266"/>
      <c r="AG48" s="258"/>
      <c r="AH48" s="259"/>
      <c r="AI48" s="260"/>
      <c r="AJ48" s="259"/>
      <c r="AK48" s="260"/>
      <c r="AL48" s="259"/>
      <c r="AM48" s="260"/>
      <c r="AN48" s="259"/>
      <c r="AO48" s="260"/>
      <c r="AP48" s="259"/>
      <c r="AQ48" s="260"/>
      <c r="AR48" s="259"/>
      <c r="AS48" s="260"/>
      <c r="AT48" s="259"/>
      <c r="AU48" s="260"/>
      <c r="AV48" s="259"/>
      <c r="AW48" s="260"/>
      <c r="AX48" s="263"/>
      <c r="AY48" s="102"/>
      <c r="AZ48" s="105">
        <f t="shared" si="0"/>
        <v>0</v>
      </c>
      <c r="BA48" s="105">
        <f t="shared" si="1"/>
        <v>0</v>
      </c>
      <c r="BB48" s="105">
        <f t="shared" si="2"/>
        <v>0</v>
      </c>
    </row>
    <row r="49" spans="1:54" ht="24.95" customHeight="1" x14ac:dyDescent="0.25">
      <c r="A49" s="265"/>
      <c r="B49" s="258"/>
      <c r="C49" s="259"/>
      <c r="D49" s="260"/>
      <c r="E49" s="259"/>
      <c r="F49" s="260"/>
      <c r="G49" s="259"/>
      <c r="H49" s="260"/>
      <c r="I49" s="259"/>
      <c r="J49" s="260"/>
      <c r="K49" s="259"/>
      <c r="L49" s="258"/>
      <c r="M49" s="259"/>
      <c r="N49" s="261"/>
      <c r="O49" s="266"/>
      <c r="P49" s="258"/>
      <c r="Q49" s="259"/>
      <c r="R49" s="260"/>
      <c r="S49" s="259"/>
      <c r="T49" s="260"/>
      <c r="U49" s="259"/>
      <c r="V49" s="260"/>
      <c r="W49" s="259"/>
      <c r="X49" s="260"/>
      <c r="Y49" s="259"/>
      <c r="Z49" s="258"/>
      <c r="AA49" s="259"/>
      <c r="AB49" s="260"/>
      <c r="AC49" s="259"/>
      <c r="AD49" s="312"/>
      <c r="AE49" s="263"/>
      <c r="AF49" s="266"/>
      <c r="AG49" s="258"/>
      <c r="AH49" s="259"/>
      <c r="AI49" s="260"/>
      <c r="AJ49" s="259"/>
      <c r="AK49" s="260"/>
      <c r="AL49" s="259"/>
      <c r="AM49" s="260"/>
      <c r="AN49" s="259"/>
      <c r="AO49" s="260"/>
      <c r="AP49" s="259"/>
      <c r="AQ49" s="260"/>
      <c r="AR49" s="259"/>
      <c r="AS49" s="260"/>
      <c r="AT49" s="259"/>
      <c r="AU49" s="260"/>
      <c r="AV49" s="259"/>
      <c r="AW49" s="260"/>
      <c r="AX49" s="263"/>
      <c r="AY49" s="102"/>
      <c r="AZ49" s="105">
        <f t="shared" si="0"/>
        <v>0</v>
      </c>
      <c r="BA49" s="105">
        <f t="shared" si="1"/>
        <v>0</v>
      </c>
      <c r="BB49" s="105">
        <f t="shared" si="2"/>
        <v>0</v>
      </c>
    </row>
    <row r="50" spans="1:54" ht="24.95" customHeight="1" x14ac:dyDescent="0.25">
      <c r="A50" s="265"/>
      <c r="B50" s="258"/>
      <c r="C50" s="259"/>
      <c r="D50" s="260"/>
      <c r="E50" s="259"/>
      <c r="F50" s="260"/>
      <c r="G50" s="259"/>
      <c r="H50" s="260"/>
      <c r="I50" s="259"/>
      <c r="J50" s="260"/>
      <c r="K50" s="259"/>
      <c r="L50" s="258"/>
      <c r="M50" s="259"/>
      <c r="N50" s="261"/>
      <c r="O50" s="266"/>
      <c r="P50" s="258"/>
      <c r="Q50" s="259"/>
      <c r="R50" s="260"/>
      <c r="S50" s="259"/>
      <c r="T50" s="260"/>
      <c r="U50" s="259"/>
      <c r="V50" s="260"/>
      <c r="W50" s="259"/>
      <c r="X50" s="260"/>
      <c r="Y50" s="259"/>
      <c r="Z50" s="258"/>
      <c r="AA50" s="259"/>
      <c r="AB50" s="260"/>
      <c r="AC50" s="259"/>
      <c r="AD50" s="312"/>
      <c r="AE50" s="263"/>
      <c r="AF50" s="266"/>
      <c r="AG50" s="258"/>
      <c r="AH50" s="259"/>
      <c r="AI50" s="260"/>
      <c r="AJ50" s="259"/>
      <c r="AK50" s="260"/>
      <c r="AL50" s="259"/>
      <c r="AM50" s="260"/>
      <c r="AN50" s="259"/>
      <c r="AO50" s="260"/>
      <c r="AP50" s="259"/>
      <c r="AQ50" s="260"/>
      <c r="AR50" s="259"/>
      <c r="AS50" s="260"/>
      <c r="AT50" s="259"/>
      <c r="AU50" s="260"/>
      <c r="AV50" s="259"/>
      <c r="AW50" s="260"/>
      <c r="AX50" s="263"/>
      <c r="AY50" s="102"/>
      <c r="AZ50" s="105">
        <f t="shared" si="0"/>
        <v>0</v>
      </c>
      <c r="BA50" s="105">
        <f t="shared" si="1"/>
        <v>0</v>
      </c>
      <c r="BB50" s="105">
        <f t="shared" si="2"/>
        <v>0</v>
      </c>
    </row>
    <row r="51" spans="1:54" ht="24.95" customHeight="1" x14ac:dyDescent="0.25">
      <c r="A51" s="265"/>
      <c r="B51" s="258"/>
      <c r="C51" s="259"/>
      <c r="D51" s="260"/>
      <c r="E51" s="259"/>
      <c r="F51" s="260"/>
      <c r="G51" s="259"/>
      <c r="H51" s="260"/>
      <c r="I51" s="259"/>
      <c r="J51" s="260"/>
      <c r="K51" s="259"/>
      <c r="L51" s="258"/>
      <c r="M51" s="259"/>
      <c r="N51" s="261"/>
      <c r="O51" s="266"/>
      <c r="P51" s="258"/>
      <c r="Q51" s="259"/>
      <c r="R51" s="260"/>
      <c r="S51" s="259"/>
      <c r="T51" s="260"/>
      <c r="U51" s="259"/>
      <c r="V51" s="260"/>
      <c r="W51" s="259"/>
      <c r="X51" s="260"/>
      <c r="Y51" s="259"/>
      <c r="Z51" s="258"/>
      <c r="AA51" s="259"/>
      <c r="AB51" s="260"/>
      <c r="AC51" s="259"/>
      <c r="AD51" s="312"/>
      <c r="AE51" s="263"/>
      <c r="AF51" s="266"/>
      <c r="AG51" s="258"/>
      <c r="AH51" s="259"/>
      <c r="AI51" s="260"/>
      <c r="AJ51" s="259"/>
      <c r="AK51" s="260"/>
      <c r="AL51" s="259"/>
      <c r="AM51" s="260"/>
      <c r="AN51" s="259"/>
      <c r="AO51" s="260"/>
      <c r="AP51" s="259"/>
      <c r="AQ51" s="260"/>
      <c r="AR51" s="259"/>
      <c r="AS51" s="260"/>
      <c r="AT51" s="259"/>
      <c r="AU51" s="260"/>
      <c r="AV51" s="259"/>
      <c r="AW51" s="260"/>
      <c r="AX51" s="263"/>
      <c r="AY51" s="102"/>
      <c r="AZ51" s="105">
        <f t="shared" si="0"/>
        <v>0</v>
      </c>
      <c r="BA51" s="105">
        <f t="shared" si="1"/>
        <v>0</v>
      </c>
      <c r="BB51" s="105">
        <f t="shared" si="2"/>
        <v>0</v>
      </c>
    </row>
    <row r="52" spans="1:54" ht="24.95" customHeight="1" x14ac:dyDescent="0.25">
      <c r="A52" s="265"/>
      <c r="B52" s="258"/>
      <c r="C52" s="259"/>
      <c r="D52" s="260"/>
      <c r="E52" s="259"/>
      <c r="F52" s="260"/>
      <c r="G52" s="259"/>
      <c r="H52" s="260"/>
      <c r="I52" s="259"/>
      <c r="J52" s="260"/>
      <c r="K52" s="259"/>
      <c r="L52" s="258"/>
      <c r="M52" s="259"/>
      <c r="N52" s="261"/>
      <c r="O52" s="266"/>
      <c r="P52" s="258"/>
      <c r="Q52" s="259"/>
      <c r="R52" s="260"/>
      <c r="S52" s="259"/>
      <c r="T52" s="260"/>
      <c r="U52" s="259"/>
      <c r="V52" s="260"/>
      <c r="W52" s="259"/>
      <c r="X52" s="260"/>
      <c r="Y52" s="259"/>
      <c r="Z52" s="258"/>
      <c r="AA52" s="259"/>
      <c r="AB52" s="260"/>
      <c r="AC52" s="259"/>
      <c r="AD52" s="312"/>
      <c r="AE52" s="263"/>
      <c r="AF52" s="266"/>
      <c r="AG52" s="258"/>
      <c r="AH52" s="259"/>
      <c r="AI52" s="260"/>
      <c r="AJ52" s="259"/>
      <c r="AK52" s="260"/>
      <c r="AL52" s="259"/>
      <c r="AM52" s="260"/>
      <c r="AN52" s="259"/>
      <c r="AO52" s="260"/>
      <c r="AP52" s="259"/>
      <c r="AQ52" s="260"/>
      <c r="AR52" s="259"/>
      <c r="AS52" s="260"/>
      <c r="AT52" s="259"/>
      <c r="AU52" s="260"/>
      <c r="AV52" s="259"/>
      <c r="AW52" s="260"/>
      <c r="AX52" s="263"/>
      <c r="AY52" s="102"/>
      <c r="AZ52" s="105">
        <f t="shared" si="0"/>
        <v>0</v>
      </c>
      <c r="BA52" s="105">
        <f t="shared" si="1"/>
        <v>0</v>
      </c>
      <c r="BB52" s="105">
        <f t="shared" si="2"/>
        <v>0</v>
      </c>
    </row>
    <row r="53" spans="1:54" ht="24.95" customHeight="1" x14ac:dyDescent="0.25">
      <c r="A53" s="265"/>
      <c r="B53" s="258"/>
      <c r="C53" s="259"/>
      <c r="D53" s="260"/>
      <c r="E53" s="259"/>
      <c r="F53" s="260"/>
      <c r="G53" s="259"/>
      <c r="H53" s="260"/>
      <c r="I53" s="259"/>
      <c r="J53" s="260"/>
      <c r="K53" s="259"/>
      <c r="L53" s="258"/>
      <c r="M53" s="259"/>
      <c r="N53" s="261"/>
      <c r="O53" s="266"/>
      <c r="P53" s="258"/>
      <c r="Q53" s="259"/>
      <c r="R53" s="260"/>
      <c r="S53" s="259"/>
      <c r="T53" s="260"/>
      <c r="U53" s="259"/>
      <c r="V53" s="260"/>
      <c r="W53" s="259"/>
      <c r="X53" s="260"/>
      <c r="Y53" s="259"/>
      <c r="Z53" s="258"/>
      <c r="AA53" s="259"/>
      <c r="AB53" s="260"/>
      <c r="AC53" s="259"/>
      <c r="AD53" s="312"/>
      <c r="AE53" s="263"/>
      <c r="AF53" s="266"/>
      <c r="AG53" s="258"/>
      <c r="AH53" s="259"/>
      <c r="AI53" s="260"/>
      <c r="AJ53" s="259"/>
      <c r="AK53" s="260"/>
      <c r="AL53" s="259"/>
      <c r="AM53" s="260"/>
      <c r="AN53" s="259"/>
      <c r="AO53" s="260"/>
      <c r="AP53" s="259"/>
      <c r="AQ53" s="260"/>
      <c r="AR53" s="259"/>
      <c r="AS53" s="260"/>
      <c r="AT53" s="259"/>
      <c r="AU53" s="260"/>
      <c r="AV53" s="259"/>
      <c r="AW53" s="260"/>
      <c r="AX53" s="263"/>
      <c r="AY53" s="102"/>
      <c r="AZ53" s="105">
        <f t="shared" si="0"/>
        <v>0</v>
      </c>
      <c r="BA53" s="105">
        <f t="shared" si="1"/>
        <v>0</v>
      </c>
      <c r="BB53" s="105">
        <f t="shared" si="2"/>
        <v>0</v>
      </c>
    </row>
    <row r="54" spans="1:54" ht="24.95" customHeight="1" thickBot="1" x14ac:dyDescent="0.3">
      <c r="A54" s="341" t="s">
        <v>356</v>
      </c>
      <c r="B54" s="342"/>
      <c r="C54" s="343">
        <f>COUNTIF(C5:C53,"NS")</f>
        <v>2</v>
      </c>
      <c r="D54" s="343">
        <f t="shared" ref="D54:L54" si="6">COUNTIF(D5:D53,"NS")</f>
        <v>5</v>
      </c>
      <c r="E54" s="343">
        <f t="shared" si="6"/>
        <v>2</v>
      </c>
      <c r="F54" s="343">
        <f t="shared" si="6"/>
        <v>1</v>
      </c>
      <c r="G54" s="343">
        <f t="shared" si="6"/>
        <v>1</v>
      </c>
      <c r="H54" s="343">
        <f t="shared" si="6"/>
        <v>4</v>
      </c>
      <c r="I54" s="343">
        <f t="shared" si="6"/>
        <v>1</v>
      </c>
      <c r="J54" s="343">
        <f t="shared" si="6"/>
        <v>1</v>
      </c>
      <c r="K54" s="343">
        <f t="shared" si="6"/>
        <v>0</v>
      </c>
      <c r="L54" s="343">
        <f t="shared" si="6"/>
        <v>2</v>
      </c>
      <c r="M54" s="343"/>
      <c r="N54" s="344"/>
      <c r="O54" s="345" t="s">
        <v>356</v>
      </c>
      <c r="P54" s="346"/>
      <c r="Q54" s="347">
        <f>COUNTIF(Q5:Q53,"NS")</f>
        <v>2</v>
      </c>
      <c r="R54" s="347">
        <f t="shared" ref="R54:AC54" si="7">COUNTIF(R5:R53,"NS")</f>
        <v>1</v>
      </c>
      <c r="S54" s="347">
        <f t="shared" si="7"/>
        <v>1</v>
      </c>
      <c r="T54" s="347">
        <f t="shared" si="7"/>
        <v>1</v>
      </c>
      <c r="U54" s="347">
        <f t="shared" si="7"/>
        <v>0</v>
      </c>
      <c r="V54" s="347">
        <f t="shared" si="7"/>
        <v>3</v>
      </c>
      <c r="W54" s="347">
        <f t="shared" si="7"/>
        <v>2</v>
      </c>
      <c r="X54" s="347">
        <f t="shared" si="7"/>
        <v>0</v>
      </c>
      <c r="Y54" s="347">
        <f t="shared" si="7"/>
        <v>1</v>
      </c>
      <c r="Z54" s="347">
        <f t="shared" si="7"/>
        <v>0</v>
      </c>
      <c r="AA54" s="347">
        <f t="shared" si="7"/>
        <v>0</v>
      </c>
      <c r="AB54" s="347">
        <f t="shared" si="7"/>
        <v>2</v>
      </c>
      <c r="AC54" s="347">
        <f t="shared" si="7"/>
        <v>0</v>
      </c>
      <c r="AD54" s="348"/>
      <c r="AE54" s="349"/>
      <c r="AF54" s="345" t="s">
        <v>356</v>
      </c>
      <c r="AG54" s="346"/>
      <c r="AH54" s="347">
        <f>COUNTIF(AH3:AH53,"NS")</f>
        <v>7</v>
      </c>
      <c r="AI54" s="347">
        <f t="shared" ref="AI54:AW54" si="8">COUNTIF(AI3:AI53,"NS")</f>
        <v>6</v>
      </c>
      <c r="AJ54" s="347">
        <f t="shared" si="8"/>
        <v>2</v>
      </c>
      <c r="AK54" s="347">
        <f t="shared" si="8"/>
        <v>0</v>
      </c>
      <c r="AL54" s="347">
        <f t="shared" si="8"/>
        <v>0</v>
      </c>
      <c r="AM54" s="347">
        <f t="shared" si="8"/>
        <v>0</v>
      </c>
      <c r="AN54" s="347">
        <f t="shared" si="8"/>
        <v>0</v>
      </c>
      <c r="AO54" s="347">
        <f t="shared" si="8"/>
        <v>1</v>
      </c>
      <c r="AP54" s="347">
        <f t="shared" si="8"/>
        <v>0</v>
      </c>
      <c r="AQ54" s="347">
        <f t="shared" si="8"/>
        <v>1</v>
      </c>
      <c r="AR54" s="347">
        <f t="shared" si="8"/>
        <v>0</v>
      </c>
      <c r="AS54" s="347">
        <f t="shared" si="8"/>
        <v>0</v>
      </c>
      <c r="AT54" s="347">
        <f t="shared" si="8"/>
        <v>0</v>
      </c>
      <c r="AU54" s="347">
        <f t="shared" si="8"/>
        <v>0</v>
      </c>
      <c r="AV54" s="347">
        <f t="shared" si="8"/>
        <v>0</v>
      </c>
      <c r="AW54" s="347">
        <f t="shared" si="8"/>
        <v>0</v>
      </c>
      <c r="AX54" s="350"/>
      <c r="AY54" s="102"/>
      <c r="AZ54" s="105" t="str">
        <f>A54</f>
        <v>Non-scorers Count =</v>
      </c>
      <c r="BA54" s="105" t="str">
        <f>O54</f>
        <v>Non-scorers Count =</v>
      </c>
      <c r="BB54" s="105" t="str">
        <f>AF54</f>
        <v>Non-scorers Count =</v>
      </c>
    </row>
    <row r="55" spans="1:54" ht="24.95" customHeight="1" x14ac:dyDescent="0.25">
      <c r="A55" s="541"/>
      <c r="B55" s="541"/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2"/>
      <c r="AC55" s="542"/>
      <c r="AD55" s="542"/>
      <c r="AE55" s="542"/>
      <c r="AF55" s="542"/>
      <c r="AG55" s="542"/>
      <c r="AH55" s="542"/>
      <c r="AI55" s="542"/>
      <c r="AJ55" s="542"/>
      <c r="AK55" s="542"/>
      <c r="AL55" s="542"/>
      <c r="AM55" s="542"/>
      <c r="AN55" s="542"/>
      <c r="AO55" s="542"/>
      <c r="AP55" s="542"/>
      <c r="AQ55" s="542"/>
      <c r="AR55" s="542"/>
      <c r="AS55" s="542"/>
      <c r="AT55" s="542"/>
      <c r="AU55" s="542"/>
      <c r="AV55" s="542"/>
      <c r="AW55" s="542"/>
      <c r="AX55" s="542"/>
      <c r="AY55" s="102"/>
      <c r="AZ55" s="105"/>
      <c r="BA55" s="105"/>
      <c r="BB55" s="105"/>
    </row>
    <row r="56" spans="1:54" ht="24.95" customHeight="1" x14ac:dyDescent="0.25">
      <c r="A56" s="541"/>
      <c r="B56" s="541"/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  <c r="Y56" s="541"/>
      <c r="Z56" s="541"/>
      <c r="AA56" s="541"/>
      <c r="AB56" s="541"/>
      <c r="AC56" s="541"/>
      <c r="AD56" s="541"/>
      <c r="AE56" s="541"/>
      <c r="AF56" s="541"/>
      <c r="AG56" s="541"/>
      <c r="AH56" s="541"/>
      <c r="AI56" s="541"/>
      <c r="AJ56" s="541"/>
      <c r="AK56" s="541"/>
      <c r="AL56" s="541"/>
      <c r="AM56" s="541"/>
      <c r="AN56" s="541"/>
      <c r="AO56" s="541"/>
      <c r="AP56" s="541"/>
      <c r="AQ56" s="541"/>
      <c r="AR56" s="541"/>
      <c r="AS56" s="541"/>
      <c r="AT56" s="541"/>
      <c r="AU56" s="541"/>
      <c r="AV56" s="541"/>
      <c r="AW56" s="541"/>
      <c r="AX56" s="541"/>
      <c r="AY56" s="102"/>
      <c r="AZ56" s="105"/>
      <c r="BA56" s="105"/>
      <c r="BB56" s="105"/>
    </row>
    <row r="57" spans="1:54" ht="24.95" customHeight="1" x14ac:dyDescent="0.25"/>
    <row r="58" spans="1:54" ht="24.95" customHeight="1" x14ac:dyDescent="0.25"/>
    <row r="59" spans="1:54" ht="24.95" customHeight="1" x14ac:dyDescent="0.25"/>
    <row r="60" spans="1:54" ht="24.95" customHeight="1" x14ac:dyDescent="0.25"/>
    <row r="61" spans="1:54" ht="24.95" customHeight="1" x14ac:dyDescent="0.25"/>
    <row r="62" spans="1:54" ht="24.95" customHeight="1" x14ac:dyDescent="0.25"/>
    <row r="63" spans="1:54" ht="24.95" customHeight="1" x14ac:dyDescent="0.25"/>
    <row r="64" spans="1:5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</sheetData>
  <mergeCells count="8">
    <mergeCell ref="A55:AX56"/>
    <mergeCell ref="AF2:AU2"/>
    <mergeCell ref="AV2:AX2"/>
    <mergeCell ref="B1:N1"/>
    <mergeCell ref="B2:N2"/>
    <mergeCell ref="O1:AE2"/>
    <mergeCell ref="AF1:AU1"/>
    <mergeCell ref="AV1:AX1"/>
  </mergeCells>
  <phoneticPr fontId="0" type="noConversion"/>
  <conditionalFormatting sqref="B54:N54 P54:AE54 AG54:AX54">
    <cfRule type="containsText" dxfId="4" priority="1" operator="containsText" text="NS">
      <formula>NOT(ISERROR(SEARCH("NS",B54)))</formula>
    </cfRule>
  </conditionalFormatting>
  <printOptions horizontalCentered="1" verticalCentered="1"/>
  <pageMargins left="0" right="0" top="0" bottom="0" header="0" footer="0"/>
  <pageSetup paperSize="9" scale="56" fitToHeight="0" orientation="landscape" horizontalDpi="4294967295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tabColor rgb="FF00FFFF"/>
    <pageSetUpPr fitToPage="1"/>
  </sheetPr>
  <dimension ref="A1:BB56"/>
  <sheetViews>
    <sheetView zoomScale="65" zoomScaleNormal="65" workbookViewId="0">
      <selection activeCell="AD14" sqref="AD14"/>
    </sheetView>
  </sheetViews>
  <sheetFormatPr defaultColWidth="8" defaultRowHeight="15.75" x14ac:dyDescent="0.25"/>
  <cols>
    <col min="1" max="1" width="30.5703125" style="156" customWidth="1"/>
    <col min="2" max="2" width="8.85546875" style="104" customWidth="1"/>
    <col min="3" max="14" width="3.7109375" style="102" customWidth="1"/>
    <col min="15" max="15" width="30.7109375" style="104" customWidth="1"/>
    <col min="16" max="16" width="7.7109375" style="104" customWidth="1"/>
    <col min="17" max="29" width="3.7109375" style="104" customWidth="1"/>
    <col min="30" max="30" width="5.7109375" style="104" customWidth="1"/>
    <col min="31" max="31" width="3.7109375" style="104" customWidth="1"/>
    <col min="32" max="32" width="30.7109375" style="104" customWidth="1"/>
    <col min="33" max="33" width="7.7109375" style="104" customWidth="1"/>
    <col min="34" max="50" width="3.7109375" style="104" customWidth="1"/>
    <col min="51" max="51" width="8.140625" style="103" customWidth="1"/>
    <col min="52" max="52" width="25.85546875" style="103" bestFit="1" customWidth="1"/>
    <col min="53" max="53" width="26.42578125" style="103" bestFit="1" customWidth="1"/>
    <col min="54" max="54" width="18.140625" style="103" bestFit="1" customWidth="1"/>
    <col min="55" max="16384" width="8" style="103"/>
  </cols>
  <sheetData>
    <row r="1" spans="1:54" s="94" customFormat="1" ht="30" customHeight="1" x14ac:dyDescent="0.2">
      <c r="A1" s="155" t="s">
        <v>11</v>
      </c>
      <c r="B1" s="538" t="str">
        <f>'MATCH DETAILS'!B4</f>
        <v>Hosted by Hillingdon at TVAC Eton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5" t="str">
        <f>'MATCH DETAILS'!A1</f>
        <v>ALDER VALLEY BOYS LEAGUE 2018</v>
      </c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40" t="s">
        <v>248</v>
      </c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36" t="str">
        <f>'MATCH DETAILS'!D6</f>
        <v>S</v>
      </c>
      <c r="AW1" s="536"/>
      <c r="AX1" s="536"/>
      <c r="AY1" s="93"/>
    </row>
    <row r="2" spans="1:54" s="97" customFormat="1" ht="30" customHeight="1" x14ac:dyDescent="0.2">
      <c r="A2" s="155" t="s">
        <v>12</v>
      </c>
      <c r="B2" s="539" t="str">
        <f>'MATCH DETAILS'!B3</f>
        <v>6th May 2018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4" t="str">
        <f>'MATCH DETAILS'!B6</f>
        <v>Basingstoke and Mid Hants A.C.</v>
      </c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7" t="str">
        <f>'MATCH DETAILS'!E6</f>
        <v>SS</v>
      </c>
      <c r="AW2" s="537"/>
      <c r="AX2" s="537"/>
      <c r="AY2" s="96"/>
    </row>
    <row r="3" spans="1:54" s="99" customFormat="1" ht="91.5" customHeight="1" x14ac:dyDescent="0.25">
      <c r="A3" s="244" t="s">
        <v>249</v>
      </c>
      <c r="B3" s="245" t="s">
        <v>329</v>
      </c>
      <c r="C3" s="246" t="s">
        <v>2</v>
      </c>
      <c r="D3" s="247" t="s">
        <v>4</v>
      </c>
      <c r="E3" s="246" t="s">
        <v>3</v>
      </c>
      <c r="F3" s="247" t="s">
        <v>6</v>
      </c>
      <c r="G3" s="246" t="s">
        <v>154</v>
      </c>
      <c r="H3" s="247" t="s">
        <v>149</v>
      </c>
      <c r="I3" s="246" t="s">
        <v>150</v>
      </c>
      <c r="J3" s="247" t="s">
        <v>151</v>
      </c>
      <c r="K3" s="246" t="s">
        <v>152</v>
      </c>
      <c r="L3" s="247" t="s">
        <v>153</v>
      </c>
      <c r="M3" s="246" t="s">
        <v>8</v>
      </c>
      <c r="N3" s="248"/>
      <c r="O3" s="249" t="s">
        <v>250</v>
      </c>
      <c r="P3" s="245" t="s">
        <v>329</v>
      </c>
      <c r="Q3" s="246" t="s">
        <v>2</v>
      </c>
      <c r="R3" s="247" t="s">
        <v>4</v>
      </c>
      <c r="S3" s="246" t="s">
        <v>9</v>
      </c>
      <c r="T3" s="247" t="s">
        <v>3</v>
      </c>
      <c r="U3" s="246" t="s">
        <v>6</v>
      </c>
      <c r="V3" s="247" t="s">
        <v>157</v>
      </c>
      <c r="W3" s="246" t="s">
        <v>149</v>
      </c>
      <c r="X3" s="247" t="s">
        <v>150</v>
      </c>
      <c r="Y3" s="377" t="s">
        <v>292</v>
      </c>
      <c r="Z3" s="247" t="s">
        <v>151</v>
      </c>
      <c r="AA3" s="246" t="s">
        <v>152</v>
      </c>
      <c r="AB3" s="247" t="s">
        <v>153</v>
      </c>
      <c r="AC3" s="246" t="s">
        <v>156</v>
      </c>
      <c r="AD3" s="247" t="s">
        <v>8</v>
      </c>
      <c r="AE3" s="251"/>
      <c r="AF3" s="249" t="s">
        <v>251</v>
      </c>
      <c r="AG3" s="245" t="s">
        <v>329</v>
      </c>
      <c r="AH3" s="246" t="s">
        <v>2</v>
      </c>
      <c r="AI3" s="247" t="s">
        <v>4</v>
      </c>
      <c r="AJ3" s="246" t="s">
        <v>5</v>
      </c>
      <c r="AK3" s="247" t="s">
        <v>3</v>
      </c>
      <c r="AL3" s="246" t="s">
        <v>6</v>
      </c>
      <c r="AM3" s="247" t="s">
        <v>176</v>
      </c>
      <c r="AN3" s="246" t="s">
        <v>177</v>
      </c>
      <c r="AO3" s="247" t="s">
        <v>149</v>
      </c>
      <c r="AP3" s="246" t="s">
        <v>150</v>
      </c>
      <c r="AQ3" s="247" t="s">
        <v>155</v>
      </c>
      <c r="AR3" s="246" t="s">
        <v>158</v>
      </c>
      <c r="AS3" s="247" t="s">
        <v>151</v>
      </c>
      <c r="AT3" s="246" t="s">
        <v>152</v>
      </c>
      <c r="AU3" s="247" t="s">
        <v>153</v>
      </c>
      <c r="AV3" s="246" t="s">
        <v>156</v>
      </c>
      <c r="AW3" s="247" t="s">
        <v>8</v>
      </c>
      <c r="AX3" s="251"/>
      <c r="AY3" s="98"/>
    </row>
    <row r="4" spans="1:54" s="154" customFormat="1" ht="39.950000000000003" customHeight="1" x14ac:dyDescent="0.2">
      <c r="A4" s="252"/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252"/>
      <c r="P4" s="253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6"/>
      <c r="AF4" s="252"/>
      <c r="AG4" s="253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6"/>
      <c r="AY4" s="100"/>
      <c r="AZ4" s="101"/>
      <c r="BA4" s="101"/>
      <c r="BB4" s="101"/>
    </row>
    <row r="5" spans="1:54" x14ac:dyDescent="0.25">
      <c r="A5" s="328" t="s">
        <v>399</v>
      </c>
      <c r="B5" s="322"/>
      <c r="C5" s="323"/>
      <c r="D5" s="324"/>
      <c r="E5" s="323" t="s">
        <v>1</v>
      </c>
      <c r="F5" s="324"/>
      <c r="G5" s="323"/>
      <c r="H5" s="324"/>
      <c r="I5" s="323" t="s">
        <v>0</v>
      </c>
      <c r="J5" s="324"/>
      <c r="K5" s="323"/>
      <c r="L5" s="322"/>
      <c r="M5" s="379">
        <v>1</v>
      </c>
      <c r="N5" s="325"/>
      <c r="O5" s="321" t="s">
        <v>400</v>
      </c>
      <c r="P5" s="322"/>
      <c r="Q5" s="323"/>
      <c r="R5" s="324"/>
      <c r="S5" s="323"/>
      <c r="T5" s="324" t="s">
        <v>1</v>
      </c>
      <c r="U5" s="323"/>
      <c r="V5" s="324"/>
      <c r="W5" s="323"/>
      <c r="X5" s="324" t="s">
        <v>0</v>
      </c>
      <c r="Y5" s="323"/>
      <c r="Z5" s="322"/>
      <c r="AA5" s="323"/>
      <c r="AB5" s="325" t="s">
        <v>0</v>
      </c>
      <c r="AC5" s="323"/>
      <c r="AD5" s="380"/>
      <c r="AE5" s="327"/>
      <c r="AF5" s="321" t="s">
        <v>401</v>
      </c>
      <c r="AG5" s="322"/>
      <c r="AH5" s="323"/>
      <c r="AI5" s="324"/>
      <c r="AJ5" s="323"/>
      <c r="AK5" s="324"/>
      <c r="AL5" s="323" t="s">
        <v>0</v>
      </c>
      <c r="AM5" s="324"/>
      <c r="AN5" s="323"/>
      <c r="AO5" s="324"/>
      <c r="AP5" s="323"/>
      <c r="AQ5" s="322"/>
      <c r="AR5" s="323"/>
      <c r="AS5" s="325"/>
      <c r="AT5" s="323" t="s">
        <v>0</v>
      </c>
      <c r="AU5" s="324" t="s">
        <v>0</v>
      </c>
      <c r="AV5" s="323"/>
      <c r="AW5" s="324"/>
      <c r="AX5" s="263"/>
      <c r="AY5" s="102"/>
      <c r="AZ5" s="105" t="str">
        <f>A5</f>
        <v>Jack Breeds</v>
      </c>
      <c r="BA5" s="105" t="str">
        <f>O5</f>
        <v>Guy Stevens</v>
      </c>
      <c r="BB5" s="105" t="str">
        <f>AF5</f>
        <v>Joshua Kemp</v>
      </c>
    </row>
    <row r="6" spans="1:54" x14ac:dyDescent="0.25">
      <c r="A6" s="328" t="s">
        <v>402</v>
      </c>
      <c r="B6" s="322">
        <v>108</v>
      </c>
      <c r="C6" s="323"/>
      <c r="D6" s="324" t="s">
        <v>438</v>
      </c>
      <c r="E6" s="323" t="s">
        <v>438</v>
      </c>
      <c r="F6" s="324"/>
      <c r="G6" s="323"/>
      <c r="H6" s="324" t="s">
        <v>0</v>
      </c>
      <c r="I6" s="323"/>
      <c r="J6" s="324"/>
      <c r="K6" s="323"/>
      <c r="L6" s="322"/>
      <c r="M6" s="379">
        <v>2</v>
      </c>
      <c r="N6" s="325"/>
      <c r="O6" s="321" t="s">
        <v>403</v>
      </c>
      <c r="P6" s="322">
        <v>116</v>
      </c>
      <c r="Q6" s="323"/>
      <c r="R6" s="324" t="s">
        <v>438</v>
      </c>
      <c r="S6" s="323"/>
      <c r="T6" s="324" t="s">
        <v>438</v>
      </c>
      <c r="U6" s="323"/>
      <c r="V6" s="324"/>
      <c r="W6" s="323"/>
      <c r="X6" s="324"/>
      <c r="Y6" s="323"/>
      <c r="Z6" s="322"/>
      <c r="AA6" s="323"/>
      <c r="AB6" s="325"/>
      <c r="AC6" s="323"/>
      <c r="AD6" s="381"/>
      <c r="AE6" s="327"/>
      <c r="AF6" s="321" t="s">
        <v>404</v>
      </c>
      <c r="AG6" s="322"/>
      <c r="AH6" s="323"/>
      <c r="AI6" s="324"/>
      <c r="AJ6" s="323" t="s">
        <v>0</v>
      </c>
      <c r="AK6" s="324"/>
      <c r="AL6" s="323" t="s">
        <v>1</v>
      </c>
      <c r="AM6" s="324"/>
      <c r="AN6" s="323"/>
      <c r="AO6" s="324"/>
      <c r="AP6" s="323"/>
      <c r="AQ6" s="322"/>
      <c r="AR6" s="323"/>
      <c r="AS6" s="325"/>
      <c r="AT6" s="323"/>
      <c r="AU6" s="324"/>
      <c r="AV6" s="323" t="s">
        <v>0</v>
      </c>
      <c r="AW6" s="324"/>
      <c r="AX6" s="263"/>
      <c r="AY6" s="102"/>
      <c r="AZ6" s="105" t="str">
        <f t="shared" ref="AZ6:AZ53" si="0">A6</f>
        <v>Sam Jarrett</v>
      </c>
      <c r="BA6" s="105" t="str">
        <f t="shared" ref="BA6:BA53" si="1">O6</f>
        <v>Jude Harris</v>
      </c>
      <c r="BB6" s="105" t="str">
        <f t="shared" ref="BB6:BB53" si="2">AF6</f>
        <v>Alex Blackburn</v>
      </c>
    </row>
    <row r="7" spans="1:54" x14ac:dyDescent="0.25">
      <c r="A7" s="328" t="s">
        <v>405</v>
      </c>
      <c r="B7" s="322"/>
      <c r="C7" s="323" t="s">
        <v>1</v>
      </c>
      <c r="D7" s="324"/>
      <c r="E7" s="323" t="s">
        <v>0</v>
      </c>
      <c r="F7" s="324"/>
      <c r="G7" s="323"/>
      <c r="H7" s="324"/>
      <c r="I7" s="323"/>
      <c r="J7" s="324"/>
      <c r="K7" s="323"/>
      <c r="L7" s="322"/>
      <c r="M7" s="379"/>
      <c r="N7" s="325"/>
      <c r="O7" s="321" t="s">
        <v>406</v>
      </c>
      <c r="P7" s="322">
        <v>117</v>
      </c>
      <c r="Q7" s="323"/>
      <c r="R7" s="324"/>
      <c r="S7" s="323"/>
      <c r="T7" s="324" t="s">
        <v>438</v>
      </c>
      <c r="U7" s="323"/>
      <c r="V7" s="324"/>
      <c r="W7" s="323"/>
      <c r="X7" s="324"/>
      <c r="Y7" s="323"/>
      <c r="Z7" s="322" t="s">
        <v>1</v>
      </c>
      <c r="AA7" s="323"/>
      <c r="AB7" s="325"/>
      <c r="AC7" s="323"/>
      <c r="AD7" s="381"/>
      <c r="AE7" s="327"/>
      <c r="AF7" s="321" t="s">
        <v>407</v>
      </c>
      <c r="AG7" s="322">
        <v>129</v>
      </c>
      <c r="AH7" s="323" t="s">
        <v>438</v>
      </c>
      <c r="AI7" s="324" t="s">
        <v>438</v>
      </c>
      <c r="AJ7" s="323"/>
      <c r="AK7" s="324"/>
      <c r="AL7" s="323"/>
      <c r="AM7" s="324"/>
      <c r="AN7" s="323"/>
      <c r="AO7" s="324"/>
      <c r="AP7" s="323"/>
      <c r="AQ7" s="322"/>
      <c r="AR7" s="323"/>
      <c r="AS7" s="325"/>
      <c r="AT7" s="323"/>
      <c r="AU7" s="324"/>
      <c r="AV7" s="323"/>
      <c r="AW7" s="324"/>
      <c r="AX7" s="263"/>
      <c r="AY7" s="102"/>
      <c r="AZ7" s="105" t="str">
        <f t="shared" si="0"/>
        <v>Oliver Marshall</v>
      </c>
      <c r="BA7" s="105" t="str">
        <f t="shared" si="1"/>
        <v>Sam Read</v>
      </c>
      <c r="BB7" s="105" t="str">
        <f t="shared" si="2"/>
        <v>Wesley N'Dabian</v>
      </c>
    </row>
    <row r="8" spans="1:54" x14ac:dyDescent="0.25">
      <c r="A8" s="328" t="s">
        <v>408</v>
      </c>
      <c r="B8" s="322"/>
      <c r="C8" s="323"/>
      <c r="D8" s="324"/>
      <c r="E8" s="323"/>
      <c r="F8" s="324"/>
      <c r="G8" s="323"/>
      <c r="H8" s="324"/>
      <c r="I8" s="323"/>
      <c r="J8" s="324" t="s">
        <v>0</v>
      </c>
      <c r="K8" s="323"/>
      <c r="L8" s="322" t="s">
        <v>0</v>
      </c>
      <c r="M8" s="379"/>
      <c r="N8" s="325"/>
      <c r="O8" s="321" t="s">
        <v>409</v>
      </c>
      <c r="P8" s="322">
        <v>118</v>
      </c>
      <c r="Q8" s="323"/>
      <c r="R8" s="324"/>
      <c r="S8" s="323"/>
      <c r="T8" s="324" t="s">
        <v>438</v>
      </c>
      <c r="U8" s="323"/>
      <c r="V8" s="324"/>
      <c r="W8" s="323"/>
      <c r="X8" s="324"/>
      <c r="Y8" s="323"/>
      <c r="Z8" s="322"/>
      <c r="AA8" s="323" t="s">
        <v>1</v>
      </c>
      <c r="AB8" s="325" t="s">
        <v>1</v>
      </c>
      <c r="AC8" s="323"/>
      <c r="AD8" s="381"/>
      <c r="AE8" s="327"/>
      <c r="AF8" s="321" t="s">
        <v>410</v>
      </c>
      <c r="AG8" s="322"/>
      <c r="AH8" s="323" t="s">
        <v>0</v>
      </c>
      <c r="AI8" s="324" t="s">
        <v>0</v>
      </c>
      <c r="AJ8" s="323"/>
      <c r="AK8" s="324"/>
      <c r="AL8" s="323"/>
      <c r="AM8" s="324"/>
      <c r="AN8" s="323"/>
      <c r="AO8" s="324" t="s">
        <v>0</v>
      </c>
      <c r="AP8" s="323"/>
      <c r="AQ8" s="322"/>
      <c r="AR8" s="323"/>
      <c r="AS8" s="325"/>
      <c r="AT8" s="323"/>
      <c r="AU8" s="324"/>
      <c r="AV8" s="323"/>
      <c r="AW8" s="382">
        <v>1</v>
      </c>
      <c r="AX8" s="263"/>
      <c r="AY8" s="102"/>
      <c r="AZ8" s="105" t="str">
        <f t="shared" si="0"/>
        <v>Jan Addington</v>
      </c>
      <c r="BA8" s="105" t="str">
        <f t="shared" si="1"/>
        <v>James Ruth</v>
      </c>
      <c r="BB8" s="105" t="str">
        <f t="shared" si="2"/>
        <v>Jordan Ford</v>
      </c>
    </row>
    <row r="9" spans="1:54" x14ac:dyDescent="0.25">
      <c r="A9" s="328" t="s">
        <v>411</v>
      </c>
      <c r="B9" s="322">
        <v>109</v>
      </c>
      <c r="C9" s="323"/>
      <c r="D9" s="324"/>
      <c r="E9" s="323"/>
      <c r="F9" s="324" t="s">
        <v>0</v>
      </c>
      <c r="G9" s="323"/>
      <c r="H9" s="324" t="s">
        <v>438</v>
      </c>
      <c r="I9" s="323" t="s">
        <v>1</v>
      </c>
      <c r="J9" s="324"/>
      <c r="K9" s="323"/>
      <c r="L9" s="322"/>
      <c r="M9" s="379">
        <v>3</v>
      </c>
      <c r="N9" s="325"/>
      <c r="O9" s="321" t="s">
        <v>412</v>
      </c>
      <c r="P9" s="322">
        <v>119</v>
      </c>
      <c r="Q9" s="323" t="s">
        <v>1</v>
      </c>
      <c r="R9" s="324" t="s">
        <v>438</v>
      </c>
      <c r="S9" s="323" t="s">
        <v>0</v>
      </c>
      <c r="T9" s="324"/>
      <c r="U9" s="323"/>
      <c r="V9" s="324"/>
      <c r="W9" s="323"/>
      <c r="X9" s="324"/>
      <c r="Y9" s="323"/>
      <c r="Z9" s="322"/>
      <c r="AA9" s="323"/>
      <c r="AB9" s="325"/>
      <c r="AC9" s="323"/>
      <c r="AD9" s="381"/>
      <c r="AE9" s="327"/>
      <c r="AF9" s="321" t="s">
        <v>413</v>
      </c>
      <c r="AG9" s="322">
        <v>130</v>
      </c>
      <c r="AH9" s="323" t="s">
        <v>438</v>
      </c>
      <c r="AI9" s="324" t="s">
        <v>438</v>
      </c>
      <c r="AJ9" s="323"/>
      <c r="AK9" s="324"/>
      <c r="AL9" s="323"/>
      <c r="AM9" s="324"/>
      <c r="AN9" s="323"/>
      <c r="AO9" s="324"/>
      <c r="AP9" s="323"/>
      <c r="AQ9" s="322"/>
      <c r="AR9" s="323"/>
      <c r="AS9" s="325"/>
      <c r="AT9" s="323"/>
      <c r="AU9" s="324"/>
      <c r="AV9" s="323"/>
      <c r="AW9" s="382">
        <v>2</v>
      </c>
      <c r="AX9" s="263"/>
      <c r="AY9" s="102"/>
      <c r="AZ9" s="105" t="str">
        <f t="shared" si="0"/>
        <v>Jack Hedderly</v>
      </c>
      <c r="BA9" s="105" t="str">
        <f t="shared" si="1"/>
        <v>Evan Jerome</v>
      </c>
      <c r="BB9" s="105" t="str">
        <f t="shared" si="2"/>
        <v>Samuel Olliver</v>
      </c>
    </row>
    <row r="10" spans="1:54" ht="27" x14ac:dyDescent="0.25">
      <c r="A10" s="383" t="s">
        <v>414</v>
      </c>
      <c r="B10" s="322"/>
      <c r="C10" s="323"/>
      <c r="D10" s="324"/>
      <c r="E10" s="323"/>
      <c r="F10" s="324" t="s">
        <v>1</v>
      </c>
      <c r="G10" s="323"/>
      <c r="H10" s="324"/>
      <c r="I10" s="323"/>
      <c r="J10" s="324" t="s">
        <v>1</v>
      </c>
      <c r="K10" s="323" t="s">
        <v>1</v>
      </c>
      <c r="L10" s="322"/>
      <c r="M10" s="379"/>
      <c r="N10" s="325"/>
      <c r="O10" s="321" t="s">
        <v>415</v>
      </c>
      <c r="P10" s="322">
        <v>120</v>
      </c>
      <c r="Q10" s="323"/>
      <c r="R10" s="324" t="s">
        <v>438</v>
      </c>
      <c r="S10" s="323"/>
      <c r="T10" s="324" t="s">
        <v>0</v>
      </c>
      <c r="U10" s="323"/>
      <c r="V10" s="324"/>
      <c r="W10" s="323" t="s">
        <v>1</v>
      </c>
      <c r="X10" s="324"/>
      <c r="Y10" s="323"/>
      <c r="Z10" s="322"/>
      <c r="AA10" s="323"/>
      <c r="AB10" s="325"/>
      <c r="AC10" s="323"/>
      <c r="AD10" s="388" t="s">
        <v>438</v>
      </c>
      <c r="AE10" s="327"/>
      <c r="AF10" s="386" t="s">
        <v>416</v>
      </c>
      <c r="AG10" s="322">
        <v>133</v>
      </c>
      <c r="AH10" s="323" t="s">
        <v>1</v>
      </c>
      <c r="AI10" s="324" t="s">
        <v>438</v>
      </c>
      <c r="AJ10" s="323"/>
      <c r="AK10" s="324"/>
      <c r="AL10" s="323"/>
      <c r="AM10" s="324"/>
      <c r="AN10" s="323"/>
      <c r="AO10" s="324"/>
      <c r="AP10" s="323"/>
      <c r="AQ10" s="322"/>
      <c r="AR10" s="323"/>
      <c r="AS10" s="325" t="s">
        <v>0</v>
      </c>
      <c r="AT10" s="323"/>
      <c r="AU10" s="324"/>
      <c r="AV10" s="323"/>
      <c r="AW10" s="382">
        <v>3</v>
      </c>
      <c r="AX10" s="263"/>
      <c r="AY10" s="102"/>
      <c r="AZ10" s="105" t="str">
        <f t="shared" si="0"/>
        <v>Leo Liversage</v>
      </c>
      <c r="BA10" s="105" t="str">
        <f t="shared" si="1"/>
        <v>Alex Lakeland</v>
      </c>
      <c r="BB10" s="105" t="str">
        <f t="shared" si="2"/>
        <v>Albert Orriss McArthur</v>
      </c>
    </row>
    <row r="11" spans="1:54" x14ac:dyDescent="0.25">
      <c r="A11" s="383" t="s">
        <v>417</v>
      </c>
      <c r="B11" s="322"/>
      <c r="C11" s="323" t="s">
        <v>0</v>
      </c>
      <c r="D11" s="324" t="s">
        <v>0</v>
      </c>
      <c r="E11" s="323"/>
      <c r="F11" s="324"/>
      <c r="G11" s="323"/>
      <c r="H11" s="324"/>
      <c r="I11" s="323"/>
      <c r="J11" s="324"/>
      <c r="K11" s="323" t="s">
        <v>0</v>
      </c>
      <c r="L11" s="322"/>
      <c r="M11" s="379"/>
      <c r="N11" s="325"/>
      <c r="O11" s="386" t="s">
        <v>418</v>
      </c>
      <c r="P11" s="322">
        <v>121</v>
      </c>
      <c r="Q11" s="323"/>
      <c r="R11" s="324" t="s">
        <v>438</v>
      </c>
      <c r="S11" s="323"/>
      <c r="T11" s="324" t="s">
        <v>438</v>
      </c>
      <c r="U11" s="323"/>
      <c r="V11" s="324"/>
      <c r="W11" s="323"/>
      <c r="X11" s="324"/>
      <c r="Y11" s="323"/>
      <c r="Z11" s="322"/>
      <c r="AA11" s="323"/>
      <c r="AB11" s="325"/>
      <c r="AC11" s="323"/>
      <c r="AD11" s="380"/>
      <c r="AE11" s="327"/>
      <c r="AF11" s="386" t="s">
        <v>419</v>
      </c>
      <c r="AG11" s="322">
        <v>131</v>
      </c>
      <c r="AH11" s="323" t="s">
        <v>438</v>
      </c>
      <c r="AI11" s="324" t="s">
        <v>1</v>
      </c>
      <c r="AJ11" s="323"/>
      <c r="AK11" s="324"/>
      <c r="AL11" s="323"/>
      <c r="AM11" s="324"/>
      <c r="AN11" s="323"/>
      <c r="AO11" s="324" t="s">
        <v>1</v>
      </c>
      <c r="AP11" s="323"/>
      <c r="AQ11" s="322"/>
      <c r="AR11" s="323"/>
      <c r="AS11" s="325"/>
      <c r="AT11" s="323"/>
      <c r="AU11" s="324"/>
      <c r="AV11" s="323"/>
      <c r="AW11" s="382">
        <v>4</v>
      </c>
      <c r="AX11" s="263"/>
      <c r="AY11" s="102"/>
      <c r="AZ11" s="105" t="str">
        <f t="shared" si="0"/>
        <v>Tom Shephard</v>
      </c>
      <c r="BA11" s="105" t="str">
        <f t="shared" si="1"/>
        <v>Stefan O'Loughnane</v>
      </c>
      <c r="BB11" s="105" t="str">
        <f t="shared" si="2"/>
        <v>Kai Ruffle</v>
      </c>
    </row>
    <row r="12" spans="1:54" ht="27" x14ac:dyDescent="0.25">
      <c r="A12" s="383" t="s">
        <v>420</v>
      </c>
      <c r="B12" s="322">
        <v>110</v>
      </c>
      <c r="C12" s="323" t="s">
        <v>438</v>
      </c>
      <c r="D12" s="324"/>
      <c r="E12" s="323"/>
      <c r="F12" s="324"/>
      <c r="G12" s="323"/>
      <c r="H12" s="324"/>
      <c r="I12" s="323"/>
      <c r="J12" s="324"/>
      <c r="K12" s="323"/>
      <c r="L12" s="322"/>
      <c r="M12" s="379"/>
      <c r="N12" s="325"/>
      <c r="O12" s="386" t="s">
        <v>421</v>
      </c>
      <c r="P12" s="322">
        <v>122</v>
      </c>
      <c r="Q12" s="323" t="s">
        <v>438</v>
      </c>
      <c r="R12" s="324" t="s">
        <v>438</v>
      </c>
      <c r="S12" s="323"/>
      <c r="T12" s="324"/>
      <c r="U12" s="323"/>
      <c r="V12" s="324"/>
      <c r="W12" s="323"/>
      <c r="X12" s="324"/>
      <c r="Y12" s="323"/>
      <c r="Z12" s="322"/>
      <c r="AA12" s="323" t="s">
        <v>438</v>
      </c>
      <c r="AB12" s="325"/>
      <c r="AC12" s="323"/>
      <c r="AD12" s="385" t="s">
        <v>438</v>
      </c>
      <c r="AE12" s="327"/>
      <c r="AF12" s="386" t="s">
        <v>422</v>
      </c>
      <c r="AG12" s="322"/>
      <c r="AH12" s="323"/>
      <c r="AI12" s="324"/>
      <c r="AJ12" s="323"/>
      <c r="AK12" s="324"/>
      <c r="AL12" s="323"/>
      <c r="AM12" s="324"/>
      <c r="AN12" s="323"/>
      <c r="AO12" s="324"/>
      <c r="AP12" s="323"/>
      <c r="AQ12" s="322"/>
      <c r="AR12" s="323"/>
      <c r="AS12" s="325"/>
      <c r="AT12" s="323" t="s">
        <v>0</v>
      </c>
      <c r="AU12" s="324"/>
      <c r="AV12" s="323"/>
      <c r="AW12" s="324"/>
      <c r="AX12" s="263"/>
      <c r="AY12" s="102"/>
      <c r="AZ12" s="105" t="str">
        <f t="shared" si="0"/>
        <v>Ben Read</v>
      </c>
      <c r="BA12" s="105" t="str">
        <f t="shared" si="1"/>
        <v>Henry Christer</v>
      </c>
      <c r="BB12" s="105" t="str">
        <f t="shared" si="2"/>
        <v>Will Jones</v>
      </c>
    </row>
    <row r="13" spans="1:54" ht="18" x14ac:dyDescent="0.25">
      <c r="A13" s="383" t="s">
        <v>423</v>
      </c>
      <c r="B13" s="322">
        <v>111</v>
      </c>
      <c r="C13" s="323"/>
      <c r="D13" s="324"/>
      <c r="E13" s="323" t="s">
        <v>438</v>
      </c>
      <c r="F13" s="324"/>
      <c r="G13" s="323"/>
      <c r="H13" s="324" t="s">
        <v>438</v>
      </c>
      <c r="I13" s="323"/>
      <c r="J13" s="324"/>
      <c r="K13" s="323"/>
      <c r="L13" s="322"/>
      <c r="M13" s="379"/>
      <c r="N13" s="325"/>
      <c r="O13" s="386" t="s">
        <v>424</v>
      </c>
      <c r="P13" s="322">
        <v>123</v>
      </c>
      <c r="Q13" s="323"/>
      <c r="R13" s="324" t="s">
        <v>438</v>
      </c>
      <c r="S13" s="323" t="s">
        <v>1</v>
      </c>
      <c r="T13" s="324"/>
      <c r="U13" s="323"/>
      <c r="V13" s="324"/>
      <c r="W13" s="323"/>
      <c r="X13" s="324"/>
      <c r="Y13" s="323"/>
      <c r="Z13" s="322"/>
      <c r="AA13" s="323"/>
      <c r="AB13" s="325"/>
      <c r="AC13" s="323"/>
      <c r="AD13" s="380"/>
      <c r="AE13" s="327"/>
      <c r="AF13" s="330"/>
      <c r="AG13" s="322"/>
      <c r="AH13" s="323"/>
      <c r="AI13" s="324"/>
      <c r="AJ13" s="323"/>
      <c r="AK13" s="324"/>
      <c r="AL13" s="323"/>
      <c r="AM13" s="324"/>
      <c r="AN13" s="323"/>
      <c r="AO13" s="324"/>
      <c r="AP13" s="323"/>
      <c r="AQ13" s="322"/>
      <c r="AR13" s="323"/>
      <c r="AS13" s="325"/>
      <c r="AT13" s="323"/>
      <c r="AU13" s="324"/>
      <c r="AV13" s="323"/>
      <c r="AW13" s="324"/>
      <c r="AX13" s="263"/>
      <c r="AY13" s="102"/>
      <c r="AZ13" s="105" t="str">
        <f t="shared" si="0"/>
        <v>Samuel Kemp</v>
      </c>
      <c r="BA13" s="105" t="str">
        <f t="shared" si="1"/>
        <v>Bradley White</v>
      </c>
      <c r="BB13" s="105">
        <f t="shared" si="2"/>
        <v>0</v>
      </c>
    </row>
    <row r="14" spans="1:54" ht="18" x14ac:dyDescent="0.25">
      <c r="A14" s="383" t="s">
        <v>425</v>
      </c>
      <c r="B14" s="322">
        <v>112</v>
      </c>
      <c r="C14" s="323" t="s">
        <v>438</v>
      </c>
      <c r="D14" s="324"/>
      <c r="E14" s="323"/>
      <c r="F14" s="324"/>
      <c r="G14" s="323" t="s">
        <v>0</v>
      </c>
      <c r="H14" s="324"/>
      <c r="I14" s="323"/>
      <c r="J14" s="324"/>
      <c r="K14" s="323"/>
      <c r="L14" s="322"/>
      <c r="M14" s="379"/>
      <c r="N14" s="325"/>
      <c r="O14" s="386" t="s">
        <v>426</v>
      </c>
      <c r="P14" s="322">
        <v>124</v>
      </c>
      <c r="Q14" s="323" t="s">
        <v>438</v>
      </c>
      <c r="R14" s="324" t="s">
        <v>438</v>
      </c>
      <c r="S14" s="323"/>
      <c r="T14" s="324"/>
      <c r="U14" s="323"/>
      <c r="V14" s="324"/>
      <c r="W14" s="323" t="s">
        <v>438</v>
      </c>
      <c r="X14" s="324"/>
      <c r="Y14" s="323"/>
      <c r="Z14" s="322"/>
      <c r="AA14" s="323"/>
      <c r="AB14" s="325"/>
      <c r="AC14" s="323"/>
      <c r="AD14" s="384">
        <v>1</v>
      </c>
      <c r="AE14" s="327"/>
      <c r="AF14" s="330"/>
      <c r="AG14" s="322"/>
      <c r="AH14" s="323"/>
      <c r="AI14" s="324"/>
      <c r="AJ14" s="323"/>
      <c r="AK14" s="324"/>
      <c r="AL14" s="323"/>
      <c r="AM14" s="324"/>
      <c r="AN14" s="323"/>
      <c r="AO14" s="324"/>
      <c r="AP14" s="323"/>
      <c r="AQ14" s="322"/>
      <c r="AR14" s="323"/>
      <c r="AS14" s="325"/>
      <c r="AT14" s="323"/>
      <c r="AU14" s="324"/>
      <c r="AV14" s="323"/>
      <c r="AW14" s="324"/>
      <c r="AX14" s="263"/>
      <c r="AY14" s="102"/>
      <c r="AZ14" s="105" t="str">
        <f>A14</f>
        <v>Aaron Arulvel</v>
      </c>
      <c r="BA14" s="105" t="str">
        <f>O14</f>
        <v>Jamie Ellis</v>
      </c>
      <c r="BB14" s="105">
        <f>AF14</f>
        <v>0</v>
      </c>
    </row>
    <row r="15" spans="1:54" ht="18" x14ac:dyDescent="0.25">
      <c r="A15" s="383" t="s">
        <v>427</v>
      </c>
      <c r="B15" s="322">
        <v>113</v>
      </c>
      <c r="C15" s="323" t="s">
        <v>438</v>
      </c>
      <c r="D15" s="324" t="s">
        <v>1</v>
      </c>
      <c r="E15" s="323"/>
      <c r="F15" s="324"/>
      <c r="G15" s="323"/>
      <c r="H15" s="324" t="s">
        <v>1</v>
      </c>
      <c r="I15" s="323"/>
      <c r="J15" s="324"/>
      <c r="K15" s="323"/>
      <c r="L15" s="322"/>
      <c r="M15" s="379">
        <v>4</v>
      </c>
      <c r="N15" s="325"/>
      <c r="O15" s="386" t="s">
        <v>428</v>
      </c>
      <c r="P15" s="322">
        <v>125</v>
      </c>
      <c r="Q15" s="323"/>
      <c r="R15" s="324"/>
      <c r="S15" s="323"/>
      <c r="T15" s="324" t="s">
        <v>438</v>
      </c>
      <c r="U15" s="323"/>
      <c r="V15" s="324"/>
      <c r="W15" s="323"/>
      <c r="X15" s="324"/>
      <c r="Y15" s="323"/>
      <c r="Z15" s="322"/>
      <c r="AA15" s="323"/>
      <c r="AB15" s="325"/>
      <c r="AC15" s="323"/>
      <c r="AD15" s="380"/>
      <c r="AE15" s="327"/>
      <c r="AF15" s="330"/>
      <c r="AG15" s="322"/>
      <c r="AH15" s="323"/>
      <c r="AI15" s="324"/>
      <c r="AJ15" s="323"/>
      <c r="AK15" s="324"/>
      <c r="AL15" s="323"/>
      <c r="AM15" s="324"/>
      <c r="AN15" s="323"/>
      <c r="AO15" s="324"/>
      <c r="AP15" s="323"/>
      <c r="AQ15" s="322"/>
      <c r="AR15" s="323"/>
      <c r="AS15" s="325"/>
      <c r="AT15" s="323"/>
      <c r="AU15" s="324"/>
      <c r="AV15" s="323"/>
      <c r="AW15" s="324"/>
      <c r="AX15" s="263"/>
      <c r="AY15" s="102"/>
      <c r="AZ15" s="105" t="str">
        <f>A15</f>
        <v>Kenoe Lewis</v>
      </c>
      <c r="BA15" s="105" t="str">
        <f>O15</f>
        <v>Nathaniel McFadden</v>
      </c>
      <c r="BB15" s="105">
        <f>AF15</f>
        <v>0</v>
      </c>
    </row>
    <row r="16" spans="1:54" ht="18" x14ac:dyDescent="0.25">
      <c r="A16" s="383" t="s">
        <v>429</v>
      </c>
      <c r="B16" s="322">
        <v>114</v>
      </c>
      <c r="C16" s="323" t="s">
        <v>438</v>
      </c>
      <c r="D16" s="324"/>
      <c r="E16" s="323"/>
      <c r="F16" s="324"/>
      <c r="G16" s="323"/>
      <c r="H16" s="324" t="s">
        <v>438</v>
      </c>
      <c r="I16" s="323"/>
      <c r="J16" s="324"/>
      <c r="K16" s="323"/>
      <c r="L16" s="322" t="s">
        <v>1</v>
      </c>
      <c r="M16" s="323"/>
      <c r="N16" s="325"/>
      <c r="O16" s="386" t="s">
        <v>430</v>
      </c>
      <c r="P16" s="322"/>
      <c r="Q16" s="323"/>
      <c r="R16" s="324"/>
      <c r="S16" s="323"/>
      <c r="T16" s="324"/>
      <c r="U16" s="323" t="s">
        <v>0</v>
      </c>
      <c r="V16" s="324"/>
      <c r="W16" s="323"/>
      <c r="X16" s="324"/>
      <c r="Y16" s="323"/>
      <c r="Z16" s="322"/>
      <c r="AA16" s="323"/>
      <c r="AB16" s="325"/>
      <c r="AC16" s="323"/>
      <c r="AD16" s="380"/>
      <c r="AE16" s="327"/>
      <c r="AF16" s="330"/>
      <c r="AG16" s="322"/>
      <c r="AH16" s="323"/>
      <c r="AI16" s="324"/>
      <c r="AJ16" s="323"/>
      <c r="AK16" s="324"/>
      <c r="AL16" s="323"/>
      <c r="AM16" s="324"/>
      <c r="AN16" s="323"/>
      <c r="AO16" s="324"/>
      <c r="AP16" s="323"/>
      <c r="AQ16" s="322"/>
      <c r="AR16" s="323"/>
      <c r="AS16" s="325"/>
      <c r="AT16" s="323"/>
      <c r="AU16" s="324"/>
      <c r="AV16" s="323"/>
      <c r="AW16" s="324"/>
      <c r="AX16" s="263"/>
      <c r="AY16" s="102"/>
      <c r="AZ16" s="105" t="str">
        <f>A16</f>
        <v>Alfie Wells</v>
      </c>
      <c r="BA16" s="105" t="str">
        <f>O16</f>
        <v>Aidan Leavey</v>
      </c>
      <c r="BB16" s="105">
        <f>AF16</f>
        <v>0</v>
      </c>
    </row>
    <row r="17" spans="1:54" ht="18" x14ac:dyDescent="0.25">
      <c r="A17" s="383" t="s">
        <v>431</v>
      </c>
      <c r="B17" s="322">
        <v>115</v>
      </c>
      <c r="C17" s="323"/>
      <c r="D17" s="324"/>
      <c r="E17" s="323"/>
      <c r="F17" s="324"/>
      <c r="G17" s="323"/>
      <c r="H17" s="324" t="s">
        <v>438</v>
      </c>
      <c r="I17" s="323"/>
      <c r="J17" s="324" t="s">
        <v>438</v>
      </c>
      <c r="K17" s="323"/>
      <c r="L17" s="322" t="s">
        <v>438</v>
      </c>
      <c r="M17" s="323"/>
      <c r="N17" s="325"/>
      <c r="O17" s="386" t="s">
        <v>432</v>
      </c>
      <c r="P17" s="322">
        <v>126</v>
      </c>
      <c r="Q17" s="323"/>
      <c r="R17" s="324" t="s">
        <v>1</v>
      </c>
      <c r="S17" s="323"/>
      <c r="T17" s="324" t="s">
        <v>438</v>
      </c>
      <c r="U17" s="323"/>
      <c r="V17" s="324"/>
      <c r="W17" s="323" t="s">
        <v>0</v>
      </c>
      <c r="X17" s="324"/>
      <c r="Y17" s="323"/>
      <c r="Z17" s="322"/>
      <c r="AA17" s="323"/>
      <c r="AB17" s="325"/>
      <c r="AC17" s="323"/>
      <c r="AD17" s="380">
        <v>2</v>
      </c>
      <c r="AE17" s="327"/>
      <c r="AF17" s="330"/>
      <c r="AG17" s="322"/>
      <c r="AH17" s="323"/>
      <c r="AI17" s="324"/>
      <c r="AJ17" s="323"/>
      <c r="AK17" s="324"/>
      <c r="AL17" s="323"/>
      <c r="AM17" s="324"/>
      <c r="AN17" s="323"/>
      <c r="AO17" s="324"/>
      <c r="AP17" s="323"/>
      <c r="AQ17" s="322"/>
      <c r="AR17" s="323"/>
      <c r="AS17" s="325"/>
      <c r="AT17" s="323"/>
      <c r="AU17" s="324"/>
      <c r="AV17" s="323"/>
      <c r="AW17" s="324"/>
      <c r="AX17" s="263"/>
      <c r="AY17" s="102"/>
      <c r="AZ17" s="105" t="str">
        <f>A17</f>
        <v>Cabhan York</v>
      </c>
      <c r="BA17" s="105" t="str">
        <f>O17</f>
        <v>Kean Hamilton-Jones</v>
      </c>
      <c r="BB17" s="105">
        <f>AF17</f>
        <v>0</v>
      </c>
    </row>
    <row r="18" spans="1:54" ht="18" x14ac:dyDescent="0.25">
      <c r="A18" s="329"/>
      <c r="B18" s="322"/>
      <c r="C18" s="323"/>
      <c r="D18" s="324"/>
      <c r="E18" s="323"/>
      <c r="F18" s="324"/>
      <c r="G18" s="323"/>
      <c r="H18" s="324"/>
      <c r="I18" s="323"/>
      <c r="J18" s="324"/>
      <c r="K18" s="323"/>
      <c r="L18" s="322"/>
      <c r="M18" s="323"/>
      <c r="N18" s="325"/>
      <c r="O18" s="386" t="s">
        <v>433</v>
      </c>
      <c r="P18" s="322"/>
      <c r="Q18" s="323" t="s">
        <v>0</v>
      </c>
      <c r="R18" s="324" t="s">
        <v>0</v>
      </c>
      <c r="S18" s="323"/>
      <c r="T18" s="324"/>
      <c r="U18" s="323"/>
      <c r="V18" s="324"/>
      <c r="W18" s="323"/>
      <c r="X18" s="324" t="s">
        <v>1</v>
      </c>
      <c r="Y18" s="323"/>
      <c r="Z18" s="322"/>
      <c r="AA18" s="323"/>
      <c r="AB18" s="325"/>
      <c r="AC18" s="323"/>
      <c r="AD18" s="380">
        <v>3</v>
      </c>
      <c r="AE18" s="327"/>
      <c r="AF18" s="330"/>
      <c r="AG18" s="322"/>
      <c r="AH18" s="323"/>
      <c r="AI18" s="324"/>
      <c r="AJ18" s="323"/>
      <c r="AK18" s="324"/>
      <c r="AL18" s="323"/>
      <c r="AM18" s="324"/>
      <c r="AN18" s="323"/>
      <c r="AO18" s="324"/>
      <c r="AP18" s="323"/>
      <c r="AQ18" s="322"/>
      <c r="AR18" s="323"/>
      <c r="AS18" s="325"/>
      <c r="AT18" s="323"/>
      <c r="AU18" s="324"/>
      <c r="AV18" s="323"/>
      <c r="AW18" s="324"/>
      <c r="AX18" s="263"/>
      <c r="AY18" s="102"/>
      <c r="AZ18" s="105">
        <f>A18</f>
        <v>0</v>
      </c>
      <c r="BA18" s="105" t="str">
        <f>O18</f>
        <v>Pravansh Kanumolu</v>
      </c>
      <c r="BB18" s="105">
        <f>AF18</f>
        <v>0</v>
      </c>
    </row>
    <row r="19" spans="1:54" ht="18" x14ac:dyDescent="0.25">
      <c r="A19" s="329"/>
      <c r="B19" s="322"/>
      <c r="C19" s="323"/>
      <c r="D19" s="324"/>
      <c r="E19" s="323"/>
      <c r="F19" s="324"/>
      <c r="G19" s="323"/>
      <c r="H19" s="324"/>
      <c r="I19" s="323"/>
      <c r="J19" s="324"/>
      <c r="K19" s="323"/>
      <c r="L19" s="322"/>
      <c r="M19" s="323"/>
      <c r="N19" s="325"/>
      <c r="O19" s="386" t="s">
        <v>434</v>
      </c>
      <c r="P19" s="322">
        <v>127</v>
      </c>
      <c r="Q19" s="323" t="s">
        <v>438</v>
      </c>
      <c r="R19" s="324" t="s">
        <v>438</v>
      </c>
      <c r="S19" s="323"/>
      <c r="T19" s="324"/>
      <c r="U19" s="323"/>
      <c r="V19" s="324"/>
      <c r="W19" s="323" t="s">
        <v>438</v>
      </c>
      <c r="X19" s="324"/>
      <c r="Y19" s="323"/>
      <c r="Z19" s="322"/>
      <c r="AA19" s="323"/>
      <c r="AB19" s="325"/>
      <c r="AC19" s="323"/>
      <c r="AD19" s="380">
        <v>4</v>
      </c>
      <c r="AE19" s="327"/>
      <c r="AF19" s="330"/>
      <c r="AG19" s="322"/>
      <c r="AH19" s="323"/>
      <c r="AI19" s="324"/>
      <c r="AJ19" s="323"/>
      <c r="AK19" s="324"/>
      <c r="AL19" s="323"/>
      <c r="AM19" s="324"/>
      <c r="AN19" s="323"/>
      <c r="AO19" s="324"/>
      <c r="AP19" s="323"/>
      <c r="AQ19" s="322"/>
      <c r="AR19" s="323"/>
      <c r="AS19" s="325"/>
      <c r="AT19" s="323"/>
      <c r="AU19" s="324"/>
      <c r="AV19" s="323"/>
      <c r="AW19" s="324"/>
      <c r="AX19" s="263"/>
      <c r="AY19" s="102"/>
      <c r="AZ19" s="105">
        <f t="shared" ref="AZ19:AZ26" si="3">A19</f>
        <v>0</v>
      </c>
      <c r="BA19" s="105" t="str">
        <f t="shared" ref="BA19:BA26" si="4">O19</f>
        <v>Josh Bond</v>
      </c>
      <c r="BB19" s="105">
        <f t="shared" ref="BB19:BB26" si="5">AF19</f>
        <v>0</v>
      </c>
    </row>
    <row r="20" spans="1:54" ht="24" x14ac:dyDescent="0.25">
      <c r="A20" s="329"/>
      <c r="B20" s="322"/>
      <c r="C20" s="323"/>
      <c r="D20" s="324"/>
      <c r="E20" s="323"/>
      <c r="F20" s="324"/>
      <c r="G20" s="323"/>
      <c r="H20" s="324"/>
      <c r="I20" s="323"/>
      <c r="J20" s="324"/>
      <c r="K20" s="323"/>
      <c r="L20" s="322"/>
      <c r="M20" s="323"/>
      <c r="N20" s="325"/>
      <c r="O20" s="386" t="s">
        <v>435</v>
      </c>
      <c r="P20" s="322">
        <v>128</v>
      </c>
      <c r="Q20" s="323"/>
      <c r="R20" s="324"/>
      <c r="S20" s="323"/>
      <c r="T20" s="324" t="s">
        <v>438</v>
      </c>
      <c r="U20" s="323"/>
      <c r="V20" s="324"/>
      <c r="W20" s="323" t="s">
        <v>438</v>
      </c>
      <c r="X20" s="324"/>
      <c r="Y20" s="323"/>
      <c r="Z20" s="322"/>
      <c r="AA20" s="323"/>
      <c r="AB20" s="325"/>
      <c r="AC20" s="323"/>
      <c r="AD20" s="387" t="s">
        <v>438</v>
      </c>
      <c r="AE20" s="327"/>
      <c r="AF20" s="330"/>
      <c r="AG20" s="322"/>
      <c r="AH20" s="323"/>
      <c r="AI20" s="324"/>
      <c r="AJ20" s="323"/>
      <c r="AK20" s="324"/>
      <c r="AL20" s="323"/>
      <c r="AM20" s="324"/>
      <c r="AN20" s="323"/>
      <c r="AO20" s="324"/>
      <c r="AP20" s="323"/>
      <c r="AQ20" s="322"/>
      <c r="AR20" s="323"/>
      <c r="AS20" s="325"/>
      <c r="AT20" s="323"/>
      <c r="AU20" s="324"/>
      <c r="AV20" s="323"/>
      <c r="AW20" s="324"/>
      <c r="AX20" s="263"/>
      <c r="AY20" s="102"/>
      <c r="AZ20" s="105">
        <f t="shared" si="3"/>
        <v>0</v>
      </c>
      <c r="BA20" s="105" t="str">
        <f t="shared" si="4"/>
        <v>Leon Ruffle</v>
      </c>
      <c r="BB20" s="105">
        <f t="shared" si="5"/>
        <v>0</v>
      </c>
    </row>
    <row r="21" spans="1:54" ht="18" x14ac:dyDescent="0.25">
      <c r="A21" s="329"/>
      <c r="B21" s="322"/>
      <c r="C21" s="323"/>
      <c r="D21" s="324"/>
      <c r="E21" s="323"/>
      <c r="F21" s="324"/>
      <c r="G21" s="323"/>
      <c r="H21" s="324"/>
      <c r="I21" s="323"/>
      <c r="J21" s="324"/>
      <c r="K21" s="323"/>
      <c r="L21" s="322"/>
      <c r="M21" s="323"/>
      <c r="N21" s="325"/>
      <c r="O21" s="386" t="s">
        <v>436</v>
      </c>
      <c r="P21" s="322"/>
      <c r="Q21" s="323"/>
      <c r="R21" s="324"/>
      <c r="S21" s="323"/>
      <c r="T21" s="324"/>
      <c r="U21" s="323"/>
      <c r="V21" s="324"/>
      <c r="W21" s="323"/>
      <c r="X21" s="324"/>
      <c r="Y21" s="323"/>
      <c r="Z21" s="322" t="s">
        <v>0</v>
      </c>
      <c r="AA21" s="323" t="s">
        <v>0</v>
      </c>
      <c r="AB21" s="325"/>
      <c r="AC21" s="323" t="s">
        <v>0</v>
      </c>
      <c r="AD21" s="380"/>
      <c r="AE21" s="327"/>
      <c r="AF21" s="330"/>
      <c r="AG21" s="322"/>
      <c r="AH21" s="323"/>
      <c r="AI21" s="324"/>
      <c r="AJ21" s="323"/>
      <c r="AK21" s="324"/>
      <c r="AL21" s="323"/>
      <c r="AM21" s="324"/>
      <c r="AN21" s="323"/>
      <c r="AO21" s="324"/>
      <c r="AP21" s="323"/>
      <c r="AQ21" s="322"/>
      <c r="AR21" s="323"/>
      <c r="AS21" s="325"/>
      <c r="AT21" s="323"/>
      <c r="AU21" s="324"/>
      <c r="AV21" s="323"/>
      <c r="AW21" s="324"/>
      <c r="AX21" s="263"/>
      <c r="AY21" s="102"/>
      <c r="AZ21" s="105">
        <f t="shared" si="3"/>
        <v>0</v>
      </c>
      <c r="BA21" s="105" t="str">
        <f t="shared" si="4"/>
        <v>Louis Evans</v>
      </c>
      <c r="BB21" s="105">
        <f t="shared" si="5"/>
        <v>0</v>
      </c>
    </row>
    <row r="22" spans="1:54" ht="18" x14ac:dyDescent="0.25">
      <c r="A22" s="329"/>
      <c r="B22" s="322"/>
      <c r="C22" s="323"/>
      <c r="D22" s="324"/>
      <c r="E22" s="323"/>
      <c r="F22" s="324"/>
      <c r="G22" s="323"/>
      <c r="H22" s="324"/>
      <c r="I22" s="323"/>
      <c r="J22" s="324"/>
      <c r="K22" s="323"/>
      <c r="L22" s="322"/>
      <c r="M22" s="323"/>
      <c r="N22" s="325"/>
      <c r="O22" s="386" t="s">
        <v>437</v>
      </c>
      <c r="P22" s="322"/>
      <c r="Q22" s="323"/>
      <c r="R22" s="324"/>
      <c r="S22" s="323"/>
      <c r="T22" s="324"/>
      <c r="U22" s="323" t="s">
        <v>1</v>
      </c>
      <c r="V22" s="324"/>
      <c r="W22" s="323"/>
      <c r="X22" s="324"/>
      <c r="Y22" s="323"/>
      <c r="Z22" s="322"/>
      <c r="AA22" s="323"/>
      <c r="AB22" s="325"/>
      <c r="AC22" s="323"/>
      <c r="AD22" s="380"/>
      <c r="AE22" s="327"/>
      <c r="AF22" s="330"/>
      <c r="AG22" s="322"/>
      <c r="AH22" s="323"/>
      <c r="AI22" s="324"/>
      <c r="AJ22" s="323"/>
      <c r="AK22" s="324"/>
      <c r="AL22" s="323"/>
      <c r="AM22" s="324"/>
      <c r="AN22" s="323"/>
      <c r="AO22" s="324"/>
      <c r="AP22" s="323"/>
      <c r="AQ22" s="322"/>
      <c r="AR22" s="323"/>
      <c r="AS22" s="325"/>
      <c r="AT22" s="323"/>
      <c r="AU22" s="324"/>
      <c r="AV22" s="323"/>
      <c r="AW22" s="324"/>
      <c r="AX22" s="263"/>
      <c r="AY22" s="102"/>
      <c r="AZ22" s="105">
        <f t="shared" si="3"/>
        <v>0</v>
      </c>
      <c r="BA22" s="105" t="str">
        <f t="shared" si="4"/>
        <v>James Harold</v>
      </c>
      <c r="BB22" s="105">
        <f t="shared" si="5"/>
        <v>0</v>
      </c>
    </row>
    <row r="23" spans="1:54" ht="18" x14ac:dyDescent="0.25">
      <c r="A23" s="265"/>
      <c r="B23" s="258"/>
      <c r="C23" s="259"/>
      <c r="D23" s="260"/>
      <c r="E23" s="259"/>
      <c r="F23" s="260"/>
      <c r="G23" s="259"/>
      <c r="H23" s="260"/>
      <c r="I23" s="259"/>
      <c r="J23" s="260"/>
      <c r="K23" s="259"/>
      <c r="L23" s="258"/>
      <c r="M23" s="259"/>
      <c r="N23" s="261"/>
      <c r="O23" s="266"/>
      <c r="P23" s="258"/>
      <c r="Q23" s="259"/>
      <c r="R23" s="260"/>
      <c r="S23" s="259"/>
      <c r="T23" s="260"/>
      <c r="U23" s="259"/>
      <c r="V23" s="260"/>
      <c r="W23" s="259"/>
      <c r="X23" s="260"/>
      <c r="Y23" s="259"/>
      <c r="Z23" s="258"/>
      <c r="AA23" s="259"/>
      <c r="AB23" s="261"/>
      <c r="AC23" s="259"/>
      <c r="AD23" s="313"/>
      <c r="AE23" s="263"/>
      <c r="AF23" s="266"/>
      <c r="AG23" s="258"/>
      <c r="AH23" s="259"/>
      <c r="AI23" s="260"/>
      <c r="AJ23" s="259"/>
      <c r="AK23" s="260"/>
      <c r="AL23" s="259"/>
      <c r="AM23" s="260"/>
      <c r="AN23" s="259"/>
      <c r="AO23" s="260"/>
      <c r="AP23" s="259"/>
      <c r="AQ23" s="258"/>
      <c r="AR23" s="259"/>
      <c r="AS23" s="261"/>
      <c r="AT23" s="259"/>
      <c r="AU23" s="260"/>
      <c r="AV23" s="259"/>
      <c r="AW23" s="260"/>
      <c r="AX23" s="263"/>
      <c r="AY23" s="102"/>
      <c r="AZ23" s="105">
        <f t="shared" si="3"/>
        <v>0</v>
      </c>
      <c r="BA23" s="105">
        <f t="shared" si="4"/>
        <v>0</v>
      </c>
      <c r="BB23" s="105">
        <f t="shared" si="5"/>
        <v>0</v>
      </c>
    </row>
    <row r="24" spans="1:54" ht="18" x14ac:dyDescent="0.25">
      <c r="A24" s="265"/>
      <c r="B24" s="258"/>
      <c r="C24" s="259"/>
      <c r="D24" s="260"/>
      <c r="E24" s="259"/>
      <c r="F24" s="260"/>
      <c r="G24" s="259"/>
      <c r="H24" s="260"/>
      <c r="I24" s="259"/>
      <c r="J24" s="260"/>
      <c r="K24" s="259"/>
      <c r="L24" s="258"/>
      <c r="M24" s="259"/>
      <c r="N24" s="261"/>
      <c r="O24" s="266"/>
      <c r="P24" s="258"/>
      <c r="Q24" s="259"/>
      <c r="R24" s="260"/>
      <c r="S24" s="259"/>
      <c r="T24" s="260"/>
      <c r="U24" s="259"/>
      <c r="V24" s="260"/>
      <c r="W24" s="259"/>
      <c r="X24" s="260"/>
      <c r="Y24" s="259"/>
      <c r="Z24" s="258"/>
      <c r="AA24" s="259"/>
      <c r="AB24" s="261"/>
      <c r="AC24" s="259"/>
      <c r="AD24" s="313"/>
      <c r="AE24" s="263"/>
      <c r="AF24" s="266"/>
      <c r="AG24" s="258"/>
      <c r="AH24" s="259"/>
      <c r="AI24" s="260"/>
      <c r="AJ24" s="259"/>
      <c r="AK24" s="260"/>
      <c r="AL24" s="259"/>
      <c r="AM24" s="260"/>
      <c r="AN24" s="259"/>
      <c r="AO24" s="260"/>
      <c r="AP24" s="259"/>
      <c r="AQ24" s="258"/>
      <c r="AR24" s="259"/>
      <c r="AS24" s="261"/>
      <c r="AT24" s="259"/>
      <c r="AU24" s="260"/>
      <c r="AV24" s="259"/>
      <c r="AW24" s="260"/>
      <c r="AX24" s="263"/>
      <c r="AY24" s="102"/>
      <c r="AZ24" s="105">
        <f t="shared" si="3"/>
        <v>0</v>
      </c>
      <c r="BA24" s="105">
        <f t="shared" si="4"/>
        <v>0</v>
      </c>
      <c r="BB24" s="105">
        <f t="shared" si="5"/>
        <v>0</v>
      </c>
    </row>
    <row r="25" spans="1:54" ht="18" x14ac:dyDescent="0.25">
      <c r="A25" s="265"/>
      <c r="B25" s="258"/>
      <c r="C25" s="259"/>
      <c r="D25" s="260"/>
      <c r="E25" s="259"/>
      <c r="F25" s="260"/>
      <c r="G25" s="259"/>
      <c r="H25" s="260"/>
      <c r="I25" s="259"/>
      <c r="J25" s="260"/>
      <c r="K25" s="259"/>
      <c r="L25" s="258"/>
      <c r="M25" s="259"/>
      <c r="N25" s="261"/>
      <c r="O25" s="266"/>
      <c r="P25" s="258"/>
      <c r="Q25" s="259"/>
      <c r="R25" s="260"/>
      <c r="S25" s="259"/>
      <c r="T25" s="260"/>
      <c r="U25" s="259"/>
      <c r="V25" s="260"/>
      <c r="W25" s="259"/>
      <c r="X25" s="260"/>
      <c r="Y25" s="259"/>
      <c r="Z25" s="258"/>
      <c r="AA25" s="259"/>
      <c r="AB25" s="261"/>
      <c r="AC25" s="259"/>
      <c r="AD25" s="313"/>
      <c r="AE25" s="263"/>
      <c r="AF25" s="266"/>
      <c r="AG25" s="258"/>
      <c r="AH25" s="259"/>
      <c r="AI25" s="260"/>
      <c r="AJ25" s="259"/>
      <c r="AK25" s="260"/>
      <c r="AL25" s="259"/>
      <c r="AM25" s="260"/>
      <c r="AN25" s="259"/>
      <c r="AO25" s="260"/>
      <c r="AP25" s="259"/>
      <c r="AQ25" s="258"/>
      <c r="AR25" s="259"/>
      <c r="AS25" s="261"/>
      <c r="AT25" s="259"/>
      <c r="AU25" s="260"/>
      <c r="AV25" s="259"/>
      <c r="AW25" s="260"/>
      <c r="AX25" s="263"/>
      <c r="AY25" s="102"/>
      <c r="AZ25" s="105">
        <f t="shared" si="3"/>
        <v>0</v>
      </c>
      <c r="BA25" s="105">
        <f t="shared" si="4"/>
        <v>0</v>
      </c>
      <c r="BB25" s="105">
        <f t="shared" si="5"/>
        <v>0</v>
      </c>
    </row>
    <row r="26" spans="1:54" ht="18" x14ac:dyDescent="0.25">
      <c r="A26" s="265"/>
      <c r="B26" s="258"/>
      <c r="C26" s="259"/>
      <c r="D26" s="260"/>
      <c r="E26" s="259"/>
      <c r="F26" s="260"/>
      <c r="G26" s="259"/>
      <c r="H26" s="260"/>
      <c r="I26" s="259"/>
      <c r="J26" s="260"/>
      <c r="K26" s="259"/>
      <c r="L26" s="258"/>
      <c r="M26" s="259"/>
      <c r="N26" s="261"/>
      <c r="O26" s="266"/>
      <c r="P26" s="258"/>
      <c r="Q26" s="259"/>
      <c r="R26" s="260"/>
      <c r="S26" s="259"/>
      <c r="T26" s="260"/>
      <c r="U26" s="259"/>
      <c r="V26" s="260"/>
      <c r="W26" s="259"/>
      <c r="X26" s="260"/>
      <c r="Y26" s="259"/>
      <c r="Z26" s="258"/>
      <c r="AA26" s="259"/>
      <c r="AB26" s="261"/>
      <c r="AC26" s="259"/>
      <c r="AD26" s="313"/>
      <c r="AE26" s="263"/>
      <c r="AF26" s="266"/>
      <c r="AG26" s="258"/>
      <c r="AH26" s="259"/>
      <c r="AI26" s="260"/>
      <c r="AJ26" s="259"/>
      <c r="AK26" s="260"/>
      <c r="AL26" s="259"/>
      <c r="AM26" s="260"/>
      <c r="AN26" s="259"/>
      <c r="AO26" s="260"/>
      <c r="AP26" s="259"/>
      <c r="AQ26" s="258"/>
      <c r="AR26" s="259"/>
      <c r="AS26" s="261"/>
      <c r="AT26" s="259"/>
      <c r="AU26" s="260"/>
      <c r="AV26" s="259"/>
      <c r="AW26" s="260"/>
      <c r="AX26" s="263"/>
      <c r="AY26" s="102"/>
      <c r="AZ26" s="105">
        <f t="shared" si="3"/>
        <v>0</v>
      </c>
      <c r="BA26" s="105">
        <f t="shared" si="4"/>
        <v>0</v>
      </c>
      <c r="BB26" s="105">
        <f t="shared" si="5"/>
        <v>0</v>
      </c>
    </row>
    <row r="27" spans="1:54" ht="18" x14ac:dyDescent="0.25">
      <c r="A27" s="265"/>
      <c r="B27" s="258"/>
      <c r="C27" s="259"/>
      <c r="D27" s="260"/>
      <c r="E27" s="259"/>
      <c r="F27" s="260"/>
      <c r="G27" s="259"/>
      <c r="H27" s="260"/>
      <c r="I27" s="259"/>
      <c r="J27" s="260"/>
      <c r="K27" s="259"/>
      <c r="L27" s="258"/>
      <c r="M27" s="259"/>
      <c r="N27" s="261"/>
      <c r="O27" s="266"/>
      <c r="P27" s="258"/>
      <c r="Q27" s="259"/>
      <c r="R27" s="260"/>
      <c r="S27" s="259"/>
      <c r="T27" s="260"/>
      <c r="U27" s="259"/>
      <c r="V27" s="260"/>
      <c r="W27" s="259"/>
      <c r="X27" s="260"/>
      <c r="Y27" s="259"/>
      <c r="Z27" s="258"/>
      <c r="AA27" s="259"/>
      <c r="AB27" s="261"/>
      <c r="AC27" s="259"/>
      <c r="AD27" s="313"/>
      <c r="AE27" s="263"/>
      <c r="AF27" s="266"/>
      <c r="AG27" s="258"/>
      <c r="AH27" s="259"/>
      <c r="AI27" s="260"/>
      <c r="AJ27" s="259"/>
      <c r="AK27" s="260"/>
      <c r="AL27" s="259"/>
      <c r="AM27" s="260"/>
      <c r="AN27" s="259"/>
      <c r="AO27" s="260"/>
      <c r="AP27" s="259"/>
      <c r="AQ27" s="258"/>
      <c r="AR27" s="259"/>
      <c r="AS27" s="261"/>
      <c r="AT27" s="259"/>
      <c r="AU27" s="260"/>
      <c r="AV27" s="259"/>
      <c r="AW27" s="260"/>
      <c r="AX27" s="263"/>
      <c r="AY27" s="102"/>
      <c r="AZ27" s="105">
        <f t="shared" si="0"/>
        <v>0</v>
      </c>
      <c r="BA27" s="105">
        <f t="shared" si="1"/>
        <v>0</v>
      </c>
      <c r="BB27" s="105">
        <f t="shared" si="2"/>
        <v>0</v>
      </c>
    </row>
    <row r="28" spans="1:54" ht="18" x14ac:dyDescent="0.25">
      <c r="A28" s="265"/>
      <c r="B28" s="258"/>
      <c r="C28" s="259"/>
      <c r="D28" s="260"/>
      <c r="E28" s="259"/>
      <c r="F28" s="260"/>
      <c r="G28" s="259"/>
      <c r="H28" s="260"/>
      <c r="I28" s="259"/>
      <c r="J28" s="260"/>
      <c r="K28" s="259"/>
      <c r="L28" s="258"/>
      <c r="M28" s="259"/>
      <c r="N28" s="261"/>
      <c r="O28" s="266"/>
      <c r="P28" s="258"/>
      <c r="Q28" s="259"/>
      <c r="R28" s="260"/>
      <c r="S28" s="259"/>
      <c r="T28" s="260"/>
      <c r="U28" s="259"/>
      <c r="V28" s="260"/>
      <c r="W28" s="259"/>
      <c r="X28" s="260"/>
      <c r="Y28" s="259"/>
      <c r="Z28" s="258"/>
      <c r="AA28" s="259"/>
      <c r="AB28" s="261"/>
      <c r="AC28" s="259"/>
      <c r="AD28" s="313"/>
      <c r="AE28" s="263"/>
      <c r="AF28" s="266"/>
      <c r="AG28" s="258"/>
      <c r="AH28" s="259"/>
      <c r="AI28" s="260"/>
      <c r="AJ28" s="259"/>
      <c r="AK28" s="260"/>
      <c r="AL28" s="259"/>
      <c r="AM28" s="260"/>
      <c r="AN28" s="259"/>
      <c r="AO28" s="260"/>
      <c r="AP28" s="259"/>
      <c r="AQ28" s="258"/>
      <c r="AR28" s="259"/>
      <c r="AS28" s="261"/>
      <c r="AT28" s="259"/>
      <c r="AU28" s="260"/>
      <c r="AV28" s="259"/>
      <c r="AW28" s="260"/>
      <c r="AX28" s="263"/>
      <c r="AY28" s="102"/>
      <c r="AZ28" s="105">
        <f t="shared" si="0"/>
        <v>0</v>
      </c>
      <c r="BA28" s="105">
        <f t="shared" si="1"/>
        <v>0</v>
      </c>
      <c r="BB28" s="105">
        <f t="shared" si="2"/>
        <v>0</v>
      </c>
    </row>
    <row r="29" spans="1:54" ht="18" x14ac:dyDescent="0.25">
      <c r="A29" s="265"/>
      <c r="B29" s="258"/>
      <c r="C29" s="259"/>
      <c r="D29" s="260"/>
      <c r="E29" s="259"/>
      <c r="F29" s="260"/>
      <c r="G29" s="259"/>
      <c r="H29" s="260"/>
      <c r="I29" s="259"/>
      <c r="J29" s="260"/>
      <c r="K29" s="259"/>
      <c r="L29" s="258"/>
      <c r="M29" s="259"/>
      <c r="N29" s="261"/>
      <c r="O29" s="266"/>
      <c r="P29" s="258"/>
      <c r="Q29" s="259"/>
      <c r="R29" s="260"/>
      <c r="S29" s="259"/>
      <c r="T29" s="260"/>
      <c r="U29" s="259"/>
      <c r="V29" s="260"/>
      <c r="W29" s="259"/>
      <c r="X29" s="260"/>
      <c r="Y29" s="259"/>
      <c r="Z29" s="258"/>
      <c r="AA29" s="259"/>
      <c r="AB29" s="261"/>
      <c r="AC29" s="259"/>
      <c r="AD29" s="313"/>
      <c r="AE29" s="263"/>
      <c r="AF29" s="266"/>
      <c r="AG29" s="258"/>
      <c r="AH29" s="259"/>
      <c r="AI29" s="260"/>
      <c r="AJ29" s="259"/>
      <c r="AK29" s="260"/>
      <c r="AL29" s="259"/>
      <c r="AM29" s="260"/>
      <c r="AN29" s="259"/>
      <c r="AO29" s="260"/>
      <c r="AP29" s="259"/>
      <c r="AQ29" s="258"/>
      <c r="AR29" s="259"/>
      <c r="AS29" s="261"/>
      <c r="AT29" s="259"/>
      <c r="AU29" s="260"/>
      <c r="AV29" s="259"/>
      <c r="AW29" s="260"/>
      <c r="AX29" s="263"/>
      <c r="AY29" s="102"/>
      <c r="AZ29" s="105">
        <f t="shared" si="0"/>
        <v>0</v>
      </c>
      <c r="BA29" s="105">
        <f t="shared" si="1"/>
        <v>0</v>
      </c>
      <c r="BB29" s="105">
        <f t="shared" si="2"/>
        <v>0</v>
      </c>
    </row>
    <row r="30" spans="1:54" ht="18" x14ac:dyDescent="0.25">
      <c r="A30" s="265"/>
      <c r="B30" s="258"/>
      <c r="C30" s="259"/>
      <c r="D30" s="260"/>
      <c r="E30" s="259"/>
      <c r="F30" s="260"/>
      <c r="G30" s="259"/>
      <c r="H30" s="260"/>
      <c r="I30" s="259"/>
      <c r="J30" s="260"/>
      <c r="K30" s="259"/>
      <c r="L30" s="258"/>
      <c r="M30" s="259"/>
      <c r="N30" s="261"/>
      <c r="O30" s="266"/>
      <c r="P30" s="258"/>
      <c r="Q30" s="259"/>
      <c r="R30" s="260"/>
      <c r="S30" s="259"/>
      <c r="T30" s="260"/>
      <c r="U30" s="259"/>
      <c r="V30" s="260"/>
      <c r="W30" s="259"/>
      <c r="X30" s="260"/>
      <c r="Y30" s="259"/>
      <c r="Z30" s="258"/>
      <c r="AA30" s="259"/>
      <c r="AB30" s="261"/>
      <c r="AC30" s="259"/>
      <c r="AD30" s="313"/>
      <c r="AE30" s="263"/>
      <c r="AF30" s="266"/>
      <c r="AG30" s="258"/>
      <c r="AH30" s="259"/>
      <c r="AI30" s="260"/>
      <c r="AJ30" s="259"/>
      <c r="AK30" s="260"/>
      <c r="AL30" s="259"/>
      <c r="AM30" s="260"/>
      <c r="AN30" s="259"/>
      <c r="AO30" s="260"/>
      <c r="AP30" s="259"/>
      <c r="AQ30" s="258"/>
      <c r="AR30" s="259"/>
      <c r="AS30" s="261"/>
      <c r="AT30" s="259"/>
      <c r="AU30" s="260"/>
      <c r="AV30" s="259"/>
      <c r="AW30" s="260"/>
      <c r="AX30" s="263"/>
      <c r="AY30" s="102"/>
      <c r="AZ30" s="105">
        <f t="shared" si="0"/>
        <v>0</v>
      </c>
      <c r="BA30" s="105">
        <f t="shared" si="1"/>
        <v>0</v>
      </c>
      <c r="BB30" s="105">
        <f t="shared" si="2"/>
        <v>0</v>
      </c>
    </row>
    <row r="31" spans="1:54" ht="18" x14ac:dyDescent="0.25">
      <c r="A31" s="265"/>
      <c r="B31" s="258"/>
      <c r="C31" s="259"/>
      <c r="D31" s="260"/>
      <c r="E31" s="259"/>
      <c r="F31" s="260"/>
      <c r="G31" s="259"/>
      <c r="H31" s="260"/>
      <c r="I31" s="259"/>
      <c r="J31" s="260"/>
      <c r="K31" s="259"/>
      <c r="L31" s="258"/>
      <c r="M31" s="259"/>
      <c r="N31" s="261"/>
      <c r="O31" s="266"/>
      <c r="P31" s="258"/>
      <c r="Q31" s="259"/>
      <c r="R31" s="260"/>
      <c r="S31" s="259"/>
      <c r="T31" s="260"/>
      <c r="U31" s="259"/>
      <c r="V31" s="260"/>
      <c r="W31" s="259"/>
      <c r="X31" s="260"/>
      <c r="Y31" s="259"/>
      <c r="Z31" s="258"/>
      <c r="AA31" s="259"/>
      <c r="AB31" s="261"/>
      <c r="AC31" s="259"/>
      <c r="AD31" s="313"/>
      <c r="AE31" s="263"/>
      <c r="AF31" s="266"/>
      <c r="AG31" s="258"/>
      <c r="AH31" s="259"/>
      <c r="AI31" s="260"/>
      <c r="AJ31" s="259"/>
      <c r="AK31" s="260"/>
      <c r="AL31" s="259"/>
      <c r="AM31" s="260"/>
      <c r="AN31" s="259"/>
      <c r="AO31" s="260"/>
      <c r="AP31" s="259"/>
      <c r="AQ31" s="258"/>
      <c r="AR31" s="259"/>
      <c r="AS31" s="261"/>
      <c r="AT31" s="259"/>
      <c r="AU31" s="260"/>
      <c r="AV31" s="259"/>
      <c r="AW31" s="260"/>
      <c r="AX31" s="263"/>
      <c r="AY31" s="102"/>
      <c r="AZ31" s="105">
        <f t="shared" si="0"/>
        <v>0</v>
      </c>
      <c r="BA31" s="105">
        <f t="shared" si="1"/>
        <v>0</v>
      </c>
      <c r="BB31" s="105">
        <f t="shared" si="2"/>
        <v>0</v>
      </c>
    </row>
    <row r="32" spans="1:54" ht="18" x14ac:dyDescent="0.25">
      <c r="A32" s="265"/>
      <c r="B32" s="258"/>
      <c r="C32" s="259"/>
      <c r="D32" s="260"/>
      <c r="E32" s="259"/>
      <c r="F32" s="260"/>
      <c r="G32" s="259"/>
      <c r="H32" s="260"/>
      <c r="I32" s="259"/>
      <c r="J32" s="260"/>
      <c r="K32" s="259"/>
      <c r="L32" s="258"/>
      <c r="M32" s="259"/>
      <c r="N32" s="261"/>
      <c r="O32" s="266"/>
      <c r="P32" s="258"/>
      <c r="Q32" s="259"/>
      <c r="R32" s="260"/>
      <c r="S32" s="259"/>
      <c r="T32" s="260"/>
      <c r="U32" s="259"/>
      <c r="V32" s="260"/>
      <c r="W32" s="259"/>
      <c r="X32" s="260"/>
      <c r="Y32" s="259"/>
      <c r="Z32" s="258"/>
      <c r="AA32" s="259"/>
      <c r="AB32" s="261"/>
      <c r="AC32" s="259"/>
      <c r="AD32" s="313"/>
      <c r="AE32" s="263"/>
      <c r="AF32" s="266"/>
      <c r="AG32" s="258"/>
      <c r="AH32" s="259"/>
      <c r="AI32" s="260"/>
      <c r="AJ32" s="259"/>
      <c r="AK32" s="260"/>
      <c r="AL32" s="259"/>
      <c r="AM32" s="260"/>
      <c r="AN32" s="259"/>
      <c r="AO32" s="260"/>
      <c r="AP32" s="259"/>
      <c r="AQ32" s="258"/>
      <c r="AR32" s="259"/>
      <c r="AS32" s="261"/>
      <c r="AT32" s="259"/>
      <c r="AU32" s="260"/>
      <c r="AV32" s="259"/>
      <c r="AW32" s="260"/>
      <c r="AX32" s="263"/>
      <c r="AY32" s="102"/>
      <c r="AZ32" s="105">
        <f t="shared" si="0"/>
        <v>0</v>
      </c>
      <c r="BA32" s="105">
        <f t="shared" si="1"/>
        <v>0</v>
      </c>
      <c r="BB32" s="105">
        <f t="shared" si="2"/>
        <v>0</v>
      </c>
    </row>
    <row r="33" spans="1:54" ht="18" x14ac:dyDescent="0.25">
      <c r="A33" s="265"/>
      <c r="B33" s="258"/>
      <c r="C33" s="259"/>
      <c r="D33" s="260"/>
      <c r="E33" s="259"/>
      <c r="F33" s="260"/>
      <c r="G33" s="259"/>
      <c r="H33" s="260"/>
      <c r="I33" s="259"/>
      <c r="J33" s="260"/>
      <c r="K33" s="259"/>
      <c r="L33" s="258"/>
      <c r="M33" s="259"/>
      <c r="N33" s="261"/>
      <c r="O33" s="266"/>
      <c r="P33" s="258"/>
      <c r="Q33" s="259"/>
      <c r="R33" s="260"/>
      <c r="S33" s="259"/>
      <c r="T33" s="260"/>
      <c r="U33" s="259"/>
      <c r="V33" s="260"/>
      <c r="W33" s="259"/>
      <c r="X33" s="260"/>
      <c r="Y33" s="259"/>
      <c r="Z33" s="258"/>
      <c r="AA33" s="259"/>
      <c r="AB33" s="261"/>
      <c r="AC33" s="259"/>
      <c r="AD33" s="313"/>
      <c r="AE33" s="263"/>
      <c r="AF33" s="266"/>
      <c r="AG33" s="258"/>
      <c r="AH33" s="259"/>
      <c r="AI33" s="260"/>
      <c r="AJ33" s="259"/>
      <c r="AK33" s="260"/>
      <c r="AL33" s="259"/>
      <c r="AM33" s="260"/>
      <c r="AN33" s="259"/>
      <c r="AO33" s="260"/>
      <c r="AP33" s="259"/>
      <c r="AQ33" s="258"/>
      <c r="AR33" s="259"/>
      <c r="AS33" s="261"/>
      <c r="AT33" s="259"/>
      <c r="AU33" s="260"/>
      <c r="AV33" s="259"/>
      <c r="AW33" s="260"/>
      <c r="AX33" s="263"/>
      <c r="AY33" s="102"/>
      <c r="AZ33" s="105">
        <f t="shared" si="0"/>
        <v>0</v>
      </c>
      <c r="BA33" s="105">
        <f t="shared" si="1"/>
        <v>0</v>
      </c>
      <c r="BB33" s="105">
        <f t="shared" si="2"/>
        <v>0</v>
      </c>
    </row>
    <row r="34" spans="1:54" ht="18" x14ac:dyDescent="0.25">
      <c r="A34" s="265"/>
      <c r="B34" s="258"/>
      <c r="C34" s="259"/>
      <c r="D34" s="260"/>
      <c r="E34" s="259"/>
      <c r="F34" s="260"/>
      <c r="G34" s="259"/>
      <c r="H34" s="260"/>
      <c r="I34" s="259"/>
      <c r="J34" s="260"/>
      <c r="K34" s="259"/>
      <c r="L34" s="258"/>
      <c r="M34" s="259"/>
      <c r="N34" s="261"/>
      <c r="O34" s="266"/>
      <c r="P34" s="258"/>
      <c r="Q34" s="259"/>
      <c r="R34" s="260"/>
      <c r="S34" s="259"/>
      <c r="T34" s="260"/>
      <c r="U34" s="259"/>
      <c r="V34" s="260"/>
      <c r="W34" s="259"/>
      <c r="X34" s="260"/>
      <c r="Y34" s="259"/>
      <c r="Z34" s="258"/>
      <c r="AA34" s="259"/>
      <c r="AB34" s="261"/>
      <c r="AC34" s="259"/>
      <c r="AD34" s="313"/>
      <c r="AE34" s="263"/>
      <c r="AF34" s="266"/>
      <c r="AG34" s="258"/>
      <c r="AH34" s="259"/>
      <c r="AI34" s="260"/>
      <c r="AJ34" s="259"/>
      <c r="AK34" s="260"/>
      <c r="AL34" s="259"/>
      <c r="AM34" s="260"/>
      <c r="AN34" s="259"/>
      <c r="AO34" s="260"/>
      <c r="AP34" s="259"/>
      <c r="AQ34" s="258"/>
      <c r="AR34" s="259"/>
      <c r="AS34" s="261"/>
      <c r="AT34" s="259"/>
      <c r="AU34" s="260"/>
      <c r="AV34" s="259"/>
      <c r="AW34" s="260"/>
      <c r="AX34" s="263"/>
      <c r="AY34" s="102"/>
      <c r="AZ34" s="105">
        <f>A34</f>
        <v>0</v>
      </c>
      <c r="BA34" s="105">
        <f>O34</f>
        <v>0</v>
      </c>
      <c r="BB34" s="105">
        <f>AF34</f>
        <v>0</v>
      </c>
    </row>
    <row r="35" spans="1:54" ht="18" x14ac:dyDescent="0.25">
      <c r="A35" s="265"/>
      <c r="B35" s="258"/>
      <c r="C35" s="259"/>
      <c r="D35" s="260"/>
      <c r="E35" s="259"/>
      <c r="F35" s="260"/>
      <c r="G35" s="259"/>
      <c r="H35" s="260"/>
      <c r="I35" s="259"/>
      <c r="J35" s="260"/>
      <c r="K35" s="259"/>
      <c r="L35" s="258"/>
      <c r="M35" s="259"/>
      <c r="N35" s="261"/>
      <c r="O35" s="266"/>
      <c r="P35" s="258"/>
      <c r="Q35" s="259"/>
      <c r="R35" s="260"/>
      <c r="S35" s="259"/>
      <c r="T35" s="260"/>
      <c r="U35" s="259"/>
      <c r="V35" s="260"/>
      <c r="W35" s="259"/>
      <c r="X35" s="260"/>
      <c r="Y35" s="259"/>
      <c r="Z35" s="258"/>
      <c r="AA35" s="259"/>
      <c r="AB35" s="261"/>
      <c r="AC35" s="259"/>
      <c r="AD35" s="313"/>
      <c r="AE35" s="263"/>
      <c r="AF35" s="266"/>
      <c r="AG35" s="258"/>
      <c r="AH35" s="259"/>
      <c r="AI35" s="260"/>
      <c r="AJ35" s="259"/>
      <c r="AK35" s="260"/>
      <c r="AL35" s="259"/>
      <c r="AM35" s="260"/>
      <c r="AN35" s="259"/>
      <c r="AO35" s="260"/>
      <c r="AP35" s="259"/>
      <c r="AQ35" s="258"/>
      <c r="AR35" s="259"/>
      <c r="AS35" s="261"/>
      <c r="AT35" s="259"/>
      <c r="AU35" s="260"/>
      <c r="AV35" s="259"/>
      <c r="AW35" s="260"/>
      <c r="AX35" s="263"/>
      <c r="AY35" s="102"/>
      <c r="AZ35" s="105">
        <f>A35</f>
        <v>0</v>
      </c>
      <c r="BA35" s="105">
        <f>O35</f>
        <v>0</v>
      </c>
      <c r="BB35" s="105">
        <f>AF35</f>
        <v>0</v>
      </c>
    </row>
    <row r="36" spans="1:54" ht="18" x14ac:dyDescent="0.25">
      <c r="A36" s="265"/>
      <c r="B36" s="258"/>
      <c r="C36" s="259"/>
      <c r="D36" s="260"/>
      <c r="E36" s="259"/>
      <c r="F36" s="260"/>
      <c r="G36" s="259"/>
      <c r="H36" s="260"/>
      <c r="I36" s="259"/>
      <c r="J36" s="260"/>
      <c r="K36" s="259"/>
      <c r="L36" s="258"/>
      <c r="M36" s="259"/>
      <c r="N36" s="261"/>
      <c r="O36" s="266"/>
      <c r="P36" s="258"/>
      <c r="Q36" s="259"/>
      <c r="R36" s="260"/>
      <c r="S36" s="259"/>
      <c r="T36" s="260"/>
      <c r="U36" s="259"/>
      <c r="V36" s="260"/>
      <c r="W36" s="259"/>
      <c r="X36" s="260"/>
      <c r="Y36" s="259"/>
      <c r="Z36" s="258"/>
      <c r="AA36" s="259"/>
      <c r="AB36" s="261"/>
      <c r="AC36" s="259"/>
      <c r="AD36" s="313"/>
      <c r="AE36" s="263"/>
      <c r="AF36" s="266"/>
      <c r="AG36" s="258"/>
      <c r="AH36" s="259"/>
      <c r="AI36" s="260"/>
      <c r="AJ36" s="259"/>
      <c r="AK36" s="260"/>
      <c r="AL36" s="259"/>
      <c r="AM36" s="260"/>
      <c r="AN36" s="259"/>
      <c r="AO36" s="260"/>
      <c r="AP36" s="259"/>
      <c r="AQ36" s="258"/>
      <c r="AR36" s="259"/>
      <c r="AS36" s="261"/>
      <c r="AT36" s="259"/>
      <c r="AU36" s="260"/>
      <c r="AV36" s="259"/>
      <c r="AW36" s="260"/>
      <c r="AX36" s="263"/>
      <c r="AY36" s="102"/>
      <c r="AZ36" s="105">
        <f>A36</f>
        <v>0</v>
      </c>
      <c r="BA36" s="105">
        <f>O36</f>
        <v>0</v>
      </c>
      <c r="BB36" s="105">
        <f>AF36</f>
        <v>0</v>
      </c>
    </row>
    <row r="37" spans="1:54" ht="18" x14ac:dyDescent="0.25">
      <c r="A37" s="265"/>
      <c r="B37" s="258"/>
      <c r="C37" s="259"/>
      <c r="D37" s="260"/>
      <c r="E37" s="259"/>
      <c r="F37" s="260"/>
      <c r="G37" s="259"/>
      <c r="H37" s="260"/>
      <c r="I37" s="259"/>
      <c r="J37" s="260"/>
      <c r="K37" s="259"/>
      <c r="L37" s="258"/>
      <c r="M37" s="259"/>
      <c r="N37" s="261"/>
      <c r="O37" s="266"/>
      <c r="P37" s="258"/>
      <c r="Q37" s="259"/>
      <c r="R37" s="260"/>
      <c r="S37" s="259"/>
      <c r="T37" s="260"/>
      <c r="U37" s="259"/>
      <c r="V37" s="260"/>
      <c r="W37" s="259"/>
      <c r="X37" s="260"/>
      <c r="Y37" s="259"/>
      <c r="Z37" s="258"/>
      <c r="AA37" s="259"/>
      <c r="AB37" s="261"/>
      <c r="AC37" s="259"/>
      <c r="AD37" s="313"/>
      <c r="AE37" s="263"/>
      <c r="AF37" s="266"/>
      <c r="AG37" s="258"/>
      <c r="AH37" s="259"/>
      <c r="AI37" s="260"/>
      <c r="AJ37" s="259"/>
      <c r="AK37" s="260"/>
      <c r="AL37" s="259"/>
      <c r="AM37" s="260"/>
      <c r="AN37" s="259"/>
      <c r="AO37" s="260"/>
      <c r="AP37" s="259"/>
      <c r="AQ37" s="258"/>
      <c r="AR37" s="259"/>
      <c r="AS37" s="261"/>
      <c r="AT37" s="259"/>
      <c r="AU37" s="260"/>
      <c r="AV37" s="259"/>
      <c r="AW37" s="260"/>
      <c r="AX37" s="263"/>
      <c r="AY37" s="102"/>
      <c r="AZ37" s="105">
        <f>A37</f>
        <v>0</v>
      </c>
      <c r="BA37" s="105">
        <f>O37</f>
        <v>0</v>
      </c>
      <c r="BB37" s="105">
        <f>AF37</f>
        <v>0</v>
      </c>
    </row>
    <row r="38" spans="1:54" ht="18" x14ac:dyDescent="0.25">
      <c r="A38" s="265"/>
      <c r="B38" s="258"/>
      <c r="C38" s="259"/>
      <c r="D38" s="260"/>
      <c r="E38" s="259"/>
      <c r="F38" s="260"/>
      <c r="G38" s="259"/>
      <c r="H38" s="260"/>
      <c r="I38" s="259"/>
      <c r="J38" s="260"/>
      <c r="K38" s="259"/>
      <c r="L38" s="258"/>
      <c r="M38" s="259"/>
      <c r="N38" s="261"/>
      <c r="O38" s="266"/>
      <c r="P38" s="258"/>
      <c r="Q38" s="259"/>
      <c r="R38" s="260"/>
      <c r="S38" s="259"/>
      <c r="T38" s="260"/>
      <c r="U38" s="259"/>
      <c r="V38" s="260"/>
      <c r="W38" s="259"/>
      <c r="X38" s="260"/>
      <c r="Y38" s="259"/>
      <c r="Z38" s="258"/>
      <c r="AA38" s="259"/>
      <c r="AB38" s="260"/>
      <c r="AC38" s="259"/>
      <c r="AD38" s="313"/>
      <c r="AE38" s="263"/>
      <c r="AF38" s="266"/>
      <c r="AG38" s="258"/>
      <c r="AH38" s="259"/>
      <c r="AI38" s="260"/>
      <c r="AJ38" s="259"/>
      <c r="AK38" s="260"/>
      <c r="AL38" s="259"/>
      <c r="AM38" s="260"/>
      <c r="AN38" s="259"/>
      <c r="AO38" s="260"/>
      <c r="AP38" s="259"/>
      <c r="AQ38" s="260"/>
      <c r="AR38" s="259"/>
      <c r="AS38" s="260"/>
      <c r="AT38" s="259"/>
      <c r="AU38" s="260"/>
      <c r="AV38" s="259"/>
      <c r="AW38" s="260"/>
      <c r="AX38" s="263"/>
      <c r="AY38" s="102"/>
      <c r="AZ38" s="105">
        <f>A38</f>
        <v>0</v>
      </c>
      <c r="BA38" s="105">
        <f>O38</f>
        <v>0</v>
      </c>
      <c r="BB38" s="105">
        <f>AF38</f>
        <v>0</v>
      </c>
    </row>
    <row r="39" spans="1:54" ht="18" x14ac:dyDescent="0.25">
      <c r="A39" s="265"/>
      <c r="B39" s="258"/>
      <c r="C39" s="259"/>
      <c r="D39" s="260"/>
      <c r="E39" s="259"/>
      <c r="F39" s="260"/>
      <c r="G39" s="259"/>
      <c r="H39" s="260"/>
      <c r="I39" s="259"/>
      <c r="J39" s="260"/>
      <c r="K39" s="259"/>
      <c r="L39" s="258"/>
      <c r="M39" s="259"/>
      <c r="N39" s="261"/>
      <c r="O39" s="266"/>
      <c r="P39" s="258"/>
      <c r="Q39" s="259"/>
      <c r="R39" s="260"/>
      <c r="S39" s="259"/>
      <c r="T39" s="260"/>
      <c r="U39" s="259"/>
      <c r="V39" s="260"/>
      <c r="W39" s="259"/>
      <c r="X39" s="260"/>
      <c r="Y39" s="259"/>
      <c r="Z39" s="258"/>
      <c r="AA39" s="259"/>
      <c r="AB39" s="260"/>
      <c r="AC39" s="259"/>
      <c r="AD39" s="313"/>
      <c r="AE39" s="263"/>
      <c r="AF39" s="266"/>
      <c r="AG39" s="258"/>
      <c r="AH39" s="259"/>
      <c r="AI39" s="260"/>
      <c r="AJ39" s="259"/>
      <c r="AK39" s="260"/>
      <c r="AL39" s="259"/>
      <c r="AM39" s="260"/>
      <c r="AN39" s="259"/>
      <c r="AO39" s="260"/>
      <c r="AP39" s="259"/>
      <c r="AQ39" s="260"/>
      <c r="AR39" s="259"/>
      <c r="AS39" s="260"/>
      <c r="AT39" s="259"/>
      <c r="AU39" s="260"/>
      <c r="AV39" s="259"/>
      <c r="AW39" s="260"/>
      <c r="AX39" s="263"/>
      <c r="AY39" s="102"/>
      <c r="AZ39" s="105">
        <f t="shared" si="0"/>
        <v>0</v>
      </c>
      <c r="BA39" s="105">
        <f t="shared" si="1"/>
        <v>0</v>
      </c>
      <c r="BB39" s="105">
        <f t="shared" si="2"/>
        <v>0</v>
      </c>
    </row>
    <row r="40" spans="1:54" ht="18" x14ac:dyDescent="0.25">
      <c r="A40" s="265"/>
      <c r="B40" s="258"/>
      <c r="C40" s="259"/>
      <c r="D40" s="260"/>
      <c r="E40" s="259"/>
      <c r="F40" s="260"/>
      <c r="G40" s="259"/>
      <c r="H40" s="260"/>
      <c r="I40" s="259"/>
      <c r="J40" s="260"/>
      <c r="K40" s="259"/>
      <c r="L40" s="258"/>
      <c r="M40" s="259"/>
      <c r="N40" s="261"/>
      <c r="O40" s="266"/>
      <c r="P40" s="258"/>
      <c r="Q40" s="259"/>
      <c r="R40" s="260"/>
      <c r="S40" s="259"/>
      <c r="T40" s="260"/>
      <c r="U40" s="259"/>
      <c r="V40" s="260"/>
      <c r="W40" s="259"/>
      <c r="X40" s="260"/>
      <c r="Y40" s="259"/>
      <c r="Z40" s="258"/>
      <c r="AA40" s="259"/>
      <c r="AB40" s="260"/>
      <c r="AC40" s="259"/>
      <c r="AD40" s="313"/>
      <c r="AE40" s="263"/>
      <c r="AF40" s="266"/>
      <c r="AG40" s="258"/>
      <c r="AH40" s="259"/>
      <c r="AI40" s="260"/>
      <c r="AJ40" s="259"/>
      <c r="AK40" s="260"/>
      <c r="AL40" s="259"/>
      <c r="AM40" s="260"/>
      <c r="AN40" s="259"/>
      <c r="AO40" s="260"/>
      <c r="AP40" s="259"/>
      <c r="AQ40" s="260"/>
      <c r="AR40" s="259"/>
      <c r="AS40" s="260"/>
      <c r="AT40" s="259"/>
      <c r="AU40" s="260"/>
      <c r="AV40" s="259"/>
      <c r="AW40" s="260"/>
      <c r="AX40" s="263"/>
      <c r="AY40" s="102"/>
      <c r="AZ40" s="105">
        <f t="shared" si="0"/>
        <v>0</v>
      </c>
      <c r="BA40" s="105">
        <f t="shared" si="1"/>
        <v>0</v>
      </c>
      <c r="BB40" s="105">
        <f t="shared" si="2"/>
        <v>0</v>
      </c>
    </row>
    <row r="41" spans="1:54" ht="18" x14ac:dyDescent="0.25">
      <c r="A41" s="265"/>
      <c r="B41" s="258"/>
      <c r="C41" s="259"/>
      <c r="D41" s="260"/>
      <c r="E41" s="259"/>
      <c r="F41" s="260"/>
      <c r="G41" s="259"/>
      <c r="H41" s="260"/>
      <c r="I41" s="259"/>
      <c r="J41" s="260"/>
      <c r="K41" s="259"/>
      <c r="L41" s="258"/>
      <c r="M41" s="259"/>
      <c r="N41" s="261"/>
      <c r="O41" s="266"/>
      <c r="P41" s="258"/>
      <c r="Q41" s="259"/>
      <c r="R41" s="260"/>
      <c r="S41" s="259"/>
      <c r="T41" s="260"/>
      <c r="U41" s="259"/>
      <c r="V41" s="260"/>
      <c r="W41" s="259"/>
      <c r="X41" s="260"/>
      <c r="Y41" s="259"/>
      <c r="Z41" s="258"/>
      <c r="AA41" s="259"/>
      <c r="AB41" s="260"/>
      <c r="AC41" s="259"/>
      <c r="AD41" s="313"/>
      <c r="AE41" s="263"/>
      <c r="AF41" s="266"/>
      <c r="AG41" s="258"/>
      <c r="AH41" s="259"/>
      <c r="AI41" s="260"/>
      <c r="AJ41" s="259"/>
      <c r="AK41" s="260"/>
      <c r="AL41" s="259"/>
      <c r="AM41" s="260"/>
      <c r="AN41" s="259"/>
      <c r="AO41" s="260"/>
      <c r="AP41" s="259"/>
      <c r="AQ41" s="260"/>
      <c r="AR41" s="259"/>
      <c r="AS41" s="260"/>
      <c r="AT41" s="259"/>
      <c r="AU41" s="260"/>
      <c r="AV41" s="259"/>
      <c r="AW41" s="260"/>
      <c r="AX41" s="263"/>
      <c r="AY41" s="102"/>
      <c r="AZ41" s="105">
        <f t="shared" si="0"/>
        <v>0</v>
      </c>
      <c r="BA41" s="105">
        <f t="shared" si="1"/>
        <v>0</v>
      </c>
      <c r="BB41" s="105">
        <f t="shared" si="2"/>
        <v>0</v>
      </c>
    </row>
    <row r="42" spans="1:54" ht="18" x14ac:dyDescent="0.25">
      <c r="A42" s="265"/>
      <c r="B42" s="258"/>
      <c r="C42" s="259"/>
      <c r="D42" s="260"/>
      <c r="E42" s="259"/>
      <c r="F42" s="260"/>
      <c r="G42" s="259"/>
      <c r="H42" s="260"/>
      <c r="I42" s="259"/>
      <c r="J42" s="260"/>
      <c r="K42" s="259"/>
      <c r="L42" s="258"/>
      <c r="M42" s="259"/>
      <c r="N42" s="261"/>
      <c r="O42" s="266"/>
      <c r="P42" s="258"/>
      <c r="Q42" s="259"/>
      <c r="R42" s="260"/>
      <c r="S42" s="259"/>
      <c r="T42" s="260"/>
      <c r="U42" s="259"/>
      <c r="V42" s="260"/>
      <c r="W42" s="259"/>
      <c r="X42" s="260"/>
      <c r="Y42" s="259"/>
      <c r="Z42" s="258"/>
      <c r="AA42" s="259"/>
      <c r="AB42" s="260"/>
      <c r="AC42" s="259"/>
      <c r="AD42" s="313"/>
      <c r="AE42" s="263"/>
      <c r="AF42" s="266"/>
      <c r="AG42" s="258"/>
      <c r="AH42" s="259"/>
      <c r="AI42" s="260"/>
      <c r="AJ42" s="259"/>
      <c r="AK42" s="260"/>
      <c r="AL42" s="259"/>
      <c r="AM42" s="260"/>
      <c r="AN42" s="259"/>
      <c r="AO42" s="260"/>
      <c r="AP42" s="259"/>
      <c r="AQ42" s="260"/>
      <c r="AR42" s="259"/>
      <c r="AS42" s="260"/>
      <c r="AT42" s="259"/>
      <c r="AU42" s="260"/>
      <c r="AV42" s="259"/>
      <c r="AW42" s="260"/>
      <c r="AX42" s="263"/>
      <c r="AY42" s="102"/>
      <c r="AZ42" s="105">
        <f t="shared" si="0"/>
        <v>0</v>
      </c>
      <c r="BA42" s="105">
        <f t="shared" si="1"/>
        <v>0</v>
      </c>
      <c r="BB42" s="105">
        <f t="shared" si="2"/>
        <v>0</v>
      </c>
    </row>
    <row r="43" spans="1:54" ht="18" x14ac:dyDescent="0.25">
      <c r="A43" s="265"/>
      <c r="B43" s="258"/>
      <c r="C43" s="259"/>
      <c r="D43" s="260"/>
      <c r="E43" s="259"/>
      <c r="F43" s="260"/>
      <c r="G43" s="259"/>
      <c r="H43" s="260"/>
      <c r="I43" s="259"/>
      <c r="J43" s="260"/>
      <c r="K43" s="259"/>
      <c r="L43" s="258"/>
      <c r="M43" s="259"/>
      <c r="N43" s="261"/>
      <c r="O43" s="266"/>
      <c r="P43" s="258"/>
      <c r="Q43" s="259"/>
      <c r="R43" s="260"/>
      <c r="S43" s="259"/>
      <c r="T43" s="260"/>
      <c r="U43" s="259"/>
      <c r="V43" s="260"/>
      <c r="W43" s="259"/>
      <c r="X43" s="260"/>
      <c r="Y43" s="259"/>
      <c r="Z43" s="258"/>
      <c r="AA43" s="259"/>
      <c r="AB43" s="260"/>
      <c r="AC43" s="259"/>
      <c r="AD43" s="313"/>
      <c r="AE43" s="263"/>
      <c r="AF43" s="266"/>
      <c r="AG43" s="258"/>
      <c r="AH43" s="259"/>
      <c r="AI43" s="260"/>
      <c r="AJ43" s="259"/>
      <c r="AK43" s="260"/>
      <c r="AL43" s="259"/>
      <c r="AM43" s="260"/>
      <c r="AN43" s="259"/>
      <c r="AO43" s="260"/>
      <c r="AP43" s="259"/>
      <c r="AQ43" s="260"/>
      <c r="AR43" s="259"/>
      <c r="AS43" s="260"/>
      <c r="AT43" s="259"/>
      <c r="AU43" s="260"/>
      <c r="AV43" s="259"/>
      <c r="AW43" s="260"/>
      <c r="AX43" s="263"/>
      <c r="AY43" s="102"/>
      <c r="AZ43" s="105">
        <f t="shared" si="0"/>
        <v>0</v>
      </c>
      <c r="BA43" s="105">
        <f t="shared" si="1"/>
        <v>0</v>
      </c>
      <c r="BB43" s="105">
        <f t="shared" si="2"/>
        <v>0</v>
      </c>
    </row>
    <row r="44" spans="1:54" ht="18" x14ac:dyDescent="0.25">
      <c r="A44" s="265"/>
      <c r="B44" s="258"/>
      <c r="C44" s="259"/>
      <c r="D44" s="260"/>
      <c r="E44" s="259"/>
      <c r="F44" s="260"/>
      <c r="G44" s="259"/>
      <c r="H44" s="260"/>
      <c r="I44" s="259"/>
      <c r="J44" s="260"/>
      <c r="K44" s="259"/>
      <c r="L44" s="258"/>
      <c r="M44" s="259"/>
      <c r="N44" s="261"/>
      <c r="O44" s="266"/>
      <c r="P44" s="258"/>
      <c r="Q44" s="259"/>
      <c r="R44" s="260"/>
      <c r="S44" s="259"/>
      <c r="T44" s="260"/>
      <c r="U44" s="259"/>
      <c r="V44" s="260"/>
      <c r="W44" s="259"/>
      <c r="X44" s="260"/>
      <c r="Y44" s="259"/>
      <c r="Z44" s="258"/>
      <c r="AA44" s="259"/>
      <c r="AB44" s="260"/>
      <c r="AC44" s="259"/>
      <c r="AD44" s="313"/>
      <c r="AE44" s="263"/>
      <c r="AF44" s="266"/>
      <c r="AG44" s="258"/>
      <c r="AH44" s="259"/>
      <c r="AI44" s="260"/>
      <c r="AJ44" s="259"/>
      <c r="AK44" s="260"/>
      <c r="AL44" s="259"/>
      <c r="AM44" s="260"/>
      <c r="AN44" s="259"/>
      <c r="AO44" s="260"/>
      <c r="AP44" s="259"/>
      <c r="AQ44" s="260"/>
      <c r="AR44" s="259"/>
      <c r="AS44" s="260"/>
      <c r="AT44" s="259"/>
      <c r="AU44" s="260"/>
      <c r="AV44" s="259"/>
      <c r="AW44" s="260"/>
      <c r="AX44" s="263"/>
      <c r="AY44" s="102"/>
      <c r="AZ44" s="105">
        <f t="shared" si="0"/>
        <v>0</v>
      </c>
      <c r="BA44" s="105">
        <f t="shared" si="1"/>
        <v>0</v>
      </c>
      <c r="BB44" s="105">
        <f t="shared" si="2"/>
        <v>0</v>
      </c>
    </row>
    <row r="45" spans="1:54" ht="18" x14ac:dyDescent="0.25">
      <c r="A45" s="265"/>
      <c r="B45" s="258"/>
      <c r="C45" s="259"/>
      <c r="D45" s="260"/>
      <c r="E45" s="259"/>
      <c r="F45" s="260"/>
      <c r="G45" s="259"/>
      <c r="H45" s="260"/>
      <c r="I45" s="259"/>
      <c r="J45" s="260"/>
      <c r="K45" s="259"/>
      <c r="L45" s="258"/>
      <c r="M45" s="259"/>
      <c r="N45" s="261"/>
      <c r="O45" s="266"/>
      <c r="P45" s="258"/>
      <c r="Q45" s="259"/>
      <c r="R45" s="260"/>
      <c r="S45" s="259"/>
      <c r="T45" s="260"/>
      <c r="U45" s="259"/>
      <c r="V45" s="260"/>
      <c r="W45" s="259"/>
      <c r="X45" s="260"/>
      <c r="Y45" s="259"/>
      <c r="Z45" s="258"/>
      <c r="AA45" s="259"/>
      <c r="AB45" s="260"/>
      <c r="AC45" s="259"/>
      <c r="AD45" s="313"/>
      <c r="AE45" s="263"/>
      <c r="AF45" s="266"/>
      <c r="AG45" s="258"/>
      <c r="AH45" s="259"/>
      <c r="AI45" s="260"/>
      <c r="AJ45" s="259"/>
      <c r="AK45" s="260"/>
      <c r="AL45" s="259"/>
      <c r="AM45" s="260"/>
      <c r="AN45" s="259"/>
      <c r="AO45" s="260"/>
      <c r="AP45" s="259"/>
      <c r="AQ45" s="260"/>
      <c r="AR45" s="259"/>
      <c r="AS45" s="260"/>
      <c r="AT45" s="259"/>
      <c r="AU45" s="260"/>
      <c r="AV45" s="259"/>
      <c r="AW45" s="260"/>
      <c r="AX45" s="263"/>
      <c r="AY45" s="102"/>
      <c r="AZ45" s="105">
        <f t="shared" si="0"/>
        <v>0</v>
      </c>
      <c r="BA45" s="105">
        <f t="shared" si="1"/>
        <v>0</v>
      </c>
      <c r="BB45" s="105">
        <f t="shared" si="2"/>
        <v>0</v>
      </c>
    </row>
    <row r="46" spans="1:54" ht="18" x14ac:dyDescent="0.25">
      <c r="A46" s="265"/>
      <c r="B46" s="258"/>
      <c r="C46" s="259"/>
      <c r="D46" s="260"/>
      <c r="E46" s="259"/>
      <c r="F46" s="260"/>
      <c r="G46" s="259"/>
      <c r="H46" s="260"/>
      <c r="I46" s="259"/>
      <c r="J46" s="260"/>
      <c r="K46" s="259"/>
      <c r="L46" s="258"/>
      <c r="M46" s="259"/>
      <c r="N46" s="261"/>
      <c r="O46" s="266"/>
      <c r="P46" s="258"/>
      <c r="Q46" s="259"/>
      <c r="R46" s="260"/>
      <c r="S46" s="259"/>
      <c r="T46" s="260"/>
      <c r="U46" s="259"/>
      <c r="V46" s="260"/>
      <c r="W46" s="259"/>
      <c r="X46" s="260"/>
      <c r="Y46" s="259"/>
      <c r="Z46" s="258"/>
      <c r="AA46" s="259"/>
      <c r="AB46" s="260"/>
      <c r="AC46" s="259"/>
      <c r="AD46" s="313"/>
      <c r="AE46" s="263"/>
      <c r="AF46" s="266"/>
      <c r="AG46" s="258"/>
      <c r="AH46" s="259"/>
      <c r="AI46" s="260"/>
      <c r="AJ46" s="259"/>
      <c r="AK46" s="260"/>
      <c r="AL46" s="259"/>
      <c r="AM46" s="260"/>
      <c r="AN46" s="259"/>
      <c r="AO46" s="260"/>
      <c r="AP46" s="259"/>
      <c r="AQ46" s="260"/>
      <c r="AR46" s="259"/>
      <c r="AS46" s="260"/>
      <c r="AT46" s="259"/>
      <c r="AU46" s="260"/>
      <c r="AV46" s="259"/>
      <c r="AW46" s="260"/>
      <c r="AX46" s="263"/>
      <c r="AY46" s="102"/>
      <c r="AZ46" s="105">
        <f t="shared" si="0"/>
        <v>0</v>
      </c>
      <c r="BA46" s="105">
        <f t="shared" si="1"/>
        <v>0</v>
      </c>
      <c r="BB46" s="105">
        <f t="shared" si="2"/>
        <v>0</v>
      </c>
    </row>
    <row r="47" spans="1:54" ht="18" x14ac:dyDescent="0.25">
      <c r="A47" s="265"/>
      <c r="B47" s="258"/>
      <c r="C47" s="259"/>
      <c r="D47" s="260"/>
      <c r="E47" s="259"/>
      <c r="F47" s="260"/>
      <c r="G47" s="259"/>
      <c r="H47" s="260"/>
      <c r="I47" s="259"/>
      <c r="J47" s="260"/>
      <c r="K47" s="259"/>
      <c r="L47" s="258"/>
      <c r="M47" s="259"/>
      <c r="N47" s="261"/>
      <c r="O47" s="266"/>
      <c r="P47" s="258"/>
      <c r="Q47" s="259"/>
      <c r="R47" s="260"/>
      <c r="S47" s="259"/>
      <c r="T47" s="260"/>
      <c r="U47" s="259"/>
      <c r="V47" s="260"/>
      <c r="W47" s="259"/>
      <c r="X47" s="260"/>
      <c r="Y47" s="259"/>
      <c r="Z47" s="258"/>
      <c r="AA47" s="259"/>
      <c r="AB47" s="260"/>
      <c r="AC47" s="259"/>
      <c r="AD47" s="313"/>
      <c r="AE47" s="263"/>
      <c r="AF47" s="266"/>
      <c r="AG47" s="258"/>
      <c r="AH47" s="259"/>
      <c r="AI47" s="260"/>
      <c r="AJ47" s="259"/>
      <c r="AK47" s="260"/>
      <c r="AL47" s="259"/>
      <c r="AM47" s="260"/>
      <c r="AN47" s="259"/>
      <c r="AO47" s="260"/>
      <c r="AP47" s="259"/>
      <c r="AQ47" s="260"/>
      <c r="AR47" s="259"/>
      <c r="AS47" s="260"/>
      <c r="AT47" s="259"/>
      <c r="AU47" s="260"/>
      <c r="AV47" s="259"/>
      <c r="AW47" s="260"/>
      <c r="AX47" s="263"/>
      <c r="AY47" s="102"/>
      <c r="AZ47" s="105">
        <f t="shared" si="0"/>
        <v>0</v>
      </c>
      <c r="BA47" s="105">
        <f t="shared" si="1"/>
        <v>0</v>
      </c>
      <c r="BB47" s="105">
        <f t="shared" si="2"/>
        <v>0</v>
      </c>
    </row>
    <row r="48" spans="1:54" ht="18" x14ac:dyDescent="0.25">
      <c r="A48" s="265"/>
      <c r="B48" s="258"/>
      <c r="C48" s="259"/>
      <c r="D48" s="260"/>
      <c r="E48" s="259"/>
      <c r="F48" s="260"/>
      <c r="G48" s="259"/>
      <c r="H48" s="260"/>
      <c r="I48" s="259"/>
      <c r="J48" s="260"/>
      <c r="K48" s="259"/>
      <c r="L48" s="258"/>
      <c r="M48" s="259"/>
      <c r="N48" s="261"/>
      <c r="O48" s="266"/>
      <c r="P48" s="258"/>
      <c r="Q48" s="259"/>
      <c r="R48" s="260"/>
      <c r="S48" s="259"/>
      <c r="T48" s="260"/>
      <c r="U48" s="259"/>
      <c r="V48" s="260"/>
      <c r="W48" s="259"/>
      <c r="X48" s="260"/>
      <c r="Y48" s="259"/>
      <c r="Z48" s="258"/>
      <c r="AA48" s="259"/>
      <c r="AB48" s="260"/>
      <c r="AC48" s="259"/>
      <c r="AD48" s="313"/>
      <c r="AE48" s="263"/>
      <c r="AF48" s="266"/>
      <c r="AG48" s="258"/>
      <c r="AH48" s="259"/>
      <c r="AI48" s="260"/>
      <c r="AJ48" s="259"/>
      <c r="AK48" s="260"/>
      <c r="AL48" s="259"/>
      <c r="AM48" s="260"/>
      <c r="AN48" s="259"/>
      <c r="AO48" s="260"/>
      <c r="AP48" s="259"/>
      <c r="AQ48" s="260"/>
      <c r="AR48" s="259"/>
      <c r="AS48" s="260"/>
      <c r="AT48" s="259"/>
      <c r="AU48" s="260"/>
      <c r="AV48" s="259"/>
      <c r="AW48" s="260"/>
      <c r="AX48" s="263"/>
      <c r="AY48" s="102"/>
      <c r="AZ48" s="105">
        <f t="shared" si="0"/>
        <v>0</v>
      </c>
      <c r="BA48" s="105">
        <f t="shared" si="1"/>
        <v>0</v>
      </c>
      <c r="BB48" s="105">
        <f t="shared" si="2"/>
        <v>0</v>
      </c>
    </row>
    <row r="49" spans="1:54" ht="18" x14ac:dyDescent="0.25">
      <c r="A49" s="265"/>
      <c r="B49" s="258"/>
      <c r="C49" s="259"/>
      <c r="D49" s="260"/>
      <c r="E49" s="259"/>
      <c r="F49" s="260"/>
      <c r="G49" s="259"/>
      <c r="H49" s="260"/>
      <c r="I49" s="259"/>
      <c r="J49" s="260"/>
      <c r="K49" s="259"/>
      <c r="L49" s="258"/>
      <c r="M49" s="259"/>
      <c r="N49" s="261"/>
      <c r="O49" s="266"/>
      <c r="P49" s="258"/>
      <c r="Q49" s="259"/>
      <c r="R49" s="260"/>
      <c r="S49" s="259"/>
      <c r="T49" s="260"/>
      <c r="U49" s="259"/>
      <c r="V49" s="260"/>
      <c r="W49" s="259"/>
      <c r="X49" s="260"/>
      <c r="Y49" s="259"/>
      <c r="Z49" s="258"/>
      <c r="AA49" s="259"/>
      <c r="AB49" s="260"/>
      <c r="AC49" s="259"/>
      <c r="AD49" s="313"/>
      <c r="AE49" s="263"/>
      <c r="AF49" s="266"/>
      <c r="AG49" s="258"/>
      <c r="AH49" s="259"/>
      <c r="AI49" s="260"/>
      <c r="AJ49" s="259"/>
      <c r="AK49" s="260"/>
      <c r="AL49" s="259"/>
      <c r="AM49" s="260"/>
      <c r="AN49" s="259"/>
      <c r="AO49" s="260"/>
      <c r="AP49" s="259"/>
      <c r="AQ49" s="260"/>
      <c r="AR49" s="259"/>
      <c r="AS49" s="260"/>
      <c r="AT49" s="259"/>
      <c r="AU49" s="260"/>
      <c r="AV49" s="259"/>
      <c r="AW49" s="260"/>
      <c r="AX49" s="263"/>
      <c r="AY49" s="102"/>
      <c r="AZ49" s="105">
        <f t="shared" si="0"/>
        <v>0</v>
      </c>
      <c r="BA49" s="105">
        <f t="shared" si="1"/>
        <v>0</v>
      </c>
      <c r="BB49" s="105">
        <f t="shared" si="2"/>
        <v>0</v>
      </c>
    </row>
    <row r="50" spans="1:54" ht="18" x14ac:dyDescent="0.25">
      <c r="A50" s="265"/>
      <c r="B50" s="258"/>
      <c r="C50" s="259"/>
      <c r="D50" s="260"/>
      <c r="E50" s="259"/>
      <c r="F50" s="260"/>
      <c r="G50" s="259"/>
      <c r="H50" s="260"/>
      <c r="I50" s="259"/>
      <c r="J50" s="260"/>
      <c r="K50" s="259"/>
      <c r="L50" s="258"/>
      <c r="M50" s="259"/>
      <c r="N50" s="261"/>
      <c r="O50" s="266"/>
      <c r="P50" s="258"/>
      <c r="Q50" s="259"/>
      <c r="R50" s="260"/>
      <c r="S50" s="259"/>
      <c r="T50" s="260"/>
      <c r="U50" s="259"/>
      <c r="V50" s="260"/>
      <c r="W50" s="259"/>
      <c r="X50" s="260"/>
      <c r="Y50" s="259"/>
      <c r="Z50" s="258"/>
      <c r="AA50" s="259"/>
      <c r="AB50" s="260"/>
      <c r="AC50" s="259"/>
      <c r="AD50" s="313"/>
      <c r="AE50" s="263"/>
      <c r="AF50" s="266"/>
      <c r="AG50" s="258"/>
      <c r="AH50" s="259"/>
      <c r="AI50" s="260"/>
      <c r="AJ50" s="259"/>
      <c r="AK50" s="260"/>
      <c r="AL50" s="259"/>
      <c r="AM50" s="260"/>
      <c r="AN50" s="259"/>
      <c r="AO50" s="260"/>
      <c r="AP50" s="259"/>
      <c r="AQ50" s="260"/>
      <c r="AR50" s="259"/>
      <c r="AS50" s="260"/>
      <c r="AT50" s="259"/>
      <c r="AU50" s="260"/>
      <c r="AV50" s="259"/>
      <c r="AW50" s="260"/>
      <c r="AX50" s="263"/>
      <c r="AY50" s="102"/>
      <c r="AZ50" s="105">
        <f t="shared" si="0"/>
        <v>0</v>
      </c>
      <c r="BA50" s="105">
        <f t="shared" si="1"/>
        <v>0</v>
      </c>
      <c r="BB50" s="105">
        <f t="shared" si="2"/>
        <v>0</v>
      </c>
    </row>
    <row r="51" spans="1:54" ht="18" x14ac:dyDescent="0.25">
      <c r="A51" s="265"/>
      <c r="B51" s="258"/>
      <c r="C51" s="259"/>
      <c r="D51" s="260"/>
      <c r="E51" s="259"/>
      <c r="F51" s="260"/>
      <c r="G51" s="259"/>
      <c r="H51" s="260"/>
      <c r="I51" s="259"/>
      <c r="J51" s="260"/>
      <c r="K51" s="259"/>
      <c r="L51" s="258"/>
      <c r="M51" s="259"/>
      <c r="N51" s="261"/>
      <c r="O51" s="266"/>
      <c r="P51" s="258"/>
      <c r="Q51" s="259"/>
      <c r="R51" s="260"/>
      <c r="S51" s="259"/>
      <c r="T51" s="260"/>
      <c r="U51" s="259"/>
      <c r="V51" s="260"/>
      <c r="W51" s="259"/>
      <c r="X51" s="260"/>
      <c r="Y51" s="259"/>
      <c r="Z51" s="258"/>
      <c r="AA51" s="259"/>
      <c r="AB51" s="260"/>
      <c r="AC51" s="259"/>
      <c r="AD51" s="313"/>
      <c r="AE51" s="263"/>
      <c r="AF51" s="266"/>
      <c r="AG51" s="258"/>
      <c r="AH51" s="259"/>
      <c r="AI51" s="260"/>
      <c r="AJ51" s="259"/>
      <c r="AK51" s="260"/>
      <c r="AL51" s="259"/>
      <c r="AM51" s="260"/>
      <c r="AN51" s="259"/>
      <c r="AO51" s="260"/>
      <c r="AP51" s="259"/>
      <c r="AQ51" s="260"/>
      <c r="AR51" s="259"/>
      <c r="AS51" s="260"/>
      <c r="AT51" s="259"/>
      <c r="AU51" s="260"/>
      <c r="AV51" s="259"/>
      <c r="AW51" s="260"/>
      <c r="AX51" s="263"/>
      <c r="AY51" s="102"/>
      <c r="AZ51" s="105">
        <f t="shared" si="0"/>
        <v>0</v>
      </c>
      <c r="BA51" s="105">
        <f t="shared" si="1"/>
        <v>0</v>
      </c>
      <c r="BB51" s="105">
        <f t="shared" si="2"/>
        <v>0</v>
      </c>
    </row>
    <row r="52" spans="1:54" ht="18" x14ac:dyDescent="0.25">
      <c r="A52" s="265"/>
      <c r="B52" s="258"/>
      <c r="C52" s="259"/>
      <c r="D52" s="260"/>
      <c r="E52" s="259"/>
      <c r="F52" s="260"/>
      <c r="G52" s="259"/>
      <c r="H52" s="260"/>
      <c r="I52" s="259"/>
      <c r="J52" s="260"/>
      <c r="K52" s="259"/>
      <c r="L52" s="258"/>
      <c r="M52" s="259"/>
      <c r="N52" s="261"/>
      <c r="O52" s="266"/>
      <c r="P52" s="258"/>
      <c r="Q52" s="259"/>
      <c r="R52" s="260"/>
      <c r="S52" s="259"/>
      <c r="T52" s="260"/>
      <c r="U52" s="259"/>
      <c r="V52" s="260"/>
      <c r="W52" s="259"/>
      <c r="X52" s="260"/>
      <c r="Y52" s="259"/>
      <c r="Z52" s="258"/>
      <c r="AA52" s="259"/>
      <c r="AB52" s="260"/>
      <c r="AC52" s="259"/>
      <c r="AD52" s="313"/>
      <c r="AE52" s="263"/>
      <c r="AF52" s="266"/>
      <c r="AG52" s="258"/>
      <c r="AH52" s="259"/>
      <c r="AI52" s="260"/>
      <c r="AJ52" s="259"/>
      <c r="AK52" s="260"/>
      <c r="AL52" s="259"/>
      <c r="AM52" s="260"/>
      <c r="AN52" s="259"/>
      <c r="AO52" s="260"/>
      <c r="AP52" s="259"/>
      <c r="AQ52" s="260"/>
      <c r="AR52" s="259"/>
      <c r="AS52" s="260"/>
      <c r="AT52" s="259"/>
      <c r="AU52" s="260"/>
      <c r="AV52" s="259"/>
      <c r="AW52" s="260"/>
      <c r="AX52" s="263"/>
      <c r="AY52" s="102"/>
      <c r="AZ52" s="105">
        <f t="shared" si="0"/>
        <v>0</v>
      </c>
      <c r="BA52" s="105">
        <f t="shared" si="1"/>
        <v>0</v>
      </c>
      <c r="BB52" s="105">
        <f t="shared" si="2"/>
        <v>0</v>
      </c>
    </row>
    <row r="53" spans="1:54" ht="18" x14ac:dyDescent="0.25">
      <c r="A53" s="265"/>
      <c r="B53" s="258"/>
      <c r="C53" s="259"/>
      <c r="D53" s="260"/>
      <c r="E53" s="259"/>
      <c r="F53" s="260"/>
      <c r="G53" s="259"/>
      <c r="H53" s="260"/>
      <c r="I53" s="259"/>
      <c r="J53" s="260"/>
      <c r="K53" s="259"/>
      <c r="L53" s="258"/>
      <c r="M53" s="259"/>
      <c r="N53" s="261"/>
      <c r="O53" s="266"/>
      <c r="P53" s="258"/>
      <c r="Q53" s="259"/>
      <c r="R53" s="260"/>
      <c r="S53" s="259"/>
      <c r="T53" s="260"/>
      <c r="U53" s="259"/>
      <c r="V53" s="260"/>
      <c r="W53" s="259"/>
      <c r="X53" s="260"/>
      <c r="Y53" s="259"/>
      <c r="Z53" s="258"/>
      <c r="AA53" s="259"/>
      <c r="AB53" s="260"/>
      <c r="AC53" s="259"/>
      <c r="AD53" s="313"/>
      <c r="AE53" s="263"/>
      <c r="AF53" s="266"/>
      <c r="AG53" s="258"/>
      <c r="AH53" s="259"/>
      <c r="AI53" s="260"/>
      <c r="AJ53" s="259"/>
      <c r="AK53" s="260"/>
      <c r="AL53" s="259"/>
      <c r="AM53" s="260"/>
      <c r="AN53" s="259"/>
      <c r="AO53" s="260"/>
      <c r="AP53" s="259"/>
      <c r="AQ53" s="260"/>
      <c r="AR53" s="259"/>
      <c r="AS53" s="260"/>
      <c r="AT53" s="259"/>
      <c r="AU53" s="260"/>
      <c r="AV53" s="259"/>
      <c r="AW53" s="260"/>
      <c r="AX53" s="263"/>
      <c r="AY53" s="102"/>
      <c r="AZ53" s="105">
        <f t="shared" si="0"/>
        <v>0</v>
      </c>
      <c r="BA53" s="105">
        <f t="shared" si="1"/>
        <v>0</v>
      </c>
      <c r="BB53" s="105">
        <f t="shared" si="2"/>
        <v>0</v>
      </c>
    </row>
    <row r="54" spans="1:54" ht="16.5" thickBot="1" x14ac:dyDescent="0.3">
      <c r="A54" s="341" t="s">
        <v>356</v>
      </c>
      <c r="B54" s="342"/>
      <c r="C54" s="343">
        <f>COUNTIF(C5:C53,"NS")</f>
        <v>4</v>
      </c>
      <c r="D54" s="343">
        <f t="shared" ref="D54:L54" si="6">COUNTIF(D5:D53,"NS")</f>
        <v>1</v>
      </c>
      <c r="E54" s="343">
        <f t="shared" si="6"/>
        <v>2</v>
      </c>
      <c r="F54" s="343">
        <f t="shared" si="6"/>
        <v>0</v>
      </c>
      <c r="G54" s="343">
        <f t="shared" si="6"/>
        <v>0</v>
      </c>
      <c r="H54" s="343">
        <f t="shared" si="6"/>
        <v>4</v>
      </c>
      <c r="I54" s="343">
        <f t="shared" si="6"/>
        <v>0</v>
      </c>
      <c r="J54" s="343">
        <f t="shared" si="6"/>
        <v>1</v>
      </c>
      <c r="K54" s="343">
        <f t="shared" si="6"/>
        <v>0</v>
      </c>
      <c r="L54" s="343">
        <f t="shared" si="6"/>
        <v>1</v>
      </c>
      <c r="M54" s="343"/>
      <c r="N54" s="344"/>
      <c r="O54" s="345" t="s">
        <v>356</v>
      </c>
      <c r="P54" s="346"/>
      <c r="Q54" s="347">
        <f>COUNTIF(Q5:Q53,"NS")</f>
        <v>3</v>
      </c>
      <c r="R54" s="347">
        <f t="shared" ref="R54:AC54" si="7">COUNTIF(R5:R53,"NS")</f>
        <v>8</v>
      </c>
      <c r="S54" s="347">
        <f t="shared" si="7"/>
        <v>0</v>
      </c>
      <c r="T54" s="347">
        <f t="shared" si="7"/>
        <v>7</v>
      </c>
      <c r="U54" s="347">
        <f t="shared" si="7"/>
        <v>0</v>
      </c>
      <c r="V54" s="347">
        <f t="shared" si="7"/>
        <v>0</v>
      </c>
      <c r="W54" s="347">
        <f t="shared" si="7"/>
        <v>3</v>
      </c>
      <c r="X54" s="347">
        <f t="shared" si="7"/>
        <v>0</v>
      </c>
      <c r="Y54" s="347">
        <f t="shared" si="7"/>
        <v>0</v>
      </c>
      <c r="Z54" s="347">
        <f t="shared" si="7"/>
        <v>0</v>
      </c>
      <c r="AA54" s="347">
        <f t="shared" si="7"/>
        <v>1</v>
      </c>
      <c r="AB54" s="347">
        <f t="shared" si="7"/>
        <v>0</v>
      </c>
      <c r="AC54" s="347">
        <f t="shared" si="7"/>
        <v>0</v>
      </c>
      <c r="AD54" s="348"/>
      <c r="AE54" s="349"/>
      <c r="AF54" s="345" t="s">
        <v>356</v>
      </c>
      <c r="AG54" s="346"/>
      <c r="AH54" s="347">
        <f>COUNTIF(AH3:AH53,"NS")</f>
        <v>3</v>
      </c>
      <c r="AI54" s="347">
        <f t="shared" ref="AI54:AW54" si="8">COUNTIF(AI3:AI53,"NS")</f>
        <v>3</v>
      </c>
      <c r="AJ54" s="347">
        <f t="shared" si="8"/>
        <v>0</v>
      </c>
      <c r="AK54" s="347">
        <f t="shared" si="8"/>
        <v>0</v>
      </c>
      <c r="AL54" s="347">
        <f t="shared" si="8"/>
        <v>0</v>
      </c>
      <c r="AM54" s="347">
        <f t="shared" si="8"/>
        <v>0</v>
      </c>
      <c r="AN54" s="347">
        <f t="shared" si="8"/>
        <v>0</v>
      </c>
      <c r="AO54" s="347">
        <f t="shared" si="8"/>
        <v>0</v>
      </c>
      <c r="AP54" s="347">
        <f t="shared" si="8"/>
        <v>0</v>
      </c>
      <c r="AQ54" s="347">
        <f t="shared" si="8"/>
        <v>0</v>
      </c>
      <c r="AR54" s="347">
        <f t="shared" si="8"/>
        <v>0</v>
      </c>
      <c r="AS54" s="347">
        <f t="shared" si="8"/>
        <v>0</v>
      </c>
      <c r="AT54" s="347">
        <f t="shared" si="8"/>
        <v>0</v>
      </c>
      <c r="AU54" s="347">
        <f t="shared" si="8"/>
        <v>0</v>
      </c>
      <c r="AV54" s="347">
        <f t="shared" si="8"/>
        <v>0</v>
      </c>
      <c r="AW54" s="347">
        <f t="shared" si="8"/>
        <v>0</v>
      </c>
      <c r="AX54" s="350"/>
      <c r="AY54" s="102"/>
      <c r="AZ54" s="105" t="str">
        <f>A54</f>
        <v>Non-scorers Count =</v>
      </c>
      <c r="BA54" s="105" t="str">
        <f>O54</f>
        <v>Non-scorers Count =</v>
      </c>
      <c r="BB54" s="105" t="str">
        <f>AF54</f>
        <v>Non-scorers Count =</v>
      </c>
    </row>
    <row r="55" spans="1:54" ht="15.75" customHeight="1" x14ac:dyDescent="0.25">
      <c r="A55" s="541"/>
      <c r="B55" s="541"/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2"/>
      <c r="AC55" s="542"/>
      <c r="AD55" s="542"/>
      <c r="AE55" s="542"/>
      <c r="AF55" s="542"/>
      <c r="AG55" s="542"/>
      <c r="AH55" s="542"/>
      <c r="AI55" s="542"/>
      <c r="AJ55" s="542"/>
      <c r="AK55" s="542"/>
      <c r="AL55" s="542"/>
      <c r="AM55" s="542"/>
      <c r="AN55" s="542"/>
      <c r="AO55" s="542"/>
      <c r="AP55" s="542"/>
      <c r="AQ55" s="542"/>
      <c r="AR55" s="542"/>
      <c r="AS55" s="542"/>
      <c r="AT55" s="542"/>
      <c r="AU55" s="542"/>
      <c r="AV55" s="542"/>
      <c r="AW55" s="542"/>
      <c r="AX55" s="542"/>
      <c r="AY55" s="102"/>
      <c r="AZ55" s="105"/>
      <c r="BA55" s="105"/>
      <c r="BB55" s="105"/>
    </row>
    <row r="56" spans="1:54" ht="15.75" customHeight="1" x14ac:dyDescent="0.25">
      <c r="A56" s="541"/>
      <c r="B56" s="541"/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  <c r="Y56" s="541"/>
      <c r="Z56" s="541"/>
      <c r="AA56" s="541"/>
      <c r="AB56" s="541"/>
      <c r="AC56" s="541"/>
      <c r="AD56" s="541"/>
      <c r="AE56" s="541"/>
      <c r="AF56" s="541"/>
      <c r="AG56" s="541"/>
      <c r="AH56" s="541"/>
      <c r="AI56" s="541"/>
      <c r="AJ56" s="541"/>
      <c r="AK56" s="541"/>
      <c r="AL56" s="541"/>
      <c r="AM56" s="541"/>
      <c r="AN56" s="541"/>
      <c r="AO56" s="541"/>
      <c r="AP56" s="541"/>
      <c r="AQ56" s="541"/>
      <c r="AR56" s="541"/>
      <c r="AS56" s="541"/>
      <c r="AT56" s="541"/>
      <c r="AU56" s="541"/>
      <c r="AV56" s="541"/>
      <c r="AW56" s="541"/>
      <c r="AX56" s="541"/>
      <c r="AY56" s="102"/>
      <c r="AZ56" s="105"/>
      <c r="BA56" s="105"/>
      <c r="BB56" s="105"/>
    </row>
  </sheetData>
  <mergeCells count="8">
    <mergeCell ref="A55:AX56"/>
    <mergeCell ref="AF2:AU2"/>
    <mergeCell ref="AV2:AX2"/>
    <mergeCell ref="O1:AE2"/>
    <mergeCell ref="B1:N1"/>
    <mergeCell ref="B2:N2"/>
    <mergeCell ref="AF1:AU1"/>
    <mergeCell ref="AV1:AX1"/>
  </mergeCells>
  <phoneticPr fontId="26" type="noConversion"/>
  <conditionalFormatting sqref="B54:N54 P54:AE54 AG54:AX54">
    <cfRule type="containsText" dxfId="3" priority="1" operator="containsText" text="NS">
      <formula>NOT(ISERROR(SEARCH("NS",B54)))</formula>
    </cfRule>
  </conditionalFormatting>
  <printOptions horizontalCentered="1" verticalCentered="1"/>
  <pageMargins left="0" right="0" top="0" bottom="0" header="0" footer="0"/>
  <pageSetup paperSize="9" scale="55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FFFF"/>
    <pageSetUpPr fitToPage="1"/>
  </sheetPr>
  <dimension ref="A1:BB105"/>
  <sheetViews>
    <sheetView zoomScale="60" zoomScaleNormal="60" workbookViewId="0">
      <selection activeCell="AD17" sqref="AD17"/>
    </sheetView>
  </sheetViews>
  <sheetFormatPr defaultColWidth="8" defaultRowHeight="15.75" x14ac:dyDescent="0.25"/>
  <cols>
    <col min="1" max="1" width="30.5703125" style="103" customWidth="1"/>
    <col min="2" max="2" width="6.42578125" style="104" customWidth="1"/>
    <col min="3" max="14" width="3.7109375" style="102" customWidth="1"/>
    <col min="15" max="15" width="30.7109375" style="104" customWidth="1"/>
    <col min="16" max="16" width="7.5703125" style="104" customWidth="1"/>
    <col min="17" max="31" width="3.7109375" style="104" customWidth="1"/>
    <col min="32" max="32" width="30.7109375" style="104" customWidth="1"/>
    <col min="33" max="33" width="10" style="104" customWidth="1"/>
    <col min="34" max="50" width="3.7109375" style="104" customWidth="1"/>
    <col min="51" max="51" width="8.7109375" style="103" customWidth="1"/>
    <col min="52" max="52" width="25.85546875" style="103" bestFit="1" customWidth="1"/>
    <col min="53" max="53" width="26.42578125" style="103" bestFit="1" customWidth="1"/>
    <col min="54" max="54" width="18.140625" style="103" bestFit="1" customWidth="1"/>
    <col min="55" max="16384" width="8" style="103"/>
  </cols>
  <sheetData>
    <row r="1" spans="1:54" s="94" customFormat="1" ht="30" customHeight="1" x14ac:dyDescent="0.2">
      <c r="A1" s="92" t="s">
        <v>11</v>
      </c>
      <c r="B1" s="538" t="str">
        <f>'MATCH DETAILS'!B4</f>
        <v>Hosted by Hillingdon at TVAC Eton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5" t="str">
        <f>'MATCH DETAILS'!A1</f>
        <v>ALDER VALLEY BOYS LEAGUE 2018</v>
      </c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40" t="s">
        <v>248</v>
      </c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36" t="str">
        <f>'MATCH DETAILS'!D13</f>
        <v>W</v>
      </c>
      <c r="AW1" s="536"/>
      <c r="AX1" s="536"/>
      <c r="AY1" s="93"/>
    </row>
    <row r="2" spans="1:54" s="97" customFormat="1" ht="30" customHeight="1" x14ac:dyDescent="0.2">
      <c r="A2" s="95" t="s">
        <v>12</v>
      </c>
      <c r="B2" s="539" t="str">
        <f>'MATCH DETAILS'!B3</f>
        <v>6th May 2018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4" t="str">
        <f>'MATCH DETAILS'!B13</f>
        <v>Windsor, Slough, Eton and Hounslow A.C.</v>
      </c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7" t="str">
        <f>'MATCH DETAILS'!E13</f>
        <v>WW</v>
      </c>
      <c r="AW2" s="537"/>
      <c r="AX2" s="537"/>
      <c r="AY2" s="96"/>
    </row>
    <row r="3" spans="1:54" s="99" customFormat="1" ht="91.5" customHeight="1" x14ac:dyDescent="0.25">
      <c r="A3" s="244" t="s">
        <v>249</v>
      </c>
      <c r="B3" s="245" t="s">
        <v>329</v>
      </c>
      <c r="C3" s="246" t="s">
        <v>2</v>
      </c>
      <c r="D3" s="247" t="s">
        <v>4</v>
      </c>
      <c r="E3" s="246" t="s">
        <v>3</v>
      </c>
      <c r="F3" s="247" t="s">
        <v>6</v>
      </c>
      <c r="G3" s="246" t="s">
        <v>154</v>
      </c>
      <c r="H3" s="247" t="s">
        <v>149</v>
      </c>
      <c r="I3" s="246" t="s">
        <v>150</v>
      </c>
      <c r="J3" s="247" t="s">
        <v>151</v>
      </c>
      <c r="K3" s="246" t="s">
        <v>152</v>
      </c>
      <c r="L3" s="247" t="s">
        <v>153</v>
      </c>
      <c r="M3" s="246" t="s">
        <v>8</v>
      </c>
      <c r="N3" s="248"/>
      <c r="O3" s="249" t="s">
        <v>250</v>
      </c>
      <c r="P3" s="245" t="s">
        <v>329</v>
      </c>
      <c r="Q3" s="246" t="s">
        <v>2</v>
      </c>
      <c r="R3" s="247" t="s">
        <v>4</v>
      </c>
      <c r="S3" s="246" t="s">
        <v>9</v>
      </c>
      <c r="T3" s="247" t="s">
        <v>3</v>
      </c>
      <c r="U3" s="246" t="s">
        <v>6</v>
      </c>
      <c r="V3" s="247" t="s">
        <v>157</v>
      </c>
      <c r="W3" s="246" t="s">
        <v>149</v>
      </c>
      <c r="X3" s="247" t="s">
        <v>150</v>
      </c>
      <c r="Y3" s="377" t="s">
        <v>292</v>
      </c>
      <c r="Z3" s="247" t="s">
        <v>151</v>
      </c>
      <c r="AA3" s="246" t="s">
        <v>152</v>
      </c>
      <c r="AB3" s="247" t="s">
        <v>153</v>
      </c>
      <c r="AC3" s="246" t="s">
        <v>156</v>
      </c>
      <c r="AD3" s="247" t="s">
        <v>8</v>
      </c>
      <c r="AE3" s="251"/>
      <c r="AF3" s="249" t="s">
        <v>251</v>
      </c>
      <c r="AG3" s="245" t="s">
        <v>329</v>
      </c>
      <c r="AH3" s="246" t="s">
        <v>2</v>
      </c>
      <c r="AI3" s="247" t="s">
        <v>4</v>
      </c>
      <c r="AJ3" s="246" t="s">
        <v>5</v>
      </c>
      <c r="AK3" s="247" t="s">
        <v>3</v>
      </c>
      <c r="AL3" s="246" t="s">
        <v>6</v>
      </c>
      <c r="AM3" s="247" t="s">
        <v>176</v>
      </c>
      <c r="AN3" s="246" t="s">
        <v>177</v>
      </c>
      <c r="AO3" s="247" t="s">
        <v>149</v>
      </c>
      <c r="AP3" s="246" t="s">
        <v>150</v>
      </c>
      <c r="AQ3" s="247" t="s">
        <v>155</v>
      </c>
      <c r="AR3" s="246" t="s">
        <v>158</v>
      </c>
      <c r="AS3" s="247" t="s">
        <v>151</v>
      </c>
      <c r="AT3" s="246" t="s">
        <v>152</v>
      </c>
      <c r="AU3" s="247" t="s">
        <v>153</v>
      </c>
      <c r="AV3" s="246" t="s">
        <v>156</v>
      </c>
      <c r="AW3" s="247" t="s">
        <v>8</v>
      </c>
      <c r="AX3" s="251"/>
      <c r="AY3" s="98"/>
    </row>
    <row r="4" spans="1:54" s="101" customFormat="1" ht="39.950000000000003" customHeight="1" x14ac:dyDescent="0.2">
      <c r="A4" s="252"/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252"/>
      <c r="P4" s="253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6"/>
      <c r="AF4" s="252"/>
      <c r="AG4" s="253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6"/>
      <c r="AY4" s="100"/>
    </row>
    <row r="5" spans="1:54" ht="24.95" customHeight="1" x14ac:dyDescent="0.25">
      <c r="A5" s="328" t="s">
        <v>762</v>
      </c>
      <c r="B5" s="322">
        <v>817</v>
      </c>
      <c r="C5" s="323" t="s">
        <v>438</v>
      </c>
      <c r="D5" s="324"/>
      <c r="E5" s="323"/>
      <c r="F5" s="324"/>
      <c r="G5" s="323" t="s">
        <v>1</v>
      </c>
      <c r="H5" s="324"/>
      <c r="I5" s="323" t="s">
        <v>0</v>
      </c>
      <c r="J5" s="324"/>
      <c r="K5" s="323"/>
      <c r="L5" s="322"/>
      <c r="M5" s="323">
        <v>1</v>
      </c>
      <c r="N5" s="392"/>
      <c r="O5" s="321" t="s">
        <v>763</v>
      </c>
      <c r="P5" s="322">
        <v>834</v>
      </c>
      <c r="Q5" s="323"/>
      <c r="R5" s="324"/>
      <c r="S5" s="323"/>
      <c r="T5" s="324"/>
      <c r="U5" s="323"/>
      <c r="V5" s="324"/>
      <c r="W5" s="323"/>
      <c r="X5" s="324"/>
      <c r="Y5" s="323"/>
      <c r="Z5" s="322" t="s">
        <v>438</v>
      </c>
      <c r="AA5" s="323" t="s">
        <v>1</v>
      </c>
      <c r="AB5" s="392"/>
      <c r="AC5" s="323" t="s">
        <v>1</v>
      </c>
      <c r="AD5" s="406"/>
      <c r="AE5" s="395"/>
      <c r="AF5" s="321" t="s">
        <v>764</v>
      </c>
      <c r="AG5" s="322"/>
      <c r="AH5" s="323"/>
      <c r="AI5" s="324"/>
      <c r="AJ5" s="323" t="s">
        <v>1</v>
      </c>
      <c r="AK5" s="324" t="s">
        <v>1</v>
      </c>
      <c r="AL5" s="323"/>
      <c r="AM5" s="324"/>
      <c r="AN5" s="323"/>
      <c r="AO5" s="324"/>
      <c r="AP5" s="323"/>
      <c r="AQ5" s="322"/>
      <c r="AR5" s="323"/>
      <c r="AS5" s="392"/>
      <c r="AT5" s="323"/>
      <c r="AU5" s="324"/>
      <c r="AV5" s="323"/>
      <c r="AW5" s="324"/>
      <c r="AX5" s="263"/>
      <c r="AY5" s="102"/>
      <c r="AZ5" s="105" t="str">
        <f>A5</f>
        <v>Sebastian Baker</v>
      </c>
      <c r="BA5" s="105" t="str">
        <f>O5</f>
        <v>Nafay Khan</v>
      </c>
      <c r="BB5" s="105" t="str">
        <f>AF5</f>
        <v>Ethan Adisi-Musgrove</v>
      </c>
    </row>
    <row r="6" spans="1:54" ht="24.95" customHeight="1" x14ac:dyDescent="0.25">
      <c r="A6" s="328" t="s">
        <v>765</v>
      </c>
      <c r="B6" s="322"/>
      <c r="C6" s="323"/>
      <c r="D6" s="324"/>
      <c r="E6" s="323" t="s">
        <v>1</v>
      </c>
      <c r="F6" s="324"/>
      <c r="G6" s="323"/>
      <c r="H6" s="324"/>
      <c r="I6" s="323"/>
      <c r="J6" s="324"/>
      <c r="K6" s="323"/>
      <c r="L6" s="322"/>
      <c r="M6" s="323"/>
      <c r="N6" s="392"/>
      <c r="O6" s="321" t="s">
        <v>766</v>
      </c>
      <c r="P6" s="322">
        <v>866</v>
      </c>
      <c r="Q6" s="323"/>
      <c r="R6" s="324"/>
      <c r="S6" s="323"/>
      <c r="T6" s="324"/>
      <c r="U6" s="323" t="s">
        <v>438</v>
      </c>
      <c r="V6" s="324"/>
      <c r="W6" s="323"/>
      <c r="X6" s="324"/>
      <c r="Y6" s="323"/>
      <c r="Z6" s="322"/>
      <c r="AA6" s="323"/>
      <c r="AB6" s="392"/>
      <c r="AC6" s="323"/>
      <c r="AD6" s="390"/>
      <c r="AE6" s="395"/>
      <c r="AF6" s="321" t="s">
        <v>767</v>
      </c>
      <c r="AG6" s="322"/>
      <c r="AH6" s="323" t="s">
        <v>0</v>
      </c>
      <c r="AI6" s="324" t="s">
        <v>0</v>
      </c>
      <c r="AJ6" s="323"/>
      <c r="AK6" s="324"/>
      <c r="AL6" s="323"/>
      <c r="AM6" s="324"/>
      <c r="AN6" s="323"/>
      <c r="AO6" s="324"/>
      <c r="AP6" s="323"/>
      <c r="AQ6" s="322"/>
      <c r="AR6" s="323"/>
      <c r="AS6" s="392"/>
      <c r="AT6" s="323"/>
      <c r="AU6" s="324"/>
      <c r="AV6" s="323"/>
      <c r="AW6" s="324" t="s">
        <v>438</v>
      </c>
      <c r="AX6" s="263"/>
      <c r="AY6" s="102"/>
      <c r="AZ6" s="105" t="str">
        <f t="shared" ref="AZ6:AZ53" si="0">A6</f>
        <v>Joshua Claassen</v>
      </c>
      <c r="BA6" s="105" t="str">
        <f t="shared" ref="BA6:BA53" si="1">O6</f>
        <v>Oliver Lewis</v>
      </c>
      <c r="BB6" s="105" t="str">
        <f t="shared" ref="BB6:BB53" si="2">AF6</f>
        <v>Ekene Ijeomah</v>
      </c>
    </row>
    <row r="7" spans="1:54" ht="24.95" customHeight="1" x14ac:dyDescent="0.25">
      <c r="A7" s="328" t="s">
        <v>768</v>
      </c>
      <c r="B7" s="322">
        <v>823</v>
      </c>
      <c r="C7" s="323" t="s">
        <v>438</v>
      </c>
      <c r="D7" s="324"/>
      <c r="E7" s="323"/>
      <c r="F7" s="324"/>
      <c r="G7" s="323"/>
      <c r="H7" s="324" t="s">
        <v>1</v>
      </c>
      <c r="I7" s="323" t="s">
        <v>1</v>
      </c>
      <c r="J7" s="324"/>
      <c r="K7" s="323"/>
      <c r="L7" s="322"/>
      <c r="M7" s="323" t="s">
        <v>438</v>
      </c>
      <c r="N7" s="392"/>
      <c r="O7" s="321" t="s">
        <v>769</v>
      </c>
      <c r="P7" s="322">
        <v>857</v>
      </c>
      <c r="Q7" s="323"/>
      <c r="R7" s="324"/>
      <c r="S7" s="323" t="s">
        <v>438</v>
      </c>
      <c r="T7" s="324"/>
      <c r="U7" s="323"/>
      <c r="V7" s="324"/>
      <c r="W7" s="323"/>
      <c r="X7" s="324"/>
      <c r="Y7" s="323"/>
      <c r="Z7" s="322"/>
      <c r="AA7" s="323"/>
      <c r="AB7" s="392" t="s">
        <v>1</v>
      </c>
      <c r="AC7" s="323"/>
      <c r="AD7" s="390"/>
      <c r="AE7" s="395"/>
      <c r="AF7" s="321" t="s">
        <v>770</v>
      </c>
      <c r="AG7" s="322">
        <v>859</v>
      </c>
      <c r="AH7" s="323" t="s">
        <v>438</v>
      </c>
      <c r="AI7" s="324" t="s">
        <v>438</v>
      </c>
      <c r="AJ7" s="323"/>
      <c r="AK7" s="324"/>
      <c r="AL7" s="323"/>
      <c r="AM7" s="324"/>
      <c r="AN7" s="323"/>
      <c r="AO7" s="324"/>
      <c r="AP7" s="323"/>
      <c r="AQ7" s="322"/>
      <c r="AR7" s="323"/>
      <c r="AS7" s="392"/>
      <c r="AT7" s="323"/>
      <c r="AU7" s="324"/>
      <c r="AV7" s="323"/>
      <c r="AW7" s="324" t="s">
        <v>438</v>
      </c>
      <c r="AX7" s="263"/>
      <c r="AY7" s="102"/>
      <c r="AZ7" s="105" t="str">
        <f t="shared" si="0"/>
        <v>Kai Norbron</v>
      </c>
      <c r="BA7" s="105" t="str">
        <f t="shared" si="1"/>
        <v>Nick Mannke</v>
      </c>
      <c r="BB7" s="105" t="str">
        <f t="shared" si="2"/>
        <v>Callum McMahon</v>
      </c>
    </row>
    <row r="8" spans="1:54" ht="24.95" customHeight="1" x14ac:dyDescent="0.25">
      <c r="A8" s="328" t="s">
        <v>771</v>
      </c>
      <c r="B8" s="322"/>
      <c r="C8" s="323" t="s">
        <v>1</v>
      </c>
      <c r="D8" s="324"/>
      <c r="E8" s="323"/>
      <c r="F8" s="324"/>
      <c r="G8" s="323" t="s">
        <v>0</v>
      </c>
      <c r="H8" s="324" t="s">
        <v>0</v>
      </c>
      <c r="I8" s="323"/>
      <c r="J8" s="324"/>
      <c r="K8" s="323"/>
      <c r="L8" s="322"/>
      <c r="M8" s="323">
        <v>4</v>
      </c>
      <c r="N8" s="392"/>
      <c r="O8" s="321" t="s">
        <v>772</v>
      </c>
      <c r="P8" s="322">
        <v>840</v>
      </c>
      <c r="Q8" s="323" t="s">
        <v>438</v>
      </c>
      <c r="R8" s="324"/>
      <c r="S8" s="323" t="s">
        <v>1</v>
      </c>
      <c r="T8" s="324"/>
      <c r="U8" s="323"/>
      <c r="V8" s="324"/>
      <c r="W8" s="323"/>
      <c r="X8" s="324"/>
      <c r="Y8" s="323"/>
      <c r="Z8" s="322"/>
      <c r="AA8" s="323"/>
      <c r="AB8" s="407" t="s">
        <v>438</v>
      </c>
      <c r="AC8" s="323"/>
      <c r="AD8" s="408" t="s">
        <v>438</v>
      </c>
      <c r="AE8" s="395"/>
      <c r="AF8" s="321" t="s">
        <v>773</v>
      </c>
      <c r="AG8" s="322"/>
      <c r="AH8" s="323"/>
      <c r="AI8" s="324"/>
      <c r="AJ8" s="323"/>
      <c r="AK8" s="324"/>
      <c r="AL8" s="323"/>
      <c r="AM8" s="324"/>
      <c r="AN8" s="323"/>
      <c r="AO8" s="324"/>
      <c r="AP8" s="323"/>
      <c r="AQ8" s="322"/>
      <c r="AR8" s="323"/>
      <c r="AS8" s="392"/>
      <c r="AT8" s="323"/>
      <c r="AU8" s="324"/>
      <c r="AV8" s="323"/>
      <c r="AW8" s="324"/>
      <c r="AX8" s="263"/>
      <c r="AY8" s="102"/>
      <c r="AZ8" s="105" t="str">
        <f t="shared" si="0"/>
        <v>Adam Sfendla</v>
      </c>
      <c r="BA8" s="105" t="str">
        <f t="shared" si="1"/>
        <v>Aman Marwaha</v>
      </c>
      <c r="BB8" s="105" t="str">
        <f t="shared" si="2"/>
        <v>Samuel Scott</v>
      </c>
    </row>
    <row r="9" spans="1:54" ht="24.95" customHeight="1" x14ac:dyDescent="0.25">
      <c r="A9" s="409" t="s">
        <v>774</v>
      </c>
      <c r="B9" s="322"/>
      <c r="C9" s="323"/>
      <c r="D9" s="324" t="s">
        <v>1</v>
      </c>
      <c r="E9" s="323"/>
      <c r="F9" s="324" t="s">
        <v>1</v>
      </c>
      <c r="G9" s="323"/>
      <c r="H9" s="324"/>
      <c r="I9" s="323"/>
      <c r="J9" s="324"/>
      <c r="K9" s="323"/>
      <c r="L9" s="322"/>
      <c r="M9" s="323"/>
      <c r="N9" s="392"/>
      <c r="O9" s="321" t="s">
        <v>775</v>
      </c>
      <c r="P9" s="322">
        <v>849</v>
      </c>
      <c r="Q9" s="323" t="s">
        <v>438</v>
      </c>
      <c r="R9" s="324" t="s">
        <v>438</v>
      </c>
      <c r="S9" s="323"/>
      <c r="T9" s="324"/>
      <c r="U9" s="323"/>
      <c r="V9" s="324"/>
      <c r="W9" s="323"/>
      <c r="X9" s="324" t="s">
        <v>0</v>
      </c>
      <c r="Y9" s="323"/>
      <c r="Z9" s="322"/>
      <c r="AA9" s="323"/>
      <c r="AB9" s="392"/>
      <c r="AC9" s="323"/>
      <c r="AD9" s="410">
        <v>1</v>
      </c>
      <c r="AE9" s="395"/>
      <c r="AF9" s="321" t="s">
        <v>776</v>
      </c>
      <c r="AG9" s="322">
        <v>860</v>
      </c>
      <c r="AH9" s="323" t="s">
        <v>438</v>
      </c>
      <c r="AI9" s="324" t="s">
        <v>438</v>
      </c>
      <c r="AJ9" s="323"/>
      <c r="AK9" s="324"/>
      <c r="AL9" s="323"/>
      <c r="AM9" s="324"/>
      <c r="AN9" s="323"/>
      <c r="AO9" s="324"/>
      <c r="AP9" s="323" t="s">
        <v>1</v>
      </c>
      <c r="AQ9" s="322"/>
      <c r="AR9" s="323"/>
      <c r="AS9" s="392"/>
      <c r="AT9" s="323"/>
      <c r="AU9" s="324"/>
      <c r="AV9" s="323"/>
      <c r="AW9" s="324"/>
      <c r="AX9" s="263"/>
      <c r="AY9" s="102"/>
      <c r="AZ9" s="105" t="str">
        <f t="shared" si="0"/>
        <v>Charlie Hodson</v>
      </c>
      <c r="BA9" s="105" t="str">
        <f t="shared" si="1"/>
        <v>Alexander Pennycooke</v>
      </c>
      <c r="BB9" s="105" t="str">
        <f t="shared" si="2"/>
        <v>Dylan Val</v>
      </c>
    </row>
    <row r="10" spans="1:54" ht="24.95" customHeight="1" x14ac:dyDescent="0.25">
      <c r="A10" s="383" t="s">
        <v>777</v>
      </c>
      <c r="B10" s="322">
        <v>830</v>
      </c>
      <c r="C10" s="323" t="s">
        <v>438</v>
      </c>
      <c r="D10" s="324"/>
      <c r="E10" s="323"/>
      <c r="F10" s="324"/>
      <c r="G10" s="323"/>
      <c r="H10" s="324"/>
      <c r="I10" s="323" t="s">
        <v>438</v>
      </c>
      <c r="J10" s="324"/>
      <c r="K10" s="323"/>
      <c r="L10" s="322"/>
      <c r="M10" s="323">
        <v>3</v>
      </c>
      <c r="N10" s="392"/>
      <c r="O10" s="321" t="s">
        <v>778</v>
      </c>
      <c r="P10" s="322">
        <v>850</v>
      </c>
      <c r="Q10" s="323" t="s">
        <v>438</v>
      </c>
      <c r="R10" s="324" t="s">
        <v>438</v>
      </c>
      <c r="S10" s="323"/>
      <c r="T10" s="324"/>
      <c r="U10" s="323"/>
      <c r="V10" s="324"/>
      <c r="W10" s="323"/>
      <c r="X10" s="324"/>
      <c r="Y10" s="323"/>
      <c r="Z10" s="322" t="s">
        <v>1</v>
      </c>
      <c r="AA10" s="323"/>
      <c r="AB10" s="392"/>
      <c r="AC10" s="323"/>
      <c r="AD10" s="406"/>
      <c r="AE10" s="395"/>
      <c r="AF10" s="386" t="s">
        <v>779</v>
      </c>
      <c r="AG10" s="322"/>
      <c r="AH10" s="323"/>
      <c r="AI10" s="324"/>
      <c r="AJ10" s="323"/>
      <c r="AK10" s="324"/>
      <c r="AL10" s="323"/>
      <c r="AM10" s="324"/>
      <c r="AN10" s="323"/>
      <c r="AO10" s="324"/>
      <c r="AP10" s="323" t="s">
        <v>0</v>
      </c>
      <c r="AQ10" s="322"/>
      <c r="AR10" s="323"/>
      <c r="AS10" s="392"/>
      <c r="AT10" s="323"/>
      <c r="AU10" s="324"/>
      <c r="AV10" s="323"/>
      <c r="AW10" s="324"/>
      <c r="AX10" s="263"/>
      <c r="AY10" s="102"/>
      <c r="AZ10" s="105" t="str">
        <f t="shared" si="0"/>
        <v>Isiah Samuel</v>
      </c>
      <c r="BA10" s="105" t="str">
        <f t="shared" si="1"/>
        <v>Jack Stevens</v>
      </c>
      <c r="BB10" s="105" t="str">
        <f t="shared" si="2"/>
        <v>Lionel Owona</v>
      </c>
    </row>
    <row r="11" spans="1:54" ht="24.95" customHeight="1" x14ac:dyDescent="0.25">
      <c r="A11" s="383" t="s">
        <v>780</v>
      </c>
      <c r="B11" s="322"/>
      <c r="C11" s="323"/>
      <c r="D11" s="324"/>
      <c r="E11" s="323" t="s">
        <v>0</v>
      </c>
      <c r="F11" s="324"/>
      <c r="G11" s="323"/>
      <c r="H11" s="324"/>
      <c r="I11" s="323"/>
      <c r="J11" s="324"/>
      <c r="K11" s="323"/>
      <c r="L11" s="322"/>
      <c r="M11" s="323"/>
      <c r="N11" s="392"/>
      <c r="O11" s="386" t="s">
        <v>781</v>
      </c>
      <c r="P11" s="322">
        <v>851</v>
      </c>
      <c r="Q11" s="323" t="s">
        <v>438</v>
      </c>
      <c r="R11" s="324"/>
      <c r="S11" s="323"/>
      <c r="T11" s="324"/>
      <c r="U11" s="323"/>
      <c r="V11" s="324"/>
      <c r="W11" s="323" t="s">
        <v>1</v>
      </c>
      <c r="X11" s="324"/>
      <c r="Y11" s="323"/>
      <c r="Z11" s="322"/>
      <c r="AA11" s="323"/>
      <c r="AB11" s="392" t="s">
        <v>438</v>
      </c>
      <c r="AC11" s="323"/>
      <c r="AD11" s="406" t="s">
        <v>438</v>
      </c>
      <c r="AE11" s="395"/>
      <c r="AF11" s="386" t="s">
        <v>782</v>
      </c>
      <c r="AG11" s="322"/>
      <c r="AH11" s="323"/>
      <c r="AI11" s="324"/>
      <c r="AJ11" s="323"/>
      <c r="AK11" s="324"/>
      <c r="AL11" s="323" t="s">
        <v>1</v>
      </c>
      <c r="AM11" s="324"/>
      <c r="AN11" s="323"/>
      <c r="AO11" s="324"/>
      <c r="AP11" s="323"/>
      <c r="AQ11" s="322"/>
      <c r="AR11" s="323"/>
      <c r="AS11" s="392"/>
      <c r="AT11" s="323"/>
      <c r="AU11" s="324"/>
      <c r="AV11" s="323"/>
      <c r="AW11" s="324"/>
      <c r="AX11" s="263"/>
      <c r="AY11" s="102"/>
      <c r="AZ11" s="105" t="str">
        <f t="shared" si="0"/>
        <v>Samuel Johnston</v>
      </c>
      <c r="BA11" s="105" t="str">
        <f t="shared" si="1"/>
        <v>Brandon Tchoudi</v>
      </c>
      <c r="BB11" s="105" t="str">
        <f t="shared" si="2"/>
        <v>Amar Babhania</v>
      </c>
    </row>
    <row r="12" spans="1:54" ht="24.95" customHeight="1" x14ac:dyDescent="0.25">
      <c r="A12" s="383" t="s">
        <v>783</v>
      </c>
      <c r="B12" s="322"/>
      <c r="C12" s="323"/>
      <c r="D12" s="324"/>
      <c r="E12" s="323"/>
      <c r="F12" s="324" t="s">
        <v>0</v>
      </c>
      <c r="G12" s="323"/>
      <c r="H12" s="324"/>
      <c r="I12" s="323"/>
      <c r="J12" s="324"/>
      <c r="K12" s="323"/>
      <c r="L12" s="322"/>
      <c r="M12" s="323"/>
      <c r="N12" s="392"/>
      <c r="O12" s="386" t="s">
        <v>784</v>
      </c>
      <c r="P12" s="322"/>
      <c r="Q12" s="323"/>
      <c r="R12" s="324"/>
      <c r="S12" s="323"/>
      <c r="T12" s="324"/>
      <c r="U12" s="323"/>
      <c r="V12" s="324"/>
      <c r="W12" s="323"/>
      <c r="X12" s="324"/>
      <c r="Y12" s="323"/>
      <c r="Z12" s="322"/>
      <c r="AA12" s="323"/>
      <c r="AB12" s="392"/>
      <c r="AC12" s="323" t="s">
        <v>0</v>
      </c>
      <c r="AD12" s="406"/>
      <c r="AE12" s="395"/>
      <c r="AF12" s="386" t="s">
        <v>785</v>
      </c>
      <c r="AG12" s="322">
        <v>861</v>
      </c>
      <c r="AH12" s="323" t="s">
        <v>438</v>
      </c>
      <c r="AI12" s="324" t="s">
        <v>438</v>
      </c>
      <c r="AJ12" s="323"/>
      <c r="AK12" s="324"/>
      <c r="AL12" s="323"/>
      <c r="AM12" s="324"/>
      <c r="AN12" s="323"/>
      <c r="AO12" s="324"/>
      <c r="AP12" s="323"/>
      <c r="AQ12" s="322"/>
      <c r="AR12" s="323"/>
      <c r="AS12" s="392"/>
      <c r="AT12" s="323"/>
      <c r="AU12" s="324"/>
      <c r="AV12" s="323"/>
      <c r="AW12" s="324" t="s">
        <v>438</v>
      </c>
      <c r="AX12" s="263"/>
      <c r="AY12" s="102"/>
      <c r="AZ12" s="105" t="str">
        <f t="shared" si="0"/>
        <v>Oliver Layfield</v>
      </c>
      <c r="BA12" s="105" t="str">
        <f t="shared" si="1"/>
        <v>Christopher Williams</v>
      </c>
      <c r="BB12" s="105" t="str">
        <f t="shared" si="2"/>
        <v>Jaskaran Kharay</v>
      </c>
    </row>
    <row r="13" spans="1:54" ht="24.95" customHeight="1" x14ac:dyDescent="0.25">
      <c r="A13" s="383" t="s">
        <v>786</v>
      </c>
      <c r="B13" s="322">
        <v>833</v>
      </c>
      <c r="C13" s="323"/>
      <c r="D13" s="324"/>
      <c r="E13" s="323"/>
      <c r="F13" s="324"/>
      <c r="G13" s="323" t="s">
        <v>438</v>
      </c>
      <c r="H13" s="324"/>
      <c r="I13" s="323"/>
      <c r="J13" s="324"/>
      <c r="K13" s="323"/>
      <c r="L13" s="322" t="s">
        <v>1</v>
      </c>
      <c r="M13" s="323"/>
      <c r="N13" s="392"/>
      <c r="O13" s="386" t="s">
        <v>787</v>
      </c>
      <c r="P13" s="322"/>
      <c r="Q13" s="323" t="s">
        <v>0</v>
      </c>
      <c r="R13" s="324" t="s">
        <v>0</v>
      </c>
      <c r="S13" s="323"/>
      <c r="T13" s="324"/>
      <c r="U13" s="323"/>
      <c r="V13" s="324"/>
      <c r="W13" s="323"/>
      <c r="X13" s="324"/>
      <c r="Y13" s="323"/>
      <c r="Z13" s="322"/>
      <c r="AA13" s="323"/>
      <c r="AB13" s="392"/>
      <c r="AC13" s="323"/>
      <c r="AD13" s="406">
        <v>2</v>
      </c>
      <c r="AE13" s="395"/>
      <c r="AF13" s="386" t="s">
        <v>788</v>
      </c>
      <c r="AG13" s="322">
        <v>862</v>
      </c>
      <c r="AH13" s="323"/>
      <c r="AI13" s="324" t="s">
        <v>438</v>
      </c>
      <c r="AJ13" s="323"/>
      <c r="AK13" s="324"/>
      <c r="AL13" s="323"/>
      <c r="AM13" s="324"/>
      <c r="AN13" s="323"/>
      <c r="AO13" s="324"/>
      <c r="AP13" s="323"/>
      <c r="AQ13" s="322"/>
      <c r="AR13" s="323"/>
      <c r="AS13" s="392"/>
      <c r="AT13" s="323"/>
      <c r="AU13" s="324"/>
      <c r="AV13" s="323"/>
      <c r="AW13" s="324" t="s">
        <v>438</v>
      </c>
      <c r="AX13" s="263"/>
      <c r="AY13" s="102"/>
      <c r="AZ13" s="105" t="str">
        <f t="shared" si="0"/>
        <v>Mackenzie Lothian</v>
      </c>
      <c r="BA13" s="105" t="str">
        <f t="shared" si="1"/>
        <v>James Badham</v>
      </c>
      <c r="BB13" s="105" t="str">
        <f t="shared" si="2"/>
        <v>Jake Lewington</v>
      </c>
    </row>
    <row r="14" spans="1:54" ht="24.95" customHeight="1" x14ac:dyDescent="0.25">
      <c r="A14" s="409" t="s">
        <v>789</v>
      </c>
      <c r="B14" s="322"/>
      <c r="C14" s="323" t="s">
        <v>0</v>
      </c>
      <c r="D14" s="324" t="s">
        <v>0</v>
      </c>
      <c r="E14" s="323"/>
      <c r="F14" s="324"/>
      <c r="G14" s="323"/>
      <c r="H14" s="324"/>
      <c r="I14" s="323"/>
      <c r="J14" s="324" t="s">
        <v>0</v>
      </c>
      <c r="K14" s="323"/>
      <c r="L14" s="322"/>
      <c r="M14" s="323">
        <v>2</v>
      </c>
      <c r="N14" s="392"/>
      <c r="O14" s="386" t="s">
        <v>790</v>
      </c>
      <c r="P14" s="322">
        <v>852</v>
      </c>
      <c r="Q14" s="323"/>
      <c r="R14" s="324" t="s">
        <v>438</v>
      </c>
      <c r="S14" s="323"/>
      <c r="T14" s="324"/>
      <c r="U14" s="323"/>
      <c r="V14" s="324"/>
      <c r="W14" s="323"/>
      <c r="X14" s="324"/>
      <c r="Y14" s="323" t="s">
        <v>438</v>
      </c>
      <c r="Z14" s="322" t="s">
        <v>0</v>
      </c>
      <c r="AA14" s="323"/>
      <c r="AB14" s="392"/>
      <c r="AC14" s="323"/>
      <c r="AD14" s="406"/>
      <c r="AE14" s="395"/>
      <c r="AF14" s="386" t="s">
        <v>791</v>
      </c>
      <c r="AG14" s="322">
        <v>863</v>
      </c>
      <c r="AH14" s="323"/>
      <c r="AI14" s="324"/>
      <c r="AJ14" s="323"/>
      <c r="AK14" s="324" t="s">
        <v>438</v>
      </c>
      <c r="AL14" s="323" t="s">
        <v>438</v>
      </c>
      <c r="AM14" s="324"/>
      <c r="AN14" s="323"/>
      <c r="AO14" s="324"/>
      <c r="AP14" s="323"/>
      <c r="AQ14" s="322"/>
      <c r="AR14" s="323"/>
      <c r="AS14" s="392"/>
      <c r="AT14" s="323"/>
      <c r="AU14" s="324"/>
      <c r="AV14" s="323"/>
      <c r="AW14" s="324"/>
      <c r="AX14" s="263"/>
      <c r="AY14" s="102"/>
      <c r="AZ14" s="105" t="str">
        <f>A14</f>
        <v>Joseph Caesar</v>
      </c>
      <c r="BA14" s="105" t="str">
        <f>O14</f>
        <v>Ilan Bisschops</v>
      </c>
      <c r="BB14" s="105" t="str">
        <f>AF14</f>
        <v>Mark Stringer</v>
      </c>
    </row>
    <row r="15" spans="1:54" ht="24.95" customHeight="1" x14ac:dyDescent="0.25">
      <c r="A15" s="409" t="s">
        <v>792</v>
      </c>
      <c r="B15" s="322"/>
      <c r="C15" s="323"/>
      <c r="D15" s="324"/>
      <c r="E15" s="323"/>
      <c r="F15" s="324"/>
      <c r="G15" s="323"/>
      <c r="H15" s="324"/>
      <c r="I15" s="323"/>
      <c r="J15" s="324"/>
      <c r="K15" s="323"/>
      <c r="L15" s="322" t="s">
        <v>0</v>
      </c>
      <c r="M15" s="323"/>
      <c r="N15" s="392"/>
      <c r="O15" s="386" t="s">
        <v>793</v>
      </c>
      <c r="P15" s="322">
        <v>853</v>
      </c>
      <c r="Q15" s="323" t="s">
        <v>438</v>
      </c>
      <c r="R15" s="324"/>
      <c r="S15" s="323" t="s">
        <v>0</v>
      </c>
      <c r="T15" s="324"/>
      <c r="U15" s="323"/>
      <c r="V15" s="324"/>
      <c r="W15" s="323"/>
      <c r="X15" s="324"/>
      <c r="Y15" s="323"/>
      <c r="Z15" s="322"/>
      <c r="AA15" s="323"/>
      <c r="AB15" s="392"/>
      <c r="AC15" s="323"/>
      <c r="AD15" s="406">
        <v>3</v>
      </c>
      <c r="AE15" s="395"/>
      <c r="AF15" s="386" t="s">
        <v>794</v>
      </c>
      <c r="AG15" s="322"/>
      <c r="AH15" s="323"/>
      <c r="AI15" s="324"/>
      <c r="AJ15" s="323" t="s">
        <v>0</v>
      </c>
      <c r="AK15" s="324" t="s">
        <v>0</v>
      </c>
      <c r="AL15" s="323"/>
      <c r="AM15" s="324"/>
      <c r="AN15" s="323"/>
      <c r="AO15" s="324"/>
      <c r="AP15" s="323"/>
      <c r="AQ15" s="322"/>
      <c r="AR15" s="323"/>
      <c r="AS15" s="392"/>
      <c r="AT15" s="323"/>
      <c r="AU15" s="324"/>
      <c r="AV15" s="323"/>
      <c r="AW15" s="324" t="s">
        <v>438</v>
      </c>
      <c r="AX15" s="263"/>
      <c r="AY15" s="102"/>
      <c r="AZ15" s="105" t="str">
        <f>A15</f>
        <v>Monty Gurney</v>
      </c>
      <c r="BA15" s="105" t="str">
        <f>O15</f>
        <v>Jonathon Brew</v>
      </c>
      <c r="BB15" s="105" t="str">
        <f>AF15</f>
        <v>Marvin Tchangwa</v>
      </c>
    </row>
    <row r="16" spans="1:54" ht="24.95" customHeight="1" x14ac:dyDescent="0.25">
      <c r="A16" s="411"/>
      <c r="B16" s="322"/>
      <c r="C16" s="323"/>
      <c r="D16" s="324"/>
      <c r="E16" s="323"/>
      <c r="F16" s="324"/>
      <c r="G16" s="323"/>
      <c r="H16" s="324"/>
      <c r="I16" s="323"/>
      <c r="J16" s="324"/>
      <c r="K16" s="323"/>
      <c r="L16" s="322"/>
      <c r="M16" s="323"/>
      <c r="N16" s="392"/>
      <c r="O16" s="386" t="s">
        <v>795</v>
      </c>
      <c r="P16" s="322">
        <v>854</v>
      </c>
      <c r="Q16" s="323"/>
      <c r="R16" s="324"/>
      <c r="S16" s="323"/>
      <c r="T16" s="324" t="s">
        <v>0</v>
      </c>
      <c r="U16" s="323"/>
      <c r="V16" s="324"/>
      <c r="W16" s="323"/>
      <c r="X16" s="324"/>
      <c r="Y16" s="323"/>
      <c r="Z16" s="322"/>
      <c r="AA16" s="323" t="s">
        <v>0</v>
      </c>
      <c r="AB16" s="392" t="s">
        <v>0</v>
      </c>
      <c r="AC16" s="323"/>
      <c r="AD16" s="406"/>
      <c r="AE16" s="395"/>
      <c r="AF16" s="386" t="s">
        <v>796</v>
      </c>
      <c r="AG16" s="322">
        <v>864</v>
      </c>
      <c r="AH16" s="323" t="s">
        <v>438</v>
      </c>
      <c r="AI16" s="324"/>
      <c r="AJ16" s="323"/>
      <c r="AK16" s="324"/>
      <c r="AL16" s="323"/>
      <c r="AM16" s="324"/>
      <c r="AN16" s="323"/>
      <c r="AO16" s="324"/>
      <c r="AP16" s="323" t="s">
        <v>438</v>
      </c>
      <c r="AQ16" s="322"/>
      <c r="AR16" s="323"/>
      <c r="AS16" s="392"/>
      <c r="AT16" s="323"/>
      <c r="AU16" s="324" t="s">
        <v>0</v>
      </c>
      <c r="AV16" s="323"/>
      <c r="AW16" s="324" t="s">
        <v>438</v>
      </c>
      <c r="AX16" s="263"/>
      <c r="AY16" s="102"/>
      <c r="AZ16" s="105">
        <f>A16</f>
        <v>0</v>
      </c>
      <c r="BA16" s="105" t="str">
        <f>O16</f>
        <v>Jack Campbell</v>
      </c>
      <c r="BB16" s="105" t="str">
        <f>AF16</f>
        <v>Cameron McMahon</v>
      </c>
    </row>
    <row r="17" spans="1:54" ht="24.95" customHeight="1" x14ac:dyDescent="0.25">
      <c r="A17" s="411"/>
      <c r="B17" s="322"/>
      <c r="C17" s="323"/>
      <c r="D17" s="324"/>
      <c r="E17" s="323"/>
      <c r="F17" s="324"/>
      <c r="G17" s="323"/>
      <c r="H17" s="324"/>
      <c r="I17" s="323"/>
      <c r="J17" s="324"/>
      <c r="K17" s="323"/>
      <c r="L17" s="322"/>
      <c r="M17" s="323"/>
      <c r="N17" s="392"/>
      <c r="O17" s="386" t="s">
        <v>797</v>
      </c>
      <c r="P17" s="322"/>
      <c r="Q17" s="323" t="s">
        <v>1</v>
      </c>
      <c r="R17" s="324" t="s">
        <v>1</v>
      </c>
      <c r="S17" s="323"/>
      <c r="T17" s="324"/>
      <c r="U17" s="323"/>
      <c r="V17" s="324"/>
      <c r="W17" s="323" t="s">
        <v>0</v>
      </c>
      <c r="X17" s="324"/>
      <c r="Y17" s="323"/>
      <c r="Z17" s="322"/>
      <c r="AA17" s="323"/>
      <c r="AB17" s="392"/>
      <c r="AC17" s="323"/>
      <c r="AD17" s="406">
        <v>4</v>
      </c>
      <c r="AE17" s="395"/>
      <c r="AF17" s="402" t="s">
        <v>798</v>
      </c>
      <c r="AG17" s="322">
        <v>865</v>
      </c>
      <c r="AH17" s="323" t="s">
        <v>1</v>
      </c>
      <c r="AI17" s="324" t="s">
        <v>1</v>
      </c>
      <c r="AJ17" s="323"/>
      <c r="AK17" s="324"/>
      <c r="AL17" s="323"/>
      <c r="AM17" s="324"/>
      <c r="AN17" s="323"/>
      <c r="AO17" s="324"/>
      <c r="AP17" s="323"/>
      <c r="AQ17" s="322"/>
      <c r="AR17" s="323"/>
      <c r="AS17" s="392"/>
      <c r="AT17" s="323"/>
      <c r="AU17" s="324"/>
      <c r="AV17" s="323"/>
      <c r="AW17" s="324" t="s">
        <v>438</v>
      </c>
      <c r="AX17" s="263"/>
      <c r="AY17" s="102"/>
      <c r="AZ17" s="105">
        <f>A17</f>
        <v>0</v>
      </c>
      <c r="BA17" s="105" t="str">
        <f>O17</f>
        <v>Oliver Cloherty</v>
      </c>
      <c r="BB17" s="105" t="str">
        <f>AF17</f>
        <v>Kaif Rizvi</v>
      </c>
    </row>
    <row r="18" spans="1:54" ht="24.95" customHeight="1" x14ac:dyDescent="0.25">
      <c r="A18" s="411"/>
      <c r="B18" s="322"/>
      <c r="C18" s="323"/>
      <c r="D18" s="324"/>
      <c r="E18" s="323"/>
      <c r="F18" s="324"/>
      <c r="G18" s="323"/>
      <c r="H18" s="324"/>
      <c r="I18" s="323"/>
      <c r="J18" s="324"/>
      <c r="K18" s="323"/>
      <c r="L18" s="322"/>
      <c r="M18" s="323"/>
      <c r="N18" s="392"/>
      <c r="O18" s="386" t="s">
        <v>799</v>
      </c>
      <c r="P18" s="322"/>
      <c r="Q18" s="323"/>
      <c r="R18" s="324"/>
      <c r="S18" s="323"/>
      <c r="T18" s="324"/>
      <c r="U18" s="323" t="s">
        <v>1</v>
      </c>
      <c r="V18" s="324"/>
      <c r="W18" s="323"/>
      <c r="X18" s="324"/>
      <c r="Y18" s="323"/>
      <c r="Z18" s="322"/>
      <c r="AA18" s="323"/>
      <c r="AB18" s="392"/>
      <c r="AC18" s="323"/>
      <c r="AD18" s="406"/>
      <c r="AE18" s="395"/>
      <c r="AF18" s="402" t="s">
        <v>800</v>
      </c>
      <c r="AG18" s="322"/>
      <c r="AH18" s="323"/>
      <c r="AI18" s="324"/>
      <c r="AJ18" s="323"/>
      <c r="AK18" s="324"/>
      <c r="AL18" s="323" t="s">
        <v>0</v>
      </c>
      <c r="AM18" s="324"/>
      <c r="AN18" s="323"/>
      <c r="AO18" s="324"/>
      <c r="AP18" s="323"/>
      <c r="AQ18" s="322"/>
      <c r="AR18" s="323"/>
      <c r="AS18" s="392"/>
      <c r="AT18" s="323"/>
      <c r="AU18" s="324"/>
      <c r="AV18" s="323"/>
      <c r="AW18" s="324"/>
      <c r="AX18" s="263"/>
      <c r="AY18" s="102"/>
      <c r="AZ18" s="105">
        <f>A18</f>
        <v>0</v>
      </c>
      <c r="BA18" s="105" t="str">
        <f>O18</f>
        <v>Samuel Helsby</v>
      </c>
      <c r="BB18" s="105" t="str">
        <f>AF18</f>
        <v>Pavit Kullar</v>
      </c>
    </row>
    <row r="19" spans="1:54" ht="24.95" customHeight="1" x14ac:dyDescent="0.25">
      <c r="A19" s="411"/>
      <c r="B19" s="322"/>
      <c r="C19" s="323"/>
      <c r="D19" s="324"/>
      <c r="E19" s="323"/>
      <c r="F19" s="324"/>
      <c r="G19" s="323"/>
      <c r="H19" s="324"/>
      <c r="I19" s="323"/>
      <c r="J19" s="324"/>
      <c r="K19" s="323"/>
      <c r="L19" s="322"/>
      <c r="M19" s="323"/>
      <c r="N19" s="392"/>
      <c r="O19" s="386" t="s">
        <v>801</v>
      </c>
      <c r="P19" s="322">
        <v>855</v>
      </c>
      <c r="Q19" s="323" t="s">
        <v>438</v>
      </c>
      <c r="R19" s="324"/>
      <c r="S19" s="323"/>
      <c r="T19" s="324"/>
      <c r="U19" s="323"/>
      <c r="V19" s="324"/>
      <c r="W19" s="323"/>
      <c r="X19" s="324"/>
      <c r="Y19" s="323"/>
      <c r="Z19" s="322"/>
      <c r="AA19" s="323"/>
      <c r="AB19" s="392"/>
      <c r="AC19" s="323"/>
      <c r="AD19" s="406"/>
      <c r="AE19" s="395"/>
      <c r="AF19" s="412"/>
      <c r="AG19" s="322"/>
      <c r="AH19" s="323"/>
      <c r="AI19" s="324"/>
      <c r="AJ19" s="323"/>
      <c r="AK19" s="324"/>
      <c r="AL19" s="323"/>
      <c r="AM19" s="324"/>
      <c r="AN19" s="323"/>
      <c r="AO19" s="324"/>
      <c r="AP19" s="323"/>
      <c r="AQ19" s="322"/>
      <c r="AR19" s="323"/>
      <c r="AS19" s="392"/>
      <c r="AT19" s="323"/>
      <c r="AU19" s="324"/>
      <c r="AV19" s="323"/>
      <c r="AW19" s="324"/>
      <c r="AX19" s="263"/>
      <c r="AY19" s="102"/>
      <c r="AZ19" s="105">
        <f t="shared" ref="AZ19:AZ26" si="3">A19</f>
        <v>0</v>
      </c>
      <c r="BA19" s="105" t="str">
        <f t="shared" ref="BA19:BA26" si="4">O19</f>
        <v>Akhil Paleti</v>
      </c>
      <c r="BB19" s="105">
        <f t="shared" ref="BB19:BB26" si="5">AF19</f>
        <v>0</v>
      </c>
    </row>
    <row r="20" spans="1:54" ht="24.95" customHeight="1" x14ac:dyDescent="0.25">
      <c r="A20" s="411"/>
      <c r="B20" s="322"/>
      <c r="C20" s="323"/>
      <c r="D20" s="324"/>
      <c r="E20" s="323"/>
      <c r="F20" s="324"/>
      <c r="G20" s="323"/>
      <c r="H20" s="324"/>
      <c r="I20" s="323"/>
      <c r="J20" s="324"/>
      <c r="K20" s="323"/>
      <c r="L20" s="322"/>
      <c r="M20" s="323"/>
      <c r="N20" s="392"/>
      <c r="O20" s="386" t="s">
        <v>802</v>
      </c>
      <c r="P20" s="322"/>
      <c r="Q20" s="323"/>
      <c r="R20" s="324"/>
      <c r="S20" s="323"/>
      <c r="T20" s="324"/>
      <c r="U20" s="323" t="s">
        <v>0</v>
      </c>
      <c r="V20" s="324"/>
      <c r="W20" s="323"/>
      <c r="X20" s="324"/>
      <c r="Y20" s="323"/>
      <c r="Z20" s="322"/>
      <c r="AA20" s="323"/>
      <c r="AB20" s="392"/>
      <c r="AC20" s="323"/>
      <c r="AD20" s="406"/>
      <c r="AE20" s="395"/>
      <c r="AF20" s="412"/>
      <c r="AG20" s="322"/>
      <c r="AH20" s="323"/>
      <c r="AI20" s="324"/>
      <c r="AJ20" s="323"/>
      <c r="AK20" s="324"/>
      <c r="AL20" s="323"/>
      <c r="AM20" s="324"/>
      <c r="AN20" s="323"/>
      <c r="AO20" s="324"/>
      <c r="AP20" s="323"/>
      <c r="AQ20" s="322"/>
      <c r="AR20" s="323"/>
      <c r="AS20" s="392"/>
      <c r="AT20" s="323"/>
      <c r="AU20" s="324"/>
      <c r="AV20" s="323"/>
      <c r="AW20" s="324"/>
      <c r="AX20" s="263"/>
      <c r="AY20" s="102"/>
      <c r="AZ20" s="105">
        <f t="shared" si="3"/>
        <v>0</v>
      </c>
      <c r="BA20" s="105" t="str">
        <f t="shared" si="4"/>
        <v>Matthew Knight</v>
      </c>
      <c r="BB20" s="105">
        <f t="shared" si="5"/>
        <v>0</v>
      </c>
    </row>
    <row r="21" spans="1:54" ht="24.95" customHeight="1" x14ac:dyDescent="0.25">
      <c r="A21" s="411"/>
      <c r="B21" s="322"/>
      <c r="C21" s="323"/>
      <c r="D21" s="324"/>
      <c r="E21" s="323"/>
      <c r="F21" s="324"/>
      <c r="G21" s="323"/>
      <c r="H21" s="324"/>
      <c r="I21" s="323"/>
      <c r="J21" s="324"/>
      <c r="K21" s="323"/>
      <c r="L21" s="322"/>
      <c r="M21" s="323"/>
      <c r="N21" s="392"/>
      <c r="O21" s="386" t="s">
        <v>803</v>
      </c>
      <c r="P21" s="322"/>
      <c r="Q21" s="323"/>
      <c r="R21" s="324"/>
      <c r="S21" s="323"/>
      <c r="T21" s="324"/>
      <c r="U21" s="323"/>
      <c r="V21" s="324" t="s">
        <v>0</v>
      </c>
      <c r="W21" s="323"/>
      <c r="X21" s="324" t="s">
        <v>1</v>
      </c>
      <c r="Y21" s="323"/>
      <c r="Z21" s="322"/>
      <c r="AA21" s="323"/>
      <c r="AB21" s="392"/>
      <c r="AC21" s="323"/>
      <c r="AD21" s="406"/>
      <c r="AE21" s="395"/>
      <c r="AF21" s="412"/>
      <c r="AG21" s="322"/>
      <c r="AH21" s="323"/>
      <c r="AI21" s="324"/>
      <c r="AJ21" s="323"/>
      <c r="AK21" s="324"/>
      <c r="AL21" s="323"/>
      <c r="AM21" s="324"/>
      <c r="AN21" s="323"/>
      <c r="AO21" s="324"/>
      <c r="AP21" s="323"/>
      <c r="AQ21" s="322"/>
      <c r="AR21" s="323"/>
      <c r="AS21" s="392"/>
      <c r="AT21" s="323"/>
      <c r="AU21" s="324"/>
      <c r="AV21" s="323"/>
      <c r="AW21" s="324"/>
      <c r="AX21" s="263"/>
      <c r="AY21" s="102"/>
      <c r="AZ21" s="105">
        <f t="shared" si="3"/>
        <v>0</v>
      </c>
      <c r="BA21" s="105" t="str">
        <f t="shared" si="4"/>
        <v>Oscar Mabon</v>
      </c>
      <c r="BB21" s="105">
        <f t="shared" si="5"/>
        <v>0</v>
      </c>
    </row>
    <row r="22" spans="1:54" ht="24.95" customHeight="1" x14ac:dyDescent="0.25">
      <c r="A22" s="411"/>
      <c r="B22" s="322"/>
      <c r="C22" s="323"/>
      <c r="D22" s="324"/>
      <c r="E22" s="323"/>
      <c r="F22" s="324"/>
      <c r="G22" s="323"/>
      <c r="H22" s="324"/>
      <c r="I22" s="323"/>
      <c r="J22" s="324"/>
      <c r="K22" s="323"/>
      <c r="L22" s="322"/>
      <c r="M22" s="323"/>
      <c r="N22" s="392"/>
      <c r="O22" s="386" t="s">
        <v>804</v>
      </c>
      <c r="P22" s="322">
        <v>856</v>
      </c>
      <c r="Q22" s="323" t="s">
        <v>438</v>
      </c>
      <c r="R22" s="324"/>
      <c r="S22" s="323"/>
      <c r="T22" s="324"/>
      <c r="U22" s="323"/>
      <c r="V22" s="324"/>
      <c r="W22" s="323"/>
      <c r="X22" s="324"/>
      <c r="Y22" s="323"/>
      <c r="Z22" s="322"/>
      <c r="AA22" s="323"/>
      <c r="AB22" s="392"/>
      <c r="AC22" s="323"/>
      <c r="AD22" s="406"/>
      <c r="AE22" s="395"/>
      <c r="AF22" s="412"/>
      <c r="AG22" s="322"/>
      <c r="AH22" s="323"/>
      <c r="AI22" s="324"/>
      <c r="AJ22" s="323"/>
      <c r="AK22" s="324"/>
      <c r="AL22" s="323"/>
      <c r="AM22" s="324"/>
      <c r="AN22" s="323"/>
      <c r="AO22" s="324"/>
      <c r="AP22" s="323"/>
      <c r="AQ22" s="322"/>
      <c r="AR22" s="323"/>
      <c r="AS22" s="392"/>
      <c r="AT22" s="323"/>
      <c r="AU22" s="324"/>
      <c r="AV22" s="323"/>
      <c r="AW22" s="324"/>
      <c r="AX22" s="263"/>
      <c r="AY22" s="102"/>
      <c r="AZ22" s="105">
        <f t="shared" si="3"/>
        <v>0</v>
      </c>
      <c r="BA22" s="105" t="str">
        <f t="shared" si="4"/>
        <v>Tyler Lawrence</v>
      </c>
      <c r="BB22" s="105">
        <f t="shared" si="5"/>
        <v>0</v>
      </c>
    </row>
    <row r="23" spans="1:54" ht="24.95" customHeight="1" x14ac:dyDescent="0.25">
      <c r="A23" s="411"/>
      <c r="B23" s="322"/>
      <c r="C23" s="323"/>
      <c r="D23" s="324"/>
      <c r="E23" s="323"/>
      <c r="F23" s="324"/>
      <c r="G23" s="323"/>
      <c r="H23" s="324"/>
      <c r="I23" s="323"/>
      <c r="J23" s="324"/>
      <c r="K23" s="323"/>
      <c r="L23" s="322"/>
      <c r="M23" s="323"/>
      <c r="N23" s="392"/>
      <c r="O23" s="386" t="s">
        <v>805</v>
      </c>
      <c r="P23" s="322">
        <v>857</v>
      </c>
      <c r="Q23" s="323"/>
      <c r="R23" s="324"/>
      <c r="S23" s="323"/>
      <c r="T23" s="324" t="s">
        <v>1</v>
      </c>
      <c r="U23" s="323"/>
      <c r="V23" s="324"/>
      <c r="W23" s="323"/>
      <c r="X23" s="324"/>
      <c r="Y23" s="323"/>
      <c r="Z23" s="322"/>
      <c r="AA23" s="323"/>
      <c r="AB23" s="392"/>
      <c r="AC23" s="323"/>
      <c r="AD23" s="406"/>
      <c r="AE23" s="395"/>
      <c r="AF23" s="412"/>
      <c r="AG23" s="322"/>
      <c r="AH23" s="323"/>
      <c r="AI23" s="324"/>
      <c r="AJ23" s="323"/>
      <c r="AK23" s="324"/>
      <c r="AL23" s="323"/>
      <c r="AM23" s="324"/>
      <c r="AN23" s="323"/>
      <c r="AO23" s="324"/>
      <c r="AP23" s="323"/>
      <c r="AQ23" s="322"/>
      <c r="AR23" s="323"/>
      <c r="AS23" s="392"/>
      <c r="AT23" s="323"/>
      <c r="AU23" s="324"/>
      <c r="AV23" s="323"/>
      <c r="AW23" s="324"/>
      <c r="AX23" s="263"/>
      <c r="AY23" s="102"/>
      <c r="AZ23" s="105">
        <f t="shared" si="3"/>
        <v>0</v>
      </c>
      <c r="BA23" s="105" t="str">
        <f t="shared" si="4"/>
        <v>Nathan McCormack</v>
      </c>
      <c r="BB23" s="105">
        <f t="shared" si="5"/>
        <v>0</v>
      </c>
    </row>
    <row r="24" spans="1:54" ht="24.95" customHeight="1" x14ac:dyDescent="0.25">
      <c r="A24" s="411"/>
      <c r="B24" s="322"/>
      <c r="C24" s="323"/>
      <c r="D24" s="324"/>
      <c r="E24" s="323"/>
      <c r="F24" s="324"/>
      <c r="G24" s="323"/>
      <c r="H24" s="324"/>
      <c r="I24" s="323"/>
      <c r="J24" s="324"/>
      <c r="K24" s="323"/>
      <c r="L24" s="322"/>
      <c r="M24" s="323"/>
      <c r="N24" s="392"/>
      <c r="O24" s="386" t="s">
        <v>806</v>
      </c>
      <c r="P24" s="322">
        <v>858</v>
      </c>
      <c r="Q24" s="323" t="s">
        <v>438</v>
      </c>
      <c r="R24" s="324"/>
      <c r="S24" s="323"/>
      <c r="T24" s="324"/>
      <c r="U24" s="323"/>
      <c r="V24" s="324"/>
      <c r="W24" s="323"/>
      <c r="X24" s="324"/>
      <c r="Y24" s="323"/>
      <c r="Z24" s="322"/>
      <c r="AA24" s="323"/>
      <c r="AB24" s="392"/>
      <c r="AC24" s="323"/>
      <c r="AD24" s="406"/>
      <c r="AE24" s="395"/>
      <c r="AF24" s="412"/>
      <c r="AG24" s="322"/>
      <c r="AH24" s="323"/>
      <c r="AI24" s="324"/>
      <c r="AJ24" s="323"/>
      <c r="AK24" s="324"/>
      <c r="AL24" s="323"/>
      <c r="AM24" s="324"/>
      <c r="AN24" s="323"/>
      <c r="AO24" s="324"/>
      <c r="AP24" s="323"/>
      <c r="AQ24" s="322"/>
      <c r="AR24" s="323"/>
      <c r="AS24" s="392"/>
      <c r="AT24" s="323"/>
      <c r="AU24" s="324"/>
      <c r="AV24" s="323"/>
      <c r="AW24" s="324"/>
      <c r="AX24" s="263"/>
      <c r="AY24" s="102"/>
      <c r="AZ24" s="105">
        <f t="shared" si="3"/>
        <v>0</v>
      </c>
      <c r="BA24" s="105" t="str">
        <f t="shared" si="4"/>
        <v>Zach Richardson</v>
      </c>
      <c r="BB24" s="105">
        <f t="shared" si="5"/>
        <v>0</v>
      </c>
    </row>
    <row r="25" spans="1:54" ht="24.95" customHeight="1" x14ac:dyDescent="0.25">
      <c r="A25" s="265"/>
      <c r="B25" s="258"/>
      <c r="C25" s="259"/>
      <c r="D25" s="260"/>
      <c r="E25" s="259"/>
      <c r="F25" s="260"/>
      <c r="G25" s="259"/>
      <c r="H25" s="260"/>
      <c r="I25" s="259"/>
      <c r="J25" s="260"/>
      <c r="K25" s="259"/>
      <c r="L25" s="258"/>
      <c r="M25" s="259"/>
      <c r="N25" s="261"/>
      <c r="O25" s="266"/>
      <c r="P25" s="258"/>
      <c r="Q25" s="259"/>
      <c r="R25" s="260"/>
      <c r="S25" s="259"/>
      <c r="T25" s="260"/>
      <c r="U25" s="259"/>
      <c r="V25" s="260"/>
      <c r="W25" s="259"/>
      <c r="X25" s="260"/>
      <c r="Y25" s="259"/>
      <c r="Z25" s="258"/>
      <c r="AA25" s="259"/>
      <c r="AB25" s="261"/>
      <c r="AC25" s="259"/>
      <c r="AD25" s="308"/>
      <c r="AE25" s="263"/>
      <c r="AF25" s="266"/>
      <c r="AG25" s="258"/>
      <c r="AH25" s="259"/>
      <c r="AI25" s="260"/>
      <c r="AJ25" s="259"/>
      <c r="AK25" s="260"/>
      <c r="AL25" s="259"/>
      <c r="AM25" s="260"/>
      <c r="AN25" s="259"/>
      <c r="AO25" s="260"/>
      <c r="AP25" s="259"/>
      <c r="AQ25" s="258"/>
      <c r="AR25" s="259"/>
      <c r="AS25" s="261"/>
      <c r="AT25" s="259"/>
      <c r="AU25" s="260"/>
      <c r="AV25" s="259"/>
      <c r="AW25" s="260"/>
      <c r="AX25" s="263"/>
      <c r="AY25" s="102"/>
      <c r="AZ25" s="105">
        <f t="shared" si="3"/>
        <v>0</v>
      </c>
      <c r="BA25" s="105">
        <f t="shared" si="4"/>
        <v>0</v>
      </c>
      <c r="BB25" s="105">
        <f t="shared" si="5"/>
        <v>0</v>
      </c>
    </row>
    <row r="26" spans="1:54" ht="24.95" customHeight="1" x14ac:dyDescent="0.25">
      <c r="A26" s="265"/>
      <c r="B26" s="258"/>
      <c r="C26" s="259"/>
      <c r="D26" s="260"/>
      <c r="E26" s="259"/>
      <c r="F26" s="260"/>
      <c r="G26" s="259"/>
      <c r="H26" s="260"/>
      <c r="I26" s="259"/>
      <c r="J26" s="260"/>
      <c r="K26" s="259"/>
      <c r="L26" s="258"/>
      <c r="M26" s="259"/>
      <c r="N26" s="261"/>
      <c r="O26" s="266"/>
      <c r="P26" s="258"/>
      <c r="Q26" s="259"/>
      <c r="R26" s="260"/>
      <c r="S26" s="259"/>
      <c r="T26" s="260"/>
      <c r="U26" s="259"/>
      <c r="V26" s="260"/>
      <c r="W26" s="259"/>
      <c r="X26" s="260"/>
      <c r="Y26" s="259"/>
      <c r="Z26" s="258"/>
      <c r="AA26" s="259"/>
      <c r="AB26" s="261"/>
      <c r="AC26" s="259"/>
      <c r="AD26" s="308"/>
      <c r="AE26" s="263"/>
      <c r="AF26" s="266"/>
      <c r="AG26" s="258"/>
      <c r="AH26" s="259"/>
      <c r="AI26" s="260"/>
      <c r="AJ26" s="259"/>
      <c r="AK26" s="260"/>
      <c r="AL26" s="259"/>
      <c r="AM26" s="260"/>
      <c r="AN26" s="259"/>
      <c r="AO26" s="260"/>
      <c r="AP26" s="259"/>
      <c r="AQ26" s="258"/>
      <c r="AR26" s="259"/>
      <c r="AS26" s="261"/>
      <c r="AT26" s="259"/>
      <c r="AU26" s="260"/>
      <c r="AV26" s="259"/>
      <c r="AW26" s="260"/>
      <c r="AX26" s="263"/>
      <c r="AY26" s="102"/>
      <c r="AZ26" s="105">
        <f t="shared" si="3"/>
        <v>0</v>
      </c>
      <c r="BA26" s="105">
        <f t="shared" si="4"/>
        <v>0</v>
      </c>
      <c r="BB26" s="105">
        <f t="shared" si="5"/>
        <v>0</v>
      </c>
    </row>
    <row r="27" spans="1:54" ht="24.95" customHeight="1" x14ac:dyDescent="0.25">
      <c r="A27" s="265"/>
      <c r="B27" s="258"/>
      <c r="C27" s="259"/>
      <c r="D27" s="260"/>
      <c r="E27" s="259"/>
      <c r="F27" s="260"/>
      <c r="G27" s="259"/>
      <c r="H27" s="260"/>
      <c r="I27" s="259"/>
      <c r="J27" s="260"/>
      <c r="K27" s="259"/>
      <c r="L27" s="258"/>
      <c r="M27" s="259"/>
      <c r="N27" s="261"/>
      <c r="O27" s="266"/>
      <c r="P27" s="258"/>
      <c r="Q27" s="259"/>
      <c r="R27" s="260"/>
      <c r="S27" s="259"/>
      <c r="T27" s="260"/>
      <c r="U27" s="259"/>
      <c r="V27" s="260"/>
      <c r="W27" s="259"/>
      <c r="X27" s="260"/>
      <c r="Y27" s="259"/>
      <c r="Z27" s="258"/>
      <c r="AA27" s="259"/>
      <c r="AB27" s="261"/>
      <c r="AC27" s="259"/>
      <c r="AD27" s="308"/>
      <c r="AE27" s="263"/>
      <c r="AF27" s="266"/>
      <c r="AG27" s="258"/>
      <c r="AH27" s="259"/>
      <c r="AI27" s="260"/>
      <c r="AJ27" s="259"/>
      <c r="AK27" s="260"/>
      <c r="AL27" s="259"/>
      <c r="AM27" s="260"/>
      <c r="AN27" s="259"/>
      <c r="AO27" s="260"/>
      <c r="AP27" s="259"/>
      <c r="AQ27" s="258"/>
      <c r="AR27" s="259"/>
      <c r="AS27" s="261"/>
      <c r="AT27" s="259"/>
      <c r="AU27" s="260"/>
      <c r="AV27" s="259"/>
      <c r="AW27" s="260"/>
      <c r="AX27" s="263"/>
      <c r="AY27" s="102"/>
      <c r="AZ27" s="105">
        <f t="shared" si="0"/>
        <v>0</v>
      </c>
      <c r="BA27" s="105">
        <f t="shared" si="1"/>
        <v>0</v>
      </c>
      <c r="BB27" s="105">
        <f t="shared" si="2"/>
        <v>0</v>
      </c>
    </row>
    <row r="28" spans="1:54" ht="24.95" customHeight="1" x14ac:dyDescent="0.25">
      <c r="A28" s="265"/>
      <c r="B28" s="258"/>
      <c r="C28" s="259"/>
      <c r="D28" s="260"/>
      <c r="E28" s="259"/>
      <c r="F28" s="260"/>
      <c r="G28" s="259"/>
      <c r="H28" s="260"/>
      <c r="I28" s="259"/>
      <c r="J28" s="260"/>
      <c r="K28" s="259"/>
      <c r="L28" s="258"/>
      <c r="M28" s="259"/>
      <c r="N28" s="261"/>
      <c r="O28" s="266"/>
      <c r="P28" s="258"/>
      <c r="Q28" s="259"/>
      <c r="R28" s="260"/>
      <c r="S28" s="259"/>
      <c r="T28" s="260"/>
      <c r="U28" s="259"/>
      <c r="V28" s="260"/>
      <c r="W28" s="259"/>
      <c r="X28" s="260"/>
      <c r="Y28" s="259"/>
      <c r="Z28" s="258"/>
      <c r="AA28" s="259"/>
      <c r="AB28" s="261"/>
      <c r="AC28" s="259"/>
      <c r="AD28" s="308"/>
      <c r="AE28" s="263"/>
      <c r="AF28" s="266"/>
      <c r="AG28" s="258"/>
      <c r="AH28" s="259"/>
      <c r="AI28" s="260"/>
      <c r="AJ28" s="259"/>
      <c r="AK28" s="260"/>
      <c r="AL28" s="259"/>
      <c r="AM28" s="260"/>
      <c r="AN28" s="259"/>
      <c r="AO28" s="260"/>
      <c r="AP28" s="259"/>
      <c r="AQ28" s="258"/>
      <c r="AR28" s="259"/>
      <c r="AS28" s="261"/>
      <c r="AT28" s="259"/>
      <c r="AU28" s="260"/>
      <c r="AV28" s="259"/>
      <c r="AW28" s="260"/>
      <c r="AX28" s="263"/>
      <c r="AY28" s="102"/>
      <c r="AZ28" s="105">
        <f t="shared" si="0"/>
        <v>0</v>
      </c>
      <c r="BA28" s="105">
        <f t="shared" si="1"/>
        <v>0</v>
      </c>
      <c r="BB28" s="105">
        <f t="shared" si="2"/>
        <v>0</v>
      </c>
    </row>
    <row r="29" spans="1:54" ht="24.95" customHeight="1" x14ac:dyDescent="0.25">
      <c r="A29" s="265"/>
      <c r="B29" s="258"/>
      <c r="C29" s="259"/>
      <c r="D29" s="260"/>
      <c r="E29" s="259"/>
      <c r="F29" s="260"/>
      <c r="G29" s="259"/>
      <c r="H29" s="260"/>
      <c r="I29" s="259"/>
      <c r="J29" s="260"/>
      <c r="K29" s="259"/>
      <c r="L29" s="258"/>
      <c r="M29" s="259"/>
      <c r="N29" s="261"/>
      <c r="O29" s="266"/>
      <c r="P29" s="258"/>
      <c r="Q29" s="259"/>
      <c r="R29" s="260"/>
      <c r="S29" s="259"/>
      <c r="T29" s="260"/>
      <c r="U29" s="259"/>
      <c r="V29" s="260"/>
      <c r="W29" s="259"/>
      <c r="X29" s="260"/>
      <c r="Y29" s="259"/>
      <c r="Z29" s="258"/>
      <c r="AA29" s="259"/>
      <c r="AB29" s="261"/>
      <c r="AC29" s="259"/>
      <c r="AD29" s="308"/>
      <c r="AE29" s="263"/>
      <c r="AF29" s="266"/>
      <c r="AG29" s="258"/>
      <c r="AH29" s="259"/>
      <c r="AI29" s="260"/>
      <c r="AJ29" s="259"/>
      <c r="AK29" s="260"/>
      <c r="AL29" s="259"/>
      <c r="AM29" s="260"/>
      <c r="AN29" s="259"/>
      <c r="AO29" s="260"/>
      <c r="AP29" s="259"/>
      <c r="AQ29" s="258"/>
      <c r="AR29" s="259"/>
      <c r="AS29" s="261"/>
      <c r="AT29" s="259"/>
      <c r="AU29" s="260"/>
      <c r="AV29" s="259"/>
      <c r="AW29" s="260"/>
      <c r="AX29" s="263"/>
      <c r="AY29" s="102"/>
      <c r="AZ29" s="105">
        <f t="shared" si="0"/>
        <v>0</v>
      </c>
      <c r="BA29" s="105">
        <f t="shared" si="1"/>
        <v>0</v>
      </c>
      <c r="BB29" s="105">
        <f t="shared" si="2"/>
        <v>0</v>
      </c>
    </row>
    <row r="30" spans="1:54" ht="24.95" customHeight="1" x14ac:dyDescent="0.25">
      <c r="A30" s="265"/>
      <c r="B30" s="258"/>
      <c r="C30" s="259"/>
      <c r="D30" s="260"/>
      <c r="E30" s="259"/>
      <c r="F30" s="260"/>
      <c r="G30" s="259"/>
      <c r="H30" s="260"/>
      <c r="I30" s="259"/>
      <c r="J30" s="260"/>
      <c r="K30" s="259"/>
      <c r="L30" s="258"/>
      <c r="M30" s="259"/>
      <c r="N30" s="261"/>
      <c r="O30" s="266"/>
      <c r="P30" s="258"/>
      <c r="Q30" s="259"/>
      <c r="R30" s="260"/>
      <c r="S30" s="259"/>
      <c r="T30" s="260"/>
      <c r="U30" s="259"/>
      <c r="V30" s="260"/>
      <c r="W30" s="259"/>
      <c r="X30" s="260"/>
      <c r="Y30" s="259"/>
      <c r="Z30" s="258"/>
      <c r="AA30" s="259"/>
      <c r="AB30" s="261"/>
      <c r="AC30" s="259"/>
      <c r="AD30" s="308"/>
      <c r="AE30" s="263"/>
      <c r="AF30" s="266"/>
      <c r="AG30" s="258"/>
      <c r="AH30" s="259"/>
      <c r="AI30" s="260"/>
      <c r="AJ30" s="259"/>
      <c r="AK30" s="260"/>
      <c r="AL30" s="259"/>
      <c r="AM30" s="260"/>
      <c r="AN30" s="259"/>
      <c r="AO30" s="260"/>
      <c r="AP30" s="259"/>
      <c r="AQ30" s="258"/>
      <c r="AR30" s="259"/>
      <c r="AS30" s="261"/>
      <c r="AT30" s="259"/>
      <c r="AU30" s="260"/>
      <c r="AV30" s="259"/>
      <c r="AW30" s="260"/>
      <c r="AX30" s="263"/>
      <c r="AY30" s="102"/>
      <c r="AZ30" s="105">
        <f t="shared" si="0"/>
        <v>0</v>
      </c>
      <c r="BA30" s="105">
        <f t="shared" si="1"/>
        <v>0</v>
      </c>
      <c r="BB30" s="105">
        <f t="shared" si="2"/>
        <v>0</v>
      </c>
    </row>
    <row r="31" spans="1:54" ht="24.95" customHeight="1" x14ac:dyDescent="0.25">
      <c r="A31" s="265"/>
      <c r="B31" s="258"/>
      <c r="C31" s="259"/>
      <c r="D31" s="260"/>
      <c r="E31" s="259"/>
      <c r="F31" s="260"/>
      <c r="G31" s="259"/>
      <c r="H31" s="260"/>
      <c r="I31" s="259"/>
      <c r="J31" s="260"/>
      <c r="K31" s="259"/>
      <c r="L31" s="258"/>
      <c r="M31" s="259"/>
      <c r="N31" s="261"/>
      <c r="O31" s="266"/>
      <c r="P31" s="258"/>
      <c r="Q31" s="259"/>
      <c r="R31" s="260"/>
      <c r="S31" s="259"/>
      <c r="T31" s="260"/>
      <c r="U31" s="259"/>
      <c r="V31" s="260"/>
      <c r="W31" s="259"/>
      <c r="X31" s="260"/>
      <c r="Y31" s="259"/>
      <c r="Z31" s="258"/>
      <c r="AA31" s="259"/>
      <c r="AB31" s="261"/>
      <c r="AC31" s="259"/>
      <c r="AD31" s="308"/>
      <c r="AE31" s="263"/>
      <c r="AF31" s="266"/>
      <c r="AG31" s="258"/>
      <c r="AH31" s="259"/>
      <c r="AI31" s="260"/>
      <c r="AJ31" s="259"/>
      <c r="AK31" s="260"/>
      <c r="AL31" s="259"/>
      <c r="AM31" s="260"/>
      <c r="AN31" s="259"/>
      <c r="AO31" s="260"/>
      <c r="AP31" s="259"/>
      <c r="AQ31" s="258"/>
      <c r="AR31" s="259"/>
      <c r="AS31" s="261"/>
      <c r="AT31" s="259"/>
      <c r="AU31" s="260"/>
      <c r="AV31" s="259"/>
      <c r="AW31" s="260"/>
      <c r="AX31" s="263"/>
      <c r="AY31" s="102"/>
      <c r="AZ31" s="105">
        <f t="shared" si="0"/>
        <v>0</v>
      </c>
      <c r="BA31" s="105">
        <f t="shared" si="1"/>
        <v>0</v>
      </c>
      <c r="BB31" s="105">
        <f t="shared" si="2"/>
        <v>0</v>
      </c>
    </row>
    <row r="32" spans="1:54" ht="24.95" customHeight="1" x14ac:dyDescent="0.25">
      <c r="A32" s="265"/>
      <c r="B32" s="258"/>
      <c r="C32" s="259"/>
      <c r="D32" s="260"/>
      <c r="E32" s="259"/>
      <c r="F32" s="260"/>
      <c r="G32" s="259"/>
      <c r="H32" s="260"/>
      <c r="I32" s="259"/>
      <c r="J32" s="260"/>
      <c r="K32" s="259"/>
      <c r="L32" s="258"/>
      <c r="M32" s="259"/>
      <c r="N32" s="261"/>
      <c r="O32" s="266"/>
      <c r="P32" s="258"/>
      <c r="Q32" s="259"/>
      <c r="R32" s="260"/>
      <c r="S32" s="259"/>
      <c r="T32" s="260"/>
      <c r="U32" s="259"/>
      <c r="V32" s="260"/>
      <c r="W32" s="259"/>
      <c r="X32" s="260"/>
      <c r="Y32" s="259"/>
      <c r="Z32" s="258"/>
      <c r="AA32" s="259"/>
      <c r="AB32" s="261"/>
      <c r="AC32" s="259"/>
      <c r="AD32" s="308"/>
      <c r="AE32" s="263"/>
      <c r="AF32" s="266"/>
      <c r="AG32" s="258"/>
      <c r="AH32" s="259"/>
      <c r="AI32" s="260"/>
      <c r="AJ32" s="259"/>
      <c r="AK32" s="260"/>
      <c r="AL32" s="259"/>
      <c r="AM32" s="260"/>
      <c r="AN32" s="259"/>
      <c r="AO32" s="260"/>
      <c r="AP32" s="259"/>
      <c r="AQ32" s="258"/>
      <c r="AR32" s="259"/>
      <c r="AS32" s="261"/>
      <c r="AT32" s="259"/>
      <c r="AU32" s="260"/>
      <c r="AV32" s="259"/>
      <c r="AW32" s="260"/>
      <c r="AX32" s="263"/>
      <c r="AY32" s="102"/>
      <c r="AZ32" s="105">
        <f t="shared" si="0"/>
        <v>0</v>
      </c>
      <c r="BA32" s="105">
        <f t="shared" si="1"/>
        <v>0</v>
      </c>
      <c r="BB32" s="105">
        <f t="shared" si="2"/>
        <v>0</v>
      </c>
    </row>
    <row r="33" spans="1:54" ht="24.95" customHeight="1" x14ac:dyDescent="0.25">
      <c r="A33" s="265"/>
      <c r="B33" s="258"/>
      <c r="C33" s="259"/>
      <c r="D33" s="260"/>
      <c r="E33" s="259"/>
      <c r="F33" s="260"/>
      <c r="G33" s="259"/>
      <c r="H33" s="260"/>
      <c r="I33" s="259"/>
      <c r="J33" s="260"/>
      <c r="K33" s="259"/>
      <c r="L33" s="258"/>
      <c r="M33" s="259"/>
      <c r="N33" s="261"/>
      <c r="O33" s="266"/>
      <c r="P33" s="258"/>
      <c r="Q33" s="259"/>
      <c r="R33" s="260"/>
      <c r="S33" s="259"/>
      <c r="T33" s="260"/>
      <c r="U33" s="259"/>
      <c r="V33" s="260"/>
      <c r="W33" s="259"/>
      <c r="X33" s="260"/>
      <c r="Y33" s="259"/>
      <c r="Z33" s="258"/>
      <c r="AA33" s="259"/>
      <c r="AB33" s="261"/>
      <c r="AC33" s="259"/>
      <c r="AD33" s="308"/>
      <c r="AE33" s="263"/>
      <c r="AF33" s="266"/>
      <c r="AG33" s="258"/>
      <c r="AH33" s="259"/>
      <c r="AI33" s="260"/>
      <c r="AJ33" s="259"/>
      <c r="AK33" s="260"/>
      <c r="AL33" s="259"/>
      <c r="AM33" s="260"/>
      <c r="AN33" s="259"/>
      <c r="AO33" s="260"/>
      <c r="AP33" s="259"/>
      <c r="AQ33" s="258"/>
      <c r="AR33" s="259"/>
      <c r="AS33" s="261"/>
      <c r="AT33" s="259"/>
      <c r="AU33" s="260"/>
      <c r="AV33" s="259"/>
      <c r="AW33" s="260"/>
      <c r="AX33" s="263"/>
      <c r="AY33" s="102"/>
      <c r="AZ33" s="105">
        <f t="shared" si="0"/>
        <v>0</v>
      </c>
      <c r="BA33" s="105">
        <f t="shared" si="1"/>
        <v>0</v>
      </c>
      <c r="BB33" s="105">
        <f t="shared" si="2"/>
        <v>0</v>
      </c>
    </row>
    <row r="34" spans="1:54" ht="24.95" customHeight="1" x14ac:dyDescent="0.25">
      <c r="A34" s="265"/>
      <c r="B34" s="258"/>
      <c r="C34" s="259"/>
      <c r="D34" s="260"/>
      <c r="E34" s="259"/>
      <c r="F34" s="260"/>
      <c r="G34" s="259"/>
      <c r="H34" s="260"/>
      <c r="I34" s="259"/>
      <c r="J34" s="260"/>
      <c r="K34" s="259"/>
      <c r="L34" s="258"/>
      <c r="M34" s="259"/>
      <c r="N34" s="261"/>
      <c r="O34" s="266"/>
      <c r="P34" s="258"/>
      <c r="Q34" s="259"/>
      <c r="R34" s="260"/>
      <c r="S34" s="259"/>
      <c r="T34" s="260"/>
      <c r="U34" s="259"/>
      <c r="V34" s="260"/>
      <c r="W34" s="259"/>
      <c r="X34" s="260"/>
      <c r="Y34" s="259"/>
      <c r="Z34" s="258"/>
      <c r="AA34" s="259"/>
      <c r="AB34" s="261"/>
      <c r="AC34" s="259"/>
      <c r="AD34" s="308"/>
      <c r="AE34" s="263"/>
      <c r="AF34" s="266"/>
      <c r="AG34" s="258"/>
      <c r="AH34" s="259"/>
      <c r="AI34" s="260"/>
      <c r="AJ34" s="259"/>
      <c r="AK34" s="260"/>
      <c r="AL34" s="259"/>
      <c r="AM34" s="260"/>
      <c r="AN34" s="259"/>
      <c r="AO34" s="260"/>
      <c r="AP34" s="259"/>
      <c r="AQ34" s="258"/>
      <c r="AR34" s="259"/>
      <c r="AS34" s="261"/>
      <c r="AT34" s="259"/>
      <c r="AU34" s="260"/>
      <c r="AV34" s="259"/>
      <c r="AW34" s="260"/>
      <c r="AX34" s="263"/>
      <c r="AY34" s="102"/>
      <c r="AZ34" s="105">
        <f>A34</f>
        <v>0</v>
      </c>
      <c r="BA34" s="105">
        <f>O34</f>
        <v>0</v>
      </c>
      <c r="BB34" s="105">
        <f>AF34</f>
        <v>0</v>
      </c>
    </row>
    <row r="35" spans="1:54" ht="24.95" customHeight="1" x14ac:dyDescent="0.25">
      <c r="A35" s="265"/>
      <c r="B35" s="258"/>
      <c r="C35" s="259"/>
      <c r="D35" s="260"/>
      <c r="E35" s="259"/>
      <c r="F35" s="260"/>
      <c r="G35" s="259"/>
      <c r="H35" s="260"/>
      <c r="I35" s="259"/>
      <c r="J35" s="260"/>
      <c r="K35" s="259"/>
      <c r="L35" s="258"/>
      <c r="M35" s="259"/>
      <c r="N35" s="261"/>
      <c r="O35" s="266"/>
      <c r="P35" s="258"/>
      <c r="Q35" s="259"/>
      <c r="R35" s="260"/>
      <c r="S35" s="259"/>
      <c r="T35" s="260"/>
      <c r="U35" s="259"/>
      <c r="V35" s="260"/>
      <c r="W35" s="259"/>
      <c r="X35" s="260"/>
      <c r="Y35" s="259"/>
      <c r="Z35" s="258"/>
      <c r="AA35" s="259"/>
      <c r="AB35" s="261"/>
      <c r="AC35" s="259"/>
      <c r="AD35" s="308"/>
      <c r="AE35" s="263"/>
      <c r="AF35" s="266"/>
      <c r="AG35" s="258"/>
      <c r="AH35" s="259"/>
      <c r="AI35" s="260"/>
      <c r="AJ35" s="259"/>
      <c r="AK35" s="260"/>
      <c r="AL35" s="259"/>
      <c r="AM35" s="260"/>
      <c r="AN35" s="259"/>
      <c r="AO35" s="260"/>
      <c r="AP35" s="259"/>
      <c r="AQ35" s="258"/>
      <c r="AR35" s="259"/>
      <c r="AS35" s="261"/>
      <c r="AT35" s="259"/>
      <c r="AU35" s="260"/>
      <c r="AV35" s="259"/>
      <c r="AW35" s="260"/>
      <c r="AX35" s="263"/>
      <c r="AY35" s="102"/>
      <c r="AZ35" s="105">
        <f>A35</f>
        <v>0</v>
      </c>
      <c r="BA35" s="105">
        <f>O35</f>
        <v>0</v>
      </c>
      <c r="BB35" s="105">
        <f>AF35</f>
        <v>0</v>
      </c>
    </row>
    <row r="36" spans="1:54" ht="24.95" customHeight="1" x14ac:dyDescent="0.25">
      <c r="A36" s="265"/>
      <c r="B36" s="258"/>
      <c r="C36" s="259"/>
      <c r="D36" s="260"/>
      <c r="E36" s="259"/>
      <c r="F36" s="260"/>
      <c r="G36" s="259"/>
      <c r="H36" s="260"/>
      <c r="I36" s="259"/>
      <c r="J36" s="260"/>
      <c r="K36" s="259"/>
      <c r="L36" s="258"/>
      <c r="M36" s="259"/>
      <c r="N36" s="261"/>
      <c r="O36" s="266"/>
      <c r="P36" s="258"/>
      <c r="Q36" s="259"/>
      <c r="R36" s="260"/>
      <c r="S36" s="259"/>
      <c r="T36" s="260"/>
      <c r="U36" s="259"/>
      <c r="V36" s="260"/>
      <c r="W36" s="259"/>
      <c r="X36" s="260"/>
      <c r="Y36" s="259"/>
      <c r="Z36" s="258"/>
      <c r="AA36" s="259"/>
      <c r="AB36" s="261"/>
      <c r="AC36" s="259"/>
      <c r="AD36" s="308"/>
      <c r="AE36" s="263"/>
      <c r="AF36" s="266"/>
      <c r="AG36" s="258"/>
      <c r="AH36" s="259"/>
      <c r="AI36" s="260"/>
      <c r="AJ36" s="259"/>
      <c r="AK36" s="260"/>
      <c r="AL36" s="259"/>
      <c r="AM36" s="260"/>
      <c r="AN36" s="259"/>
      <c r="AO36" s="260"/>
      <c r="AP36" s="259"/>
      <c r="AQ36" s="258"/>
      <c r="AR36" s="259"/>
      <c r="AS36" s="261"/>
      <c r="AT36" s="259"/>
      <c r="AU36" s="260"/>
      <c r="AV36" s="259"/>
      <c r="AW36" s="260"/>
      <c r="AX36" s="263"/>
      <c r="AY36" s="102"/>
      <c r="AZ36" s="105">
        <f>A36</f>
        <v>0</v>
      </c>
      <c r="BA36" s="105">
        <f>O36</f>
        <v>0</v>
      </c>
      <c r="BB36" s="105">
        <f>AF36</f>
        <v>0</v>
      </c>
    </row>
    <row r="37" spans="1:54" ht="24.95" customHeight="1" x14ac:dyDescent="0.25">
      <c r="A37" s="265"/>
      <c r="B37" s="258"/>
      <c r="C37" s="259"/>
      <c r="D37" s="260"/>
      <c r="E37" s="259"/>
      <c r="F37" s="260"/>
      <c r="G37" s="259"/>
      <c r="H37" s="260"/>
      <c r="I37" s="259"/>
      <c r="J37" s="260"/>
      <c r="K37" s="259"/>
      <c r="L37" s="258"/>
      <c r="M37" s="259"/>
      <c r="N37" s="261"/>
      <c r="O37" s="266"/>
      <c r="P37" s="258"/>
      <c r="Q37" s="259"/>
      <c r="R37" s="260"/>
      <c r="S37" s="259"/>
      <c r="T37" s="260"/>
      <c r="U37" s="259"/>
      <c r="V37" s="260"/>
      <c r="W37" s="259"/>
      <c r="X37" s="260"/>
      <c r="Y37" s="259"/>
      <c r="Z37" s="258"/>
      <c r="AA37" s="259"/>
      <c r="AB37" s="261"/>
      <c r="AC37" s="259"/>
      <c r="AD37" s="308"/>
      <c r="AE37" s="263"/>
      <c r="AF37" s="266"/>
      <c r="AG37" s="258"/>
      <c r="AH37" s="259"/>
      <c r="AI37" s="260"/>
      <c r="AJ37" s="259"/>
      <c r="AK37" s="260"/>
      <c r="AL37" s="259"/>
      <c r="AM37" s="260"/>
      <c r="AN37" s="259"/>
      <c r="AO37" s="260"/>
      <c r="AP37" s="259"/>
      <c r="AQ37" s="258"/>
      <c r="AR37" s="259"/>
      <c r="AS37" s="261"/>
      <c r="AT37" s="259"/>
      <c r="AU37" s="260"/>
      <c r="AV37" s="259"/>
      <c r="AW37" s="260"/>
      <c r="AX37" s="263"/>
      <c r="AY37" s="102"/>
      <c r="AZ37" s="105">
        <f>A37</f>
        <v>0</v>
      </c>
      <c r="BA37" s="105">
        <f>O37</f>
        <v>0</v>
      </c>
      <c r="BB37" s="105">
        <f>AF37</f>
        <v>0</v>
      </c>
    </row>
    <row r="38" spans="1:54" ht="24.95" customHeight="1" x14ac:dyDescent="0.25">
      <c r="A38" s="265"/>
      <c r="B38" s="258"/>
      <c r="C38" s="259"/>
      <c r="D38" s="260"/>
      <c r="E38" s="259"/>
      <c r="F38" s="260"/>
      <c r="G38" s="259"/>
      <c r="H38" s="260"/>
      <c r="I38" s="259"/>
      <c r="J38" s="260"/>
      <c r="K38" s="259"/>
      <c r="L38" s="258"/>
      <c r="M38" s="259"/>
      <c r="N38" s="261"/>
      <c r="O38" s="266"/>
      <c r="P38" s="258"/>
      <c r="Q38" s="259"/>
      <c r="R38" s="260"/>
      <c r="S38" s="259"/>
      <c r="T38" s="260"/>
      <c r="U38" s="259"/>
      <c r="V38" s="260"/>
      <c r="W38" s="259"/>
      <c r="X38" s="260"/>
      <c r="Y38" s="259"/>
      <c r="Z38" s="258"/>
      <c r="AA38" s="259"/>
      <c r="AB38" s="260"/>
      <c r="AC38" s="259"/>
      <c r="AD38" s="308"/>
      <c r="AE38" s="263"/>
      <c r="AF38" s="266"/>
      <c r="AG38" s="258"/>
      <c r="AH38" s="259"/>
      <c r="AI38" s="260"/>
      <c r="AJ38" s="259"/>
      <c r="AK38" s="260"/>
      <c r="AL38" s="259"/>
      <c r="AM38" s="260"/>
      <c r="AN38" s="259"/>
      <c r="AO38" s="260"/>
      <c r="AP38" s="259"/>
      <c r="AQ38" s="260"/>
      <c r="AR38" s="259"/>
      <c r="AS38" s="260"/>
      <c r="AT38" s="259"/>
      <c r="AU38" s="260"/>
      <c r="AV38" s="259"/>
      <c r="AW38" s="260"/>
      <c r="AX38" s="263"/>
      <c r="AY38" s="102"/>
      <c r="AZ38" s="105">
        <f>A38</f>
        <v>0</v>
      </c>
      <c r="BA38" s="105">
        <f>O38</f>
        <v>0</v>
      </c>
      <c r="BB38" s="105">
        <f>AF38</f>
        <v>0</v>
      </c>
    </row>
    <row r="39" spans="1:54" ht="24.95" customHeight="1" x14ac:dyDescent="0.25">
      <c r="A39" s="265"/>
      <c r="B39" s="258"/>
      <c r="C39" s="259"/>
      <c r="D39" s="260"/>
      <c r="E39" s="259"/>
      <c r="F39" s="260"/>
      <c r="G39" s="259"/>
      <c r="H39" s="260"/>
      <c r="I39" s="259"/>
      <c r="J39" s="260"/>
      <c r="K39" s="259"/>
      <c r="L39" s="258"/>
      <c r="M39" s="259"/>
      <c r="N39" s="261"/>
      <c r="O39" s="266"/>
      <c r="P39" s="258"/>
      <c r="Q39" s="259"/>
      <c r="R39" s="260"/>
      <c r="S39" s="259"/>
      <c r="T39" s="260"/>
      <c r="U39" s="259"/>
      <c r="V39" s="260"/>
      <c r="W39" s="259"/>
      <c r="X39" s="260"/>
      <c r="Y39" s="259"/>
      <c r="Z39" s="258"/>
      <c r="AA39" s="259"/>
      <c r="AB39" s="260"/>
      <c r="AC39" s="259"/>
      <c r="AD39" s="308"/>
      <c r="AE39" s="263"/>
      <c r="AF39" s="266"/>
      <c r="AG39" s="258"/>
      <c r="AH39" s="259"/>
      <c r="AI39" s="260"/>
      <c r="AJ39" s="259"/>
      <c r="AK39" s="260"/>
      <c r="AL39" s="259"/>
      <c r="AM39" s="260"/>
      <c r="AN39" s="259"/>
      <c r="AO39" s="260"/>
      <c r="AP39" s="259"/>
      <c r="AQ39" s="260"/>
      <c r="AR39" s="259"/>
      <c r="AS39" s="260"/>
      <c r="AT39" s="259"/>
      <c r="AU39" s="260"/>
      <c r="AV39" s="259"/>
      <c r="AW39" s="260"/>
      <c r="AX39" s="263"/>
      <c r="AY39" s="102"/>
      <c r="AZ39" s="105">
        <f t="shared" si="0"/>
        <v>0</v>
      </c>
      <c r="BA39" s="105">
        <f t="shared" si="1"/>
        <v>0</v>
      </c>
      <c r="BB39" s="105">
        <f t="shared" si="2"/>
        <v>0</v>
      </c>
    </row>
    <row r="40" spans="1:54" ht="24.95" customHeight="1" x14ac:dyDescent="0.25">
      <c r="A40" s="265"/>
      <c r="B40" s="258"/>
      <c r="C40" s="259"/>
      <c r="D40" s="260"/>
      <c r="E40" s="259"/>
      <c r="F40" s="260"/>
      <c r="G40" s="259"/>
      <c r="H40" s="260"/>
      <c r="I40" s="259"/>
      <c r="J40" s="260"/>
      <c r="K40" s="259"/>
      <c r="L40" s="258"/>
      <c r="M40" s="259"/>
      <c r="N40" s="261"/>
      <c r="O40" s="266"/>
      <c r="P40" s="258"/>
      <c r="Q40" s="259"/>
      <c r="R40" s="260"/>
      <c r="S40" s="259"/>
      <c r="T40" s="260"/>
      <c r="U40" s="259"/>
      <c r="V40" s="260"/>
      <c r="W40" s="259"/>
      <c r="X40" s="260"/>
      <c r="Y40" s="259"/>
      <c r="Z40" s="258"/>
      <c r="AA40" s="259"/>
      <c r="AB40" s="260"/>
      <c r="AC40" s="259"/>
      <c r="AD40" s="308"/>
      <c r="AE40" s="263"/>
      <c r="AF40" s="266"/>
      <c r="AG40" s="258"/>
      <c r="AH40" s="259"/>
      <c r="AI40" s="260"/>
      <c r="AJ40" s="259"/>
      <c r="AK40" s="260"/>
      <c r="AL40" s="259"/>
      <c r="AM40" s="260"/>
      <c r="AN40" s="259"/>
      <c r="AO40" s="260"/>
      <c r="AP40" s="259"/>
      <c r="AQ40" s="260"/>
      <c r="AR40" s="259"/>
      <c r="AS40" s="260"/>
      <c r="AT40" s="259"/>
      <c r="AU40" s="260"/>
      <c r="AV40" s="259"/>
      <c r="AW40" s="260"/>
      <c r="AX40" s="263"/>
      <c r="AY40" s="102"/>
      <c r="AZ40" s="105">
        <f t="shared" si="0"/>
        <v>0</v>
      </c>
      <c r="BA40" s="105">
        <f t="shared" si="1"/>
        <v>0</v>
      </c>
      <c r="BB40" s="105">
        <f t="shared" si="2"/>
        <v>0</v>
      </c>
    </row>
    <row r="41" spans="1:54" ht="24.95" customHeight="1" x14ac:dyDescent="0.25">
      <c r="A41" s="265"/>
      <c r="B41" s="258"/>
      <c r="C41" s="259"/>
      <c r="D41" s="260"/>
      <c r="E41" s="259"/>
      <c r="F41" s="260"/>
      <c r="G41" s="259"/>
      <c r="H41" s="260"/>
      <c r="I41" s="259"/>
      <c r="J41" s="260"/>
      <c r="K41" s="259"/>
      <c r="L41" s="258"/>
      <c r="M41" s="259"/>
      <c r="N41" s="261"/>
      <c r="O41" s="266"/>
      <c r="P41" s="258"/>
      <c r="Q41" s="259"/>
      <c r="R41" s="260"/>
      <c r="S41" s="259"/>
      <c r="T41" s="260"/>
      <c r="U41" s="259"/>
      <c r="V41" s="260"/>
      <c r="W41" s="259"/>
      <c r="X41" s="260"/>
      <c r="Y41" s="259"/>
      <c r="Z41" s="258"/>
      <c r="AA41" s="259"/>
      <c r="AB41" s="260"/>
      <c r="AC41" s="259"/>
      <c r="AD41" s="308"/>
      <c r="AE41" s="263"/>
      <c r="AF41" s="266"/>
      <c r="AG41" s="258"/>
      <c r="AH41" s="259"/>
      <c r="AI41" s="260"/>
      <c r="AJ41" s="259"/>
      <c r="AK41" s="260"/>
      <c r="AL41" s="259"/>
      <c r="AM41" s="260"/>
      <c r="AN41" s="259"/>
      <c r="AO41" s="260"/>
      <c r="AP41" s="259"/>
      <c r="AQ41" s="260"/>
      <c r="AR41" s="259"/>
      <c r="AS41" s="260"/>
      <c r="AT41" s="259"/>
      <c r="AU41" s="260"/>
      <c r="AV41" s="259"/>
      <c r="AW41" s="260"/>
      <c r="AX41" s="263"/>
      <c r="AY41" s="102"/>
      <c r="AZ41" s="105">
        <f t="shared" si="0"/>
        <v>0</v>
      </c>
      <c r="BA41" s="105">
        <f t="shared" si="1"/>
        <v>0</v>
      </c>
      <c r="BB41" s="105">
        <f t="shared" si="2"/>
        <v>0</v>
      </c>
    </row>
    <row r="42" spans="1:54" ht="24.95" customHeight="1" x14ac:dyDescent="0.25">
      <c r="A42" s="265"/>
      <c r="B42" s="258"/>
      <c r="C42" s="259"/>
      <c r="D42" s="260"/>
      <c r="E42" s="259"/>
      <c r="F42" s="260"/>
      <c r="G42" s="259"/>
      <c r="H42" s="260"/>
      <c r="I42" s="259"/>
      <c r="J42" s="260"/>
      <c r="K42" s="259"/>
      <c r="L42" s="258"/>
      <c r="M42" s="259"/>
      <c r="N42" s="261"/>
      <c r="O42" s="266"/>
      <c r="P42" s="258"/>
      <c r="Q42" s="259"/>
      <c r="R42" s="260"/>
      <c r="S42" s="259"/>
      <c r="T42" s="260"/>
      <c r="U42" s="259"/>
      <c r="V42" s="260"/>
      <c r="W42" s="259"/>
      <c r="X42" s="260"/>
      <c r="Y42" s="259"/>
      <c r="Z42" s="258"/>
      <c r="AA42" s="259"/>
      <c r="AB42" s="260"/>
      <c r="AC42" s="259"/>
      <c r="AD42" s="308"/>
      <c r="AE42" s="263"/>
      <c r="AF42" s="266"/>
      <c r="AG42" s="258"/>
      <c r="AH42" s="259"/>
      <c r="AI42" s="260"/>
      <c r="AJ42" s="259"/>
      <c r="AK42" s="260"/>
      <c r="AL42" s="259"/>
      <c r="AM42" s="260"/>
      <c r="AN42" s="259"/>
      <c r="AO42" s="260"/>
      <c r="AP42" s="259"/>
      <c r="AQ42" s="260"/>
      <c r="AR42" s="259"/>
      <c r="AS42" s="260"/>
      <c r="AT42" s="259"/>
      <c r="AU42" s="260"/>
      <c r="AV42" s="259"/>
      <c r="AW42" s="260"/>
      <c r="AX42" s="263"/>
      <c r="AY42" s="102"/>
      <c r="AZ42" s="105">
        <f t="shared" si="0"/>
        <v>0</v>
      </c>
      <c r="BA42" s="105">
        <f t="shared" si="1"/>
        <v>0</v>
      </c>
      <c r="BB42" s="105">
        <f t="shared" si="2"/>
        <v>0</v>
      </c>
    </row>
    <row r="43" spans="1:54" ht="24.95" customHeight="1" x14ac:dyDescent="0.25">
      <c r="A43" s="265"/>
      <c r="B43" s="258"/>
      <c r="C43" s="259"/>
      <c r="D43" s="260"/>
      <c r="E43" s="259"/>
      <c r="F43" s="260"/>
      <c r="G43" s="259"/>
      <c r="H43" s="260"/>
      <c r="I43" s="259"/>
      <c r="J43" s="260"/>
      <c r="K43" s="259"/>
      <c r="L43" s="258"/>
      <c r="M43" s="259"/>
      <c r="N43" s="261"/>
      <c r="O43" s="266"/>
      <c r="P43" s="258"/>
      <c r="Q43" s="259"/>
      <c r="R43" s="260"/>
      <c r="S43" s="259"/>
      <c r="T43" s="260"/>
      <c r="U43" s="259"/>
      <c r="V43" s="260"/>
      <c r="W43" s="259"/>
      <c r="X43" s="260"/>
      <c r="Y43" s="259"/>
      <c r="Z43" s="258"/>
      <c r="AA43" s="259"/>
      <c r="AB43" s="260"/>
      <c r="AC43" s="259"/>
      <c r="AD43" s="308"/>
      <c r="AE43" s="263"/>
      <c r="AF43" s="266"/>
      <c r="AG43" s="258"/>
      <c r="AH43" s="259"/>
      <c r="AI43" s="260"/>
      <c r="AJ43" s="259"/>
      <c r="AK43" s="260"/>
      <c r="AL43" s="259"/>
      <c r="AM43" s="260"/>
      <c r="AN43" s="259"/>
      <c r="AO43" s="260"/>
      <c r="AP43" s="259"/>
      <c r="AQ43" s="260"/>
      <c r="AR43" s="259"/>
      <c r="AS43" s="260"/>
      <c r="AT43" s="259"/>
      <c r="AU43" s="260"/>
      <c r="AV43" s="259"/>
      <c r="AW43" s="260"/>
      <c r="AX43" s="263"/>
      <c r="AY43" s="102"/>
      <c r="AZ43" s="105">
        <f t="shared" si="0"/>
        <v>0</v>
      </c>
      <c r="BA43" s="105">
        <f t="shared" si="1"/>
        <v>0</v>
      </c>
      <c r="BB43" s="105">
        <f t="shared" si="2"/>
        <v>0</v>
      </c>
    </row>
    <row r="44" spans="1:54" ht="24.95" customHeight="1" x14ac:dyDescent="0.25">
      <c r="A44" s="265"/>
      <c r="B44" s="258"/>
      <c r="C44" s="259"/>
      <c r="D44" s="260"/>
      <c r="E44" s="259"/>
      <c r="F44" s="260"/>
      <c r="G44" s="259"/>
      <c r="H44" s="260"/>
      <c r="I44" s="259"/>
      <c r="J44" s="260"/>
      <c r="K44" s="259"/>
      <c r="L44" s="258"/>
      <c r="M44" s="259"/>
      <c r="N44" s="261"/>
      <c r="O44" s="266"/>
      <c r="P44" s="258"/>
      <c r="Q44" s="259"/>
      <c r="R44" s="260"/>
      <c r="S44" s="259"/>
      <c r="T44" s="260"/>
      <c r="U44" s="259"/>
      <c r="V44" s="260"/>
      <c r="W44" s="259"/>
      <c r="X44" s="260"/>
      <c r="Y44" s="259"/>
      <c r="Z44" s="258"/>
      <c r="AA44" s="259"/>
      <c r="AB44" s="260"/>
      <c r="AC44" s="259"/>
      <c r="AD44" s="308"/>
      <c r="AE44" s="263"/>
      <c r="AF44" s="266"/>
      <c r="AG44" s="258"/>
      <c r="AH44" s="259"/>
      <c r="AI44" s="260"/>
      <c r="AJ44" s="259"/>
      <c r="AK44" s="260"/>
      <c r="AL44" s="259"/>
      <c r="AM44" s="260"/>
      <c r="AN44" s="259"/>
      <c r="AO44" s="260"/>
      <c r="AP44" s="259"/>
      <c r="AQ44" s="260"/>
      <c r="AR44" s="259"/>
      <c r="AS44" s="260"/>
      <c r="AT44" s="259"/>
      <c r="AU44" s="260"/>
      <c r="AV44" s="259"/>
      <c r="AW44" s="260"/>
      <c r="AX44" s="263"/>
      <c r="AY44" s="102"/>
      <c r="AZ44" s="105">
        <f t="shared" si="0"/>
        <v>0</v>
      </c>
      <c r="BA44" s="105">
        <f t="shared" si="1"/>
        <v>0</v>
      </c>
      <c r="BB44" s="105">
        <f t="shared" si="2"/>
        <v>0</v>
      </c>
    </row>
    <row r="45" spans="1:54" ht="24.95" customHeight="1" x14ac:dyDescent="0.25">
      <c r="A45" s="265"/>
      <c r="B45" s="258"/>
      <c r="C45" s="259"/>
      <c r="D45" s="260"/>
      <c r="E45" s="259"/>
      <c r="F45" s="260"/>
      <c r="G45" s="259"/>
      <c r="H45" s="260"/>
      <c r="I45" s="259"/>
      <c r="J45" s="260"/>
      <c r="K45" s="259"/>
      <c r="L45" s="258"/>
      <c r="M45" s="259"/>
      <c r="N45" s="261"/>
      <c r="O45" s="266"/>
      <c r="P45" s="258"/>
      <c r="Q45" s="259"/>
      <c r="R45" s="260"/>
      <c r="S45" s="259"/>
      <c r="T45" s="260"/>
      <c r="U45" s="259"/>
      <c r="V45" s="260"/>
      <c r="W45" s="259"/>
      <c r="X45" s="260"/>
      <c r="Y45" s="259"/>
      <c r="Z45" s="258"/>
      <c r="AA45" s="259"/>
      <c r="AB45" s="260"/>
      <c r="AC45" s="259"/>
      <c r="AD45" s="308"/>
      <c r="AE45" s="263"/>
      <c r="AF45" s="266"/>
      <c r="AG45" s="258"/>
      <c r="AH45" s="259"/>
      <c r="AI45" s="260"/>
      <c r="AJ45" s="259"/>
      <c r="AK45" s="260"/>
      <c r="AL45" s="259"/>
      <c r="AM45" s="260"/>
      <c r="AN45" s="259"/>
      <c r="AO45" s="260"/>
      <c r="AP45" s="259"/>
      <c r="AQ45" s="260"/>
      <c r="AR45" s="259"/>
      <c r="AS45" s="260"/>
      <c r="AT45" s="259"/>
      <c r="AU45" s="260"/>
      <c r="AV45" s="259"/>
      <c r="AW45" s="260"/>
      <c r="AX45" s="263"/>
      <c r="AY45" s="102"/>
      <c r="AZ45" s="105">
        <f t="shared" si="0"/>
        <v>0</v>
      </c>
      <c r="BA45" s="105">
        <f t="shared" si="1"/>
        <v>0</v>
      </c>
      <c r="BB45" s="105">
        <f t="shared" si="2"/>
        <v>0</v>
      </c>
    </row>
    <row r="46" spans="1:54" ht="24.95" customHeight="1" x14ac:dyDescent="0.25">
      <c r="A46" s="265"/>
      <c r="B46" s="258"/>
      <c r="C46" s="259"/>
      <c r="D46" s="260"/>
      <c r="E46" s="259"/>
      <c r="F46" s="260"/>
      <c r="G46" s="259"/>
      <c r="H46" s="260"/>
      <c r="I46" s="259"/>
      <c r="J46" s="260"/>
      <c r="K46" s="259"/>
      <c r="L46" s="258"/>
      <c r="M46" s="259"/>
      <c r="N46" s="261"/>
      <c r="O46" s="266"/>
      <c r="P46" s="258"/>
      <c r="Q46" s="259"/>
      <c r="R46" s="260"/>
      <c r="S46" s="259"/>
      <c r="T46" s="260"/>
      <c r="U46" s="259"/>
      <c r="V46" s="260"/>
      <c r="W46" s="259"/>
      <c r="X46" s="260"/>
      <c r="Y46" s="259"/>
      <c r="Z46" s="258"/>
      <c r="AA46" s="259"/>
      <c r="AB46" s="260"/>
      <c r="AC46" s="259"/>
      <c r="AD46" s="308"/>
      <c r="AE46" s="263"/>
      <c r="AF46" s="266"/>
      <c r="AG46" s="258"/>
      <c r="AH46" s="259"/>
      <c r="AI46" s="260"/>
      <c r="AJ46" s="259"/>
      <c r="AK46" s="260"/>
      <c r="AL46" s="259"/>
      <c r="AM46" s="260"/>
      <c r="AN46" s="259"/>
      <c r="AO46" s="260"/>
      <c r="AP46" s="259"/>
      <c r="AQ46" s="260"/>
      <c r="AR46" s="259"/>
      <c r="AS46" s="260"/>
      <c r="AT46" s="259"/>
      <c r="AU46" s="260"/>
      <c r="AV46" s="259"/>
      <c r="AW46" s="260"/>
      <c r="AX46" s="263"/>
      <c r="AY46" s="102"/>
      <c r="AZ46" s="105">
        <f t="shared" si="0"/>
        <v>0</v>
      </c>
      <c r="BA46" s="105">
        <f t="shared" si="1"/>
        <v>0</v>
      </c>
      <c r="BB46" s="105">
        <f t="shared" si="2"/>
        <v>0</v>
      </c>
    </row>
    <row r="47" spans="1:54" ht="24.95" customHeight="1" x14ac:dyDescent="0.25">
      <c r="A47" s="265"/>
      <c r="B47" s="258"/>
      <c r="C47" s="259"/>
      <c r="D47" s="260"/>
      <c r="E47" s="259"/>
      <c r="F47" s="260"/>
      <c r="G47" s="259"/>
      <c r="H47" s="260"/>
      <c r="I47" s="259"/>
      <c r="J47" s="260"/>
      <c r="K47" s="259"/>
      <c r="L47" s="258"/>
      <c r="M47" s="259"/>
      <c r="N47" s="261"/>
      <c r="O47" s="266"/>
      <c r="P47" s="258"/>
      <c r="Q47" s="259"/>
      <c r="R47" s="260"/>
      <c r="S47" s="259"/>
      <c r="T47" s="260"/>
      <c r="U47" s="259"/>
      <c r="V47" s="260"/>
      <c r="W47" s="259"/>
      <c r="X47" s="260"/>
      <c r="Y47" s="259"/>
      <c r="Z47" s="258"/>
      <c r="AA47" s="259"/>
      <c r="AB47" s="260"/>
      <c r="AC47" s="259"/>
      <c r="AD47" s="308"/>
      <c r="AE47" s="263"/>
      <c r="AF47" s="266"/>
      <c r="AG47" s="258"/>
      <c r="AH47" s="259"/>
      <c r="AI47" s="260"/>
      <c r="AJ47" s="259"/>
      <c r="AK47" s="260"/>
      <c r="AL47" s="259"/>
      <c r="AM47" s="260"/>
      <c r="AN47" s="259"/>
      <c r="AO47" s="260"/>
      <c r="AP47" s="259"/>
      <c r="AQ47" s="260"/>
      <c r="AR47" s="259"/>
      <c r="AS47" s="260"/>
      <c r="AT47" s="259"/>
      <c r="AU47" s="260"/>
      <c r="AV47" s="259"/>
      <c r="AW47" s="260"/>
      <c r="AX47" s="263"/>
      <c r="AY47" s="102"/>
      <c r="AZ47" s="105">
        <f t="shared" si="0"/>
        <v>0</v>
      </c>
      <c r="BA47" s="105">
        <f t="shared" si="1"/>
        <v>0</v>
      </c>
      <c r="BB47" s="105">
        <f t="shared" si="2"/>
        <v>0</v>
      </c>
    </row>
    <row r="48" spans="1:54" ht="24.95" customHeight="1" x14ac:dyDescent="0.25">
      <c r="A48" s="265"/>
      <c r="B48" s="258"/>
      <c r="C48" s="259"/>
      <c r="D48" s="260"/>
      <c r="E48" s="259"/>
      <c r="F48" s="260"/>
      <c r="G48" s="259"/>
      <c r="H48" s="260"/>
      <c r="I48" s="259"/>
      <c r="J48" s="260"/>
      <c r="K48" s="259"/>
      <c r="L48" s="258"/>
      <c r="M48" s="259"/>
      <c r="N48" s="261"/>
      <c r="O48" s="266"/>
      <c r="P48" s="258"/>
      <c r="Q48" s="259"/>
      <c r="R48" s="260"/>
      <c r="S48" s="259"/>
      <c r="T48" s="260"/>
      <c r="U48" s="259"/>
      <c r="V48" s="260"/>
      <c r="W48" s="259"/>
      <c r="X48" s="260"/>
      <c r="Y48" s="259"/>
      <c r="Z48" s="258"/>
      <c r="AA48" s="259"/>
      <c r="AB48" s="260"/>
      <c r="AC48" s="259"/>
      <c r="AD48" s="308"/>
      <c r="AE48" s="263"/>
      <c r="AF48" s="266"/>
      <c r="AG48" s="258"/>
      <c r="AH48" s="259"/>
      <c r="AI48" s="260"/>
      <c r="AJ48" s="259"/>
      <c r="AK48" s="260"/>
      <c r="AL48" s="259"/>
      <c r="AM48" s="260"/>
      <c r="AN48" s="259"/>
      <c r="AO48" s="260"/>
      <c r="AP48" s="259"/>
      <c r="AQ48" s="260"/>
      <c r="AR48" s="259"/>
      <c r="AS48" s="260"/>
      <c r="AT48" s="259"/>
      <c r="AU48" s="260"/>
      <c r="AV48" s="259"/>
      <c r="AW48" s="260"/>
      <c r="AX48" s="263"/>
      <c r="AY48" s="102"/>
      <c r="AZ48" s="105">
        <f t="shared" si="0"/>
        <v>0</v>
      </c>
      <c r="BA48" s="105">
        <f t="shared" si="1"/>
        <v>0</v>
      </c>
      <c r="BB48" s="105">
        <f t="shared" si="2"/>
        <v>0</v>
      </c>
    </row>
    <row r="49" spans="1:54" ht="24.95" customHeight="1" x14ac:dyDescent="0.25">
      <c r="A49" s="265"/>
      <c r="B49" s="258"/>
      <c r="C49" s="259"/>
      <c r="D49" s="260"/>
      <c r="E49" s="259"/>
      <c r="F49" s="260"/>
      <c r="G49" s="259"/>
      <c r="H49" s="260"/>
      <c r="I49" s="259"/>
      <c r="J49" s="260"/>
      <c r="K49" s="259"/>
      <c r="L49" s="258"/>
      <c r="M49" s="259"/>
      <c r="N49" s="261"/>
      <c r="O49" s="266"/>
      <c r="P49" s="258"/>
      <c r="Q49" s="259"/>
      <c r="R49" s="260"/>
      <c r="S49" s="259"/>
      <c r="T49" s="260"/>
      <c r="U49" s="259"/>
      <c r="V49" s="260"/>
      <c r="W49" s="259"/>
      <c r="X49" s="260"/>
      <c r="Y49" s="259"/>
      <c r="Z49" s="258"/>
      <c r="AA49" s="259"/>
      <c r="AB49" s="260"/>
      <c r="AC49" s="259"/>
      <c r="AD49" s="308"/>
      <c r="AE49" s="263"/>
      <c r="AF49" s="266"/>
      <c r="AG49" s="258"/>
      <c r="AH49" s="259"/>
      <c r="AI49" s="260"/>
      <c r="AJ49" s="259"/>
      <c r="AK49" s="260"/>
      <c r="AL49" s="259"/>
      <c r="AM49" s="260"/>
      <c r="AN49" s="259"/>
      <c r="AO49" s="260"/>
      <c r="AP49" s="259"/>
      <c r="AQ49" s="260"/>
      <c r="AR49" s="259"/>
      <c r="AS49" s="260"/>
      <c r="AT49" s="259"/>
      <c r="AU49" s="260"/>
      <c r="AV49" s="259"/>
      <c r="AW49" s="260"/>
      <c r="AX49" s="263"/>
      <c r="AY49" s="102"/>
      <c r="AZ49" s="105">
        <f t="shared" si="0"/>
        <v>0</v>
      </c>
      <c r="BA49" s="105">
        <f t="shared" si="1"/>
        <v>0</v>
      </c>
      <c r="BB49" s="105">
        <f t="shared" si="2"/>
        <v>0</v>
      </c>
    </row>
    <row r="50" spans="1:54" ht="24.95" customHeight="1" x14ac:dyDescent="0.25">
      <c r="A50" s="265"/>
      <c r="B50" s="258"/>
      <c r="C50" s="259"/>
      <c r="D50" s="260"/>
      <c r="E50" s="259"/>
      <c r="F50" s="260"/>
      <c r="G50" s="259"/>
      <c r="H50" s="260"/>
      <c r="I50" s="259"/>
      <c r="J50" s="260"/>
      <c r="K50" s="259"/>
      <c r="L50" s="258"/>
      <c r="M50" s="259"/>
      <c r="N50" s="261"/>
      <c r="O50" s="266"/>
      <c r="P50" s="258"/>
      <c r="Q50" s="259"/>
      <c r="R50" s="260"/>
      <c r="S50" s="259"/>
      <c r="T50" s="260"/>
      <c r="U50" s="259"/>
      <c r="V50" s="260"/>
      <c r="W50" s="259"/>
      <c r="X50" s="260"/>
      <c r="Y50" s="259"/>
      <c r="Z50" s="258"/>
      <c r="AA50" s="259"/>
      <c r="AB50" s="260"/>
      <c r="AC50" s="259"/>
      <c r="AD50" s="308"/>
      <c r="AE50" s="263"/>
      <c r="AF50" s="266"/>
      <c r="AG50" s="258"/>
      <c r="AH50" s="259"/>
      <c r="AI50" s="260"/>
      <c r="AJ50" s="259"/>
      <c r="AK50" s="260"/>
      <c r="AL50" s="259"/>
      <c r="AM50" s="260"/>
      <c r="AN50" s="259"/>
      <c r="AO50" s="260"/>
      <c r="AP50" s="259"/>
      <c r="AQ50" s="260"/>
      <c r="AR50" s="259"/>
      <c r="AS50" s="260"/>
      <c r="AT50" s="259"/>
      <c r="AU50" s="260"/>
      <c r="AV50" s="259"/>
      <c r="AW50" s="260"/>
      <c r="AX50" s="263"/>
      <c r="AY50" s="102"/>
      <c r="AZ50" s="105">
        <f t="shared" si="0"/>
        <v>0</v>
      </c>
      <c r="BA50" s="105">
        <f t="shared" si="1"/>
        <v>0</v>
      </c>
      <c r="BB50" s="105">
        <f t="shared" si="2"/>
        <v>0</v>
      </c>
    </row>
    <row r="51" spans="1:54" ht="24.95" customHeight="1" x14ac:dyDescent="0.25">
      <c r="A51" s="265"/>
      <c r="B51" s="258"/>
      <c r="C51" s="259"/>
      <c r="D51" s="260"/>
      <c r="E51" s="259"/>
      <c r="F51" s="260"/>
      <c r="G51" s="259"/>
      <c r="H51" s="260"/>
      <c r="I51" s="259"/>
      <c r="J51" s="260"/>
      <c r="K51" s="259"/>
      <c r="L51" s="258"/>
      <c r="M51" s="259"/>
      <c r="N51" s="261"/>
      <c r="O51" s="266"/>
      <c r="P51" s="258"/>
      <c r="Q51" s="259"/>
      <c r="R51" s="260"/>
      <c r="S51" s="259"/>
      <c r="T51" s="260"/>
      <c r="U51" s="259"/>
      <c r="V51" s="260"/>
      <c r="W51" s="259"/>
      <c r="X51" s="260"/>
      <c r="Y51" s="259"/>
      <c r="Z51" s="258"/>
      <c r="AA51" s="259"/>
      <c r="AB51" s="260"/>
      <c r="AC51" s="259"/>
      <c r="AD51" s="308"/>
      <c r="AE51" s="263"/>
      <c r="AF51" s="266"/>
      <c r="AG51" s="258"/>
      <c r="AH51" s="259"/>
      <c r="AI51" s="260"/>
      <c r="AJ51" s="259"/>
      <c r="AK51" s="260"/>
      <c r="AL51" s="259"/>
      <c r="AM51" s="260"/>
      <c r="AN51" s="259"/>
      <c r="AO51" s="260"/>
      <c r="AP51" s="259"/>
      <c r="AQ51" s="260"/>
      <c r="AR51" s="259"/>
      <c r="AS51" s="260"/>
      <c r="AT51" s="259"/>
      <c r="AU51" s="260"/>
      <c r="AV51" s="259"/>
      <c r="AW51" s="260"/>
      <c r="AX51" s="263"/>
      <c r="AY51" s="102"/>
      <c r="AZ51" s="105">
        <f t="shared" si="0"/>
        <v>0</v>
      </c>
      <c r="BA51" s="105">
        <f t="shared" si="1"/>
        <v>0</v>
      </c>
      <c r="BB51" s="105">
        <f t="shared" si="2"/>
        <v>0</v>
      </c>
    </row>
    <row r="52" spans="1:54" ht="24.95" customHeight="1" x14ac:dyDescent="0.25">
      <c r="A52" s="265"/>
      <c r="B52" s="258"/>
      <c r="C52" s="259"/>
      <c r="D52" s="260"/>
      <c r="E52" s="259"/>
      <c r="F52" s="260"/>
      <c r="G52" s="259"/>
      <c r="H52" s="260"/>
      <c r="I52" s="259"/>
      <c r="J52" s="260"/>
      <c r="K52" s="259"/>
      <c r="L52" s="258"/>
      <c r="M52" s="259"/>
      <c r="N52" s="261"/>
      <c r="O52" s="266"/>
      <c r="P52" s="258"/>
      <c r="Q52" s="259"/>
      <c r="R52" s="260"/>
      <c r="S52" s="259"/>
      <c r="T52" s="260"/>
      <c r="U52" s="259"/>
      <c r="V52" s="260"/>
      <c r="W52" s="259"/>
      <c r="X52" s="260"/>
      <c r="Y52" s="259"/>
      <c r="Z52" s="258"/>
      <c r="AA52" s="259"/>
      <c r="AB52" s="260"/>
      <c r="AC52" s="259"/>
      <c r="AD52" s="308"/>
      <c r="AE52" s="263"/>
      <c r="AF52" s="266"/>
      <c r="AG52" s="258"/>
      <c r="AH52" s="259"/>
      <c r="AI52" s="260"/>
      <c r="AJ52" s="259"/>
      <c r="AK52" s="260"/>
      <c r="AL52" s="259"/>
      <c r="AM52" s="260"/>
      <c r="AN52" s="259"/>
      <c r="AO52" s="260"/>
      <c r="AP52" s="259"/>
      <c r="AQ52" s="260"/>
      <c r="AR52" s="259"/>
      <c r="AS52" s="260"/>
      <c r="AT52" s="259"/>
      <c r="AU52" s="260"/>
      <c r="AV52" s="259"/>
      <c r="AW52" s="260"/>
      <c r="AX52" s="263"/>
      <c r="AY52" s="102"/>
      <c r="AZ52" s="105">
        <f t="shared" si="0"/>
        <v>0</v>
      </c>
      <c r="BA52" s="105">
        <f t="shared" si="1"/>
        <v>0</v>
      </c>
      <c r="BB52" s="105">
        <f t="shared" si="2"/>
        <v>0</v>
      </c>
    </row>
    <row r="53" spans="1:54" ht="24.95" customHeight="1" x14ac:dyDescent="0.25">
      <c r="A53" s="265"/>
      <c r="B53" s="258"/>
      <c r="C53" s="259"/>
      <c r="D53" s="260"/>
      <c r="E53" s="259"/>
      <c r="F53" s="260"/>
      <c r="G53" s="259"/>
      <c r="H53" s="260"/>
      <c r="I53" s="259"/>
      <c r="J53" s="260"/>
      <c r="K53" s="259"/>
      <c r="L53" s="258"/>
      <c r="M53" s="259"/>
      <c r="N53" s="261"/>
      <c r="O53" s="266"/>
      <c r="P53" s="258"/>
      <c r="Q53" s="259"/>
      <c r="R53" s="260"/>
      <c r="S53" s="259"/>
      <c r="T53" s="260"/>
      <c r="U53" s="259"/>
      <c r="V53" s="260"/>
      <c r="W53" s="259"/>
      <c r="X53" s="260"/>
      <c r="Y53" s="259"/>
      <c r="Z53" s="258"/>
      <c r="AA53" s="259"/>
      <c r="AB53" s="260"/>
      <c r="AC53" s="259"/>
      <c r="AD53" s="308"/>
      <c r="AE53" s="263"/>
      <c r="AF53" s="266"/>
      <c r="AG53" s="258"/>
      <c r="AH53" s="259"/>
      <c r="AI53" s="260"/>
      <c r="AJ53" s="259"/>
      <c r="AK53" s="260"/>
      <c r="AL53" s="259"/>
      <c r="AM53" s="260"/>
      <c r="AN53" s="259"/>
      <c r="AO53" s="260"/>
      <c r="AP53" s="259"/>
      <c r="AQ53" s="260"/>
      <c r="AR53" s="259"/>
      <c r="AS53" s="260"/>
      <c r="AT53" s="259"/>
      <c r="AU53" s="260"/>
      <c r="AV53" s="259"/>
      <c r="AW53" s="260"/>
      <c r="AX53" s="263"/>
      <c r="AY53" s="102"/>
      <c r="AZ53" s="105">
        <f t="shared" si="0"/>
        <v>0</v>
      </c>
      <c r="BA53" s="105">
        <f t="shared" si="1"/>
        <v>0</v>
      </c>
      <c r="BB53" s="105">
        <f t="shared" si="2"/>
        <v>0</v>
      </c>
    </row>
    <row r="54" spans="1:54" ht="24.95" customHeight="1" thickBot="1" x14ac:dyDescent="0.3">
      <c r="A54" s="341" t="s">
        <v>356</v>
      </c>
      <c r="B54" s="342"/>
      <c r="C54" s="343">
        <f>COUNTIF(C5:C53,"NS")</f>
        <v>3</v>
      </c>
      <c r="D54" s="343">
        <f t="shared" ref="D54:L54" si="6">COUNTIF(D5:D53,"NS")</f>
        <v>0</v>
      </c>
      <c r="E54" s="343">
        <f t="shared" si="6"/>
        <v>0</v>
      </c>
      <c r="F54" s="343">
        <f t="shared" si="6"/>
        <v>0</v>
      </c>
      <c r="G54" s="343">
        <f t="shared" si="6"/>
        <v>1</v>
      </c>
      <c r="H54" s="343">
        <f t="shared" si="6"/>
        <v>0</v>
      </c>
      <c r="I54" s="343">
        <f t="shared" si="6"/>
        <v>1</v>
      </c>
      <c r="J54" s="343">
        <f t="shared" si="6"/>
        <v>0</v>
      </c>
      <c r="K54" s="343">
        <f t="shared" si="6"/>
        <v>0</v>
      </c>
      <c r="L54" s="343">
        <f t="shared" si="6"/>
        <v>0</v>
      </c>
      <c r="M54" s="343"/>
      <c r="N54" s="344"/>
      <c r="O54" s="345" t="s">
        <v>356</v>
      </c>
      <c r="P54" s="346"/>
      <c r="Q54" s="347">
        <f>COUNTIF(Q5:Q53,"NS")</f>
        <v>8</v>
      </c>
      <c r="R54" s="347">
        <f t="shared" ref="R54:AC54" si="7">COUNTIF(R5:R53,"NS")</f>
        <v>3</v>
      </c>
      <c r="S54" s="347">
        <f t="shared" si="7"/>
        <v>1</v>
      </c>
      <c r="T54" s="347">
        <f t="shared" si="7"/>
        <v>0</v>
      </c>
      <c r="U54" s="347">
        <f t="shared" si="7"/>
        <v>1</v>
      </c>
      <c r="V54" s="347">
        <f t="shared" si="7"/>
        <v>0</v>
      </c>
      <c r="W54" s="347">
        <f t="shared" si="7"/>
        <v>0</v>
      </c>
      <c r="X54" s="347">
        <f t="shared" si="7"/>
        <v>0</v>
      </c>
      <c r="Y54" s="347">
        <f t="shared" si="7"/>
        <v>1</v>
      </c>
      <c r="Z54" s="347">
        <f t="shared" si="7"/>
        <v>1</v>
      </c>
      <c r="AA54" s="347">
        <f t="shared" si="7"/>
        <v>0</v>
      </c>
      <c r="AB54" s="347">
        <f t="shared" si="7"/>
        <v>2</v>
      </c>
      <c r="AC54" s="347">
        <f t="shared" si="7"/>
        <v>0</v>
      </c>
      <c r="AD54" s="348"/>
      <c r="AE54" s="349"/>
      <c r="AF54" s="345" t="s">
        <v>356</v>
      </c>
      <c r="AG54" s="346"/>
      <c r="AH54" s="347">
        <f>COUNTIF(AH3:AH53,"NS")</f>
        <v>4</v>
      </c>
      <c r="AI54" s="347">
        <f t="shared" ref="AI54:AW54" si="8">COUNTIF(AI3:AI53,"NS")</f>
        <v>4</v>
      </c>
      <c r="AJ54" s="347">
        <f t="shared" si="8"/>
        <v>0</v>
      </c>
      <c r="AK54" s="347">
        <f t="shared" si="8"/>
        <v>1</v>
      </c>
      <c r="AL54" s="347">
        <f t="shared" si="8"/>
        <v>1</v>
      </c>
      <c r="AM54" s="347">
        <f t="shared" si="8"/>
        <v>0</v>
      </c>
      <c r="AN54" s="347">
        <f t="shared" si="8"/>
        <v>0</v>
      </c>
      <c r="AO54" s="347">
        <f t="shared" si="8"/>
        <v>0</v>
      </c>
      <c r="AP54" s="347">
        <f t="shared" si="8"/>
        <v>1</v>
      </c>
      <c r="AQ54" s="347">
        <f t="shared" si="8"/>
        <v>0</v>
      </c>
      <c r="AR54" s="347">
        <f t="shared" si="8"/>
        <v>0</v>
      </c>
      <c r="AS54" s="347">
        <f t="shared" si="8"/>
        <v>0</v>
      </c>
      <c r="AT54" s="347">
        <f t="shared" si="8"/>
        <v>0</v>
      </c>
      <c r="AU54" s="347">
        <f t="shared" si="8"/>
        <v>0</v>
      </c>
      <c r="AV54" s="347">
        <f t="shared" si="8"/>
        <v>0</v>
      </c>
      <c r="AW54" s="347">
        <f t="shared" si="8"/>
        <v>7</v>
      </c>
      <c r="AX54" s="350"/>
      <c r="AY54" s="102"/>
      <c r="AZ54" s="105" t="str">
        <f>A54</f>
        <v>Non-scorers Count =</v>
      </c>
      <c r="BA54" s="105" t="str">
        <f>O54</f>
        <v>Non-scorers Count =</v>
      </c>
      <c r="BB54" s="105" t="str">
        <f>AF54</f>
        <v>Non-scorers Count =</v>
      </c>
    </row>
    <row r="55" spans="1:54" ht="24.95" customHeight="1" x14ac:dyDescent="0.25">
      <c r="A55" s="541"/>
      <c r="B55" s="541"/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2"/>
      <c r="AC55" s="542"/>
      <c r="AD55" s="542"/>
      <c r="AE55" s="542"/>
      <c r="AF55" s="542"/>
      <c r="AG55" s="542"/>
      <c r="AH55" s="542"/>
      <c r="AI55" s="542"/>
      <c r="AJ55" s="542"/>
      <c r="AK55" s="542"/>
      <c r="AL55" s="542"/>
      <c r="AM55" s="542"/>
      <c r="AN55" s="542"/>
      <c r="AO55" s="542"/>
      <c r="AP55" s="542"/>
      <c r="AQ55" s="542"/>
      <c r="AR55" s="542"/>
      <c r="AS55" s="542"/>
      <c r="AT55" s="542"/>
      <c r="AU55" s="542"/>
      <c r="AV55" s="542"/>
      <c r="AW55" s="542"/>
      <c r="AX55" s="542"/>
      <c r="AY55" s="102"/>
      <c r="AZ55" s="105"/>
      <c r="BA55" s="105"/>
      <c r="BB55" s="105"/>
    </row>
    <row r="56" spans="1:54" ht="24.95" customHeight="1" x14ac:dyDescent="0.25">
      <c r="A56" s="541"/>
      <c r="B56" s="541"/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  <c r="Y56" s="541"/>
      <c r="Z56" s="541"/>
      <c r="AA56" s="541"/>
      <c r="AB56" s="541"/>
      <c r="AC56" s="541"/>
      <c r="AD56" s="541"/>
      <c r="AE56" s="541"/>
      <c r="AF56" s="541"/>
      <c r="AG56" s="541"/>
      <c r="AH56" s="541"/>
      <c r="AI56" s="541"/>
      <c r="AJ56" s="541"/>
      <c r="AK56" s="541"/>
      <c r="AL56" s="541"/>
      <c r="AM56" s="541"/>
      <c r="AN56" s="541"/>
      <c r="AO56" s="541"/>
      <c r="AP56" s="541"/>
      <c r="AQ56" s="541"/>
      <c r="AR56" s="541"/>
      <c r="AS56" s="541"/>
      <c r="AT56" s="541"/>
      <c r="AU56" s="541"/>
      <c r="AV56" s="541"/>
      <c r="AW56" s="541"/>
      <c r="AX56" s="541"/>
      <c r="AY56" s="102"/>
      <c r="AZ56" s="105"/>
      <c r="BA56" s="105"/>
      <c r="BB56" s="105"/>
    </row>
    <row r="57" spans="1:54" ht="24.95" customHeight="1" x14ac:dyDescent="0.25"/>
    <row r="58" spans="1:54" ht="24.95" customHeight="1" x14ac:dyDescent="0.25"/>
    <row r="59" spans="1:54" ht="24.95" customHeight="1" x14ac:dyDescent="0.25"/>
    <row r="60" spans="1:54" ht="24.95" customHeight="1" x14ac:dyDescent="0.25"/>
    <row r="61" spans="1:54" ht="24.95" customHeight="1" x14ac:dyDescent="0.25"/>
    <row r="62" spans="1:54" ht="24.95" customHeight="1" x14ac:dyDescent="0.25"/>
    <row r="63" spans="1:54" ht="24.95" customHeight="1" x14ac:dyDescent="0.25"/>
    <row r="64" spans="1:5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</sheetData>
  <mergeCells count="8">
    <mergeCell ref="A55:AX56"/>
    <mergeCell ref="AF2:AU2"/>
    <mergeCell ref="AV2:AX2"/>
    <mergeCell ref="B1:N1"/>
    <mergeCell ref="B2:N2"/>
    <mergeCell ref="O1:AE2"/>
    <mergeCell ref="AF1:AU1"/>
    <mergeCell ref="AV1:AX1"/>
  </mergeCells>
  <phoneticPr fontId="0" type="noConversion"/>
  <conditionalFormatting sqref="B54:N54 P54:AE54 AG54:AX54">
    <cfRule type="containsText" dxfId="2" priority="1" operator="containsText" text="NS">
      <formula>NOT(ISERROR(SEARCH("NS",B54)))</formula>
    </cfRule>
  </conditionalFormatting>
  <printOptions horizontalCentered="1" verticalCentered="1"/>
  <pageMargins left="0" right="0" top="0" bottom="0" header="0" footer="0"/>
  <pageSetup paperSize="9" scale="56" fitToHeight="0" orientation="landscape" horizontalDpi="4294967295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pageSetUpPr fitToPage="1"/>
  </sheetPr>
  <dimension ref="A1:BO65"/>
  <sheetViews>
    <sheetView zoomScale="70" zoomScaleNormal="70" workbookViewId="0">
      <selection activeCell="O9" sqref="O9"/>
    </sheetView>
  </sheetViews>
  <sheetFormatPr defaultColWidth="8" defaultRowHeight="15.75" x14ac:dyDescent="0.25"/>
  <cols>
    <col min="1" max="1" width="30.5703125" style="103" customWidth="1"/>
    <col min="2" max="2" width="6.5703125" style="104" bestFit="1" customWidth="1"/>
    <col min="3" max="14" width="3.7109375" style="102" customWidth="1"/>
    <col min="15" max="15" width="30.7109375" style="104" customWidth="1"/>
    <col min="16" max="16" width="6.5703125" style="104" bestFit="1" customWidth="1"/>
    <col min="17" max="31" width="3.7109375" style="104" customWidth="1"/>
    <col min="32" max="32" width="30.7109375" style="104" customWidth="1"/>
    <col min="33" max="33" width="4.7109375" style="104" bestFit="1" customWidth="1"/>
    <col min="34" max="51" width="3.7109375" style="104" customWidth="1"/>
    <col min="52" max="52" width="26.7109375" style="103" bestFit="1" customWidth="1"/>
    <col min="53" max="53" width="25.85546875" style="103" bestFit="1" customWidth="1"/>
    <col min="54" max="54" width="26.42578125" style="103" bestFit="1" customWidth="1"/>
    <col min="55" max="55" width="18" style="103" customWidth="1"/>
    <col min="56" max="16384" width="8" style="103"/>
  </cols>
  <sheetData>
    <row r="1" spans="1:67" s="94" customFormat="1" ht="30" customHeight="1" x14ac:dyDescent="0.2">
      <c r="A1" s="242" t="s">
        <v>11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2" t="s">
        <v>293</v>
      </c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4" t="s">
        <v>248</v>
      </c>
      <c r="AG1" s="554"/>
      <c r="AH1" s="554"/>
      <c r="AI1" s="554"/>
      <c r="AJ1" s="554"/>
      <c r="AK1" s="554"/>
      <c r="AL1" s="554"/>
      <c r="AM1" s="554"/>
      <c r="AN1" s="554"/>
      <c r="AO1" s="554"/>
      <c r="AP1" s="554"/>
      <c r="AQ1" s="554"/>
      <c r="AR1" s="554"/>
      <c r="AS1" s="554"/>
      <c r="AT1" s="554"/>
      <c r="AU1" s="554"/>
      <c r="AV1" s="555" t="s">
        <v>327</v>
      </c>
      <c r="AW1" s="555"/>
      <c r="AX1" s="556"/>
      <c r="AY1" s="93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</row>
    <row r="2" spans="1:67" s="97" customFormat="1" ht="30" customHeight="1" thickBot="1" x14ac:dyDescent="0.25">
      <c r="A2" s="243" t="s">
        <v>12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47" t="s">
        <v>321</v>
      </c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  <c r="AU2" s="547"/>
      <c r="AV2" s="548" t="s">
        <v>328</v>
      </c>
      <c r="AW2" s="548"/>
      <c r="AX2" s="549"/>
      <c r="AY2" s="96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</row>
    <row r="3" spans="1:67" s="99" customFormat="1" ht="91.5" customHeight="1" x14ac:dyDescent="0.25">
      <c r="A3" s="244" t="s">
        <v>249</v>
      </c>
      <c r="B3" s="245" t="s">
        <v>329</v>
      </c>
      <c r="C3" s="246" t="s">
        <v>2</v>
      </c>
      <c r="D3" s="247" t="s">
        <v>4</v>
      </c>
      <c r="E3" s="246" t="s">
        <v>3</v>
      </c>
      <c r="F3" s="247" t="s">
        <v>6</v>
      </c>
      <c r="G3" s="246" t="s">
        <v>154</v>
      </c>
      <c r="H3" s="247" t="s">
        <v>149</v>
      </c>
      <c r="I3" s="246" t="s">
        <v>150</v>
      </c>
      <c r="J3" s="247" t="s">
        <v>151</v>
      </c>
      <c r="K3" s="246" t="s">
        <v>152</v>
      </c>
      <c r="L3" s="247" t="s">
        <v>153</v>
      </c>
      <c r="M3" s="246" t="s">
        <v>8</v>
      </c>
      <c r="N3" s="248"/>
      <c r="O3" s="249" t="s">
        <v>250</v>
      </c>
      <c r="P3" s="245" t="s">
        <v>329</v>
      </c>
      <c r="Q3" s="246" t="s">
        <v>2</v>
      </c>
      <c r="R3" s="247" t="s">
        <v>4</v>
      </c>
      <c r="S3" s="246" t="s">
        <v>9</v>
      </c>
      <c r="T3" s="247" t="s">
        <v>3</v>
      </c>
      <c r="U3" s="246" t="s">
        <v>6</v>
      </c>
      <c r="V3" s="247" t="s">
        <v>157</v>
      </c>
      <c r="W3" s="246" t="s">
        <v>149</v>
      </c>
      <c r="X3" s="247" t="s">
        <v>150</v>
      </c>
      <c r="Y3" s="250" t="s">
        <v>292</v>
      </c>
      <c r="Z3" s="247" t="s">
        <v>151</v>
      </c>
      <c r="AA3" s="246" t="s">
        <v>152</v>
      </c>
      <c r="AB3" s="247" t="s">
        <v>153</v>
      </c>
      <c r="AC3" s="246" t="s">
        <v>156</v>
      </c>
      <c r="AD3" s="247" t="s">
        <v>8</v>
      </c>
      <c r="AE3" s="251"/>
      <c r="AF3" s="249" t="s">
        <v>251</v>
      </c>
      <c r="AG3" s="245" t="s">
        <v>329</v>
      </c>
      <c r="AH3" s="246" t="s">
        <v>2</v>
      </c>
      <c r="AI3" s="247" t="s">
        <v>4</v>
      </c>
      <c r="AJ3" s="246" t="s">
        <v>5</v>
      </c>
      <c r="AK3" s="247" t="s">
        <v>3</v>
      </c>
      <c r="AL3" s="246" t="s">
        <v>6</v>
      </c>
      <c r="AM3" s="247" t="s">
        <v>176</v>
      </c>
      <c r="AN3" s="246" t="s">
        <v>177</v>
      </c>
      <c r="AO3" s="247" t="s">
        <v>149</v>
      </c>
      <c r="AP3" s="246" t="s">
        <v>150</v>
      </c>
      <c r="AQ3" s="247" t="s">
        <v>155</v>
      </c>
      <c r="AR3" s="246" t="s">
        <v>158</v>
      </c>
      <c r="AS3" s="247" t="s">
        <v>151</v>
      </c>
      <c r="AT3" s="246" t="s">
        <v>152</v>
      </c>
      <c r="AU3" s="247" t="s">
        <v>153</v>
      </c>
      <c r="AV3" s="246" t="s">
        <v>156</v>
      </c>
      <c r="AW3" s="247" t="s">
        <v>8</v>
      </c>
      <c r="AX3" s="251"/>
      <c r="AY3" s="237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</row>
    <row r="4" spans="1:67" s="101" customFormat="1" ht="102" customHeight="1" x14ac:dyDescent="0.2">
      <c r="A4" s="252"/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252"/>
      <c r="P4" s="253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6"/>
      <c r="AF4" s="252"/>
      <c r="AG4" s="253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6"/>
      <c r="AY4" s="238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</row>
    <row r="5" spans="1:67" ht="24.95" customHeight="1" x14ac:dyDescent="0.25">
      <c r="A5" s="257"/>
      <c r="B5" s="258"/>
      <c r="C5" s="259"/>
      <c r="D5" s="260"/>
      <c r="E5" s="259"/>
      <c r="F5" s="260"/>
      <c r="G5" s="259"/>
      <c r="H5" s="260"/>
      <c r="I5" s="259"/>
      <c r="J5" s="260"/>
      <c r="K5" s="259"/>
      <c r="L5" s="258"/>
      <c r="M5" s="259"/>
      <c r="N5" s="261"/>
      <c r="O5" s="262"/>
      <c r="P5" s="258"/>
      <c r="Q5" s="259"/>
      <c r="R5" s="260"/>
      <c r="S5" s="259"/>
      <c r="T5" s="260"/>
      <c r="U5" s="259"/>
      <c r="V5" s="260"/>
      <c r="W5" s="259"/>
      <c r="X5" s="260"/>
      <c r="Y5" s="259"/>
      <c r="Z5" s="258"/>
      <c r="AA5" s="259"/>
      <c r="AB5" s="261"/>
      <c r="AC5" s="259"/>
      <c r="AD5" s="317"/>
      <c r="AE5" s="263"/>
      <c r="AF5" s="262"/>
      <c r="AG5" s="258"/>
      <c r="AH5" s="259"/>
      <c r="AI5" s="260"/>
      <c r="AJ5" s="259"/>
      <c r="AK5" s="260"/>
      <c r="AL5" s="259"/>
      <c r="AM5" s="260"/>
      <c r="AN5" s="259"/>
      <c r="AO5" s="260"/>
      <c r="AP5" s="259"/>
      <c r="AQ5" s="258"/>
      <c r="AR5" s="259"/>
      <c r="AS5" s="261"/>
      <c r="AT5" s="259"/>
      <c r="AU5" s="260"/>
      <c r="AV5" s="259"/>
      <c r="AW5" s="260"/>
      <c r="AX5" s="263"/>
      <c r="AY5" s="102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</row>
    <row r="6" spans="1:67" ht="24.95" customHeight="1" x14ac:dyDescent="0.25">
      <c r="A6" s="264"/>
      <c r="B6" s="258"/>
      <c r="C6" s="259"/>
      <c r="D6" s="260"/>
      <c r="E6" s="259"/>
      <c r="F6" s="260"/>
      <c r="G6" s="259"/>
      <c r="H6" s="260"/>
      <c r="I6" s="259"/>
      <c r="J6" s="260"/>
      <c r="K6" s="259"/>
      <c r="L6" s="258"/>
      <c r="M6" s="259"/>
      <c r="N6" s="261"/>
      <c r="O6" s="262"/>
      <c r="P6" s="258"/>
      <c r="Q6" s="259"/>
      <c r="R6" s="260"/>
      <c r="S6" s="259"/>
      <c r="T6" s="260"/>
      <c r="U6" s="259"/>
      <c r="V6" s="260"/>
      <c r="W6" s="259"/>
      <c r="X6" s="260"/>
      <c r="Y6" s="259"/>
      <c r="Z6" s="258"/>
      <c r="AA6" s="259"/>
      <c r="AB6" s="261"/>
      <c r="AC6" s="259"/>
      <c r="AD6" s="318"/>
      <c r="AE6" s="263"/>
      <c r="AF6" s="262"/>
      <c r="AG6" s="258"/>
      <c r="AH6" s="259"/>
      <c r="AI6" s="260"/>
      <c r="AJ6" s="259"/>
      <c r="AK6" s="260"/>
      <c r="AL6" s="259"/>
      <c r="AM6" s="260"/>
      <c r="AN6" s="259"/>
      <c r="AO6" s="260"/>
      <c r="AP6" s="259"/>
      <c r="AQ6" s="258"/>
      <c r="AR6" s="259"/>
      <c r="AS6" s="261"/>
      <c r="AT6" s="259"/>
      <c r="AU6" s="260"/>
      <c r="AV6" s="259"/>
      <c r="AW6" s="260"/>
      <c r="AX6" s="263"/>
      <c r="AY6" s="102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</row>
    <row r="7" spans="1:67" ht="24.95" customHeight="1" x14ac:dyDescent="0.25">
      <c r="A7" s="264"/>
      <c r="B7" s="258"/>
      <c r="C7" s="259"/>
      <c r="D7" s="260"/>
      <c r="E7" s="259"/>
      <c r="F7" s="260"/>
      <c r="G7" s="259"/>
      <c r="H7" s="260"/>
      <c r="I7" s="259"/>
      <c r="J7" s="260"/>
      <c r="K7" s="259"/>
      <c r="L7" s="258"/>
      <c r="M7" s="259"/>
      <c r="N7" s="261"/>
      <c r="O7" s="262"/>
      <c r="P7" s="258"/>
      <c r="Q7" s="259"/>
      <c r="R7" s="260"/>
      <c r="S7" s="259"/>
      <c r="T7" s="260"/>
      <c r="U7" s="259"/>
      <c r="V7" s="260"/>
      <c r="W7" s="259"/>
      <c r="X7" s="260"/>
      <c r="Y7" s="259"/>
      <c r="Z7" s="258"/>
      <c r="AA7" s="259"/>
      <c r="AB7" s="261"/>
      <c r="AC7" s="259"/>
      <c r="AD7" s="318"/>
      <c r="AE7" s="263"/>
      <c r="AF7" s="262"/>
      <c r="AG7" s="258"/>
      <c r="AH7" s="259"/>
      <c r="AI7" s="260"/>
      <c r="AJ7" s="259"/>
      <c r="AK7" s="260"/>
      <c r="AL7" s="259"/>
      <c r="AM7" s="260"/>
      <c r="AN7" s="259"/>
      <c r="AO7" s="260"/>
      <c r="AP7" s="259"/>
      <c r="AQ7" s="258"/>
      <c r="AR7" s="259"/>
      <c r="AS7" s="261"/>
      <c r="AT7" s="259"/>
      <c r="AU7" s="260"/>
      <c r="AV7" s="259"/>
      <c r="AW7" s="260"/>
      <c r="AX7" s="263"/>
      <c r="AY7" s="102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</row>
    <row r="8" spans="1:67" ht="24.95" customHeight="1" x14ac:dyDescent="0.25">
      <c r="A8" s="264"/>
      <c r="B8" s="258"/>
      <c r="C8" s="259"/>
      <c r="D8" s="260"/>
      <c r="E8" s="259"/>
      <c r="F8" s="260"/>
      <c r="G8" s="259"/>
      <c r="H8" s="260"/>
      <c r="I8" s="259"/>
      <c r="J8" s="260"/>
      <c r="K8" s="259"/>
      <c r="L8" s="258"/>
      <c r="M8" s="259"/>
      <c r="N8" s="261"/>
      <c r="O8" s="262"/>
      <c r="P8" s="258"/>
      <c r="Q8" s="259"/>
      <c r="R8" s="260"/>
      <c r="S8" s="259"/>
      <c r="T8" s="260"/>
      <c r="U8" s="259"/>
      <c r="V8" s="260"/>
      <c r="W8" s="259"/>
      <c r="X8" s="260"/>
      <c r="Y8" s="259"/>
      <c r="Z8" s="258"/>
      <c r="AA8" s="259"/>
      <c r="AB8" s="261"/>
      <c r="AC8" s="259"/>
      <c r="AD8" s="318"/>
      <c r="AE8" s="263"/>
      <c r="AF8" s="262"/>
      <c r="AG8" s="258"/>
      <c r="AH8" s="259"/>
      <c r="AI8" s="260"/>
      <c r="AJ8" s="259"/>
      <c r="AK8" s="260"/>
      <c r="AL8" s="259"/>
      <c r="AM8" s="260"/>
      <c r="AN8" s="259"/>
      <c r="AO8" s="260"/>
      <c r="AP8" s="259"/>
      <c r="AQ8" s="258"/>
      <c r="AR8" s="259"/>
      <c r="AS8" s="261"/>
      <c r="AT8" s="259"/>
      <c r="AU8" s="260"/>
      <c r="AV8" s="259"/>
      <c r="AW8" s="260"/>
      <c r="AX8" s="263"/>
      <c r="AY8" s="102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</row>
    <row r="9" spans="1:67" ht="24.95" customHeight="1" x14ac:dyDescent="0.25">
      <c r="A9" s="264"/>
      <c r="B9" s="258"/>
      <c r="C9" s="259"/>
      <c r="D9" s="260"/>
      <c r="E9" s="259"/>
      <c r="F9" s="260"/>
      <c r="G9" s="259"/>
      <c r="H9" s="260"/>
      <c r="I9" s="259"/>
      <c r="J9" s="260"/>
      <c r="K9" s="259"/>
      <c r="L9" s="258"/>
      <c r="M9" s="259"/>
      <c r="N9" s="261"/>
      <c r="O9" s="262"/>
      <c r="P9" s="258"/>
      <c r="Q9" s="259"/>
      <c r="R9" s="260"/>
      <c r="S9" s="259"/>
      <c r="T9" s="260"/>
      <c r="U9" s="259"/>
      <c r="V9" s="260"/>
      <c r="W9" s="259"/>
      <c r="X9" s="260"/>
      <c r="Y9" s="259"/>
      <c r="Z9" s="258"/>
      <c r="AA9" s="259"/>
      <c r="AB9" s="261"/>
      <c r="AC9" s="259"/>
      <c r="AD9" s="318"/>
      <c r="AE9" s="263"/>
      <c r="AF9" s="262"/>
      <c r="AG9" s="258"/>
      <c r="AH9" s="259"/>
      <c r="AI9" s="260"/>
      <c r="AJ9" s="259"/>
      <c r="AK9" s="260"/>
      <c r="AL9" s="259"/>
      <c r="AM9" s="260"/>
      <c r="AN9" s="259"/>
      <c r="AO9" s="260"/>
      <c r="AP9" s="259"/>
      <c r="AQ9" s="258"/>
      <c r="AR9" s="259"/>
      <c r="AS9" s="261"/>
      <c r="AT9" s="259"/>
      <c r="AU9" s="260"/>
      <c r="AV9" s="259"/>
      <c r="AW9" s="260"/>
      <c r="AX9" s="263"/>
      <c r="AY9" s="102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</row>
    <row r="10" spans="1:67" ht="24.95" customHeight="1" x14ac:dyDescent="0.25">
      <c r="A10" s="264"/>
      <c r="B10" s="258"/>
      <c r="C10" s="259"/>
      <c r="D10" s="260"/>
      <c r="E10" s="259"/>
      <c r="F10" s="260"/>
      <c r="G10" s="259"/>
      <c r="H10" s="260"/>
      <c r="I10" s="259"/>
      <c r="J10" s="260"/>
      <c r="K10" s="259"/>
      <c r="L10" s="258"/>
      <c r="M10" s="259"/>
      <c r="N10" s="261"/>
      <c r="O10" s="262"/>
      <c r="P10" s="258"/>
      <c r="Q10" s="259"/>
      <c r="R10" s="260"/>
      <c r="S10" s="259"/>
      <c r="T10" s="260"/>
      <c r="U10" s="259"/>
      <c r="V10" s="260"/>
      <c r="W10" s="259"/>
      <c r="X10" s="260"/>
      <c r="Y10" s="259"/>
      <c r="Z10" s="258"/>
      <c r="AA10" s="259"/>
      <c r="AB10" s="261"/>
      <c r="AC10" s="259"/>
      <c r="AD10" s="317"/>
      <c r="AE10" s="263"/>
      <c r="AF10" s="262"/>
      <c r="AG10" s="258"/>
      <c r="AH10" s="259"/>
      <c r="AI10" s="260"/>
      <c r="AJ10" s="259"/>
      <c r="AK10" s="260"/>
      <c r="AL10" s="259"/>
      <c r="AM10" s="260"/>
      <c r="AN10" s="259"/>
      <c r="AO10" s="260"/>
      <c r="AP10" s="259"/>
      <c r="AQ10" s="258"/>
      <c r="AR10" s="259"/>
      <c r="AS10" s="261"/>
      <c r="AT10" s="259"/>
      <c r="AU10" s="260"/>
      <c r="AV10" s="259"/>
      <c r="AW10" s="260"/>
      <c r="AX10" s="263"/>
      <c r="AY10" s="102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</row>
    <row r="11" spans="1:67" ht="24.95" customHeight="1" x14ac:dyDescent="0.25">
      <c r="A11" s="265"/>
      <c r="B11" s="258"/>
      <c r="C11" s="259"/>
      <c r="D11" s="260"/>
      <c r="E11" s="259"/>
      <c r="F11" s="260"/>
      <c r="G11" s="259"/>
      <c r="H11" s="260"/>
      <c r="I11" s="259"/>
      <c r="J11" s="260"/>
      <c r="K11" s="259"/>
      <c r="L11" s="258"/>
      <c r="M11" s="259"/>
      <c r="N11" s="261"/>
      <c r="O11" s="266"/>
      <c r="P11" s="258"/>
      <c r="Q11" s="259"/>
      <c r="R11" s="260"/>
      <c r="S11" s="259"/>
      <c r="T11" s="260"/>
      <c r="U11" s="259"/>
      <c r="V11" s="260"/>
      <c r="W11" s="259"/>
      <c r="X11" s="260"/>
      <c r="Y11" s="259"/>
      <c r="Z11" s="258"/>
      <c r="AA11" s="259"/>
      <c r="AB11" s="261"/>
      <c r="AC11" s="259"/>
      <c r="AD11" s="317"/>
      <c r="AE11" s="263"/>
      <c r="AF11" s="266"/>
      <c r="AG11" s="258"/>
      <c r="AH11" s="259"/>
      <c r="AI11" s="260"/>
      <c r="AJ11" s="259"/>
      <c r="AK11" s="260"/>
      <c r="AL11" s="259"/>
      <c r="AM11" s="260"/>
      <c r="AN11" s="259"/>
      <c r="AO11" s="260"/>
      <c r="AP11" s="259"/>
      <c r="AQ11" s="258"/>
      <c r="AR11" s="259"/>
      <c r="AS11" s="261"/>
      <c r="AT11" s="259"/>
      <c r="AU11" s="260"/>
      <c r="AV11" s="259"/>
      <c r="AW11" s="260"/>
      <c r="AX11" s="263"/>
      <c r="AY11" s="102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</row>
    <row r="12" spans="1:67" ht="24.95" customHeight="1" x14ac:dyDescent="0.25">
      <c r="A12" s="265"/>
      <c r="B12" s="258"/>
      <c r="C12" s="259"/>
      <c r="D12" s="260"/>
      <c r="E12" s="259"/>
      <c r="F12" s="260"/>
      <c r="G12" s="259"/>
      <c r="H12" s="260"/>
      <c r="I12" s="259"/>
      <c r="J12" s="260"/>
      <c r="K12" s="259"/>
      <c r="L12" s="258"/>
      <c r="M12" s="259"/>
      <c r="N12" s="261"/>
      <c r="O12" s="266"/>
      <c r="P12" s="258"/>
      <c r="Q12" s="259"/>
      <c r="R12" s="260"/>
      <c r="S12" s="259"/>
      <c r="T12" s="260"/>
      <c r="U12" s="259"/>
      <c r="V12" s="260"/>
      <c r="W12" s="259"/>
      <c r="X12" s="260"/>
      <c r="Y12" s="259"/>
      <c r="Z12" s="258"/>
      <c r="AA12" s="259"/>
      <c r="AB12" s="261"/>
      <c r="AC12" s="259"/>
      <c r="AD12" s="317"/>
      <c r="AE12" s="263"/>
      <c r="AF12" s="266"/>
      <c r="AG12" s="258"/>
      <c r="AH12" s="259"/>
      <c r="AI12" s="260"/>
      <c r="AJ12" s="259"/>
      <c r="AK12" s="260"/>
      <c r="AL12" s="259"/>
      <c r="AM12" s="260"/>
      <c r="AN12" s="259"/>
      <c r="AO12" s="260"/>
      <c r="AP12" s="259"/>
      <c r="AQ12" s="258"/>
      <c r="AR12" s="259"/>
      <c r="AS12" s="261"/>
      <c r="AT12" s="259"/>
      <c r="AU12" s="260"/>
      <c r="AV12" s="259"/>
      <c r="AW12" s="260"/>
      <c r="AX12" s="263"/>
      <c r="AY12" s="102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</row>
    <row r="13" spans="1:67" ht="24.95" customHeight="1" x14ac:dyDescent="0.25">
      <c r="A13" s="265"/>
      <c r="B13" s="258"/>
      <c r="C13" s="259"/>
      <c r="D13" s="260"/>
      <c r="E13" s="259"/>
      <c r="F13" s="260"/>
      <c r="G13" s="259"/>
      <c r="H13" s="260"/>
      <c r="I13" s="259"/>
      <c r="J13" s="260"/>
      <c r="K13" s="259"/>
      <c r="L13" s="258"/>
      <c r="M13" s="259"/>
      <c r="N13" s="261"/>
      <c r="O13" s="266"/>
      <c r="P13" s="258"/>
      <c r="Q13" s="259"/>
      <c r="R13" s="260"/>
      <c r="S13" s="259"/>
      <c r="T13" s="260"/>
      <c r="U13" s="259"/>
      <c r="V13" s="260"/>
      <c r="W13" s="259"/>
      <c r="X13" s="260"/>
      <c r="Y13" s="259"/>
      <c r="Z13" s="258"/>
      <c r="AA13" s="259"/>
      <c r="AB13" s="261"/>
      <c r="AC13" s="259"/>
      <c r="AD13" s="317"/>
      <c r="AE13" s="263"/>
      <c r="AF13" s="266"/>
      <c r="AG13" s="258"/>
      <c r="AH13" s="259"/>
      <c r="AI13" s="260"/>
      <c r="AJ13" s="259"/>
      <c r="AK13" s="260"/>
      <c r="AL13" s="259"/>
      <c r="AM13" s="260"/>
      <c r="AN13" s="259"/>
      <c r="AO13" s="260"/>
      <c r="AP13" s="259"/>
      <c r="AQ13" s="258"/>
      <c r="AR13" s="259"/>
      <c r="AS13" s="261"/>
      <c r="AT13" s="259"/>
      <c r="AU13" s="260"/>
      <c r="AV13" s="259"/>
      <c r="AW13" s="260"/>
      <c r="AX13" s="263"/>
      <c r="AY13" s="102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</row>
    <row r="14" spans="1:67" ht="24.95" customHeight="1" x14ac:dyDescent="0.25">
      <c r="A14" s="265"/>
      <c r="B14" s="258"/>
      <c r="C14" s="259"/>
      <c r="D14" s="260"/>
      <c r="E14" s="259"/>
      <c r="F14" s="260"/>
      <c r="G14" s="259"/>
      <c r="H14" s="260"/>
      <c r="I14" s="259"/>
      <c r="J14" s="260"/>
      <c r="K14" s="259"/>
      <c r="L14" s="258"/>
      <c r="M14" s="259"/>
      <c r="N14" s="261"/>
      <c r="O14" s="266"/>
      <c r="P14" s="258"/>
      <c r="Q14" s="259"/>
      <c r="R14" s="260"/>
      <c r="S14" s="259"/>
      <c r="T14" s="260"/>
      <c r="U14" s="259"/>
      <c r="V14" s="260"/>
      <c r="W14" s="259"/>
      <c r="X14" s="260"/>
      <c r="Y14" s="259"/>
      <c r="Z14" s="258"/>
      <c r="AA14" s="259"/>
      <c r="AB14" s="261"/>
      <c r="AC14" s="259"/>
      <c r="AD14" s="317"/>
      <c r="AE14" s="263"/>
      <c r="AF14" s="266"/>
      <c r="AG14" s="258"/>
      <c r="AH14" s="259"/>
      <c r="AI14" s="260"/>
      <c r="AJ14" s="259"/>
      <c r="AK14" s="260"/>
      <c r="AL14" s="259"/>
      <c r="AM14" s="260"/>
      <c r="AN14" s="259"/>
      <c r="AO14" s="260"/>
      <c r="AP14" s="259"/>
      <c r="AQ14" s="258"/>
      <c r="AR14" s="259"/>
      <c r="AS14" s="261"/>
      <c r="AT14" s="259"/>
      <c r="AU14" s="260"/>
      <c r="AV14" s="259"/>
      <c r="AW14" s="260"/>
      <c r="AX14" s="263"/>
      <c r="AY14" s="102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</row>
    <row r="15" spans="1:67" ht="24.95" customHeight="1" x14ac:dyDescent="0.25">
      <c r="A15" s="265"/>
      <c r="B15" s="258"/>
      <c r="C15" s="259"/>
      <c r="D15" s="260"/>
      <c r="E15" s="259"/>
      <c r="F15" s="260"/>
      <c r="G15" s="259"/>
      <c r="H15" s="260"/>
      <c r="I15" s="259"/>
      <c r="J15" s="260"/>
      <c r="K15" s="259"/>
      <c r="L15" s="258"/>
      <c r="M15" s="259"/>
      <c r="N15" s="261"/>
      <c r="O15" s="266"/>
      <c r="P15" s="258"/>
      <c r="Q15" s="259"/>
      <c r="R15" s="260"/>
      <c r="S15" s="259"/>
      <c r="T15" s="260"/>
      <c r="U15" s="259"/>
      <c r="V15" s="260"/>
      <c r="W15" s="259"/>
      <c r="X15" s="260"/>
      <c r="Y15" s="259"/>
      <c r="Z15" s="258"/>
      <c r="AA15" s="259"/>
      <c r="AB15" s="261"/>
      <c r="AC15" s="259"/>
      <c r="AD15" s="317"/>
      <c r="AE15" s="263"/>
      <c r="AF15" s="266"/>
      <c r="AG15" s="258"/>
      <c r="AH15" s="259"/>
      <c r="AI15" s="260"/>
      <c r="AJ15" s="259"/>
      <c r="AK15" s="260"/>
      <c r="AL15" s="259"/>
      <c r="AM15" s="260"/>
      <c r="AN15" s="259"/>
      <c r="AO15" s="260"/>
      <c r="AP15" s="259"/>
      <c r="AQ15" s="258"/>
      <c r="AR15" s="259"/>
      <c r="AS15" s="261"/>
      <c r="AT15" s="259"/>
      <c r="AU15" s="260"/>
      <c r="AV15" s="259"/>
      <c r="AW15" s="260"/>
      <c r="AX15" s="263"/>
      <c r="AY15" s="102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</row>
    <row r="16" spans="1:67" ht="24.95" customHeight="1" x14ac:dyDescent="0.25">
      <c r="A16" s="265"/>
      <c r="B16" s="258"/>
      <c r="C16" s="259"/>
      <c r="D16" s="260"/>
      <c r="E16" s="259"/>
      <c r="F16" s="260"/>
      <c r="G16" s="259"/>
      <c r="H16" s="260"/>
      <c r="I16" s="259"/>
      <c r="J16" s="260"/>
      <c r="K16" s="259"/>
      <c r="L16" s="258"/>
      <c r="M16" s="259"/>
      <c r="N16" s="261"/>
      <c r="O16" s="266"/>
      <c r="P16" s="258"/>
      <c r="Q16" s="259"/>
      <c r="R16" s="260"/>
      <c r="S16" s="259"/>
      <c r="T16" s="260"/>
      <c r="U16" s="259"/>
      <c r="V16" s="260"/>
      <c r="W16" s="259"/>
      <c r="X16" s="260"/>
      <c r="Y16" s="259"/>
      <c r="Z16" s="258"/>
      <c r="AA16" s="259"/>
      <c r="AB16" s="261"/>
      <c r="AC16" s="259"/>
      <c r="AD16" s="317"/>
      <c r="AE16" s="263"/>
      <c r="AF16" s="266"/>
      <c r="AG16" s="258"/>
      <c r="AH16" s="259"/>
      <c r="AI16" s="260"/>
      <c r="AJ16" s="259"/>
      <c r="AK16" s="260"/>
      <c r="AL16" s="259"/>
      <c r="AM16" s="260"/>
      <c r="AN16" s="259"/>
      <c r="AO16" s="260"/>
      <c r="AP16" s="259"/>
      <c r="AQ16" s="258"/>
      <c r="AR16" s="259"/>
      <c r="AS16" s="261"/>
      <c r="AT16" s="259"/>
      <c r="AU16" s="260"/>
      <c r="AV16" s="259"/>
      <c r="AW16" s="260"/>
      <c r="AX16" s="263"/>
      <c r="AY16" s="102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</row>
    <row r="17" spans="1:67" ht="24.95" customHeight="1" x14ac:dyDescent="0.25">
      <c r="A17" s="265"/>
      <c r="B17" s="258"/>
      <c r="C17" s="259"/>
      <c r="D17" s="260"/>
      <c r="E17" s="259"/>
      <c r="F17" s="260"/>
      <c r="G17" s="259"/>
      <c r="H17" s="260"/>
      <c r="I17" s="259"/>
      <c r="J17" s="260"/>
      <c r="K17" s="259"/>
      <c r="L17" s="258"/>
      <c r="M17" s="259"/>
      <c r="N17" s="261"/>
      <c r="O17" s="266"/>
      <c r="P17" s="258"/>
      <c r="Q17" s="259"/>
      <c r="R17" s="260"/>
      <c r="S17" s="259"/>
      <c r="T17" s="260"/>
      <c r="U17" s="259"/>
      <c r="V17" s="260"/>
      <c r="W17" s="259"/>
      <c r="X17" s="260"/>
      <c r="Y17" s="259"/>
      <c r="Z17" s="258"/>
      <c r="AA17" s="259"/>
      <c r="AB17" s="261"/>
      <c r="AC17" s="259"/>
      <c r="AD17" s="317"/>
      <c r="AE17" s="263"/>
      <c r="AF17" s="266"/>
      <c r="AG17" s="258"/>
      <c r="AH17" s="259"/>
      <c r="AI17" s="260"/>
      <c r="AJ17" s="259"/>
      <c r="AK17" s="260"/>
      <c r="AL17" s="259"/>
      <c r="AM17" s="260"/>
      <c r="AN17" s="259"/>
      <c r="AO17" s="260"/>
      <c r="AP17" s="259"/>
      <c r="AQ17" s="258"/>
      <c r="AR17" s="259"/>
      <c r="AS17" s="261"/>
      <c r="AT17" s="259"/>
      <c r="AU17" s="260"/>
      <c r="AV17" s="259"/>
      <c r="AW17" s="260"/>
      <c r="AX17" s="263"/>
      <c r="AY17" s="102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</row>
    <row r="18" spans="1:67" ht="24.95" customHeight="1" x14ac:dyDescent="0.25">
      <c r="A18" s="265"/>
      <c r="B18" s="258"/>
      <c r="C18" s="259"/>
      <c r="D18" s="260"/>
      <c r="E18" s="259"/>
      <c r="F18" s="260"/>
      <c r="G18" s="259"/>
      <c r="H18" s="260"/>
      <c r="I18" s="259"/>
      <c r="J18" s="260"/>
      <c r="K18" s="259"/>
      <c r="L18" s="258"/>
      <c r="M18" s="259"/>
      <c r="N18" s="261"/>
      <c r="O18" s="266"/>
      <c r="P18" s="258"/>
      <c r="Q18" s="259"/>
      <c r="R18" s="260"/>
      <c r="S18" s="259"/>
      <c r="T18" s="260"/>
      <c r="U18" s="259"/>
      <c r="V18" s="260"/>
      <c r="W18" s="259"/>
      <c r="X18" s="260"/>
      <c r="Y18" s="259"/>
      <c r="Z18" s="258"/>
      <c r="AA18" s="259"/>
      <c r="AB18" s="261"/>
      <c r="AC18" s="259"/>
      <c r="AD18" s="317"/>
      <c r="AE18" s="263"/>
      <c r="AF18" s="266"/>
      <c r="AG18" s="258"/>
      <c r="AH18" s="259"/>
      <c r="AI18" s="260"/>
      <c r="AJ18" s="259"/>
      <c r="AK18" s="260"/>
      <c r="AL18" s="259"/>
      <c r="AM18" s="260"/>
      <c r="AN18" s="259"/>
      <c r="AO18" s="260"/>
      <c r="AP18" s="259"/>
      <c r="AQ18" s="258"/>
      <c r="AR18" s="259"/>
      <c r="AS18" s="261"/>
      <c r="AT18" s="259"/>
      <c r="AU18" s="260"/>
      <c r="AV18" s="259"/>
      <c r="AW18" s="260"/>
      <c r="AX18" s="263"/>
      <c r="AY18" s="102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</row>
    <row r="19" spans="1:67" ht="24.95" customHeight="1" x14ac:dyDescent="0.25">
      <c r="A19" s="265"/>
      <c r="B19" s="258"/>
      <c r="C19" s="259"/>
      <c r="D19" s="260"/>
      <c r="E19" s="259"/>
      <c r="F19" s="260"/>
      <c r="G19" s="259"/>
      <c r="H19" s="260"/>
      <c r="I19" s="259"/>
      <c r="J19" s="260"/>
      <c r="K19" s="259"/>
      <c r="L19" s="258"/>
      <c r="M19" s="259"/>
      <c r="N19" s="261"/>
      <c r="O19" s="266"/>
      <c r="P19" s="258"/>
      <c r="Q19" s="259"/>
      <c r="R19" s="260"/>
      <c r="S19" s="259"/>
      <c r="T19" s="260"/>
      <c r="U19" s="259"/>
      <c r="V19" s="260"/>
      <c r="W19" s="259"/>
      <c r="X19" s="260"/>
      <c r="Y19" s="259"/>
      <c r="Z19" s="258"/>
      <c r="AA19" s="259"/>
      <c r="AB19" s="261"/>
      <c r="AC19" s="259"/>
      <c r="AD19" s="317"/>
      <c r="AE19" s="263"/>
      <c r="AF19" s="266"/>
      <c r="AG19" s="258"/>
      <c r="AH19" s="259"/>
      <c r="AI19" s="260"/>
      <c r="AJ19" s="259"/>
      <c r="AK19" s="260"/>
      <c r="AL19" s="259"/>
      <c r="AM19" s="260"/>
      <c r="AN19" s="259"/>
      <c r="AO19" s="260"/>
      <c r="AP19" s="259"/>
      <c r="AQ19" s="258"/>
      <c r="AR19" s="259"/>
      <c r="AS19" s="261"/>
      <c r="AT19" s="259"/>
      <c r="AU19" s="260"/>
      <c r="AV19" s="259"/>
      <c r="AW19" s="260"/>
      <c r="AX19" s="263"/>
      <c r="AY19" s="102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</row>
    <row r="20" spans="1:67" ht="24.95" customHeight="1" x14ac:dyDescent="0.25">
      <c r="A20" s="265"/>
      <c r="B20" s="258"/>
      <c r="C20" s="259"/>
      <c r="D20" s="260"/>
      <c r="E20" s="259"/>
      <c r="F20" s="260"/>
      <c r="G20" s="259"/>
      <c r="H20" s="260"/>
      <c r="I20" s="259"/>
      <c r="J20" s="260"/>
      <c r="K20" s="259"/>
      <c r="L20" s="258"/>
      <c r="M20" s="259"/>
      <c r="N20" s="261"/>
      <c r="O20" s="266"/>
      <c r="P20" s="258"/>
      <c r="Q20" s="259"/>
      <c r="R20" s="260"/>
      <c r="S20" s="259"/>
      <c r="T20" s="260"/>
      <c r="U20" s="259"/>
      <c r="V20" s="260"/>
      <c r="W20" s="259"/>
      <c r="X20" s="260"/>
      <c r="Y20" s="259"/>
      <c r="Z20" s="258"/>
      <c r="AA20" s="259"/>
      <c r="AB20" s="261"/>
      <c r="AC20" s="259"/>
      <c r="AD20" s="317"/>
      <c r="AE20" s="263"/>
      <c r="AF20" s="266"/>
      <c r="AG20" s="258"/>
      <c r="AH20" s="259"/>
      <c r="AI20" s="260"/>
      <c r="AJ20" s="259"/>
      <c r="AK20" s="260"/>
      <c r="AL20" s="259"/>
      <c r="AM20" s="260"/>
      <c r="AN20" s="259"/>
      <c r="AO20" s="260"/>
      <c r="AP20" s="259"/>
      <c r="AQ20" s="258"/>
      <c r="AR20" s="259"/>
      <c r="AS20" s="261"/>
      <c r="AT20" s="259"/>
      <c r="AU20" s="260"/>
      <c r="AV20" s="259"/>
      <c r="AW20" s="260"/>
      <c r="AX20" s="263"/>
      <c r="AY20" s="102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</row>
    <row r="21" spans="1:67" ht="24.95" customHeight="1" x14ac:dyDescent="0.25">
      <c r="A21" s="265"/>
      <c r="B21" s="258"/>
      <c r="C21" s="259"/>
      <c r="D21" s="260"/>
      <c r="E21" s="259"/>
      <c r="F21" s="260"/>
      <c r="G21" s="259"/>
      <c r="H21" s="260"/>
      <c r="I21" s="259"/>
      <c r="J21" s="260"/>
      <c r="K21" s="259"/>
      <c r="L21" s="258"/>
      <c r="M21" s="259"/>
      <c r="N21" s="261"/>
      <c r="O21" s="266"/>
      <c r="P21" s="258"/>
      <c r="Q21" s="259"/>
      <c r="R21" s="260"/>
      <c r="S21" s="259"/>
      <c r="T21" s="260"/>
      <c r="U21" s="259"/>
      <c r="V21" s="260"/>
      <c r="W21" s="259"/>
      <c r="X21" s="260"/>
      <c r="Y21" s="259"/>
      <c r="Z21" s="258"/>
      <c r="AA21" s="259"/>
      <c r="AB21" s="261"/>
      <c r="AC21" s="259"/>
      <c r="AD21" s="317"/>
      <c r="AE21" s="263"/>
      <c r="AF21" s="266"/>
      <c r="AG21" s="258"/>
      <c r="AH21" s="259"/>
      <c r="AI21" s="260"/>
      <c r="AJ21" s="259"/>
      <c r="AK21" s="260"/>
      <c r="AL21" s="259"/>
      <c r="AM21" s="260"/>
      <c r="AN21" s="259"/>
      <c r="AO21" s="260"/>
      <c r="AP21" s="259"/>
      <c r="AQ21" s="258"/>
      <c r="AR21" s="259"/>
      <c r="AS21" s="261"/>
      <c r="AT21" s="259"/>
      <c r="AU21" s="260"/>
      <c r="AV21" s="259"/>
      <c r="AW21" s="260"/>
      <c r="AX21" s="263"/>
      <c r="AY21" s="102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</row>
    <row r="22" spans="1:67" ht="24.95" customHeight="1" x14ac:dyDescent="0.25">
      <c r="A22" s="265"/>
      <c r="B22" s="258"/>
      <c r="C22" s="259"/>
      <c r="D22" s="260"/>
      <c r="E22" s="259"/>
      <c r="F22" s="260"/>
      <c r="G22" s="259"/>
      <c r="H22" s="260"/>
      <c r="I22" s="259"/>
      <c r="J22" s="260"/>
      <c r="K22" s="259"/>
      <c r="L22" s="258"/>
      <c r="M22" s="259"/>
      <c r="N22" s="261"/>
      <c r="O22" s="266"/>
      <c r="P22" s="258"/>
      <c r="Q22" s="259"/>
      <c r="R22" s="260"/>
      <c r="S22" s="259"/>
      <c r="T22" s="260"/>
      <c r="U22" s="259"/>
      <c r="V22" s="260"/>
      <c r="W22" s="259"/>
      <c r="X22" s="260"/>
      <c r="Y22" s="259"/>
      <c r="Z22" s="258"/>
      <c r="AA22" s="259"/>
      <c r="AB22" s="261"/>
      <c r="AC22" s="259"/>
      <c r="AD22" s="317"/>
      <c r="AE22" s="263"/>
      <c r="AF22" s="266"/>
      <c r="AG22" s="258"/>
      <c r="AH22" s="259"/>
      <c r="AI22" s="260"/>
      <c r="AJ22" s="259"/>
      <c r="AK22" s="260"/>
      <c r="AL22" s="259"/>
      <c r="AM22" s="260"/>
      <c r="AN22" s="259"/>
      <c r="AO22" s="260"/>
      <c r="AP22" s="259"/>
      <c r="AQ22" s="258"/>
      <c r="AR22" s="259"/>
      <c r="AS22" s="261"/>
      <c r="AT22" s="259"/>
      <c r="AU22" s="260"/>
      <c r="AV22" s="259"/>
      <c r="AW22" s="260"/>
      <c r="AX22" s="263"/>
      <c r="AY22" s="102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</row>
    <row r="23" spans="1:67" ht="24.95" customHeight="1" x14ac:dyDescent="0.25">
      <c r="A23" s="265"/>
      <c r="B23" s="258"/>
      <c r="C23" s="259"/>
      <c r="D23" s="260"/>
      <c r="E23" s="259"/>
      <c r="F23" s="260"/>
      <c r="G23" s="259"/>
      <c r="H23" s="260"/>
      <c r="I23" s="259"/>
      <c r="J23" s="260"/>
      <c r="K23" s="259"/>
      <c r="L23" s="258"/>
      <c r="M23" s="259"/>
      <c r="N23" s="261"/>
      <c r="O23" s="266"/>
      <c r="P23" s="258"/>
      <c r="Q23" s="259"/>
      <c r="R23" s="260"/>
      <c r="S23" s="259"/>
      <c r="T23" s="260"/>
      <c r="U23" s="259"/>
      <c r="V23" s="260"/>
      <c r="W23" s="259"/>
      <c r="X23" s="260"/>
      <c r="Y23" s="259"/>
      <c r="Z23" s="258"/>
      <c r="AA23" s="259"/>
      <c r="AB23" s="261"/>
      <c r="AC23" s="259"/>
      <c r="AD23" s="317"/>
      <c r="AE23" s="263"/>
      <c r="AF23" s="266"/>
      <c r="AG23" s="258"/>
      <c r="AH23" s="259"/>
      <c r="AI23" s="260"/>
      <c r="AJ23" s="259"/>
      <c r="AK23" s="260"/>
      <c r="AL23" s="259"/>
      <c r="AM23" s="260"/>
      <c r="AN23" s="259"/>
      <c r="AO23" s="260"/>
      <c r="AP23" s="259"/>
      <c r="AQ23" s="258"/>
      <c r="AR23" s="259"/>
      <c r="AS23" s="261"/>
      <c r="AT23" s="259"/>
      <c r="AU23" s="260"/>
      <c r="AV23" s="259"/>
      <c r="AW23" s="260"/>
      <c r="AX23" s="263"/>
      <c r="AY23" s="102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</row>
    <row r="24" spans="1:67" ht="24.95" customHeight="1" x14ac:dyDescent="0.25">
      <c r="A24" s="265"/>
      <c r="B24" s="258"/>
      <c r="C24" s="259"/>
      <c r="D24" s="260"/>
      <c r="E24" s="259"/>
      <c r="F24" s="260"/>
      <c r="G24" s="259"/>
      <c r="H24" s="260"/>
      <c r="I24" s="259"/>
      <c r="J24" s="260"/>
      <c r="K24" s="259"/>
      <c r="L24" s="258"/>
      <c r="M24" s="259"/>
      <c r="N24" s="261"/>
      <c r="O24" s="266"/>
      <c r="P24" s="258"/>
      <c r="Q24" s="259"/>
      <c r="R24" s="260"/>
      <c r="S24" s="259"/>
      <c r="T24" s="260"/>
      <c r="U24" s="259"/>
      <c r="V24" s="260"/>
      <c r="W24" s="259"/>
      <c r="X24" s="260"/>
      <c r="Y24" s="259"/>
      <c r="Z24" s="258"/>
      <c r="AA24" s="259"/>
      <c r="AB24" s="261"/>
      <c r="AC24" s="259"/>
      <c r="AD24" s="317"/>
      <c r="AE24" s="263"/>
      <c r="AF24" s="266"/>
      <c r="AG24" s="258"/>
      <c r="AH24" s="259"/>
      <c r="AI24" s="260"/>
      <c r="AJ24" s="259"/>
      <c r="AK24" s="260"/>
      <c r="AL24" s="259"/>
      <c r="AM24" s="260"/>
      <c r="AN24" s="259"/>
      <c r="AO24" s="260"/>
      <c r="AP24" s="259"/>
      <c r="AQ24" s="258"/>
      <c r="AR24" s="259"/>
      <c r="AS24" s="261"/>
      <c r="AT24" s="259"/>
      <c r="AU24" s="260"/>
      <c r="AV24" s="259"/>
      <c r="AW24" s="260"/>
      <c r="AX24" s="263"/>
      <c r="AY24" s="102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</row>
    <row r="25" spans="1:67" ht="24.95" customHeight="1" x14ac:dyDescent="0.25">
      <c r="A25" s="265"/>
      <c r="B25" s="258"/>
      <c r="C25" s="259"/>
      <c r="D25" s="260"/>
      <c r="E25" s="259"/>
      <c r="F25" s="260"/>
      <c r="G25" s="259"/>
      <c r="H25" s="260"/>
      <c r="I25" s="259"/>
      <c r="J25" s="260"/>
      <c r="K25" s="259"/>
      <c r="L25" s="258"/>
      <c r="M25" s="259"/>
      <c r="N25" s="261"/>
      <c r="O25" s="266"/>
      <c r="P25" s="258"/>
      <c r="Q25" s="259"/>
      <c r="R25" s="260"/>
      <c r="S25" s="259"/>
      <c r="T25" s="260"/>
      <c r="U25" s="259"/>
      <c r="V25" s="260"/>
      <c r="W25" s="259"/>
      <c r="X25" s="260"/>
      <c r="Y25" s="259"/>
      <c r="Z25" s="258"/>
      <c r="AA25" s="259"/>
      <c r="AB25" s="261"/>
      <c r="AC25" s="259"/>
      <c r="AD25" s="317"/>
      <c r="AE25" s="263"/>
      <c r="AF25" s="266"/>
      <c r="AG25" s="258"/>
      <c r="AH25" s="259"/>
      <c r="AI25" s="260"/>
      <c r="AJ25" s="259"/>
      <c r="AK25" s="260"/>
      <c r="AL25" s="259"/>
      <c r="AM25" s="260"/>
      <c r="AN25" s="259"/>
      <c r="AO25" s="260"/>
      <c r="AP25" s="259"/>
      <c r="AQ25" s="258"/>
      <c r="AR25" s="259"/>
      <c r="AS25" s="261"/>
      <c r="AT25" s="259"/>
      <c r="AU25" s="260"/>
      <c r="AV25" s="259"/>
      <c r="AW25" s="260"/>
      <c r="AX25" s="263"/>
      <c r="AY25" s="102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</row>
    <row r="26" spans="1:67" ht="24.95" customHeight="1" x14ac:dyDescent="0.25">
      <c r="A26" s="265"/>
      <c r="B26" s="258"/>
      <c r="C26" s="259"/>
      <c r="D26" s="260"/>
      <c r="E26" s="259"/>
      <c r="F26" s="260"/>
      <c r="G26" s="259"/>
      <c r="H26" s="260"/>
      <c r="I26" s="259"/>
      <c r="J26" s="260"/>
      <c r="K26" s="259"/>
      <c r="L26" s="258"/>
      <c r="M26" s="259"/>
      <c r="N26" s="261"/>
      <c r="O26" s="266"/>
      <c r="P26" s="258"/>
      <c r="Q26" s="259"/>
      <c r="R26" s="260"/>
      <c r="S26" s="259"/>
      <c r="T26" s="260"/>
      <c r="U26" s="259"/>
      <c r="V26" s="260"/>
      <c r="W26" s="259"/>
      <c r="X26" s="260"/>
      <c r="Y26" s="259"/>
      <c r="Z26" s="258"/>
      <c r="AA26" s="259"/>
      <c r="AB26" s="261"/>
      <c r="AC26" s="259"/>
      <c r="AD26" s="317"/>
      <c r="AE26" s="263"/>
      <c r="AF26" s="266"/>
      <c r="AG26" s="258"/>
      <c r="AH26" s="259"/>
      <c r="AI26" s="260"/>
      <c r="AJ26" s="259"/>
      <c r="AK26" s="260"/>
      <c r="AL26" s="259"/>
      <c r="AM26" s="260"/>
      <c r="AN26" s="259"/>
      <c r="AO26" s="260"/>
      <c r="AP26" s="259"/>
      <c r="AQ26" s="258"/>
      <c r="AR26" s="259"/>
      <c r="AS26" s="261"/>
      <c r="AT26" s="259"/>
      <c r="AU26" s="260"/>
      <c r="AV26" s="259"/>
      <c r="AW26" s="260"/>
      <c r="AX26" s="263"/>
      <c r="AY26" s="102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</row>
    <row r="27" spans="1:67" ht="24.95" customHeight="1" x14ac:dyDescent="0.25">
      <c r="A27" s="265"/>
      <c r="B27" s="258"/>
      <c r="C27" s="259"/>
      <c r="D27" s="260"/>
      <c r="E27" s="259"/>
      <c r="F27" s="260"/>
      <c r="G27" s="259"/>
      <c r="H27" s="260"/>
      <c r="I27" s="259"/>
      <c r="J27" s="260"/>
      <c r="K27" s="259"/>
      <c r="L27" s="258"/>
      <c r="M27" s="259"/>
      <c r="N27" s="261"/>
      <c r="O27" s="266"/>
      <c r="P27" s="258"/>
      <c r="Q27" s="259"/>
      <c r="R27" s="260"/>
      <c r="S27" s="259"/>
      <c r="T27" s="260"/>
      <c r="U27" s="259"/>
      <c r="V27" s="260"/>
      <c r="W27" s="259"/>
      <c r="X27" s="260"/>
      <c r="Y27" s="259"/>
      <c r="Z27" s="258"/>
      <c r="AA27" s="259"/>
      <c r="AB27" s="261"/>
      <c r="AC27" s="259"/>
      <c r="AD27" s="317"/>
      <c r="AE27" s="263"/>
      <c r="AF27" s="266"/>
      <c r="AG27" s="258"/>
      <c r="AH27" s="259"/>
      <c r="AI27" s="260"/>
      <c r="AJ27" s="259"/>
      <c r="AK27" s="260"/>
      <c r="AL27" s="259"/>
      <c r="AM27" s="260"/>
      <c r="AN27" s="259"/>
      <c r="AO27" s="260"/>
      <c r="AP27" s="259"/>
      <c r="AQ27" s="258"/>
      <c r="AR27" s="259"/>
      <c r="AS27" s="261"/>
      <c r="AT27" s="259"/>
      <c r="AU27" s="260"/>
      <c r="AV27" s="259"/>
      <c r="AW27" s="260"/>
      <c r="AX27" s="263"/>
      <c r="AY27" s="102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</row>
    <row r="28" spans="1:67" ht="24.95" customHeight="1" x14ac:dyDescent="0.25">
      <c r="A28" s="265"/>
      <c r="B28" s="258"/>
      <c r="C28" s="259"/>
      <c r="D28" s="260"/>
      <c r="E28" s="259"/>
      <c r="F28" s="260"/>
      <c r="G28" s="259"/>
      <c r="H28" s="260"/>
      <c r="I28" s="259"/>
      <c r="J28" s="260"/>
      <c r="K28" s="259"/>
      <c r="L28" s="258"/>
      <c r="M28" s="259"/>
      <c r="N28" s="261"/>
      <c r="O28" s="266"/>
      <c r="P28" s="258"/>
      <c r="Q28" s="259"/>
      <c r="R28" s="260"/>
      <c r="S28" s="259"/>
      <c r="T28" s="260"/>
      <c r="U28" s="259"/>
      <c r="V28" s="260"/>
      <c r="W28" s="259"/>
      <c r="X28" s="260"/>
      <c r="Y28" s="259"/>
      <c r="Z28" s="258"/>
      <c r="AA28" s="259"/>
      <c r="AB28" s="261"/>
      <c r="AC28" s="259"/>
      <c r="AD28" s="317"/>
      <c r="AE28" s="263"/>
      <c r="AF28" s="266"/>
      <c r="AG28" s="258"/>
      <c r="AH28" s="259"/>
      <c r="AI28" s="260"/>
      <c r="AJ28" s="259"/>
      <c r="AK28" s="260"/>
      <c r="AL28" s="259"/>
      <c r="AM28" s="260"/>
      <c r="AN28" s="259"/>
      <c r="AO28" s="260"/>
      <c r="AP28" s="259"/>
      <c r="AQ28" s="258"/>
      <c r="AR28" s="259"/>
      <c r="AS28" s="261"/>
      <c r="AT28" s="259"/>
      <c r="AU28" s="260"/>
      <c r="AV28" s="259"/>
      <c r="AW28" s="260"/>
      <c r="AX28" s="263"/>
      <c r="AY28" s="102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</row>
    <row r="29" spans="1:67" ht="24.95" customHeight="1" x14ac:dyDescent="0.25">
      <c r="A29" s="265"/>
      <c r="B29" s="258"/>
      <c r="C29" s="259"/>
      <c r="D29" s="260"/>
      <c r="E29" s="259"/>
      <c r="F29" s="260"/>
      <c r="G29" s="259"/>
      <c r="H29" s="260"/>
      <c r="I29" s="259"/>
      <c r="J29" s="260"/>
      <c r="K29" s="259"/>
      <c r="L29" s="258"/>
      <c r="M29" s="259"/>
      <c r="N29" s="261"/>
      <c r="O29" s="266"/>
      <c r="P29" s="258"/>
      <c r="Q29" s="259"/>
      <c r="R29" s="260"/>
      <c r="S29" s="259"/>
      <c r="T29" s="260"/>
      <c r="U29" s="259"/>
      <c r="V29" s="260"/>
      <c r="W29" s="259"/>
      <c r="X29" s="260"/>
      <c r="Y29" s="259"/>
      <c r="Z29" s="258"/>
      <c r="AA29" s="259"/>
      <c r="AB29" s="261"/>
      <c r="AC29" s="259"/>
      <c r="AD29" s="317"/>
      <c r="AE29" s="263"/>
      <c r="AF29" s="266"/>
      <c r="AG29" s="258"/>
      <c r="AH29" s="259"/>
      <c r="AI29" s="260"/>
      <c r="AJ29" s="259"/>
      <c r="AK29" s="260"/>
      <c r="AL29" s="259"/>
      <c r="AM29" s="260"/>
      <c r="AN29" s="259"/>
      <c r="AO29" s="260"/>
      <c r="AP29" s="259"/>
      <c r="AQ29" s="258"/>
      <c r="AR29" s="259"/>
      <c r="AS29" s="261"/>
      <c r="AT29" s="259"/>
      <c r="AU29" s="260"/>
      <c r="AV29" s="259"/>
      <c r="AW29" s="260"/>
      <c r="AX29" s="263"/>
      <c r="AY29" s="102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</row>
    <row r="30" spans="1:67" ht="24.95" customHeight="1" x14ac:dyDescent="0.25">
      <c r="A30" s="265"/>
      <c r="B30" s="258"/>
      <c r="C30" s="259"/>
      <c r="D30" s="260"/>
      <c r="E30" s="259"/>
      <c r="F30" s="260"/>
      <c r="G30" s="259"/>
      <c r="H30" s="260"/>
      <c r="I30" s="259"/>
      <c r="J30" s="260"/>
      <c r="K30" s="259"/>
      <c r="L30" s="258"/>
      <c r="M30" s="259"/>
      <c r="N30" s="261"/>
      <c r="O30" s="266"/>
      <c r="P30" s="258"/>
      <c r="Q30" s="259"/>
      <c r="R30" s="260"/>
      <c r="S30" s="259"/>
      <c r="T30" s="260"/>
      <c r="U30" s="259"/>
      <c r="V30" s="260"/>
      <c r="W30" s="259"/>
      <c r="X30" s="260"/>
      <c r="Y30" s="259"/>
      <c r="Z30" s="258"/>
      <c r="AA30" s="259"/>
      <c r="AB30" s="261"/>
      <c r="AC30" s="259"/>
      <c r="AD30" s="317"/>
      <c r="AE30" s="263"/>
      <c r="AF30" s="266"/>
      <c r="AG30" s="258"/>
      <c r="AH30" s="259"/>
      <c r="AI30" s="260"/>
      <c r="AJ30" s="259"/>
      <c r="AK30" s="260"/>
      <c r="AL30" s="259"/>
      <c r="AM30" s="260"/>
      <c r="AN30" s="259"/>
      <c r="AO30" s="260"/>
      <c r="AP30" s="259"/>
      <c r="AQ30" s="258"/>
      <c r="AR30" s="259"/>
      <c r="AS30" s="261"/>
      <c r="AT30" s="259"/>
      <c r="AU30" s="260"/>
      <c r="AV30" s="259"/>
      <c r="AW30" s="260"/>
      <c r="AX30" s="263"/>
      <c r="AY30" s="102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</row>
    <row r="31" spans="1:67" ht="24.95" customHeight="1" x14ac:dyDescent="0.25">
      <c r="A31" s="265"/>
      <c r="B31" s="258"/>
      <c r="C31" s="259"/>
      <c r="D31" s="260"/>
      <c r="E31" s="259"/>
      <c r="F31" s="260"/>
      <c r="G31" s="259"/>
      <c r="H31" s="260"/>
      <c r="I31" s="259"/>
      <c r="J31" s="260"/>
      <c r="K31" s="259"/>
      <c r="L31" s="258"/>
      <c r="M31" s="259"/>
      <c r="N31" s="261"/>
      <c r="O31" s="266"/>
      <c r="P31" s="258"/>
      <c r="Q31" s="259"/>
      <c r="R31" s="260"/>
      <c r="S31" s="259"/>
      <c r="T31" s="260"/>
      <c r="U31" s="259"/>
      <c r="V31" s="260"/>
      <c r="W31" s="259"/>
      <c r="X31" s="260"/>
      <c r="Y31" s="259"/>
      <c r="Z31" s="258"/>
      <c r="AA31" s="259"/>
      <c r="AB31" s="261"/>
      <c r="AC31" s="259"/>
      <c r="AD31" s="317"/>
      <c r="AE31" s="263"/>
      <c r="AF31" s="266"/>
      <c r="AG31" s="258"/>
      <c r="AH31" s="259"/>
      <c r="AI31" s="260"/>
      <c r="AJ31" s="259"/>
      <c r="AK31" s="260"/>
      <c r="AL31" s="259"/>
      <c r="AM31" s="260"/>
      <c r="AN31" s="259"/>
      <c r="AO31" s="260"/>
      <c r="AP31" s="259"/>
      <c r="AQ31" s="258"/>
      <c r="AR31" s="259"/>
      <c r="AS31" s="261"/>
      <c r="AT31" s="259"/>
      <c r="AU31" s="260"/>
      <c r="AV31" s="259"/>
      <c r="AW31" s="260"/>
      <c r="AX31" s="263"/>
      <c r="AY31" s="102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</row>
    <row r="32" spans="1:67" ht="24.95" customHeight="1" x14ac:dyDescent="0.25">
      <c r="A32" s="265"/>
      <c r="B32" s="258"/>
      <c r="C32" s="259"/>
      <c r="D32" s="260"/>
      <c r="E32" s="259"/>
      <c r="F32" s="260"/>
      <c r="G32" s="259"/>
      <c r="H32" s="260"/>
      <c r="I32" s="259"/>
      <c r="J32" s="260"/>
      <c r="K32" s="259"/>
      <c r="L32" s="258"/>
      <c r="M32" s="259"/>
      <c r="N32" s="261"/>
      <c r="O32" s="266"/>
      <c r="P32" s="258"/>
      <c r="Q32" s="259"/>
      <c r="R32" s="260"/>
      <c r="S32" s="259"/>
      <c r="T32" s="260"/>
      <c r="U32" s="259"/>
      <c r="V32" s="260"/>
      <c r="W32" s="259"/>
      <c r="X32" s="260"/>
      <c r="Y32" s="259"/>
      <c r="Z32" s="258"/>
      <c r="AA32" s="259"/>
      <c r="AB32" s="261"/>
      <c r="AC32" s="259"/>
      <c r="AD32" s="317"/>
      <c r="AE32" s="263"/>
      <c r="AF32" s="266"/>
      <c r="AG32" s="258"/>
      <c r="AH32" s="259"/>
      <c r="AI32" s="260"/>
      <c r="AJ32" s="259"/>
      <c r="AK32" s="260"/>
      <c r="AL32" s="259"/>
      <c r="AM32" s="260"/>
      <c r="AN32" s="259"/>
      <c r="AO32" s="260"/>
      <c r="AP32" s="259"/>
      <c r="AQ32" s="258"/>
      <c r="AR32" s="259"/>
      <c r="AS32" s="261"/>
      <c r="AT32" s="259"/>
      <c r="AU32" s="260"/>
      <c r="AV32" s="259"/>
      <c r="AW32" s="260"/>
      <c r="AX32" s="263"/>
      <c r="AY32" s="102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</row>
    <row r="33" spans="1:67" ht="24.95" customHeight="1" x14ac:dyDescent="0.25">
      <c r="A33" s="265"/>
      <c r="B33" s="258"/>
      <c r="C33" s="259"/>
      <c r="D33" s="260"/>
      <c r="E33" s="259"/>
      <c r="F33" s="260"/>
      <c r="G33" s="259"/>
      <c r="H33" s="260"/>
      <c r="I33" s="259"/>
      <c r="J33" s="260"/>
      <c r="K33" s="259"/>
      <c r="L33" s="258"/>
      <c r="M33" s="259"/>
      <c r="N33" s="261"/>
      <c r="O33" s="266"/>
      <c r="P33" s="258"/>
      <c r="Q33" s="259"/>
      <c r="R33" s="260"/>
      <c r="S33" s="259"/>
      <c r="T33" s="260"/>
      <c r="U33" s="259"/>
      <c r="V33" s="260"/>
      <c r="W33" s="259"/>
      <c r="X33" s="260"/>
      <c r="Y33" s="259"/>
      <c r="Z33" s="258"/>
      <c r="AA33" s="259"/>
      <c r="AB33" s="261"/>
      <c r="AC33" s="259"/>
      <c r="AD33" s="317"/>
      <c r="AE33" s="263"/>
      <c r="AF33" s="266"/>
      <c r="AG33" s="258"/>
      <c r="AH33" s="259"/>
      <c r="AI33" s="260"/>
      <c r="AJ33" s="259"/>
      <c r="AK33" s="260"/>
      <c r="AL33" s="259"/>
      <c r="AM33" s="260"/>
      <c r="AN33" s="259"/>
      <c r="AO33" s="260"/>
      <c r="AP33" s="259"/>
      <c r="AQ33" s="258"/>
      <c r="AR33" s="259"/>
      <c r="AS33" s="261"/>
      <c r="AT33" s="259"/>
      <c r="AU33" s="260"/>
      <c r="AV33" s="259"/>
      <c r="AW33" s="260"/>
      <c r="AX33" s="263"/>
      <c r="AY33" s="102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</row>
    <row r="34" spans="1:67" ht="24.95" customHeight="1" x14ac:dyDescent="0.25">
      <c r="A34" s="265"/>
      <c r="B34" s="258"/>
      <c r="C34" s="259"/>
      <c r="D34" s="260"/>
      <c r="E34" s="259"/>
      <c r="F34" s="260"/>
      <c r="G34" s="259"/>
      <c r="H34" s="260"/>
      <c r="I34" s="259"/>
      <c r="J34" s="260"/>
      <c r="K34" s="259"/>
      <c r="L34" s="258"/>
      <c r="M34" s="259"/>
      <c r="N34" s="261"/>
      <c r="O34" s="266"/>
      <c r="P34" s="258"/>
      <c r="Q34" s="259"/>
      <c r="R34" s="260"/>
      <c r="S34" s="259"/>
      <c r="T34" s="260"/>
      <c r="U34" s="259"/>
      <c r="V34" s="260"/>
      <c r="W34" s="259"/>
      <c r="X34" s="260"/>
      <c r="Y34" s="259"/>
      <c r="Z34" s="258"/>
      <c r="AA34" s="259"/>
      <c r="AB34" s="261"/>
      <c r="AC34" s="259"/>
      <c r="AD34" s="317"/>
      <c r="AE34" s="263"/>
      <c r="AF34" s="266"/>
      <c r="AG34" s="258"/>
      <c r="AH34" s="259"/>
      <c r="AI34" s="260"/>
      <c r="AJ34" s="259"/>
      <c r="AK34" s="260"/>
      <c r="AL34" s="259"/>
      <c r="AM34" s="260"/>
      <c r="AN34" s="259"/>
      <c r="AO34" s="260"/>
      <c r="AP34" s="259"/>
      <c r="AQ34" s="258"/>
      <c r="AR34" s="259"/>
      <c r="AS34" s="261"/>
      <c r="AT34" s="259"/>
      <c r="AU34" s="260"/>
      <c r="AV34" s="259"/>
      <c r="AW34" s="260"/>
      <c r="AX34" s="263"/>
      <c r="AY34" s="102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</row>
    <row r="35" spans="1:67" ht="24.95" customHeight="1" x14ac:dyDescent="0.25">
      <c r="A35" s="265"/>
      <c r="B35" s="258"/>
      <c r="C35" s="259"/>
      <c r="D35" s="260"/>
      <c r="E35" s="259"/>
      <c r="F35" s="260"/>
      <c r="G35" s="259"/>
      <c r="H35" s="260"/>
      <c r="I35" s="259"/>
      <c r="J35" s="260"/>
      <c r="K35" s="259"/>
      <c r="L35" s="258"/>
      <c r="M35" s="259"/>
      <c r="N35" s="261"/>
      <c r="O35" s="266"/>
      <c r="P35" s="258"/>
      <c r="Q35" s="259"/>
      <c r="R35" s="260"/>
      <c r="S35" s="259"/>
      <c r="T35" s="260"/>
      <c r="U35" s="259"/>
      <c r="V35" s="260"/>
      <c r="W35" s="259"/>
      <c r="X35" s="260"/>
      <c r="Y35" s="259"/>
      <c r="Z35" s="258"/>
      <c r="AA35" s="259"/>
      <c r="AB35" s="261"/>
      <c r="AC35" s="259"/>
      <c r="AD35" s="317"/>
      <c r="AE35" s="263"/>
      <c r="AF35" s="266"/>
      <c r="AG35" s="258"/>
      <c r="AH35" s="259"/>
      <c r="AI35" s="260"/>
      <c r="AJ35" s="259"/>
      <c r="AK35" s="260"/>
      <c r="AL35" s="259"/>
      <c r="AM35" s="260"/>
      <c r="AN35" s="259"/>
      <c r="AO35" s="260"/>
      <c r="AP35" s="259"/>
      <c r="AQ35" s="258"/>
      <c r="AR35" s="259"/>
      <c r="AS35" s="261"/>
      <c r="AT35" s="259"/>
      <c r="AU35" s="260"/>
      <c r="AV35" s="259"/>
      <c r="AW35" s="260"/>
      <c r="AX35" s="263"/>
      <c r="AY35" s="102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</row>
    <row r="36" spans="1:67" ht="24.95" customHeight="1" x14ac:dyDescent="0.25">
      <c r="A36" s="265"/>
      <c r="B36" s="258"/>
      <c r="C36" s="259"/>
      <c r="D36" s="260"/>
      <c r="E36" s="259"/>
      <c r="F36" s="260"/>
      <c r="G36" s="259"/>
      <c r="H36" s="260"/>
      <c r="I36" s="259"/>
      <c r="J36" s="260"/>
      <c r="K36" s="259"/>
      <c r="L36" s="258"/>
      <c r="M36" s="259"/>
      <c r="N36" s="261"/>
      <c r="O36" s="266"/>
      <c r="P36" s="258"/>
      <c r="Q36" s="259"/>
      <c r="R36" s="260"/>
      <c r="S36" s="259"/>
      <c r="T36" s="260"/>
      <c r="U36" s="259"/>
      <c r="V36" s="260"/>
      <c r="W36" s="259"/>
      <c r="X36" s="260"/>
      <c r="Y36" s="259"/>
      <c r="Z36" s="258"/>
      <c r="AA36" s="259"/>
      <c r="AB36" s="261"/>
      <c r="AC36" s="259"/>
      <c r="AD36" s="317"/>
      <c r="AE36" s="263"/>
      <c r="AF36" s="266"/>
      <c r="AG36" s="258"/>
      <c r="AH36" s="259"/>
      <c r="AI36" s="260"/>
      <c r="AJ36" s="259"/>
      <c r="AK36" s="260"/>
      <c r="AL36" s="259"/>
      <c r="AM36" s="260"/>
      <c r="AN36" s="259"/>
      <c r="AO36" s="260"/>
      <c r="AP36" s="259"/>
      <c r="AQ36" s="258"/>
      <c r="AR36" s="259"/>
      <c r="AS36" s="261"/>
      <c r="AT36" s="259"/>
      <c r="AU36" s="260"/>
      <c r="AV36" s="259"/>
      <c r="AW36" s="260"/>
      <c r="AX36" s="263"/>
      <c r="AY36" s="102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</row>
    <row r="37" spans="1:67" ht="24.95" customHeight="1" x14ac:dyDescent="0.25">
      <c r="A37" s="265"/>
      <c r="B37" s="258"/>
      <c r="C37" s="259"/>
      <c r="D37" s="260"/>
      <c r="E37" s="259"/>
      <c r="F37" s="260"/>
      <c r="G37" s="259"/>
      <c r="H37" s="260"/>
      <c r="I37" s="259"/>
      <c r="J37" s="260"/>
      <c r="K37" s="259"/>
      <c r="L37" s="258"/>
      <c r="M37" s="259"/>
      <c r="N37" s="261"/>
      <c r="O37" s="266"/>
      <c r="P37" s="258"/>
      <c r="Q37" s="259"/>
      <c r="R37" s="260"/>
      <c r="S37" s="259"/>
      <c r="T37" s="260"/>
      <c r="U37" s="259"/>
      <c r="V37" s="260"/>
      <c r="W37" s="259"/>
      <c r="X37" s="260"/>
      <c r="Y37" s="259"/>
      <c r="Z37" s="258"/>
      <c r="AA37" s="259"/>
      <c r="AB37" s="261"/>
      <c r="AC37" s="259"/>
      <c r="AD37" s="317"/>
      <c r="AE37" s="263"/>
      <c r="AF37" s="266"/>
      <c r="AG37" s="258"/>
      <c r="AH37" s="259"/>
      <c r="AI37" s="260"/>
      <c r="AJ37" s="259"/>
      <c r="AK37" s="260"/>
      <c r="AL37" s="259"/>
      <c r="AM37" s="260"/>
      <c r="AN37" s="259"/>
      <c r="AO37" s="260"/>
      <c r="AP37" s="259"/>
      <c r="AQ37" s="258"/>
      <c r="AR37" s="259"/>
      <c r="AS37" s="261"/>
      <c r="AT37" s="259"/>
      <c r="AU37" s="260"/>
      <c r="AV37" s="259"/>
      <c r="AW37" s="260"/>
      <c r="AX37" s="263"/>
      <c r="AY37" s="102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</row>
    <row r="38" spans="1:67" ht="24.95" customHeight="1" x14ac:dyDescent="0.25">
      <c r="A38" s="265"/>
      <c r="B38" s="258"/>
      <c r="C38" s="259"/>
      <c r="D38" s="260"/>
      <c r="E38" s="259"/>
      <c r="F38" s="260"/>
      <c r="G38" s="259"/>
      <c r="H38" s="260"/>
      <c r="I38" s="259"/>
      <c r="J38" s="260"/>
      <c r="K38" s="259"/>
      <c r="L38" s="258"/>
      <c r="M38" s="259"/>
      <c r="N38" s="261"/>
      <c r="O38" s="266"/>
      <c r="P38" s="258"/>
      <c r="Q38" s="259"/>
      <c r="R38" s="260"/>
      <c r="S38" s="259"/>
      <c r="T38" s="260"/>
      <c r="U38" s="259"/>
      <c r="V38" s="260"/>
      <c r="W38" s="259"/>
      <c r="X38" s="260"/>
      <c r="Y38" s="259"/>
      <c r="Z38" s="258"/>
      <c r="AA38" s="259"/>
      <c r="AB38" s="260"/>
      <c r="AC38" s="259"/>
      <c r="AD38" s="317"/>
      <c r="AE38" s="263"/>
      <c r="AF38" s="266"/>
      <c r="AG38" s="258"/>
      <c r="AH38" s="259"/>
      <c r="AI38" s="260"/>
      <c r="AJ38" s="259"/>
      <c r="AK38" s="260"/>
      <c r="AL38" s="259"/>
      <c r="AM38" s="260"/>
      <c r="AN38" s="259"/>
      <c r="AO38" s="260"/>
      <c r="AP38" s="259"/>
      <c r="AQ38" s="260"/>
      <c r="AR38" s="259"/>
      <c r="AS38" s="260"/>
      <c r="AT38" s="259"/>
      <c r="AU38" s="260"/>
      <c r="AV38" s="259"/>
      <c r="AW38" s="260"/>
      <c r="AX38" s="263"/>
      <c r="AY38" s="102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</row>
    <row r="39" spans="1:67" ht="24.95" customHeight="1" x14ac:dyDescent="0.25">
      <c r="A39" s="265"/>
      <c r="B39" s="258"/>
      <c r="C39" s="259"/>
      <c r="D39" s="260"/>
      <c r="E39" s="259"/>
      <c r="F39" s="260"/>
      <c r="G39" s="259"/>
      <c r="H39" s="260"/>
      <c r="I39" s="259"/>
      <c r="J39" s="260"/>
      <c r="K39" s="259"/>
      <c r="L39" s="258"/>
      <c r="M39" s="259"/>
      <c r="N39" s="261"/>
      <c r="O39" s="266"/>
      <c r="P39" s="258"/>
      <c r="Q39" s="259"/>
      <c r="R39" s="260"/>
      <c r="S39" s="259"/>
      <c r="T39" s="260"/>
      <c r="U39" s="259"/>
      <c r="V39" s="260"/>
      <c r="W39" s="259"/>
      <c r="X39" s="260"/>
      <c r="Y39" s="259"/>
      <c r="Z39" s="258"/>
      <c r="AA39" s="259"/>
      <c r="AB39" s="260"/>
      <c r="AC39" s="259"/>
      <c r="AD39" s="317"/>
      <c r="AE39" s="263"/>
      <c r="AF39" s="266"/>
      <c r="AG39" s="258"/>
      <c r="AH39" s="259"/>
      <c r="AI39" s="260"/>
      <c r="AJ39" s="259"/>
      <c r="AK39" s="260"/>
      <c r="AL39" s="259"/>
      <c r="AM39" s="260"/>
      <c r="AN39" s="259"/>
      <c r="AO39" s="260"/>
      <c r="AP39" s="259"/>
      <c r="AQ39" s="260"/>
      <c r="AR39" s="259"/>
      <c r="AS39" s="260"/>
      <c r="AT39" s="259"/>
      <c r="AU39" s="260"/>
      <c r="AV39" s="259"/>
      <c r="AW39" s="260"/>
      <c r="AX39" s="263"/>
      <c r="AY39" s="102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</row>
    <row r="40" spans="1:67" ht="24.95" customHeight="1" x14ac:dyDescent="0.25">
      <c r="A40" s="265"/>
      <c r="B40" s="258"/>
      <c r="C40" s="259"/>
      <c r="D40" s="260"/>
      <c r="E40" s="259"/>
      <c r="F40" s="260"/>
      <c r="G40" s="259"/>
      <c r="H40" s="260"/>
      <c r="I40" s="259"/>
      <c r="J40" s="260"/>
      <c r="K40" s="259"/>
      <c r="L40" s="258"/>
      <c r="M40" s="259"/>
      <c r="N40" s="261"/>
      <c r="O40" s="266"/>
      <c r="P40" s="258"/>
      <c r="Q40" s="259"/>
      <c r="R40" s="260"/>
      <c r="S40" s="259"/>
      <c r="T40" s="260"/>
      <c r="U40" s="259"/>
      <c r="V40" s="260"/>
      <c r="W40" s="259"/>
      <c r="X40" s="260"/>
      <c r="Y40" s="259"/>
      <c r="Z40" s="258"/>
      <c r="AA40" s="259"/>
      <c r="AB40" s="260"/>
      <c r="AC40" s="259"/>
      <c r="AD40" s="317"/>
      <c r="AE40" s="263"/>
      <c r="AF40" s="266"/>
      <c r="AG40" s="258"/>
      <c r="AH40" s="259"/>
      <c r="AI40" s="260"/>
      <c r="AJ40" s="259"/>
      <c r="AK40" s="260"/>
      <c r="AL40" s="259"/>
      <c r="AM40" s="260"/>
      <c r="AN40" s="259"/>
      <c r="AO40" s="260"/>
      <c r="AP40" s="259"/>
      <c r="AQ40" s="260"/>
      <c r="AR40" s="259"/>
      <c r="AS40" s="260"/>
      <c r="AT40" s="259"/>
      <c r="AU40" s="260"/>
      <c r="AV40" s="259"/>
      <c r="AW40" s="260"/>
      <c r="AX40" s="263"/>
      <c r="AY40" s="102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</row>
    <row r="41" spans="1:67" ht="24.95" customHeight="1" x14ac:dyDescent="0.25">
      <c r="A41" s="265"/>
      <c r="B41" s="258"/>
      <c r="C41" s="259"/>
      <c r="D41" s="260"/>
      <c r="E41" s="259"/>
      <c r="F41" s="260"/>
      <c r="G41" s="259"/>
      <c r="H41" s="260"/>
      <c r="I41" s="259"/>
      <c r="J41" s="260"/>
      <c r="K41" s="259"/>
      <c r="L41" s="258"/>
      <c r="M41" s="259"/>
      <c r="N41" s="261"/>
      <c r="O41" s="266"/>
      <c r="P41" s="258"/>
      <c r="Q41" s="259"/>
      <c r="R41" s="260"/>
      <c r="S41" s="259"/>
      <c r="T41" s="260"/>
      <c r="U41" s="259"/>
      <c r="V41" s="260"/>
      <c r="W41" s="259"/>
      <c r="X41" s="260"/>
      <c r="Y41" s="259"/>
      <c r="Z41" s="258"/>
      <c r="AA41" s="259"/>
      <c r="AB41" s="260"/>
      <c r="AC41" s="259"/>
      <c r="AD41" s="317"/>
      <c r="AE41" s="263"/>
      <c r="AF41" s="266"/>
      <c r="AG41" s="258"/>
      <c r="AH41" s="259"/>
      <c r="AI41" s="260"/>
      <c r="AJ41" s="259"/>
      <c r="AK41" s="260"/>
      <c r="AL41" s="259"/>
      <c r="AM41" s="260"/>
      <c r="AN41" s="259"/>
      <c r="AO41" s="260"/>
      <c r="AP41" s="259"/>
      <c r="AQ41" s="260"/>
      <c r="AR41" s="259"/>
      <c r="AS41" s="260"/>
      <c r="AT41" s="259"/>
      <c r="AU41" s="260"/>
      <c r="AV41" s="259"/>
      <c r="AW41" s="260"/>
      <c r="AX41" s="263"/>
      <c r="AY41" s="102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</row>
    <row r="42" spans="1:67" ht="24.95" customHeight="1" x14ac:dyDescent="0.25">
      <c r="A42" s="265"/>
      <c r="B42" s="258"/>
      <c r="C42" s="259"/>
      <c r="D42" s="260"/>
      <c r="E42" s="259"/>
      <c r="F42" s="260"/>
      <c r="G42" s="259"/>
      <c r="H42" s="260"/>
      <c r="I42" s="259"/>
      <c r="J42" s="260"/>
      <c r="K42" s="259"/>
      <c r="L42" s="258"/>
      <c r="M42" s="259"/>
      <c r="N42" s="261"/>
      <c r="O42" s="266"/>
      <c r="P42" s="258"/>
      <c r="Q42" s="259"/>
      <c r="R42" s="260"/>
      <c r="S42" s="259"/>
      <c r="T42" s="260"/>
      <c r="U42" s="259"/>
      <c r="V42" s="260"/>
      <c r="W42" s="259"/>
      <c r="X42" s="260"/>
      <c r="Y42" s="259"/>
      <c r="Z42" s="258"/>
      <c r="AA42" s="259"/>
      <c r="AB42" s="260"/>
      <c r="AC42" s="259"/>
      <c r="AD42" s="317"/>
      <c r="AE42" s="263"/>
      <c r="AF42" s="266"/>
      <c r="AG42" s="258"/>
      <c r="AH42" s="259"/>
      <c r="AI42" s="260"/>
      <c r="AJ42" s="259"/>
      <c r="AK42" s="260"/>
      <c r="AL42" s="259"/>
      <c r="AM42" s="260"/>
      <c r="AN42" s="259"/>
      <c r="AO42" s="260"/>
      <c r="AP42" s="259"/>
      <c r="AQ42" s="260"/>
      <c r="AR42" s="259"/>
      <c r="AS42" s="260"/>
      <c r="AT42" s="259"/>
      <c r="AU42" s="260"/>
      <c r="AV42" s="259"/>
      <c r="AW42" s="260"/>
      <c r="AX42" s="263"/>
      <c r="AY42" s="102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</row>
    <row r="43" spans="1:67" ht="24.95" customHeight="1" x14ac:dyDescent="0.25">
      <c r="A43" s="265"/>
      <c r="B43" s="258"/>
      <c r="C43" s="259"/>
      <c r="D43" s="260"/>
      <c r="E43" s="259"/>
      <c r="F43" s="260"/>
      <c r="G43" s="259"/>
      <c r="H43" s="260"/>
      <c r="I43" s="259"/>
      <c r="J43" s="260"/>
      <c r="K43" s="259"/>
      <c r="L43" s="258"/>
      <c r="M43" s="259"/>
      <c r="N43" s="261"/>
      <c r="O43" s="266"/>
      <c r="P43" s="258"/>
      <c r="Q43" s="259"/>
      <c r="R43" s="260"/>
      <c r="S43" s="259"/>
      <c r="T43" s="260"/>
      <c r="U43" s="259"/>
      <c r="V43" s="260"/>
      <c r="W43" s="259"/>
      <c r="X43" s="260"/>
      <c r="Y43" s="259"/>
      <c r="Z43" s="258"/>
      <c r="AA43" s="259"/>
      <c r="AB43" s="260"/>
      <c r="AC43" s="259"/>
      <c r="AD43" s="317"/>
      <c r="AE43" s="263"/>
      <c r="AF43" s="266"/>
      <c r="AG43" s="258"/>
      <c r="AH43" s="259"/>
      <c r="AI43" s="260"/>
      <c r="AJ43" s="259"/>
      <c r="AK43" s="260"/>
      <c r="AL43" s="259"/>
      <c r="AM43" s="260"/>
      <c r="AN43" s="259"/>
      <c r="AO43" s="260"/>
      <c r="AP43" s="259"/>
      <c r="AQ43" s="260"/>
      <c r="AR43" s="259"/>
      <c r="AS43" s="260"/>
      <c r="AT43" s="259"/>
      <c r="AU43" s="260"/>
      <c r="AV43" s="259"/>
      <c r="AW43" s="260"/>
      <c r="AX43" s="263"/>
      <c r="AY43" s="102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</row>
    <row r="44" spans="1:67" ht="24.95" customHeight="1" x14ac:dyDescent="0.25">
      <c r="A44" s="265"/>
      <c r="B44" s="258"/>
      <c r="C44" s="259"/>
      <c r="D44" s="260"/>
      <c r="E44" s="259"/>
      <c r="F44" s="260"/>
      <c r="G44" s="259"/>
      <c r="H44" s="260"/>
      <c r="I44" s="259"/>
      <c r="J44" s="260"/>
      <c r="K44" s="259"/>
      <c r="L44" s="258"/>
      <c r="M44" s="259"/>
      <c r="N44" s="261"/>
      <c r="O44" s="266"/>
      <c r="P44" s="258"/>
      <c r="Q44" s="259"/>
      <c r="R44" s="260"/>
      <c r="S44" s="259"/>
      <c r="T44" s="260"/>
      <c r="U44" s="259"/>
      <c r="V44" s="260"/>
      <c r="W44" s="259"/>
      <c r="X44" s="260"/>
      <c r="Y44" s="259"/>
      <c r="Z44" s="258"/>
      <c r="AA44" s="259"/>
      <c r="AB44" s="260"/>
      <c r="AC44" s="259"/>
      <c r="AD44" s="317"/>
      <c r="AE44" s="263"/>
      <c r="AF44" s="266"/>
      <c r="AG44" s="258"/>
      <c r="AH44" s="259"/>
      <c r="AI44" s="260"/>
      <c r="AJ44" s="259"/>
      <c r="AK44" s="260"/>
      <c r="AL44" s="259"/>
      <c r="AM44" s="260"/>
      <c r="AN44" s="259"/>
      <c r="AO44" s="260"/>
      <c r="AP44" s="259"/>
      <c r="AQ44" s="260"/>
      <c r="AR44" s="259"/>
      <c r="AS44" s="260"/>
      <c r="AT44" s="259"/>
      <c r="AU44" s="260"/>
      <c r="AV44" s="259"/>
      <c r="AW44" s="260"/>
      <c r="AX44" s="263"/>
      <c r="AY44" s="102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</row>
    <row r="45" spans="1:67" ht="24.95" customHeight="1" x14ac:dyDescent="0.25">
      <c r="A45" s="265"/>
      <c r="B45" s="258"/>
      <c r="C45" s="259"/>
      <c r="D45" s="260"/>
      <c r="E45" s="259"/>
      <c r="F45" s="260"/>
      <c r="G45" s="259"/>
      <c r="H45" s="260"/>
      <c r="I45" s="259"/>
      <c r="J45" s="260"/>
      <c r="K45" s="259"/>
      <c r="L45" s="258"/>
      <c r="M45" s="259"/>
      <c r="N45" s="261"/>
      <c r="O45" s="266"/>
      <c r="P45" s="258"/>
      <c r="Q45" s="259"/>
      <c r="R45" s="260"/>
      <c r="S45" s="259"/>
      <c r="T45" s="260"/>
      <c r="U45" s="259"/>
      <c r="V45" s="260"/>
      <c r="W45" s="259"/>
      <c r="X45" s="260"/>
      <c r="Y45" s="259"/>
      <c r="Z45" s="258"/>
      <c r="AA45" s="259"/>
      <c r="AB45" s="260"/>
      <c r="AC45" s="259"/>
      <c r="AD45" s="317"/>
      <c r="AE45" s="263"/>
      <c r="AF45" s="266"/>
      <c r="AG45" s="258"/>
      <c r="AH45" s="259"/>
      <c r="AI45" s="260"/>
      <c r="AJ45" s="259"/>
      <c r="AK45" s="260"/>
      <c r="AL45" s="259"/>
      <c r="AM45" s="260"/>
      <c r="AN45" s="259"/>
      <c r="AO45" s="260"/>
      <c r="AP45" s="259"/>
      <c r="AQ45" s="260"/>
      <c r="AR45" s="259"/>
      <c r="AS45" s="260"/>
      <c r="AT45" s="259"/>
      <c r="AU45" s="260"/>
      <c r="AV45" s="259"/>
      <c r="AW45" s="260"/>
      <c r="AX45" s="263"/>
      <c r="AY45" s="102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</row>
    <row r="46" spans="1:67" ht="24.95" customHeight="1" x14ac:dyDescent="0.25">
      <c r="A46" s="265"/>
      <c r="B46" s="258"/>
      <c r="C46" s="259"/>
      <c r="D46" s="260"/>
      <c r="E46" s="259"/>
      <c r="F46" s="260"/>
      <c r="G46" s="259"/>
      <c r="H46" s="260"/>
      <c r="I46" s="259"/>
      <c r="J46" s="260"/>
      <c r="K46" s="259"/>
      <c r="L46" s="258"/>
      <c r="M46" s="259"/>
      <c r="N46" s="261"/>
      <c r="O46" s="266"/>
      <c r="P46" s="258"/>
      <c r="Q46" s="259"/>
      <c r="R46" s="260"/>
      <c r="S46" s="259"/>
      <c r="T46" s="260"/>
      <c r="U46" s="259"/>
      <c r="V46" s="260"/>
      <c r="W46" s="259"/>
      <c r="X46" s="260"/>
      <c r="Y46" s="259"/>
      <c r="Z46" s="258"/>
      <c r="AA46" s="259"/>
      <c r="AB46" s="260"/>
      <c r="AC46" s="259"/>
      <c r="AD46" s="317"/>
      <c r="AE46" s="263"/>
      <c r="AF46" s="266"/>
      <c r="AG46" s="258"/>
      <c r="AH46" s="259"/>
      <c r="AI46" s="260"/>
      <c r="AJ46" s="259"/>
      <c r="AK46" s="260"/>
      <c r="AL46" s="259"/>
      <c r="AM46" s="260"/>
      <c r="AN46" s="259"/>
      <c r="AO46" s="260"/>
      <c r="AP46" s="259"/>
      <c r="AQ46" s="260"/>
      <c r="AR46" s="259"/>
      <c r="AS46" s="260"/>
      <c r="AT46" s="259"/>
      <c r="AU46" s="260"/>
      <c r="AV46" s="259"/>
      <c r="AW46" s="260"/>
      <c r="AX46" s="263"/>
      <c r="AY46" s="102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</row>
    <row r="47" spans="1:67" ht="24.95" customHeight="1" x14ac:dyDescent="0.25">
      <c r="A47" s="265"/>
      <c r="B47" s="258"/>
      <c r="C47" s="259"/>
      <c r="D47" s="260"/>
      <c r="E47" s="259"/>
      <c r="F47" s="260"/>
      <c r="G47" s="259"/>
      <c r="H47" s="260"/>
      <c r="I47" s="259"/>
      <c r="J47" s="260"/>
      <c r="K47" s="259"/>
      <c r="L47" s="258"/>
      <c r="M47" s="259"/>
      <c r="N47" s="261"/>
      <c r="O47" s="266"/>
      <c r="P47" s="258"/>
      <c r="Q47" s="259"/>
      <c r="R47" s="260"/>
      <c r="S47" s="259"/>
      <c r="T47" s="260"/>
      <c r="U47" s="259"/>
      <c r="V47" s="260"/>
      <c r="W47" s="259"/>
      <c r="X47" s="260"/>
      <c r="Y47" s="259"/>
      <c r="Z47" s="258"/>
      <c r="AA47" s="259"/>
      <c r="AB47" s="260"/>
      <c r="AC47" s="259"/>
      <c r="AD47" s="317"/>
      <c r="AE47" s="263"/>
      <c r="AF47" s="266"/>
      <c r="AG47" s="258"/>
      <c r="AH47" s="259"/>
      <c r="AI47" s="260"/>
      <c r="AJ47" s="259"/>
      <c r="AK47" s="260"/>
      <c r="AL47" s="259"/>
      <c r="AM47" s="260"/>
      <c r="AN47" s="259"/>
      <c r="AO47" s="260"/>
      <c r="AP47" s="259"/>
      <c r="AQ47" s="260"/>
      <c r="AR47" s="259"/>
      <c r="AS47" s="260"/>
      <c r="AT47" s="259"/>
      <c r="AU47" s="260"/>
      <c r="AV47" s="259"/>
      <c r="AW47" s="260"/>
      <c r="AX47" s="263"/>
      <c r="AY47" s="102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</row>
    <row r="48" spans="1:67" ht="24.95" customHeight="1" x14ac:dyDescent="0.25">
      <c r="A48" s="265"/>
      <c r="B48" s="258"/>
      <c r="C48" s="259"/>
      <c r="D48" s="260"/>
      <c r="E48" s="259"/>
      <c r="F48" s="260"/>
      <c r="G48" s="259"/>
      <c r="H48" s="260"/>
      <c r="I48" s="259"/>
      <c r="J48" s="260"/>
      <c r="K48" s="259"/>
      <c r="L48" s="258"/>
      <c r="M48" s="259"/>
      <c r="N48" s="261"/>
      <c r="O48" s="266"/>
      <c r="P48" s="258"/>
      <c r="Q48" s="259"/>
      <c r="R48" s="260"/>
      <c r="S48" s="259"/>
      <c r="T48" s="260"/>
      <c r="U48" s="259"/>
      <c r="V48" s="260"/>
      <c r="W48" s="259"/>
      <c r="X48" s="260"/>
      <c r="Y48" s="259"/>
      <c r="Z48" s="258"/>
      <c r="AA48" s="259"/>
      <c r="AB48" s="260"/>
      <c r="AC48" s="259"/>
      <c r="AD48" s="317"/>
      <c r="AE48" s="263"/>
      <c r="AF48" s="266"/>
      <c r="AG48" s="258"/>
      <c r="AH48" s="259"/>
      <c r="AI48" s="260"/>
      <c r="AJ48" s="259"/>
      <c r="AK48" s="260"/>
      <c r="AL48" s="259"/>
      <c r="AM48" s="260"/>
      <c r="AN48" s="259"/>
      <c r="AO48" s="260"/>
      <c r="AP48" s="259"/>
      <c r="AQ48" s="260"/>
      <c r="AR48" s="259"/>
      <c r="AS48" s="260"/>
      <c r="AT48" s="259"/>
      <c r="AU48" s="260"/>
      <c r="AV48" s="259"/>
      <c r="AW48" s="260"/>
      <c r="AX48" s="263"/>
      <c r="AY48" s="102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</row>
    <row r="49" spans="1:67" ht="24.95" customHeight="1" x14ac:dyDescent="0.25">
      <c r="A49" s="265"/>
      <c r="B49" s="258"/>
      <c r="C49" s="259"/>
      <c r="D49" s="260"/>
      <c r="E49" s="259"/>
      <c r="F49" s="260"/>
      <c r="G49" s="259"/>
      <c r="H49" s="260"/>
      <c r="I49" s="259"/>
      <c r="J49" s="260"/>
      <c r="K49" s="259"/>
      <c r="L49" s="258"/>
      <c r="M49" s="259"/>
      <c r="N49" s="261"/>
      <c r="O49" s="266"/>
      <c r="P49" s="258"/>
      <c r="Q49" s="259"/>
      <c r="R49" s="260"/>
      <c r="S49" s="259"/>
      <c r="T49" s="260"/>
      <c r="U49" s="259"/>
      <c r="V49" s="260"/>
      <c r="W49" s="259"/>
      <c r="X49" s="260"/>
      <c r="Y49" s="259"/>
      <c r="Z49" s="258"/>
      <c r="AA49" s="259"/>
      <c r="AB49" s="260"/>
      <c r="AC49" s="259"/>
      <c r="AD49" s="317"/>
      <c r="AE49" s="263"/>
      <c r="AF49" s="266"/>
      <c r="AG49" s="258"/>
      <c r="AH49" s="259"/>
      <c r="AI49" s="260"/>
      <c r="AJ49" s="259"/>
      <c r="AK49" s="260"/>
      <c r="AL49" s="259"/>
      <c r="AM49" s="260"/>
      <c r="AN49" s="259"/>
      <c r="AO49" s="260"/>
      <c r="AP49" s="259"/>
      <c r="AQ49" s="260"/>
      <c r="AR49" s="259"/>
      <c r="AS49" s="260"/>
      <c r="AT49" s="259"/>
      <c r="AU49" s="260"/>
      <c r="AV49" s="259"/>
      <c r="AW49" s="260"/>
      <c r="AX49" s="263"/>
      <c r="AY49" s="102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</row>
    <row r="50" spans="1:67" ht="24.95" customHeight="1" x14ac:dyDescent="0.25">
      <c r="A50" s="265"/>
      <c r="B50" s="258"/>
      <c r="C50" s="259"/>
      <c r="D50" s="260"/>
      <c r="E50" s="259"/>
      <c r="F50" s="260"/>
      <c r="G50" s="259"/>
      <c r="H50" s="260"/>
      <c r="I50" s="259"/>
      <c r="J50" s="260"/>
      <c r="K50" s="259"/>
      <c r="L50" s="258"/>
      <c r="M50" s="259"/>
      <c r="N50" s="261"/>
      <c r="O50" s="266"/>
      <c r="P50" s="258"/>
      <c r="Q50" s="259"/>
      <c r="R50" s="260"/>
      <c r="S50" s="259"/>
      <c r="T50" s="260"/>
      <c r="U50" s="259"/>
      <c r="V50" s="260"/>
      <c r="W50" s="259"/>
      <c r="X50" s="260"/>
      <c r="Y50" s="259"/>
      <c r="Z50" s="258"/>
      <c r="AA50" s="259"/>
      <c r="AB50" s="260"/>
      <c r="AC50" s="259"/>
      <c r="AD50" s="317"/>
      <c r="AE50" s="263"/>
      <c r="AF50" s="266"/>
      <c r="AG50" s="258"/>
      <c r="AH50" s="259"/>
      <c r="AI50" s="260"/>
      <c r="AJ50" s="259"/>
      <c r="AK50" s="260"/>
      <c r="AL50" s="259"/>
      <c r="AM50" s="260"/>
      <c r="AN50" s="259"/>
      <c r="AO50" s="260"/>
      <c r="AP50" s="259"/>
      <c r="AQ50" s="260"/>
      <c r="AR50" s="259"/>
      <c r="AS50" s="260"/>
      <c r="AT50" s="259"/>
      <c r="AU50" s="260"/>
      <c r="AV50" s="259"/>
      <c r="AW50" s="260"/>
      <c r="AX50" s="263"/>
      <c r="AY50" s="102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</row>
    <row r="51" spans="1:67" ht="24.95" customHeight="1" x14ac:dyDescent="0.25">
      <c r="A51" s="265"/>
      <c r="B51" s="258"/>
      <c r="C51" s="259"/>
      <c r="D51" s="260"/>
      <c r="E51" s="259"/>
      <c r="F51" s="260"/>
      <c r="G51" s="259"/>
      <c r="H51" s="260"/>
      <c r="I51" s="259"/>
      <c r="J51" s="260"/>
      <c r="K51" s="259"/>
      <c r="L51" s="258"/>
      <c r="M51" s="259"/>
      <c r="N51" s="261"/>
      <c r="O51" s="266"/>
      <c r="P51" s="258"/>
      <c r="Q51" s="259"/>
      <c r="R51" s="260"/>
      <c r="S51" s="259"/>
      <c r="T51" s="260"/>
      <c r="U51" s="259"/>
      <c r="V51" s="260"/>
      <c r="W51" s="259"/>
      <c r="X51" s="260"/>
      <c r="Y51" s="259"/>
      <c r="Z51" s="258"/>
      <c r="AA51" s="259"/>
      <c r="AB51" s="260"/>
      <c r="AC51" s="259"/>
      <c r="AD51" s="317"/>
      <c r="AE51" s="263"/>
      <c r="AF51" s="266"/>
      <c r="AG51" s="258"/>
      <c r="AH51" s="259"/>
      <c r="AI51" s="260"/>
      <c r="AJ51" s="259"/>
      <c r="AK51" s="260"/>
      <c r="AL51" s="259"/>
      <c r="AM51" s="260"/>
      <c r="AN51" s="259"/>
      <c r="AO51" s="260"/>
      <c r="AP51" s="259"/>
      <c r="AQ51" s="260"/>
      <c r="AR51" s="259"/>
      <c r="AS51" s="260"/>
      <c r="AT51" s="259"/>
      <c r="AU51" s="260"/>
      <c r="AV51" s="259"/>
      <c r="AW51" s="260"/>
      <c r="AX51" s="263"/>
      <c r="AY51" s="102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</row>
    <row r="52" spans="1:67" ht="24.95" customHeight="1" x14ac:dyDescent="0.25">
      <c r="A52" s="265"/>
      <c r="B52" s="258"/>
      <c r="C52" s="259"/>
      <c r="D52" s="260"/>
      <c r="E52" s="259"/>
      <c r="F52" s="260"/>
      <c r="G52" s="259"/>
      <c r="H52" s="260"/>
      <c r="I52" s="259"/>
      <c r="J52" s="260"/>
      <c r="K52" s="259"/>
      <c r="L52" s="258"/>
      <c r="M52" s="259"/>
      <c r="N52" s="261"/>
      <c r="O52" s="266"/>
      <c r="P52" s="258"/>
      <c r="Q52" s="259"/>
      <c r="R52" s="260"/>
      <c r="S52" s="259"/>
      <c r="T52" s="260"/>
      <c r="U52" s="259"/>
      <c r="V52" s="260"/>
      <c r="W52" s="259"/>
      <c r="X52" s="260"/>
      <c r="Y52" s="259"/>
      <c r="Z52" s="258"/>
      <c r="AA52" s="259"/>
      <c r="AB52" s="260"/>
      <c r="AC52" s="259"/>
      <c r="AD52" s="317"/>
      <c r="AE52" s="263"/>
      <c r="AF52" s="266"/>
      <c r="AG52" s="258"/>
      <c r="AH52" s="259"/>
      <c r="AI52" s="260"/>
      <c r="AJ52" s="259"/>
      <c r="AK52" s="260"/>
      <c r="AL52" s="259"/>
      <c r="AM52" s="260"/>
      <c r="AN52" s="259"/>
      <c r="AO52" s="260"/>
      <c r="AP52" s="259"/>
      <c r="AQ52" s="260"/>
      <c r="AR52" s="259"/>
      <c r="AS52" s="260"/>
      <c r="AT52" s="259"/>
      <c r="AU52" s="260"/>
      <c r="AV52" s="259"/>
      <c r="AW52" s="260"/>
      <c r="AX52" s="263"/>
      <c r="AY52" s="102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</row>
    <row r="53" spans="1:67" ht="24.95" customHeight="1" x14ac:dyDescent="0.25">
      <c r="A53" s="265"/>
      <c r="B53" s="258"/>
      <c r="C53" s="259"/>
      <c r="D53" s="260"/>
      <c r="E53" s="259"/>
      <c r="F53" s="260"/>
      <c r="G53" s="259"/>
      <c r="H53" s="260"/>
      <c r="I53" s="259"/>
      <c r="J53" s="260"/>
      <c r="K53" s="259"/>
      <c r="L53" s="258"/>
      <c r="M53" s="259"/>
      <c r="N53" s="261"/>
      <c r="O53" s="266"/>
      <c r="P53" s="258"/>
      <c r="Q53" s="259"/>
      <c r="R53" s="260"/>
      <c r="S53" s="259"/>
      <c r="T53" s="260"/>
      <c r="U53" s="259"/>
      <c r="V53" s="260"/>
      <c r="W53" s="259"/>
      <c r="X53" s="260"/>
      <c r="Y53" s="259"/>
      <c r="Z53" s="258"/>
      <c r="AA53" s="259"/>
      <c r="AB53" s="260"/>
      <c r="AC53" s="259"/>
      <c r="AD53" s="317"/>
      <c r="AE53" s="263"/>
      <c r="AF53" s="266"/>
      <c r="AG53" s="258"/>
      <c r="AH53" s="259"/>
      <c r="AI53" s="260"/>
      <c r="AJ53" s="259"/>
      <c r="AK53" s="260"/>
      <c r="AL53" s="259"/>
      <c r="AM53" s="260"/>
      <c r="AN53" s="259"/>
      <c r="AO53" s="260"/>
      <c r="AP53" s="259"/>
      <c r="AQ53" s="260"/>
      <c r="AR53" s="259"/>
      <c r="AS53" s="260"/>
      <c r="AT53" s="259"/>
      <c r="AU53" s="260"/>
      <c r="AV53" s="259"/>
      <c r="AW53" s="260"/>
      <c r="AX53" s="263"/>
      <c r="AY53" s="102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</row>
    <row r="54" spans="1:67" ht="24.95" customHeight="1" thickBot="1" x14ac:dyDescent="0.3">
      <c r="A54" s="265"/>
      <c r="B54" s="258"/>
      <c r="C54" s="259"/>
      <c r="D54" s="260"/>
      <c r="E54" s="259"/>
      <c r="F54" s="260"/>
      <c r="G54" s="259"/>
      <c r="H54" s="260"/>
      <c r="I54" s="259"/>
      <c r="J54" s="260"/>
      <c r="K54" s="259"/>
      <c r="L54" s="258"/>
      <c r="M54" s="259"/>
      <c r="N54" s="261"/>
      <c r="O54" s="267"/>
      <c r="P54" s="268"/>
      <c r="Q54" s="269"/>
      <c r="R54" s="270"/>
      <c r="S54" s="269"/>
      <c r="T54" s="270"/>
      <c r="U54" s="269"/>
      <c r="V54" s="270"/>
      <c r="W54" s="269"/>
      <c r="X54" s="270"/>
      <c r="Y54" s="269"/>
      <c r="Z54" s="268"/>
      <c r="AA54" s="269"/>
      <c r="AB54" s="270"/>
      <c r="AC54" s="269"/>
      <c r="AD54" s="319"/>
      <c r="AE54" s="271"/>
      <c r="AF54" s="267"/>
      <c r="AG54" s="268"/>
      <c r="AH54" s="269"/>
      <c r="AI54" s="270"/>
      <c r="AJ54" s="269"/>
      <c r="AK54" s="270"/>
      <c r="AL54" s="269"/>
      <c r="AM54" s="270"/>
      <c r="AN54" s="269"/>
      <c r="AO54" s="270"/>
      <c r="AP54" s="269"/>
      <c r="AQ54" s="270"/>
      <c r="AR54" s="269"/>
      <c r="AS54" s="270"/>
      <c r="AT54" s="269"/>
      <c r="AU54" s="270"/>
      <c r="AV54" s="269"/>
      <c r="AW54" s="270"/>
      <c r="AX54" s="271"/>
      <c r="AY54" s="102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</row>
    <row r="55" spans="1:67" ht="24.95" customHeight="1" x14ac:dyDescent="0.25">
      <c r="A55" s="545" t="s">
        <v>349</v>
      </c>
      <c r="B55" s="545"/>
      <c r="C55" s="545"/>
      <c r="D55" s="545"/>
      <c r="E55" s="545"/>
      <c r="F55" s="545"/>
      <c r="G55" s="545"/>
      <c r="H55" s="545"/>
      <c r="I55" s="545"/>
      <c r="J55" s="545"/>
      <c r="K55" s="545"/>
      <c r="L55" s="545"/>
      <c r="M55" s="545"/>
      <c r="N55" s="545"/>
      <c r="O55" s="546"/>
      <c r="P55" s="546"/>
      <c r="Q55" s="546"/>
      <c r="R55" s="546"/>
      <c r="S55" s="546"/>
      <c r="T55" s="546"/>
      <c r="U55" s="546"/>
      <c r="V55" s="546"/>
      <c r="W55" s="546"/>
      <c r="X55" s="546"/>
      <c r="Y55" s="546"/>
      <c r="Z55" s="546"/>
      <c r="AA55" s="546"/>
      <c r="AB55" s="546"/>
      <c r="AC55" s="546"/>
      <c r="AD55" s="546"/>
      <c r="AE55" s="546"/>
      <c r="AF55" s="546"/>
      <c r="AG55" s="546"/>
      <c r="AH55" s="546"/>
      <c r="AI55" s="546"/>
      <c r="AJ55" s="546"/>
      <c r="AK55" s="546"/>
      <c r="AL55" s="546"/>
      <c r="AM55" s="546"/>
      <c r="AN55" s="546"/>
      <c r="AO55" s="546"/>
      <c r="AP55" s="546"/>
      <c r="AQ55" s="546"/>
      <c r="AR55" s="546"/>
      <c r="AS55" s="546"/>
      <c r="AT55" s="546"/>
      <c r="AU55" s="546"/>
      <c r="AV55" s="546"/>
      <c r="AW55" s="546"/>
      <c r="AX55" s="546"/>
      <c r="AY55" s="102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</row>
    <row r="56" spans="1:67" ht="24.95" customHeight="1" x14ac:dyDescent="0.25">
      <c r="A56" s="545"/>
      <c r="B56" s="545"/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N56" s="545"/>
      <c r="O56" s="545"/>
      <c r="P56" s="545"/>
      <c r="Q56" s="545"/>
      <c r="R56" s="545"/>
      <c r="S56" s="545"/>
      <c r="T56" s="545"/>
      <c r="U56" s="545"/>
      <c r="V56" s="545"/>
      <c r="W56" s="545"/>
      <c r="X56" s="545"/>
      <c r="Y56" s="545"/>
      <c r="Z56" s="545"/>
      <c r="AA56" s="545"/>
      <c r="AB56" s="545"/>
      <c r="AC56" s="545"/>
      <c r="AD56" s="545"/>
      <c r="AE56" s="545"/>
      <c r="AF56" s="545"/>
      <c r="AG56" s="545"/>
      <c r="AH56" s="545"/>
      <c r="AI56" s="545"/>
      <c r="AJ56" s="545"/>
      <c r="AK56" s="545"/>
      <c r="AL56" s="545"/>
      <c r="AM56" s="545"/>
      <c r="AN56" s="545"/>
      <c r="AO56" s="545"/>
      <c r="AP56" s="545"/>
      <c r="AQ56" s="545"/>
      <c r="AR56" s="545"/>
      <c r="AS56" s="545"/>
      <c r="AT56" s="545"/>
      <c r="AU56" s="545"/>
      <c r="AV56" s="545"/>
      <c r="AW56" s="545"/>
      <c r="AX56" s="545"/>
      <c r="AY56" s="102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</row>
    <row r="57" spans="1:67" ht="24.95" customHeight="1" x14ac:dyDescent="0.25"/>
    <row r="58" spans="1:67" ht="24.95" customHeight="1" x14ac:dyDescent="0.25"/>
    <row r="59" spans="1:67" ht="24.95" customHeight="1" x14ac:dyDescent="0.25"/>
    <row r="60" spans="1:67" ht="24.95" customHeight="1" x14ac:dyDescent="0.25"/>
    <row r="61" spans="1:67" ht="24.95" customHeight="1" x14ac:dyDescent="0.25"/>
    <row r="62" spans="1:67" ht="24.95" customHeight="1" x14ac:dyDescent="0.25"/>
    <row r="63" spans="1:67" ht="24.95" customHeight="1" x14ac:dyDescent="0.25"/>
    <row r="64" spans="1:67" ht="24.95" customHeight="1" x14ac:dyDescent="0.25"/>
    <row r="65" spans="2:51" ht="24.95" customHeight="1" x14ac:dyDescent="0.2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</row>
  </sheetData>
  <mergeCells count="8">
    <mergeCell ref="A55:AX56"/>
    <mergeCell ref="AF2:AU2"/>
    <mergeCell ref="AV2:AX2"/>
    <mergeCell ref="B1:N1"/>
    <mergeCell ref="B2:N2"/>
    <mergeCell ref="O1:AE2"/>
    <mergeCell ref="AF1:AU1"/>
    <mergeCell ref="AV1:AX1"/>
  </mergeCells>
  <phoneticPr fontId="26" type="noConversion"/>
  <printOptions horizontalCentered="1" verticalCentered="1"/>
  <pageMargins left="0" right="0" top="0" bottom="0" header="0" footer="0"/>
  <pageSetup paperSize="9" scale="56" fitToHeight="0" orientation="landscape" horizontalDpi="4294967295" verticalDpi="3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B105"/>
  <sheetViews>
    <sheetView zoomScale="59" zoomScaleNormal="59" workbookViewId="0">
      <selection activeCell="A5" sqref="A5"/>
    </sheetView>
  </sheetViews>
  <sheetFormatPr defaultColWidth="8" defaultRowHeight="15.75" x14ac:dyDescent="0.25"/>
  <cols>
    <col min="1" max="1" width="30.5703125" style="103" customWidth="1"/>
    <col min="2" max="2" width="7.5703125" style="104" customWidth="1"/>
    <col min="3" max="14" width="3.7109375" style="102" customWidth="1"/>
    <col min="15" max="15" width="30.7109375" style="104" customWidth="1"/>
    <col min="16" max="16" width="8.85546875" style="104" customWidth="1"/>
    <col min="17" max="31" width="3.7109375" style="104" customWidth="1"/>
    <col min="32" max="32" width="30.7109375" style="104" customWidth="1"/>
    <col min="33" max="33" width="6.5703125" style="104" customWidth="1"/>
    <col min="34" max="50" width="3.7109375" style="104" customWidth="1"/>
    <col min="51" max="51" width="8.7109375" style="103" customWidth="1"/>
    <col min="52" max="52" width="25.85546875" style="103" bestFit="1" customWidth="1"/>
    <col min="53" max="53" width="26.42578125" style="103" bestFit="1" customWidth="1"/>
    <col min="54" max="54" width="18.140625" style="103" bestFit="1" customWidth="1"/>
    <col min="55" max="16384" width="8" style="103"/>
  </cols>
  <sheetData>
    <row r="1" spans="1:54" s="94" customFormat="1" ht="30" customHeight="1" x14ac:dyDescent="0.2">
      <c r="A1" s="92" t="s">
        <v>11</v>
      </c>
      <c r="B1" s="538" t="str">
        <f>'MATCH DETAILS'!B4</f>
        <v>Hosted by Hillingdon at TVAC Eton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5" t="str">
        <f>'MATCH DETAILS'!A1</f>
        <v>ALDER VALLEY BOYS LEAGUE 2018</v>
      </c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40" t="s">
        <v>248</v>
      </c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36" t="str">
        <f>'MATCH DETAILS'!D14</f>
        <v>j</v>
      </c>
      <c r="AW1" s="536"/>
      <c r="AX1" s="536"/>
      <c r="AY1" s="93"/>
    </row>
    <row r="2" spans="1:54" s="97" customFormat="1" ht="30" customHeight="1" x14ac:dyDescent="0.2">
      <c r="A2" s="95" t="s">
        <v>12</v>
      </c>
      <c r="B2" s="539" t="s">
        <v>290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4" t="str">
        <f>'MATCH DETAILS'!B14</f>
        <v>No Team</v>
      </c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7" t="str">
        <f>'MATCH DETAILS'!E14</f>
        <v>jj</v>
      </c>
      <c r="AW2" s="537"/>
      <c r="AX2" s="537"/>
      <c r="AY2" s="96"/>
    </row>
    <row r="3" spans="1:54" s="99" customFormat="1" ht="91.5" customHeight="1" x14ac:dyDescent="0.25">
      <c r="A3" s="244" t="s">
        <v>249</v>
      </c>
      <c r="B3" s="245" t="s">
        <v>329</v>
      </c>
      <c r="C3" s="246" t="s">
        <v>2</v>
      </c>
      <c r="D3" s="247" t="s">
        <v>4</v>
      </c>
      <c r="E3" s="246" t="s">
        <v>3</v>
      </c>
      <c r="F3" s="247" t="s">
        <v>6</v>
      </c>
      <c r="G3" s="246" t="s">
        <v>154</v>
      </c>
      <c r="H3" s="247" t="s">
        <v>149</v>
      </c>
      <c r="I3" s="246" t="s">
        <v>150</v>
      </c>
      <c r="J3" s="247" t="s">
        <v>151</v>
      </c>
      <c r="K3" s="246" t="s">
        <v>152</v>
      </c>
      <c r="L3" s="247" t="s">
        <v>153</v>
      </c>
      <c r="M3" s="246" t="s">
        <v>8</v>
      </c>
      <c r="N3" s="248"/>
      <c r="O3" s="249" t="s">
        <v>250</v>
      </c>
      <c r="P3" s="245" t="s">
        <v>329</v>
      </c>
      <c r="Q3" s="246" t="s">
        <v>2</v>
      </c>
      <c r="R3" s="247" t="s">
        <v>4</v>
      </c>
      <c r="S3" s="246" t="s">
        <v>9</v>
      </c>
      <c r="T3" s="247" t="s">
        <v>3</v>
      </c>
      <c r="U3" s="246" t="s">
        <v>6</v>
      </c>
      <c r="V3" s="247" t="s">
        <v>157</v>
      </c>
      <c r="W3" s="246" t="s">
        <v>149</v>
      </c>
      <c r="X3" s="247" t="s">
        <v>150</v>
      </c>
      <c r="Y3" s="250" t="s">
        <v>292</v>
      </c>
      <c r="Z3" s="247" t="s">
        <v>151</v>
      </c>
      <c r="AA3" s="246" t="s">
        <v>152</v>
      </c>
      <c r="AB3" s="247" t="s">
        <v>153</v>
      </c>
      <c r="AC3" s="246" t="s">
        <v>156</v>
      </c>
      <c r="AD3" s="247" t="s">
        <v>8</v>
      </c>
      <c r="AE3" s="251"/>
      <c r="AF3" s="249" t="s">
        <v>251</v>
      </c>
      <c r="AG3" s="245" t="s">
        <v>329</v>
      </c>
      <c r="AH3" s="246" t="s">
        <v>2</v>
      </c>
      <c r="AI3" s="247" t="s">
        <v>4</v>
      </c>
      <c r="AJ3" s="246" t="s">
        <v>5</v>
      </c>
      <c r="AK3" s="247" t="s">
        <v>3</v>
      </c>
      <c r="AL3" s="246" t="s">
        <v>6</v>
      </c>
      <c r="AM3" s="247" t="s">
        <v>176</v>
      </c>
      <c r="AN3" s="246" t="s">
        <v>177</v>
      </c>
      <c r="AO3" s="247" t="s">
        <v>149</v>
      </c>
      <c r="AP3" s="246" t="s">
        <v>150</v>
      </c>
      <c r="AQ3" s="247" t="s">
        <v>155</v>
      </c>
      <c r="AR3" s="246" t="s">
        <v>158</v>
      </c>
      <c r="AS3" s="247" t="s">
        <v>151</v>
      </c>
      <c r="AT3" s="246" t="s">
        <v>152</v>
      </c>
      <c r="AU3" s="247" t="s">
        <v>153</v>
      </c>
      <c r="AV3" s="246" t="s">
        <v>156</v>
      </c>
      <c r="AW3" s="247" t="s">
        <v>8</v>
      </c>
      <c r="AX3" s="251"/>
      <c r="AY3" s="98"/>
    </row>
    <row r="4" spans="1:54" s="101" customFormat="1" ht="39.950000000000003" customHeight="1" x14ac:dyDescent="0.2">
      <c r="A4" s="252"/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252"/>
      <c r="P4" s="253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6"/>
      <c r="AF4" s="252"/>
      <c r="AG4" s="253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6"/>
      <c r="AY4" s="100"/>
    </row>
    <row r="5" spans="1:54" ht="24.95" customHeight="1" x14ac:dyDescent="0.25">
      <c r="A5" s="264"/>
      <c r="B5" s="258"/>
      <c r="C5" s="259"/>
      <c r="D5" s="260"/>
      <c r="E5" s="259"/>
      <c r="F5" s="260"/>
      <c r="G5" s="259"/>
      <c r="H5" s="260"/>
      <c r="I5" s="259"/>
      <c r="J5" s="260"/>
      <c r="K5" s="259"/>
      <c r="L5" s="258"/>
      <c r="M5" s="259"/>
      <c r="N5" s="261"/>
      <c r="O5" s="262"/>
      <c r="P5" s="258"/>
      <c r="Q5" s="259"/>
      <c r="R5" s="260"/>
      <c r="S5" s="259"/>
      <c r="T5" s="260"/>
      <c r="U5" s="259"/>
      <c r="V5" s="260"/>
      <c r="W5" s="259"/>
      <c r="X5" s="260"/>
      <c r="Y5" s="259"/>
      <c r="Z5" s="258"/>
      <c r="AA5" s="259"/>
      <c r="AB5" s="261"/>
      <c r="AC5" s="259"/>
      <c r="AD5" s="308"/>
      <c r="AE5" s="263"/>
      <c r="AF5" s="262"/>
      <c r="AG5" s="258"/>
      <c r="AH5" s="259"/>
      <c r="AI5" s="260"/>
      <c r="AJ5" s="259"/>
      <c r="AK5" s="260"/>
      <c r="AL5" s="259"/>
      <c r="AM5" s="260"/>
      <c r="AN5" s="259"/>
      <c r="AO5" s="260"/>
      <c r="AP5" s="259"/>
      <c r="AQ5" s="258"/>
      <c r="AR5" s="259"/>
      <c r="AS5" s="261"/>
      <c r="AT5" s="259"/>
      <c r="AU5" s="260"/>
      <c r="AV5" s="259"/>
      <c r="AW5" s="260"/>
      <c r="AX5" s="263"/>
      <c r="AY5" s="102"/>
      <c r="AZ5" s="105">
        <f>A5</f>
        <v>0</v>
      </c>
      <c r="BA5" s="105">
        <f>O5</f>
        <v>0</v>
      </c>
      <c r="BB5" s="105">
        <f>AF5</f>
        <v>0</v>
      </c>
    </row>
    <row r="6" spans="1:54" ht="24.95" customHeight="1" x14ac:dyDescent="0.25">
      <c r="A6" s="264"/>
      <c r="B6" s="258"/>
      <c r="C6" s="259"/>
      <c r="D6" s="260"/>
      <c r="E6" s="259"/>
      <c r="F6" s="260"/>
      <c r="G6" s="259"/>
      <c r="H6" s="260"/>
      <c r="I6" s="259"/>
      <c r="J6" s="260"/>
      <c r="K6" s="259"/>
      <c r="L6" s="258"/>
      <c r="M6" s="259"/>
      <c r="N6" s="261"/>
      <c r="O6" s="262"/>
      <c r="P6" s="258"/>
      <c r="Q6" s="259"/>
      <c r="R6" s="260"/>
      <c r="S6" s="259"/>
      <c r="T6" s="260"/>
      <c r="U6" s="259"/>
      <c r="V6" s="260"/>
      <c r="W6" s="259"/>
      <c r="X6" s="260"/>
      <c r="Y6" s="259"/>
      <c r="Z6" s="258"/>
      <c r="AA6" s="259"/>
      <c r="AB6" s="261"/>
      <c r="AC6" s="259"/>
      <c r="AD6" s="260"/>
      <c r="AE6" s="263"/>
      <c r="AF6" s="262"/>
      <c r="AG6" s="258"/>
      <c r="AH6" s="259"/>
      <c r="AI6" s="260"/>
      <c r="AJ6" s="259"/>
      <c r="AK6" s="260"/>
      <c r="AL6" s="259"/>
      <c r="AM6" s="260"/>
      <c r="AN6" s="259"/>
      <c r="AO6" s="260"/>
      <c r="AP6" s="259"/>
      <c r="AQ6" s="258"/>
      <c r="AR6" s="259"/>
      <c r="AS6" s="261"/>
      <c r="AT6" s="259"/>
      <c r="AU6" s="260"/>
      <c r="AV6" s="259"/>
      <c r="AW6" s="260"/>
      <c r="AX6" s="263"/>
      <c r="AY6" s="102"/>
      <c r="AZ6" s="105">
        <f t="shared" ref="AZ6:AZ53" si="0">A6</f>
        <v>0</v>
      </c>
      <c r="BA6" s="105">
        <f t="shared" ref="BA6:BA53" si="1">O6</f>
        <v>0</v>
      </c>
      <c r="BB6" s="105">
        <f t="shared" ref="BB6:BB53" si="2">AF6</f>
        <v>0</v>
      </c>
    </row>
    <row r="7" spans="1:54" ht="24.95" customHeight="1" x14ac:dyDescent="0.25">
      <c r="A7" s="264"/>
      <c r="B7" s="258"/>
      <c r="C7" s="259"/>
      <c r="D7" s="260"/>
      <c r="E7" s="259"/>
      <c r="F7" s="260"/>
      <c r="G7" s="259"/>
      <c r="H7" s="260"/>
      <c r="I7" s="259"/>
      <c r="J7" s="260"/>
      <c r="K7" s="259"/>
      <c r="L7" s="258"/>
      <c r="M7" s="259"/>
      <c r="N7" s="261"/>
      <c r="O7" s="262"/>
      <c r="P7" s="258"/>
      <c r="Q7" s="259"/>
      <c r="R7" s="260"/>
      <c r="S7" s="259"/>
      <c r="T7" s="260"/>
      <c r="U7" s="259"/>
      <c r="V7" s="260"/>
      <c r="W7" s="259"/>
      <c r="X7" s="260"/>
      <c r="Y7" s="259"/>
      <c r="Z7" s="258"/>
      <c r="AA7" s="259"/>
      <c r="AB7" s="261"/>
      <c r="AC7" s="259"/>
      <c r="AD7" s="260"/>
      <c r="AE7" s="263"/>
      <c r="AF7" s="262"/>
      <c r="AG7" s="258"/>
      <c r="AH7" s="259"/>
      <c r="AI7" s="260"/>
      <c r="AJ7" s="259"/>
      <c r="AK7" s="260"/>
      <c r="AL7" s="259"/>
      <c r="AM7" s="260"/>
      <c r="AN7" s="259"/>
      <c r="AO7" s="260"/>
      <c r="AP7" s="259"/>
      <c r="AQ7" s="258"/>
      <c r="AR7" s="259"/>
      <c r="AS7" s="261"/>
      <c r="AT7" s="259"/>
      <c r="AU7" s="260"/>
      <c r="AV7" s="259"/>
      <c r="AW7" s="260"/>
      <c r="AX7" s="263"/>
      <c r="AY7" s="102"/>
      <c r="AZ7" s="105">
        <f t="shared" si="0"/>
        <v>0</v>
      </c>
      <c r="BA7" s="105">
        <f t="shared" si="1"/>
        <v>0</v>
      </c>
      <c r="BB7" s="105">
        <f t="shared" si="2"/>
        <v>0</v>
      </c>
    </row>
    <row r="8" spans="1:54" ht="24.95" customHeight="1" x14ac:dyDescent="0.25">
      <c r="A8" s="264"/>
      <c r="B8" s="258"/>
      <c r="C8" s="259"/>
      <c r="D8" s="260"/>
      <c r="E8" s="259"/>
      <c r="F8" s="260"/>
      <c r="G8" s="259"/>
      <c r="H8" s="260"/>
      <c r="I8" s="259"/>
      <c r="J8" s="260"/>
      <c r="K8" s="259"/>
      <c r="L8" s="258"/>
      <c r="M8" s="259"/>
      <c r="N8" s="261"/>
      <c r="O8" s="262"/>
      <c r="P8" s="258"/>
      <c r="Q8" s="259"/>
      <c r="R8" s="260"/>
      <c r="S8" s="259"/>
      <c r="T8" s="260"/>
      <c r="U8" s="259"/>
      <c r="V8" s="260"/>
      <c r="W8" s="259"/>
      <c r="X8" s="260"/>
      <c r="Y8" s="259"/>
      <c r="Z8" s="258"/>
      <c r="AA8" s="259"/>
      <c r="AB8" s="261"/>
      <c r="AC8" s="259"/>
      <c r="AD8" s="260"/>
      <c r="AE8" s="263"/>
      <c r="AF8" s="262"/>
      <c r="AG8" s="258"/>
      <c r="AH8" s="259"/>
      <c r="AI8" s="260"/>
      <c r="AJ8" s="259"/>
      <c r="AK8" s="260"/>
      <c r="AL8" s="259"/>
      <c r="AM8" s="260"/>
      <c r="AN8" s="259"/>
      <c r="AO8" s="260"/>
      <c r="AP8" s="259"/>
      <c r="AQ8" s="258"/>
      <c r="AR8" s="259"/>
      <c r="AS8" s="261"/>
      <c r="AT8" s="259"/>
      <c r="AU8" s="260"/>
      <c r="AV8" s="259"/>
      <c r="AW8" s="260"/>
      <c r="AX8" s="263"/>
      <c r="AY8" s="102"/>
      <c r="AZ8" s="105">
        <f t="shared" si="0"/>
        <v>0</v>
      </c>
      <c r="BA8" s="105">
        <f t="shared" si="1"/>
        <v>0</v>
      </c>
      <c r="BB8" s="105">
        <f t="shared" si="2"/>
        <v>0</v>
      </c>
    </row>
    <row r="9" spans="1:54" ht="24.95" customHeight="1" x14ac:dyDescent="0.25">
      <c r="A9" s="264"/>
      <c r="B9" s="258"/>
      <c r="C9" s="259"/>
      <c r="D9" s="260"/>
      <c r="E9" s="259"/>
      <c r="F9" s="260"/>
      <c r="G9" s="259"/>
      <c r="H9" s="260"/>
      <c r="I9" s="259"/>
      <c r="J9" s="260"/>
      <c r="K9" s="259"/>
      <c r="L9" s="258"/>
      <c r="M9" s="259"/>
      <c r="N9" s="261"/>
      <c r="O9" s="262"/>
      <c r="P9" s="258"/>
      <c r="Q9" s="259"/>
      <c r="R9" s="260"/>
      <c r="S9" s="259"/>
      <c r="T9" s="260"/>
      <c r="U9" s="259"/>
      <c r="V9" s="260"/>
      <c r="W9" s="259"/>
      <c r="X9" s="260"/>
      <c r="Y9" s="259"/>
      <c r="Z9" s="258"/>
      <c r="AA9" s="259"/>
      <c r="AB9" s="261"/>
      <c r="AC9" s="259"/>
      <c r="AD9" s="260"/>
      <c r="AE9" s="263"/>
      <c r="AF9" s="262"/>
      <c r="AG9" s="258"/>
      <c r="AH9" s="259"/>
      <c r="AI9" s="260"/>
      <c r="AJ9" s="259"/>
      <c r="AK9" s="260"/>
      <c r="AL9" s="259"/>
      <c r="AM9" s="260"/>
      <c r="AN9" s="259"/>
      <c r="AO9" s="260"/>
      <c r="AP9" s="259"/>
      <c r="AQ9" s="258"/>
      <c r="AR9" s="259"/>
      <c r="AS9" s="261"/>
      <c r="AT9" s="259"/>
      <c r="AU9" s="260"/>
      <c r="AV9" s="259"/>
      <c r="AW9" s="260"/>
      <c r="AX9" s="263"/>
      <c r="AY9" s="102"/>
      <c r="AZ9" s="105">
        <f t="shared" si="0"/>
        <v>0</v>
      </c>
      <c r="BA9" s="105">
        <f t="shared" si="1"/>
        <v>0</v>
      </c>
      <c r="BB9" s="105">
        <f t="shared" si="2"/>
        <v>0</v>
      </c>
    </row>
    <row r="10" spans="1:54" ht="24.95" customHeight="1" x14ac:dyDescent="0.25">
      <c r="A10" s="264"/>
      <c r="B10" s="258"/>
      <c r="C10" s="259"/>
      <c r="D10" s="260"/>
      <c r="E10" s="259"/>
      <c r="F10" s="260"/>
      <c r="G10" s="259"/>
      <c r="H10" s="260"/>
      <c r="I10" s="259"/>
      <c r="J10" s="260"/>
      <c r="K10" s="259"/>
      <c r="L10" s="258"/>
      <c r="M10" s="259"/>
      <c r="N10" s="261"/>
      <c r="O10" s="262"/>
      <c r="P10" s="258"/>
      <c r="Q10" s="259"/>
      <c r="R10" s="260"/>
      <c r="S10" s="259"/>
      <c r="T10" s="260"/>
      <c r="U10" s="259"/>
      <c r="V10" s="260"/>
      <c r="W10" s="259"/>
      <c r="X10" s="260"/>
      <c r="Y10" s="259"/>
      <c r="Z10" s="258"/>
      <c r="AA10" s="259"/>
      <c r="AB10" s="261"/>
      <c r="AC10" s="259"/>
      <c r="AD10" s="308"/>
      <c r="AE10" s="263"/>
      <c r="AF10" s="262"/>
      <c r="AG10" s="258"/>
      <c r="AH10" s="259"/>
      <c r="AI10" s="260"/>
      <c r="AJ10" s="259"/>
      <c r="AK10" s="260"/>
      <c r="AL10" s="259"/>
      <c r="AM10" s="260"/>
      <c r="AN10" s="259"/>
      <c r="AO10" s="260"/>
      <c r="AP10" s="259"/>
      <c r="AQ10" s="258"/>
      <c r="AR10" s="259"/>
      <c r="AS10" s="261"/>
      <c r="AT10" s="259"/>
      <c r="AU10" s="260"/>
      <c r="AV10" s="259"/>
      <c r="AW10" s="260"/>
      <c r="AX10" s="263"/>
      <c r="AY10" s="102"/>
      <c r="AZ10" s="105">
        <f t="shared" si="0"/>
        <v>0</v>
      </c>
      <c r="BA10" s="105">
        <f t="shared" si="1"/>
        <v>0</v>
      </c>
      <c r="BB10" s="105">
        <f t="shared" si="2"/>
        <v>0</v>
      </c>
    </row>
    <row r="11" spans="1:54" ht="24.95" customHeight="1" x14ac:dyDescent="0.25">
      <c r="A11" s="265"/>
      <c r="B11" s="258"/>
      <c r="C11" s="259"/>
      <c r="D11" s="260"/>
      <c r="E11" s="259"/>
      <c r="F11" s="260"/>
      <c r="G11" s="259"/>
      <c r="H11" s="260"/>
      <c r="I11" s="259"/>
      <c r="J11" s="260"/>
      <c r="K11" s="259"/>
      <c r="L11" s="258"/>
      <c r="M11" s="259"/>
      <c r="N11" s="261"/>
      <c r="O11" s="266"/>
      <c r="P11" s="258"/>
      <c r="Q11" s="259"/>
      <c r="R11" s="260"/>
      <c r="S11" s="259"/>
      <c r="T11" s="260"/>
      <c r="U11" s="259"/>
      <c r="V11" s="260"/>
      <c r="W11" s="259"/>
      <c r="X11" s="260"/>
      <c r="Y11" s="259"/>
      <c r="Z11" s="258"/>
      <c r="AA11" s="259"/>
      <c r="AB11" s="261"/>
      <c r="AC11" s="259"/>
      <c r="AD11" s="308"/>
      <c r="AE11" s="263"/>
      <c r="AF11" s="266"/>
      <c r="AG11" s="258"/>
      <c r="AH11" s="259"/>
      <c r="AI11" s="260"/>
      <c r="AJ11" s="259"/>
      <c r="AK11" s="260"/>
      <c r="AL11" s="259"/>
      <c r="AM11" s="260"/>
      <c r="AN11" s="259"/>
      <c r="AO11" s="260"/>
      <c r="AP11" s="259"/>
      <c r="AQ11" s="258"/>
      <c r="AR11" s="259"/>
      <c r="AS11" s="261"/>
      <c r="AT11" s="259"/>
      <c r="AU11" s="260"/>
      <c r="AV11" s="259"/>
      <c r="AW11" s="260"/>
      <c r="AX11" s="263"/>
      <c r="AY11" s="102"/>
      <c r="AZ11" s="105">
        <f t="shared" si="0"/>
        <v>0</v>
      </c>
      <c r="BA11" s="105">
        <f t="shared" si="1"/>
        <v>0</v>
      </c>
      <c r="BB11" s="105">
        <f t="shared" si="2"/>
        <v>0</v>
      </c>
    </row>
    <row r="12" spans="1:54" ht="24.95" customHeight="1" x14ac:dyDescent="0.25">
      <c r="A12" s="265"/>
      <c r="B12" s="258"/>
      <c r="C12" s="259"/>
      <c r="D12" s="260"/>
      <c r="E12" s="259"/>
      <c r="F12" s="260"/>
      <c r="G12" s="259"/>
      <c r="H12" s="260"/>
      <c r="I12" s="259"/>
      <c r="J12" s="260"/>
      <c r="K12" s="259"/>
      <c r="L12" s="258"/>
      <c r="M12" s="259"/>
      <c r="N12" s="261"/>
      <c r="O12" s="266"/>
      <c r="P12" s="258"/>
      <c r="Q12" s="259"/>
      <c r="R12" s="260"/>
      <c r="S12" s="259"/>
      <c r="T12" s="260"/>
      <c r="U12" s="259"/>
      <c r="V12" s="260"/>
      <c r="W12" s="259"/>
      <c r="X12" s="260"/>
      <c r="Y12" s="259"/>
      <c r="Z12" s="258"/>
      <c r="AA12" s="259"/>
      <c r="AB12" s="261"/>
      <c r="AC12" s="259"/>
      <c r="AD12" s="308"/>
      <c r="AE12" s="263"/>
      <c r="AF12" s="266"/>
      <c r="AG12" s="258"/>
      <c r="AH12" s="259"/>
      <c r="AI12" s="260"/>
      <c r="AJ12" s="259"/>
      <c r="AK12" s="260"/>
      <c r="AL12" s="259"/>
      <c r="AM12" s="260"/>
      <c r="AN12" s="259"/>
      <c r="AO12" s="260"/>
      <c r="AP12" s="259"/>
      <c r="AQ12" s="258"/>
      <c r="AR12" s="259"/>
      <c r="AS12" s="261"/>
      <c r="AT12" s="259"/>
      <c r="AU12" s="260"/>
      <c r="AV12" s="259"/>
      <c r="AW12" s="260"/>
      <c r="AX12" s="263"/>
      <c r="AY12" s="102"/>
      <c r="AZ12" s="105">
        <f t="shared" si="0"/>
        <v>0</v>
      </c>
      <c r="BA12" s="105">
        <f t="shared" si="1"/>
        <v>0</v>
      </c>
      <c r="BB12" s="105">
        <f t="shared" si="2"/>
        <v>0</v>
      </c>
    </row>
    <row r="13" spans="1:54" ht="24.95" customHeight="1" x14ac:dyDescent="0.25">
      <c r="A13" s="265"/>
      <c r="B13" s="258"/>
      <c r="C13" s="259"/>
      <c r="D13" s="260"/>
      <c r="E13" s="259"/>
      <c r="F13" s="260"/>
      <c r="G13" s="259"/>
      <c r="H13" s="260"/>
      <c r="I13" s="259"/>
      <c r="J13" s="260"/>
      <c r="K13" s="259"/>
      <c r="L13" s="258"/>
      <c r="M13" s="259"/>
      <c r="N13" s="261"/>
      <c r="O13" s="266"/>
      <c r="P13" s="258"/>
      <c r="Q13" s="259"/>
      <c r="R13" s="260"/>
      <c r="S13" s="259"/>
      <c r="T13" s="260"/>
      <c r="U13" s="259"/>
      <c r="V13" s="260"/>
      <c r="W13" s="259"/>
      <c r="X13" s="260"/>
      <c r="Y13" s="259"/>
      <c r="Z13" s="258"/>
      <c r="AA13" s="259"/>
      <c r="AB13" s="261"/>
      <c r="AC13" s="259"/>
      <c r="AD13" s="308"/>
      <c r="AE13" s="263"/>
      <c r="AF13" s="266"/>
      <c r="AG13" s="258"/>
      <c r="AH13" s="259"/>
      <c r="AI13" s="260"/>
      <c r="AJ13" s="259"/>
      <c r="AK13" s="260"/>
      <c r="AL13" s="259"/>
      <c r="AM13" s="260"/>
      <c r="AN13" s="259"/>
      <c r="AO13" s="260"/>
      <c r="AP13" s="259"/>
      <c r="AQ13" s="258"/>
      <c r="AR13" s="259"/>
      <c r="AS13" s="261"/>
      <c r="AT13" s="259"/>
      <c r="AU13" s="260"/>
      <c r="AV13" s="259"/>
      <c r="AW13" s="260"/>
      <c r="AX13" s="263"/>
      <c r="AY13" s="102"/>
      <c r="AZ13" s="105">
        <f t="shared" si="0"/>
        <v>0</v>
      </c>
      <c r="BA13" s="105">
        <f t="shared" si="1"/>
        <v>0</v>
      </c>
      <c r="BB13" s="105">
        <f t="shared" si="2"/>
        <v>0</v>
      </c>
    </row>
    <row r="14" spans="1:54" ht="24.95" customHeight="1" x14ac:dyDescent="0.25">
      <c r="A14" s="265"/>
      <c r="B14" s="258"/>
      <c r="C14" s="259"/>
      <c r="D14" s="260"/>
      <c r="E14" s="259"/>
      <c r="F14" s="260"/>
      <c r="G14" s="259"/>
      <c r="H14" s="260"/>
      <c r="I14" s="259"/>
      <c r="J14" s="260"/>
      <c r="K14" s="259"/>
      <c r="L14" s="258"/>
      <c r="M14" s="259"/>
      <c r="N14" s="261"/>
      <c r="O14" s="266"/>
      <c r="P14" s="258"/>
      <c r="Q14" s="259"/>
      <c r="R14" s="260"/>
      <c r="S14" s="259"/>
      <c r="T14" s="260"/>
      <c r="U14" s="259"/>
      <c r="V14" s="260"/>
      <c r="W14" s="259"/>
      <c r="X14" s="260"/>
      <c r="Y14" s="259"/>
      <c r="Z14" s="258"/>
      <c r="AA14" s="259"/>
      <c r="AB14" s="261"/>
      <c r="AC14" s="259"/>
      <c r="AD14" s="308"/>
      <c r="AE14" s="263"/>
      <c r="AF14" s="266"/>
      <c r="AG14" s="258"/>
      <c r="AH14" s="259"/>
      <c r="AI14" s="260"/>
      <c r="AJ14" s="259"/>
      <c r="AK14" s="260"/>
      <c r="AL14" s="259"/>
      <c r="AM14" s="260"/>
      <c r="AN14" s="259"/>
      <c r="AO14" s="260"/>
      <c r="AP14" s="259"/>
      <c r="AQ14" s="258"/>
      <c r="AR14" s="259"/>
      <c r="AS14" s="261"/>
      <c r="AT14" s="259"/>
      <c r="AU14" s="260"/>
      <c r="AV14" s="259"/>
      <c r="AW14" s="260"/>
      <c r="AX14" s="263"/>
      <c r="AY14" s="102"/>
      <c r="AZ14" s="105">
        <f>A14</f>
        <v>0</v>
      </c>
      <c r="BA14" s="105">
        <f>O14</f>
        <v>0</v>
      </c>
      <c r="BB14" s="105">
        <f>AF14</f>
        <v>0</v>
      </c>
    </row>
    <row r="15" spans="1:54" ht="24.95" customHeight="1" x14ac:dyDescent="0.25">
      <c r="A15" s="265"/>
      <c r="B15" s="258"/>
      <c r="C15" s="259"/>
      <c r="D15" s="260"/>
      <c r="E15" s="259"/>
      <c r="F15" s="260"/>
      <c r="G15" s="259"/>
      <c r="H15" s="260"/>
      <c r="I15" s="259"/>
      <c r="J15" s="260"/>
      <c r="K15" s="259"/>
      <c r="L15" s="258"/>
      <c r="M15" s="259"/>
      <c r="N15" s="261"/>
      <c r="O15" s="266"/>
      <c r="P15" s="258"/>
      <c r="Q15" s="259"/>
      <c r="R15" s="260"/>
      <c r="S15" s="259"/>
      <c r="T15" s="260"/>
      <c r="U15" s="259"/>
      <c r="V15" s="260"/>
      <c r="W15" s="259"/>
      <c r="X15" s="260"/>
      <c r="Y15" s="259"/>
      <c r="Z15" s="258"/>
      <c r="AA15" s="259"/>
      <c r="AB15" s="261"/>
      <c r="AC15" s="259"/>
      <c r="AD15" s="308"/>
      <c r="AE15" s="263"/>
      <c r="AF15" s="266"/>
      <c r="AG15" s="258"/>
      <c r="AH15" s="259"/>
      <c r="AI15" s="260"/>
      <c r="AJ15" s="259"/>
      <c r="AK15" s="260"/>
      <c r="AL15" s="259"/>
      <c r="AM15" s="260"/>
      <c r="AN15" s="259"/>
      <c r="AO15" s="260"/>
      <c r="AP15" s="259"/>
      <c r="AQ15" s="258"/>
      <c r="AR15" s="259"/>
      <c r="AS15" s="261"/>
      <c r="AT15" s="259"/>
      <c r="AU15" s="260"/>
      <c r="AV15" s="259"/>
      <c r="AW15" s="260"/>
      <c r="AX15" s="263"/>
      <c r="AY15" s="102"/>
      <c r="AZ15" s="105">
        <f>A15</f>
        <v>0</v>
      </c>
      <c r="BA15" s="105">
        <f>O15</f>
        <v>0</v>
      </c>
      <c r="BB15" s="105">
        <f>AF15</f>
        <v>0</v>
      </c>
    </row>
    <row r="16" spans="1:54" ht="24.95" customHeight="1" x14ac:dyDescent="0.25">
      <c r="A16" s="265"/>
      <c r="B16" s="258"/>
      <c r="C16" s="259"/>
      <c r="D16" s="260"/>
      <c r="E16" s="259"/>
      <c r="F16" s="260"/>
      <c r="G16" s="259"/>
      <c r="H16" s="260"/>
      <c r="I16" s="259"/>
      <c r="J16" s="260"/>
      <c r="K16" s="259"/>
      <c r="L16" s="258"/>
      <c r="M16" s="259"/>
      <c r="N16" s="261"/>
      <c r="O16" s="266"/>
      <c r="P16" s="258"/>
      <c r="Q16" s="259"/>
      <c r="R16" s="260"/>
      <c r="S16" s="259"/>
      <c r="T16" s="260"/>
      <c r="U16" s="259"/>
      <c r="V16" s="260"/>
      <c r="W16" s="259"/>
      <c r="X16" s="260"/>
      <c r="Y16" s="259"/>
      <c r="Z16" s="258"/>
      <c r="AA16" s="259"/>
      <c r="AB16" s="261"/>
      <c r="AC16" s="259"/>
      <c r="AD16" s="308"/>
      <c r="AE16" s="263"/>
      <c r="AF16" s="266"/>
      <c r="AG16" s="258"/>
      <c r="AH16" s="259"/>
      <c r="AI16" s="260"/>
      <c r="AJ16" s="259"/>
      <c r="AK16" s="260"/>
      <c r="AL16" s="259"/>
      <c r="AM16" s="260"/>
      <c r="AN16" s="259"/>
      <c r="AO16" s="260"/>
      <c r="AP16" s="259"/>
      <c r="AQ16" s="258"/>
      <c r="AR16" s="259"/>
      <c r="AS16" s="261"/>
      <c r="AT16" s="259"/>
      <c r="AU16" s="260"/>
      <c r="AV16" s="259"/>
      <c r="AW16" s="260"/>
      <c r="AX16" s="263"/>
      <c r="AY16" s="102"/>
      <c r="AZ16" s="105">
        <f>A16</f>
        <v>0</v>
      </c>
      <c r="BA16" s="105">
        <f>O16</f>
        <v>0</v>
      </c>
      <c r="BB16" s="105">
        <f>AF16</f>
        <v>0</v>
      </c>
    </row>
    <row r="17" spans="1:54" ht="24.95" customHeight="1" x14ac:dyDescent="0.25">
      <c r="A17" s="265"/>
      <c r="B17" s="258"/>
      <c r="C17" s="259"/>
      <c r="D17" s="260"/>
      <c r="E17" s="259"/>
      <c r="F17" s="260"/>
      <c r="G17" s="259"/>
      <c r="H17" s="260"/>
      <c r="I17" s="259"/>
      <c r="J17" s="260"/>
      <c r="K17" s="259"/>
      <c r="L17" s="258"/>
      <c r="M17" s="259"/>
      <c r="N17" s="261"/>
      <c r="O17" s="266"/>
      <c r="P17" s="258"/>
      <c r="Q17" s="259"/>
      <c r="R17" s="260"/>
      <c r="S17" s="259"/>
      <c r="T17" s="260"/>
      <c r="U17" s="259"/>
      <c r="V17" s="260"/>
      <c r="W17" s="259"/>
      <c r="X17" s="260"/>
      <c r="Y17" s="259"/>
      <c r="Z17" s="258"/>
      <c r="AA17" s="259"/>
      <c r="AB17" s="261"/>
      <c r="AC17" s="259"/>
      <c r="AD17" s="308"/>
      <c r="AE17" s="263"/>
      <c r="AF17" s="266"/>
      <c r="AG17" s="258"/>
      <c r="AH17" s="259"/>
      <c r="AI17" s="260"/>
      <c r="AJ17" s="259"/>
      <c r="AK17" s="260"/>
      <c r="AL17" s="259"/>
      <c r="AM17" s="260"/>
      <c r="AN17" s="259"/>
      <c r="AO17" s="260"/>
      <c r="AP17" s="259"/>
      <c r="AQ17" s="258"/>
      <c r="AR17" s="259"/>
      <c r="AS17" s="261"/>
      <c r="AT17" s="259"/>
      <c r="AU17" s="260"/>
      <c r="AV17" s="259"/>
      <c r="AW17" s="260"/>
      <c r="AX17" s="263"/>
      <c r="AY17" s="102"/>
      <c r="AZ17" s="105">
        <f>A17</f>
        <v>0</v>
      </c>
      <c r="BA17" s="105">
        <f>O17</f>
        <v>0</v>
      </c>
      <c r="BB17" s="105">
        <f>AF17</f>
        <v>0</v>
      </c>
    </row>
    <row r="18" spans="1:54" ht="24.95" customHeight="1" x14ac:dyDescent="0.25">
      <c r="A18" s="265"/>
      <c r="B18" s="258"/>
      <c r="C18" s="259"/>
      <c r="D18" s="260"/>
      <c r="E18" s="259"/>
      <c r="F18" s="260"/>
      <c r="G18" s="259"/>
      <c r="H18" s="260"/>
      <c r="I18" s="259"/>
      <c r="J18" s="260"/>
      <c r="K18" s="259"/>
      <c r="L18" s="258"/>
      <c r="M18" s="259"/>
      <c r="N18" s="261"/>
      <c r="O18" s="266"/>
      <c r="P18" s="258"/>
      <c r="Q18" s="259"/>
      <c r="R18" s="260"/>
      <c r="S18" s="259"/>
      <c r="T18" s="260"/>
      <c r="U18" s="259"/>
      <c r="V18" s="260"/>
      <c r="W18" s="259"/>
      <c r="X18" s="260"/>
      <c r="Y18" s="259"/>
      <c r="Z18" s="258"/>
      <c r="AA18" s="259"/>
      <c r="AB18" s="261"/>
      <c r="AC18" s="259"/>
      <c r="AD18" s="308"/>
      <c r="AE18" s="263"/>
      <c r="AF18" s="266"/>
      <c r="AG18" s="258"/>
      <c r="AH18" s="259"/>
      <c r="AI18" s="260"/>
      <c r="AJ18" s="259"/>
      <c r="AK18" s="260"/>
      <c r="AL18" s="259"/>
      <c r="AM18" s="260"/>
      <c r="AN18" s="259"/>
      <c r="AO18" s="260"/>
      <c r="AP18" s="259"/>
      <c r="AQ18" s="258"/>
      <c r="AR18" s="259"/>
      <c r="AS18" s="261"/>
      <c r="AT18" s="259"/>
      <c r="AU18" s="260"/>
      <c r="AV18" s="259"/>
      <c r="AW18" s="260"/>
      <c r="AX18" s="263"/>
      <c r="AY18" s="102"/>
      <c r="AZ18" s="105">
        <f>A18</f>
        <v>0</v>
      </c>
      <c r="BA18" s="105">
        <f>O18</f>
        <v>0</v>
      </c>
      <c r="BB18" s="105">
        <f>AF18</f>
        <v>0</v>
      </c>
    </row>
    <row r="19" spans="1:54" ht="24.95" customHeight="1" x14ac:dyDescent="0.25">
      <c r="A19" s="265"/>
      <c r="B19" s="258"/>
      <c r="C19" s="259"/>
      <c r="D19" s="260"/>
      <c r="E19" s="259"/>
      <c r="F19" s="260"/>
      <c r="G19" s="259"/>
      <c r="H19" s="260"/>
      <c r="I19" s="259"/>
      <c r="J19" s="260"/>
      <c r="K19" s="259"/>
      <c r="L19" s="258"/>
      <c r="M19" s="259"/>
      <c r="N19" s="261"/>
      <c r="O19" s="266"/>
      <c r="P19" s="258"/>
      <c r="Q19" s="259"/>
      <c r="R19" s="260"/>
      <c r="S19" s="259"/>
      <c r="T19" s="260"/>
      <c r="U19" s="259"/>
      <c r="V19" s="260"/>
      <c r="W19" s="259"/>
      <c r="X19" s="260"/>
      <c r="Y19" s="259"/>
      <c r="Z19" s="258"/>
      <c r="AA19" s="259"/>
      <c r="AB19" s="261"/>
      <c r="AC19" s="259"/>
      <c r="AD19" s="308"/>
      <c r="AE19" s="263"/>
      <c r="AF19" s="266"/>
      <c r="AG19" s="258"/>
      <c r="AH19" s="259"/>
      <c r="AI19" s="260"/>
      <c r="AJ19" s="259"/>
      <c r="AK19" s="260"/>
      <c r="AL19" s="259"/>
      <c r="AM19" s="260"/>
      <c r="AN19" s="259"/>
      <c r="AO19" s="260"/>
      <c r="AP19" s="259"/>
      <c r="AQ19" s="258"/>
      <c r="AR19" s="259"/>
      <c r="AS19" s="261"/>
      <c r="AT19" s="259"/>
      <c r="AU19" s="260"/>
      <c r="AV19" s="259"/>
      <c r="AW19" s="260"/>
      <c r="AX19" s="263"/>
      <c r="AY19" s="102"/>
      <c r="AZ19" s="105">
        <f t="shared" ref="AZ19:AZ26" si="3">A19</f>
        <v>0</v>
      </c>
      <c r="BA19" s="105">
        <f t="shared" ref="BA19:BA26" si="4">O19</f>
        <v>0</v>
      </c>
      <c r="BB19" s="105">
        <f t="shared" ref="BB19:BB26" si="5">AF19</f>
        <v>0</v>
      </c>
    </row>
    <row r="20" spans="1:54" ht="24.95" customHeight="1" x14ac:dyDescent="0.25">
      <c r="A20" s="265"/>
      <c r="B20" s="258"/>
      <c r="C20" s="259"/>
      <c r="D20" s="260"/>
      <c r="E20" s="259"/>
      <c r="F20" s="260"/>
      <c r="G20" s="259"/>
      <c r="H20" s="260"/>
      <c r="I20" s="259"/>
      <c r="J20" s="260"/>
      <c r="K20" s="259"/>
      <c r="L20" s="258"/>
      <c r="M20" s="259"/>
      <c r="N20" s="261"/>
      <c r="O20" s="266"/>
      <c r="P20" s="258"/>
      <c r="Q20" s="259"/>
      <c r="R20" s="260"/>
      <c r="S20" s="259"/>
      <c r="T20" s="260"/>
      <c r="U20" s="259"/>
      <c r="V20" s="260"/>
      <c r="W20" s="259"/>
      <c r="X20" s="260"/>
      <c r="Y20" s="259"/>
      <c r="Z20" s="258"/>
      <c r="AA20" s="259"/>
      <c r="AB20" s="261"/>
      <c r="AC20" s="259"/>
      <c r="AD20" s="308"/>
      <c r="AE20" s="263"/>
      <c r="AF20" s="266"/>
      <c r="AG20" s="258"/>
      <c r="AH20" s="259"/>
      <c r="AI20" s="260"/>
      <c r="AJ20" s="259"/>
      <c r="AK20" s="260"/>
      <c r="AL20" s="259"/>
      <c r="AM20" s="260"/>
      <c r="AN20" s="259"/>
      <c r="AO20" s="260"/>
      <c r="AP20" s="259"/>
      <c r="AQ20" s="258"/>
      <c r="AR20" s="259"/>
      <c r="AS20" s="261"/>
      <c r="AT20" s="259"/>
      <c r="AU20" s="260"/>
      <c r="AV20" s="259"/>
      <c r="AW20" s="260"/>
      <c r="AX20" s="263"/>
      <c r="AY20" s="102"/>
      <c r="AZ20" s="105">
        <f t="shared" si="3"/>
        <v>0</v>
      </c>
      <c r="BA20" s="105">
        <f t="shared" si="4"/>
        <v>0</v>
      </c>
      <c r="BB20" s="105">
        <f t="shared" si="5"/>
        <v>0</v>
      </c>
    </row>
    <row r="21" spans="1:54" ht="24.95" customHeight="1" x14ac:dyDescent="0.25">
      <c r="A21" s="265"/>
      <c r="B21" s="258"/>
      <c r="C21" s="259"/>
      <c r="D21" s="260"/>
      <c r="E21" s="259"/>
      <c r="F21" s="260"/>
      <c r="G21" s="259"/>
      <c r="H21" s="260"/>
      <c r="I21" s="259"/>
      <c r="J21" s="260"/>
      <c r="K21" s="259"/>
      <c r="L21" s="258"/>
      <c r="M21" s="259"/>
      <c r="N21" s="261"/>
      <c r="O21" s="266"/>
      <c r="P21" s="258"/>
      <c r="Q21" s="259"/>
      <c r="R21" s="260"/>
      <c r="S21" s="259"/>
      <c r="T21" s="260"/>
      <c r="U21" s="259"/>
      <c r="V21" s="260"/>
      <c r="W21" s="259"/>
      <c r="X21" s="260"/>
      <c r="Y21" s="259"/>
      <c r="Z21" s="258"/>
      <c r="AA21" s="259"/>
      <c r="AB21" s="261"/>
      <c r="AC21" s="259"/>
      <c r="AD21" s="308"/>
      <c r="AE21" s="263"/>
      <c r="AF21" s="266"/>
      <c r="AG21" s="258"/>
      <c r="AH21" s="259"/>
      <c r="AI21" s="260"/>
      <c r="AJ21" s="259"/>
      <c r="AK21" s="260"/>
      <c r="AL21" s="259"/>
      <c r="AM21" s="260"/>
      <c r="AN21" s="259"/>
      <c r="AO21" s="260"/>
      <c r="AP21" s="259"/>
      <c r="AQ21" s="258"/>
      <c r="AR21" s="259"/>
      <c r="AS21" s="261"/>
      <c r="AT21" s="259"/>
      <c r="AU21" s="260"/>
      <c r="AV21" s="259"/>
      <c r="AW21" s="260"/>
      <c r="AX21" s="263"/>
      <c r="AY21" s="102"/>
      <c r="AZ21" s="105">
        <f t="shared" si="3"/>
        <v>0</v>
      </c>
      <c r="BA21" s="105">
        <f t="shared" si="4"/>
        <v>0</v>
      </c>
      <c r="BB21" s="105">
        <f t="shared" si="5"/>
        <v>0</v>
      </c>
    </row>
    <row r="22" spans="1:54" ht="24.95" customHeight="1" x14ac:dyDescent="0.25">
      <c r="A22" s="265"/>
      <c r="B22" s="258"/>
      <c r="C22" s="259"/>
      <c r="D22" s="260"/>
      <c r="E22" s="259"/>
      <c r="F22" s="260"/>
      <c r="G22" s="259"/>
      <c r="H22" s="260"/>
      <c r="I22" s="259"/>
      <c r="J22" s="260"/>
      <c r="K22" s="259"/>
      <c r="L22" s="258"/>
      <c r="M22" s="259"/>
      <c r="N22" s="261"/>
      <c r="O22" s="266"/>
      <c r="P22" s="258"/>
      <c r="Q22" s="259"/>
      <c r="R22" s="260"/>
      <c r="S22" s="259"/>
      <c r="T22" s="260"/>
      <c r="U22" s="259"/>
      <c r="V22" s="260"/>
      <c r="W22" s="259"/>
      <c r="X22" s="260"/>
      <c r="Y22" s="259"/>
      <c r="Z22" s="258"/>
      <c r="AA22" s="259"/>
      <c r="AB22" s="261"/>
      <c r="AC22" s="259"/>
      <c r="AD22" s="308"/>
      <c r="AE22" s="263"/>
      <c r="AF22" s="266"/>
      <c r="AG22" s="258"/>
      <c r="AH22" s="259"/>
      <c r="AI22" s="260"/>
      <c r="AJ22" s="259"/>
      <c r="AK22" s="260"/>
      <c r="AL22" s="259"/>
      <c r="AM22" s="260"/>
      <c r="AN22" s="259"/>
      <c r="AO22" s="260"/>
      <c r="AP22" s="259"/>
      <c r="AQ22" s="258"/>
      <c r="AR22" s="259"/>
      <c r="AS22" s="261"/>
      <c r="AT22" s="259"/>
      <c r="AU22" s="260"/>
      <c r="AV22" s="259"/>
      <c r="AW22" s="260"/>
      <c r="AX22" s="263"/>
      <c r="AY22" s="102"/>
      <c r="AZ22" s="105">
        <f t="shared" si="3"/>
        <v>0</v>
      </c>
      <c r="BA22" s="105">
        <f t="shared" si="4"/>
        <v>0</v>
      </c>
      <c r="BB22" s="105">
        <f t="shared" si="5"/>
        <v>0</v>
      </c>
    </row>
    <row r="23" spans="1:54" ht="24.95" customHeight="1" x14ac:dyDescent="0.25">
      <c r="A23" s="265"/>
      <c r="B23" s="258"/>
      <c r="C23" s="259"/>
      <c r="D23" s="260"/>
      <c r="E23" s="259"/>
      <c r="F23" s="260"/>
      <c r="G23" s="259"/>
      <c r="H23" s="260"/>
      <c r="I23" s="259"/>
      <c r="J23" s="260"/>
      <c r="K23" s="259"/>
      <c r="L23" s="258"/>
      <c r="M23" s="259"/>
      <c r="N23" s="261"/>
      <c r="O23" s="266"/>
      <c r="P23" s="258"/>
      <c r="Q23" s="259"/>
      <c r="R23" s="260"/>
      <c r="S23" s="259"/>
      <c r="T23" s="260"/>
      <c r="U23" s="259"/>
      <c r="V23" s="260"/>
      <c r="W23" s="259"/>
      <c r="X23" s="260"/>
      <c r="Y23" s="259"/>
      <c r="Z23" s="258"/>
      <c r="AA23" s="259"/>
      <c r="AB23" s="261"/>
      <c r="AC23" s="259"/>
      <c r="AD23" s="308"/>
      <c r="AE23" s="263"/>
      <c r="AF23" s="266"/>
      <c r="AG23" s="258"/>
      <c r="AH23" s="259"/>
      <c r="AI23" s="260"/>
      <c r="AJ23" s="259"/>
      <c r="AK23" s="260"/>
      <c r="AL23" s="259"/>
      <c r="AM23" s="260"/>
      <c r="AN23" s="259"/>
      <c r="AO23" s="260"/>
      <c r="AP23" s="259"/>
      <c r="AQ23" s="258"/>
      <c r="AR23" s="259"/>
      <c r="AS23" s="261"/>
      <c r="AT23" s="259"/>
      <c r="AU23" s="260"/>
      <c r="AV23" s="259"/>
      <c r="AW23" s="260"/>
      <c r="AX23" s="263"/>
      <c r="AY23" s="102"/>
      <c r="AZ23" s="105">
        <f t="shared" si="3"/>
        <v>0</v>
      </c>
      <c r="BA23" s="105">
        <f t="shared" si="4"/>
        <v>0</v>
      </c>
      <c r="BB23" s="105">
        <f t="shared" si="5"/>
        <v>0</v>
      </c>
    </row>
    <row r="24" spans="1:54" ht="24.95" customHeight="1" x14ac:dyDescent="0.25">
      <c r="A24" s="265"/>
      <c r="B24" s="258"/>
      <c r="C24" s="259"/>
      <c r="D24" s="260"/>
      <c r="E24" s="259"/>
      <c r="F24" s="260"/>
      <c r="G24" s="259"/>
      <c r="H24" s="260"/>
      <c r="I24" s="259"/>
      <c r="J24" s="260"/>
      <c r="K24" s="259"/>
      <c r="L24" s="258"/>
      <c r="M24" s="259"/>
      <c r="N24" s="261"/>
      <c r="O24" s="266"/>
      <c r="P24" s="258"/>
      <c r="Q24" s="259"/>
      <c r="R24" s="260"/>
      <c r="S24" s="259"/>
      <c r="T24" s="260"/>
      <c r="U24" s="259"/>
      <c r="V24" s="260"/>
      <c r="W24" s="259"/>
      <c r="X24" s="260"/>
      <c r="Y24" s="259"/>
      <c r="Z24" s="258"/>
      <c r="AA24" s="259"/>
      <c r="AB24" s="261"/>
      <c r="AC24" s="259"/>
      <c r="AD24" s="308"/>
      <c r="AE24" s="263"/>
      <c r="AF24" s="266"/>
      <c r="AG24" s="258"/>
      <c r="AH24" s="259"/>
      <c r="AI24" s="260"/>
      <c r="AJ24" s="259"/>
      <c r="AK24" s="260"/>
      <c r="AL24" s="259"/>
      <c r="AM24" s="260"/>
      <c r="AN24" s="259"/>
      <c r="AO24" s="260"/>
      <c r="AP24" s="259"/>
      <c r="AQ24" s="258"/>
      <c r="AR24" s="259"/>
      <c r="AS24" s="261"/>
      <c r="AT24" s="259"/>
      <c r="AU24" s="260"/>
      <c r="AV24" s="259"/>
      <c r="AW24" s="260"/>
      <c r="AX24" s="263"/>
      <c r="AY24" s="102"/>
      <c r="AZ24" s="105">
        <f t="shared" si="3"/>
        <v>0</v>
      </c>
      <c r="BA24" s="105">
        <f t="shared" si="4"/>
        <v>0</v>
      </c>
      <c r="BB24" s="105">
        <f t="shared" si="5"/>
        <v>0</v>
      </c>
    </row>
    <row r="25" spans="1:54" ht="24.95" customHeight="1" x14ac:dyDescent="0.25">
      <c r="A25" s="265"/>
      <c r="B25" s="258"/>
      <c r="C25" s="259"/>
      <c r="D25" s="260"/>
      <c r="E25" s="259"/>
      <c r="F25" s="260"/>
      <c r="G25" s="259"/>
      <c r="H25" s="260"/>
      <c r="I25" s="259"/>
      <c r="J25" s="260"/>
      <c r="K25" s="259"/>
      <c r="L25" s="258"/>
      <c r="M25" s="259"/>
      <c r="N25" s="261"/>
      <c r="O25" s="266"/>
      <c r="P25" s="258"/>
      <c r="Q25" s="259"/>
      <c r="R25" s="260"/>
      <c r="S25" s="259"/>
      <c r="T25" s="260"/>
      <c r="U25" s="259"/>
      <c r="V25" s="260"/>
      <c r="W25" s="259"/>
      <c r="X25" s="260"/>
      <c r="Y25" s="259"/>
      <c r="Z25" s="258"/>
      <c r="AA25" s="259"/>
      <c r="AB25" s="261"/>
      <c r="AC25" s="259"/>
      <c r="AD25" s="308"/>
      <c r="AE25" s="263"/>
      <c r="AF25" s="266"/>
      <c r="AG25" s="258"/>
      <c r="AH25" s="259"/>
      <c r="AI25" s="260"/>
      <c r="AJ25" s="259"/>
      <c r="AK25" s="260"/>
      <c r="AL25" s="259"/>
      <c r="AM25" s="260"/>
      <c r="AN25" s="259"/>
      <c r="AO25" s="260"/>
      <c r="AP25" s="259"/>
      <c r="AQ25" s="258"/>
      <c r="AR25" s="259"/>
      <c r="AS25" s="261"/>
      <c r="AT25" s="259"/>
      <c r="AU25" s="260"/>
      <c r="AV25" s="259"/>
      <c r="AW25" s="260"/>
      <c r="AX25" s="263"/>
      <c r="AY25" s="102"/>
      <c r="AZ25" s="105">
        <f t="shared" si="3"/>
        <v>0</v>
      </c>
      <c r="BA25" s="105">
        <f t="shared" si="4"/>
        <v>0</v>
      </c>
      <c r="BB25" s="105">
        <f t="shared" si="5"/>
        <v>0</v>
      </c>
    </row>
    <row r="26" spans="1:54" ht="24.95" customHeight="1" x14ac:dyDescent="0.25">
      <c r="A26" s="265"/>
      <c r="B26" s="258"/>
      <c r="C26" s="259"/>
      <c r="D26" s="260"/>
      <c r="E26" s="259"/>
      <c r="F26" s="260"/>
      <c r="G26" s="259"/>
      <c r="H26" s="260"/>
      <c r="I26" s="259"/>
      <c r="J26" s="260"/>
      <c r="K26" s="259"/>
      <c r="L26" s="258"/>
      <c r="M26" s="259"/>
      <c r="N26" s="261"/>
      <c r="O26" s="266"/>
      <c r="P26" s="258"/>
      <c r="Q26" s="259"/>
      <c r="R26" s="260"/>
      <c r="S26" s="259"/>
      <c r="T26" s="260"/>
      <c r="U26" s="259"/>
      <c r="V26" s="260"/>
      <c r="W26" s="259"/>
      <c r="X26" s="260"/>
      <c r="Y26" s="259"/>
      <c r="Z26" s="258"/>
      <c r="AA26" s="259"/>
      <c r="AB26" s="261"/>
      <c r="AC26" s="259"/>
      <c r="AD26" s="308"/>
      <c r="AE26" s="263"/>
      <c r="AF26" s="266"/>
      <c r="AG26" s="258"/>
      <c r="AH26" s="259"/>
      <c r="AI26" s="260"/>
      <c r="AJ26" s="259"/>
      <c r="AK26" s="260"/>
      <c r="AL26" s="259"/>
      <c r="AM26" s="260"/>
      <c r="AN26" s="259"/>
      <c r="AO26" s="260"/>
      <c r="AP26" s="259"/>
      <c r="AQ26" s="258"/>
      <c r="AR26" s="259"/>
      <c r="AS26" s="261"/>
      <c r="AT26" s="259"/>
      <c r="AU26" s="260"/>
      <c r="AV26" s="259"/>
      <c r="AW26" s="260"/>
      <c r="AX26" s="263"/>
      <c r="AY26" s="102"/>
      <c r="AZ26" s="105">
        <f t="shared" si="3"/>
        <v>0</v>
      </c>
      <c r="BA26" s="105">
        <f t="shared" si="4"/>
        <v>0</v>
      </c>
      <c r="BB26" s="105">
        <f t="shared" si="5"/>
        <v>0</v>
      </c>
    </row>
    <row r="27" spans="1:54" ht="24.95" customHeight="1" x14ac:dyDescent="0.25">
      <c r="A27" s="265"/>
      <c r="B27" s="258"/>
      <c r="C27" s="259"/>
      <c r="D27" s="260"/>
      <c r="E27" s="259"/>
      <c r="F27" s="260"/>
      <c r="G27" s="259"/>
      <c r="H27" s="260"/>
      <c r="I27" s="259"/>
      <c r="J27" s="260"/>
      <c r="K27" s="259"/>
      <c r="L27" s="258"/>
      <c r="M27" s="259"/>
      <c r="N27" s="261"/>
      <c r="O27" s="266"/>
      <c r="P27" s="258"/>
      <c r="Q27" s="259"/>
      <c r="R27" s="260"/>
      <c r="S27" s="259"/>
      <c r="T27" s="260"/>
      <c r="U27" s="259"/>
      <c r="V27" s="260"/>
      <c r="W27" s="259"/>
      <c r="X27" s="260"/>
      <c r="Y27" s="259"/>
      <c r="Z27" s="258"/>
      <c r="AA27" s="259"/>
      <c r="AB27" s="261"/>
      <c r="AC27" s="259"/>
      <c r="AD27" s="308"/>
      <c r="AE27" s="263"/>
      <c r="AF27" s="266"/>
      <c r="AG27" s="258"/>
      <c r="AH27" s="259"/>
      <c r="AI27" s="260"/>
      <c r="AJ27" s="259"/>
      <c r="AK27" s="260"/>
      <c r="AL27" s="259"/>
      <c r="AM27" s="260"/>
      <c r="AN27" s="259"/>
      <c r="AO27" s="260"/>
      <c r="AP27" s="259"/>
      <c r="AQ27" s="258"/>
      <c r="AR27" s="259"/>
      <c r="AS27" s="261"/>
      <c r="AT27" s="259"/>
      <c r="AU27" s="260"/>
      <c r="AV27" s="259"/>
      <c r="AW27" s="260"/>
      <c r="AX27" s="263"/>
      <c r="AY27" s="102"/>
      <c r="AZ27" s="105">
        <f t="shared" si="0"/>
        <v>0</v>
      </c>
      <c r="BA27" s="105">
        <f t="shared" si="1"/>
        <v>0</v>
      </c>
      <c r="BB27" s="105">
        <f t="shared" si="2"/>
        <v>0</v>
      </c>
    </row>
    <row r="28" spans="1:54" ht="24.95" customHeight="1" x14ac:dyDescent="0.25">
      <c r="A28" s="265"/>
      <c r="B28" s="258"/>
      <c r="C28" s="259"/>
      <c r="D28" s="260"/>
      <c r="E28" s="259"/>
      <c r="F28" s="260"/>
      <c r="G28" s="259"/>
      <c r="H28" s="260"/>
      <c r="I28" s="259"/>
      <c r="J28" s="260"/>
      <c r="K28" s="259"/>
      <c r="L28" s="258"/>
      <c r="M28" s="259"/>
      <c r="N28" s="261"/>
      <c r="O28" s="266"/>
      <c r="P28" s="258"/>
      <c r="Q28" s="259"/>
      <c r="R28" s="260"/>
      <c r="S28" s="259"/>
      <c r="T28" s="260"/>
      <c r="U28" s="259"/>
      <c r="V28" s="260"/>
      <c r="W28" s="259"/>
      <c r="X28" s="260"/>
      <c r="Y28" s="259"/>
      <c r="Z28" s="258"/>
      <c r="AA28" s="259"/>
      <c r="AB28" s="261"/>
      <c r="AC28" s="259"/>
      <c r="AD28" s="308"/>
      <c r="AE28" s="263"/>
      <c r="AF28" s="266"/>
      <c r="AG28" s="258"/>
      <c r="AH28" s="259"/>
      <c r="AI28" s="260"/>
      <c r="AJ28" s="259"/>
      <c r="AK28" s="260"/>
      <c r="AL28" s="259"/>
      <c r="AM28" s="260"/>
      <c r="AN28" s="259"/>
      <c r="AO28" s="260"/>
      <c r="AP28" s="259"/>
      <c r="AQ28" s="258"/>
      <c r="AR28" s="259"/>
      <c r="AS28" s="261"/>
      <c r="AT28" s="259"/>
      <c r="AU28" s="260"/>
      <c r="AV28" s="259"/>
      <c r="AW28" s="260"/>
      <c r="AX28" s="263"/>
      <c r="AY28" s="102"/>
      <c r="AZ28" s="105">
        <f t="shared" si="0"/>
        <v>0</v>
      </c>
      <c r="BA28" s="105">
        <f t="shared" si="1"/>
        <v>0</v>
      </c>
      <c r="BB28" s="105">
        <f t="shared" si="2"/>
        <v>0</v>
      </c>
    </row>
    <row r="29" spans="1:54" ht="24.95" customHeight="1" x14ac:dyDescent="0.25">
      <c r="A29" s="265"/>
      <c r="B29" s="258"/>
      <c r="C29" s="259"/>
      <c r="D29" s="260"/>
      <c r="E29" s="259"/>
      <c r="F29" s="260"/>
      <c r="G29" s="259"/>
      <c r="H29" s="260"/>
      <c r="I29" s="259"/>
      <c r="J29" s="260"/>
      <c r="K29" s="259"/>
      <c r="L29" s="258"/>
      <c r="M29" s="259"/>
      <c r="N29" s="261"/>
      <c r="O29" s="266"/>
      <c r="P29" s="258"/>
      <c r="Q29" s="259"/>
      <c r="R29" s="260"/>
      <c r="S29" s="259"/>
      <c r="T29" s="260"/>
      <c r="U29" s="259"/>
      <c r="V29" s="260"/>
      <c r="W29" s="259"/>
      <c r="X29" s="260"/>
      <c r="Y29" s="259"/>
      <c r="Z29" s="258"/>
      <c r="AA29" s="259"/>
      <c r="AB29" s="261"/>
      <c r="AC29" s="259"/>
      <c r="AD29" s="308"/>
      <c r="AE29" s="263"/>
      <c r="AF29" s="266"/>
      <c r="AG29" s="258"/>
      <c r="AH29" s="259"/>
      <c r="AI29" s="260"/>
      <c r="AJ29" s="259"/>
      <c r="AK29" s="260"/>
      <c r="AL29" s="259"/>
      <c r="AM29" s="260"/>
      <c r="AN29" s="259"/>
      <c r="AO29" s="260"/>
      <c r="AP29" s="259"/>
      <c r="AQ29" s="258"/>
      <c r="AR29" s="259"/>
      <c r="AS29" s="261"/>
      <c r="AT29" s="259"/>
      <c r="AU29" s="260"/>
      <c r="AV29" s="259"/>
      <c r="AW29" s="260"/>
      <c r="AX29" s="263"/>
      <c r="AY29" s="102"/>
      <c r="AZ29" s="105">
        <f t="shared" si="0"/>
        <v>0</v>
      </c>
      <c r="BA29" s="105">
        <f t="shared" si="1"/>
        <v>0</v>
      </c>
      <c r="BB29" s="105">
        <f t="shared" si="2"/>
        <v>0</v>
      </c>
    </row>
    <row r="30" spans="1:54" ht="24.95" customHeight="1" x14ac:dyDescent="0.25">
      <c r="A30" s="265"/>
      <c r="B30" s="258"/>
      <c r="C30" s="259"/>
      <c r="D30" s="260"/>
      <c r="E30" s="259"/>
      <c r="F30" s="260"/>
      <c r="G30" s="259"/>
      <c r="H30" s="260"/>
      <c r="I30" s="259"/>
      <c r="J30" s="260"/>
      <c r="K30" s="259"/>
      <c r="L30" s="258"/>
      <c r="M30" s="259"/>
      <c r="N30" s="261"/>
      <c r="O30" s="266"/>
      <c r="P30" s="258"/>
      <c r="Q30" s="259"/>
      <c r="R30" s="260"/>
      <c r="S30" s="259"/>
      <c r="T30" s="260"/>
      <c r="U30" s="259"/>
      <c r="V30" s="260"/>
      <c r="W30" s="259"/>
      <c r="X30" s="260"/>
      <c r="Y30" s="259"/>
      <c r="Z30" s="258"/>
      <c r="AA30" s="259"/>
      <c r="AB30" s="261"/>
      <c r="AC30" s="259"/>
      <c r="AD30" s="308"/>
      <c r="AE30" s="263"/>
      <c r="AF30" s="266"/>
      <c r="AG30" s="258"/>
      <c r="AH30" s="259"/>
      <c r="AI30" s="260"/>
      <c r="AJ30" s="259"/>
      <c r="AK30" s="260"/>
      <c r="AL30" s="259"/>
      <c r="AM30" s="260"/>
      <c r="AN30" s="259"/>
      <c r="AO30" s="260"/>
      <c r="AP30" s="259"/>
      <c r="AQ30" s="258"/>
      <c r="AR30" s="259"/>
      <c r="AS30" s="261"/>
      <c r="AT30" s="259"/>
      <c r="AU30" s="260"/>
      <c r="AV30" s="259"/>
      <c r="AW30" s="260"/>
      <c r="AX30" s="263"/>
      <c r="AY30" s="102"/>
      <c r="AZ30" s="105">
        <f t="shared" si="0"/>
        <v>0</v>
      </c>
      <c r="BA30" s="105">
        <f t="shared" si="1"/>
        <v>0</v>
      </c>
      <c r="BB30" s="105">
        <f t="shared" si="2"/>
        <v>0</v>
      </c>
    </row>
    <row r="31" spans="1:54" ht="24.95" customHeight="1" x14ac:dyDescent="0.25">
      <c r="A31" s="265"/>
      <c r="B31" s="258"/>
      <c r="C31" s="259"/>
      <c r="D31" s="260"/>
      <c r="E31" s="259"/>
      <c r="F31" s="260"/>
      <c r="G31" s="259"/>
      <c r="H31" s="260"/>
      <c r="I31" s="259"/>
      <c r="J31" s="260"/>
      <c r="K31" s="259"/>
      <c r="L31" s="258"/>
      <c r="M31" s="259"/>
      <c r="N31" s="261"/>
      <c r="O31" s="266"/>
      <c r="P31" s="258"/>
      <c r="Q31" s="259"/>
      <c r="R31" s="260"/>
      <c r="S31" s="259"/>
      <c r="T31" s="260"/>
      <c r="U31" s="259"/>
      <c r="V31" s="260"/>
      <c r="W31" s="259"/>
      <c r="X31" s="260"/>
      <c r="Y31" s="259"/>
      <c r="Z31" s="258"/>
      <c r="AA31" s="259"/>
      <c r="AB31" s="261"/>
      <c r="AC31" s="259"/>
      <c r="AD31" s="308"/>
      <c r="AE31" s="263"/>
      <c r="AF31" s="266"/>
      <c r="AG31" s="258"/>
      <c r="AH31" s="259"/>
      <c r="AI31" s="260"/>
      <c r="AJ31" s="259"/>
      <c r="AK31" s="260"/>
      <c r="AL31" s="259"/>
      <c r="AM31" s="260"/>
      <c r="AN31" s="259"/>
      <c r="AO31" s="260"/>
      <c r="AP31" s="259"/>
      <c r="AQ31" s="258"/>
      <c r="AR31" s="259"/>
      <c r="AS31" s="261"/>
      <c r="AT31" s="259"/>
      <c r="AU31" s="260"/>
      <c r="AV31" s="259"/>
      <c r="AW31" s="260"/>
      <c r="AX31" s="263"/>
      <c r="AY31" s="102"/>
      <c r="AZ31" s="105">
        <f t="shared" si="0"/>
        <v>0</v>
      </c>
      <c r="BA31" s="105">
        <f t="shared" si="1"/>
        <v>0</v>
      </c>
      <c r="BB31" s="105">
        <f t="shared" si="2"/>
        <v>0</v>
      </c>
    </row>
    <row r="32" spans="1:54" ht="24.95" customHeight="1" x14ac:dyDescent="0.25">
      <c r="A32" s="265"/>
      <c r="B32" s="258"/>
      <c r="C32" s="259"/>
      <c r="D32" s="260"/>
      <c r="E32" s="259"/>
      <c r="F32" s="260"/>
      <c r="G32" s="259"/>
      <c r="H32" s="260"/>
      <c r="I32" s="259"/>
      <c r="J32" s="260"/>
      <c r="K32" s="259"/>
      <c r="L32" s="258"/>
      <c r="M32" s="259"/>
      <c r="N32" s="261"/>
      <c r="O32" s="266"/>
      <c r="P32" s="258"/>
      <c r="Q32" s="259"/>
      <c r="R32" s="260"/>
      <c r="S32" s="259"/>
      <c r="T32" s="260"/>
      <c r="U32" s="259"/>
      <c r="V32" s="260"/>
      <c r="W32" s="259"/>
      <c r="X32" s="260"/>
      <c r="Y32" s="259"/>
      <c r="Z32" s="258"/>
      <c r="AA32" s="259"/>
      <c r="AB32" s="261"/>
      <c r="AC32" s="259"/>
      <c r="AD32" s="308"/>
      <c r="AE32" s="263"/>
      <c r="AF32" s="266"/>
      <c r="AG32" s="258"/>
      <c r="AH32" s="259"/>
      <c r="AI32" s="260"/>
      <c r="AJ32" s="259"/>
      <c r="AK32" s="260"/>
      <c r="AL32" s="259"/>
      <c r="AM32" s="260"/>
      <c r="AN32" s="259"/>
      <c r="AO32" s="260"/>
      <c r="AP32" s="259"/>
      <c r="AQ32" s="258"/>
      <c r="AR32" s="259"/>
      <c r="AS32" s="261"/>
      <c r="AT32" s="259"/>
      <c r="AU32" s="260"/>
      <c r="AV32" s="259"/>
      <c r="AW32" s="260"/>
      <c r="AX32" s="263"/>
      <c r="AY32" s="102"/>
      <c r="AZ32" s="105">
        <f t="shared" si="0"/>
        <v>0</v>
      </c>
      <c r="BA32" s="105">
        <f t="shared" si="1"/>
        <v>0</v>
      </c>
      <c r="BB32" s="105">
        <f t="shared" si="2"/>
        <v>0</v>
      </c>
    </row>
    <row r="33" spans="1:54" ht="24.95" customHeight="1" x14ac:dyDescent="0.25">
      <c r="A33" s="265"/>
      <c r="B33" s="258"/>
      <c r="C33" s="259"/>
      <c r="D33" s="260"/>
      <c r="E33" s="259"/>
      <c r="F33" s="260"/>
      <c r="G33" s="259"/>
      <c r="H33" s="260"/>
      <c r="I33" s="259"/>
      <c r="J33" s="260"/>
      <c r="K33" s="259"/>
      <c r="L33" s="258"/>
      <c r="M33" s="259"/>
      <c r="N33" s="261"/>
      <c r="O33" s="266"/>
      <c r="P33" s="258"/>
      <c r="Q33" s="259"/>
      <c r="R33" s="260"/>
      <c r="S33" s="259"/>
      <c r="T33" s="260"/>
      <c r="U33" s="259"/>
      <c r="V33" s="260"/>
      <c r="W33" s="259"/>
      <c r="X33" s="260"/>
      <c r="Y33" s="259"/>
      <c r="Z33" s="258"/>
      <c r="AA33" s="259"/>
      <c r="AB33" s="261"/>
      <c r="AC33" s="259"/>
      <c r="AD33" s="308"/>
      <c r="AE33" s="263"/>
      <c r="AF33" s="266"/>
      <c r="AG33" s="258"/>
      <c r="AH33" s="259"/>
      <c r="AI33" s="260"/>
      <c r="AJ33" s="259"/>
      <c r="AK33" s="260"/>
      <c r="AL33" s="259"/>
      <c r="AM33" s="260"/>
      <c r="AN33" s="259"/>
      <c r="AO33" s="260"/>
      <c r="AP33" s="259"/>
      <c r="AQ33" s="258"/>
      <c r="AR33" s="259"/>
      <c r="AS33" s="261"/>
      <c r="AT33" s="259"/>
      <c r="AU33" s="260"/>
      <c r="AV33" s="259"/>
      <c r="AW33" s="260"/>
      <c r="AX33" s="263"/>
      <c r="AY33" s="102"/>
      <c r="AZ33" s="105">
        <f t="shared" si="0"/>
        <v>0</v>
      </c>
      <c r="BA33" s="105">
        <f t="shared" si="1"/>
        <v>0</v>
      </c>
      <c r="BB33" s="105">
        <f t="shared" si="2"/>
        <v>0</v>
      </c>
    </row>
    <row r="34" spans="1:54" ht="24.95" customHeight="1" x14ac:dyDescent="0.25">
      <c r="A34" s="265"/>
      <c r="B34" s="258"/>
      <c r="C34" s="259"/>
      <c r="D34" s="260"/>
      <c r="E34" s="259"/>
      <c r="F34" s="260"/>
      <c r="G34" s="259"/>
      <c r="H34" s="260"/>
      <c r="I34" s="259"/>
      <c r="J34" s="260"/>
      <c r="K34" s="259"/>
      <c r="L34" s="258"/>
      <c r="M34" s="259"/>
      <c r="N34" s="261"/>
      <c r="O34" s="266"/>
      <c r="P34" s="258"/>
      <c r="Q34" s="259"/>
      <c r="R34" s="260"/>
      <c r="S34" s="259"/>
      <c r="T34" s="260"/>
      <c r="U34" s="259"/>
      <c r="V34" s="260"/>
      <c r="W34" s="259"/>
      <c r="X34" s="260"/>
      <c r="Y34" s="259"/>
      <c r="Z34" s="258"/>
      <c r="AA34" s="259"/>
      <c r="AB34" s="261"/>
      <c r="AC34" s="259"/>
      <c r="AD34" s="308"/>
      <c r="AE34" s="263"/>
      <c r="AF34" s="266"/>
      <c r="AG34" s="258"/>
      <c r="AH34" s="259"/>
      <c r="AI34" s="260"/>
      <c r="AJ34" s="259"/>
      <c r="AK34" s="260"/>
      <c r="AL34" s="259"/>
      <c r="AM34" s="260"/>
      <c r="AN34" s="259"/>
      <c r="AO34" s="260"/>
      <c r="AP34" s="259"/>
      <c r="AQ34" s="258"/>
      <c r="AR34" s="259"/>
      <c r="AS34" s="261"/>
      <c r="AT34" s="259"/>
      <c r="AU34" s="260"/>
      <c r="AV34" s="259"/>
      <c r="AW34" s="260"/>
      <c r="AX34" s="263"/>
      <c r="AY34" s="102"/>
      <c r="AZ34" s="105">
        <f>A34</f>
        <v>0</v>
      </c>
      <c r="BA34" s="105">
        <f>O34</f>
        <v>0</v>
      </c>
      <c r="BB34" s="105">
        <f>AF34</f>
        <v>0</v>
      </c>
    </row>
    <row r="35" spans="1:54" ht="24.95" customHeight="1" x14ac:dyDescent="0.25">
      <c r="A35" s="265"/>
      <c r="B35" s="258"/>
      <c r="C35" s="259"/>
      <c r="D35" s="260"/>
      <c r="E35" s="259"/>
      <c r="F35" s="260"/>
      <c r="G35" s="259"/>
      <c r="H35" s="260"/>
      <c r="I35" s="259"/>
      <c r="J35" s="260"/>
      <c r="K35" s="259"/>
      <c r="L35" s="258"/>
      <c r="M35" s="259"/>
      <c r="N35" s="261"/>
      <c r="O35" s="266"/>
      <c r="P35" s="258"/>
      <c r="Q35" s="259"/>
      <c r="R35" s="260"/>
      <c r="S35" s="259"/>
      <c r="T35" s="260"/>
      <c r="U35" s="259"/>
      <c r="V35" s="260"/>
      <c r="W35" s="259"/>
      <c r="X35" s="260"/>
      <c r="Y35" s="259"/>
      <c r="Z35" s="258"/>
      <c r="AA35" s="259"/>
      <c r="AB35" s="261"/>
      <c r="AC35" s="259"/>
      <c r="AD35" s="308"/>
      <c r="AE35" s="263"/>
      <c r="AF35" s="266"/>
      <c r="AG35" s="258"/>
      <c r="AH35" s="259"/>
      <c r="AI35" s="260"/>
      <c r="AJ35" s="259"/>
      <c r="AK35" s="260"/>
      <c r="AL35" s="259"/>
      <c r="AM35" s="260"/>
      <c r="AN35" s="259"/>
      <c r="AO35" s="260"/>
      <c r="AP35" s="259"/>
      <c r="AQ35" s="258"/>
      <c r="AR35" s="259"/>
      <c r="AS35" s="261"/>
      <c r="AT35" s="259"/>
      <c r="AU35" s="260"/>
      <c r="AV35" s="259"/>
      <c r="AW35" s="260"/>
      <c r="AX35" s="263"/>
      <c r="AY35" s="102"/>
      <c r="AZ35" s="105">
        <f>A35</f>
        <v>0</v>
      </c>
      <c r="BA35" s="105">
        <f>O35</f>
        <v>0</v>
      </c>
      <c r="BB35" s="105">
        <f>AF35</f>
        <v>0</v>
      </c>
    </row>
    <row r="36" spans="1:54" ht="24.95" customHeight="1" x14ac:dyDescent="0.25">
      <c r="A36" s="265"/>
      <c r="B36" s="258"/>
      <c r="C36" s="259"/>
      <c r="D36" s="260"/>
      <c r="E36" s="259"/>
      <c r="F36" s="260"/>
      <c r="G36" s="259"/>
      <c r="H36" s="260"/>
      <c r="I36" s="259"/>
      <c r="J36" s="260"/>
      <c r="K36" s="259"/>
      <c r="L36" s="258"/>
      <c r="M36" s="259"/>
      <c r="N36" s="261"/>
      <c r="O36" s="266"/>
      <c r="P36" s="258"/>
      <c r="Q36" s="259"/>
      <c r="R36" s="260"/>
      <c r="S36" s="259"/>
      <c r="T36" s="260"/>
      <c r="U36" s="259"/>
      <c r="V36" s="260"/>
      <c r="W36" s="259"/>
      <c r="X36" s="260"/>
      <c r="Y36" s="259"/>
      <c r="Z36" s="258"/>
      <c r="AA36" s="259"/>
      <c r="AB36" s="261"/>
      <c r="AC36" s="259"/>
      <c r="AD36" s="308"/>
      <c r="AE36" s="263"/>
      <c r="AF36" s="266"/>
      <c r="AG36" s="258"/>
      <c r="AH36" s="259"/>
      <c r="AI36" s="260"/>
      <c r="AJ36" s="259"/>
      <c r="AK36" s="260"/>
      <c r="AL36" s="259"/>
      <c r="AM36" s="260"/>
      <c r="AN36" s="259"/>
      <c r="AO36" s="260"/>
      <c r="AP36" s="259"/>
      <c r="AQ36" s="258"/>
      <c r="AR36" s="259"/>
      <c r="AS36" s="261"/>
      <c r="AT36" s="259"/>
      <c r="AU36" s="260"/>
      <c r="AV36" s="259"/>
      <c r="AW36" s="260"/>
      <c r="AX36" s="263"/>
      <c r="AY36" s="102"/>
      <c r="AZ36" s="105">
        <f>A36</f>
        <v>0</v>
      </c>
      <c r="BA36" s="105">
        <f>O36</f>
        <v>0</v>
      </c>
      <c r="BB36" s="105">
        <f>AF36</f>
        <v>0</v>
      </c>
    </row>
    <row r="37" spans="1:54" ht="24.95" customHeight="1" x14ac:dyDescent="0.25">
      <c r="A37" s="265"/>
      <c r="B37" s="258"/>
      <c r="C37" s="259"/>
      <c r="D37" s="260"/>
      <c r="E37" s="259"/>
      <c r="F37" s="260"/>
      <c r="G37" s="259"/>
      <c r="H37" s="260"/>
      <c r="I37" s="259"/>
      <c r="J37" s="260"/>
      <c r="K37" s="259"/>
      <c r="L37" s="258"/>
      <c r="M37" s="259"/>
      <c r="N37" s="261"/>
      <c r="O37" s="266"/>
      <c r="P37" s="258"/>
      <c r="Q37" s="259"/>
      <c r="R37" s="260"/>
      <c r="S37" s="259"/>
      <c r="T37" s="260"/>
      <c r="U37" s="259"/>
      <c r="V37" s="260"/>
      <c r="W37" s="259"/>
      <c r="X37" s="260"/>
      <c r="Y37" s="259"/>
      <c r="Z37" s="258"/>
      <c r="AA37" s="259"/>
      <c r="AB37" s="261"/>
      <c r="AC37" s="259"/>
      <c r="AD37" s="308"/>
      <c r="AE37" s="263"/>
      <c r="AF37" s="266"/>
      <c r="AG37" s="258"/>
      <c r="AH37" s="259"/>
      <c r="AI37" s="260"/>
      <c r="AJ37" s="259"/>
      <c r="AK37" s="260"/>
      <c r="AL37" s="259"/>
      <c r="AM37" s="260"/>
      <c r="AN37" s="259"/>
      <c r="AO37" s="260"/>
      <c r="AP37" s="259"/>
      <c r="AQ37" s="258"/>
      <c r="AR37" s="259"/>
      <c r="AS37" s="261"/>
      <c r="AT37" s="259"/>
      <c r="AU37" s="260"/>
      <c r="AV37" s="259"/>
      <c r="AW37" s="260"/>
      <c r="AX37" s="263"/>
      <c r="AY37" s="102"/>
      <c r="AZ37" s="105">
        <f>A37</f>
        <v>0</v>
      </c>
      <c r="BA37" s="105">
        <f>O37</f>
        <v>0</v>
      </c>
      <c r="BB37" s="105">
        <f>AF37</f>
        <v>0</v>
      </c>
    </row>
    <row r="38" spans="1:54" ht="24.95" customHeight="1" x14ac:dyDescent="0.25">
      <c r="A38" s="265"/>
      <c r="B38" s="258"/>
      <c r="C38" s="259"/>
      <c r="D38" s="260"/>
      <c r="E38" s="259"/>
      <c r="F38" s="260"/>
      <c r="G38" s="259"/>
      <c r="H38" s="260"/>
      <c r="I38" s="259"/>
      <c r="J38" s="260"/>
      <c r="K38" s="259"/>
      <c r="L38" s="258"/>
      <c r="M38" s="259"/>
      <c r="N38" s="261"/>
      <c r="O38" s="266"/>
      <c r="P38" s="258"/>
      <c r="Q38" s="259"/>
      <c r="R38" s="260"/>
      <c r="S38" s="259"/>
      <c r="T38" s="260"/>
      <c r="U38" s="259"/>
      <c r="V38" s="260"/>
      <c r="W38" s="259"/>
      <c r="X38" s="260"/>
      <c r="Y38" s="259"/>
      <c r="Z38" s="258"/>
      <c r="AA38" s="259"/>
      <c r="AB38" s="260"/>
      <c r="AC38" s="259"/>
      <c r="AD38" s="308"/>
      <c r="AE38" s="263"/>
      <c r="AF38" s="266"/>
      <c r="AG38" s="258"/>
      <c r="AH38" s="259"/>
      <c r="AI38" s="260"/>
      <c r="AJ38" s="259"/>
      <c r="AK38" s="260"/>
      <c r="AL38" s="259"/>
      <c r="AM38" s="260"/>
      <c r="AN38" s="259"/>
      <c r="AO38" s="260"/>
      <c r="AP38" s="259"/>
      <c r="AQ38" s="260"/>
      <c r="AR38" s="259"/>
      <c r="AS38" s="260"/>
      <c r="AT38" s="259"/>
      <c r="AU38" s="260"/>
      <c r="AV38" s="259"/>
      <c r="AW38" s="260"/>
      <c r="AX38" s="263"/>
      <c r="AY38" s="102"/>
      <c r="AZ38" s="105">
        <f>A38</f>
        <v>0</v>
      </c>
      <c r="BA38" s="105">
        <f>O38</f>
        <v>0</v>
      </c>
      <c r="BB38" s="105">
        <f>AF38</f>
        <v>0</v>
      </c>
    </row>
    <row r="39" spans="1:54" ht="24.95" customHeight="1" x14ac:dyDescent="0.25">
      <c r="A39" s="265"/>
      <c r="B39" s="258"/>
      <c r="C39" s="259"/>
      <c r="D39" s="260"/>
      <c r="E39" s="259"/>
      <c r="F39" s="260"/>
      <c r="G39" s="259"/>
      <c r="H39" s="260"/>
      <c r="I39" s="259"/>
      <c r="J39" s="260"/>
      <c r="K39" s="259"/>
      <c r="L39" s="258"/>
      <c r="M39" s="259"/>
      <c r="N39" s="261"/>
      <c r="O39" s="266"/>
      <c r="P39" s="258"/>
      <c r="Q39" s="259"/>
      <c r="R39" s="260"/>
      <c r="S39" s="259"/>
      <c r="T39" s="260"/>
      <c r="U39" s="259"/>
      <c r="V39" s="260"/>
      <c r="W39" s="259"/>
      <c r="X39" s="260"/>
      <c r="Y39" s="259"/>
      <c r="Z39" s="258"/>
      <c r="AA39" s="259"/>
      <c r="AB39" s="260"/>
      <c r="AC39" s="259"/>
      <c r="AD39" s="308"/>
      <c r="AE39" s="263"/>
      <c r="AF39" s="266"/>
      <c r="AG39" s="258"/>
      <c r="AH39" s="259"/>
      <c r="AI39" s="260"/>
      <c r="AJ39" s="259"/>
      <c r="AK39" s="260"/>
      <c r="AL39" s="259"/>
      <c r="AM39" s="260"/>
      <c r="AN39" s="259"/>
      <c r="AO39" s="260"/>
      <c r="AP39" s="259"/>
      <c r="AQ39" s="260"/>
      <c r="AR39" s="259"/>
      <c r="AS39" s="260"/>
      <c r="AT39" s="259"/>
      <c r="AU39" s="260"/>
      <c r="AV39" s="259"/>
      <c r="AW39" s="260"/>
      <c r="AX39" s="263"/>
      <c r="AY39" s="102"/>
      <c r="AZ39" s="105">
        <f t="shared" si="0"/>
        <v>0</v>
      </c>
      <c r="BA39" s="105">
        <f t="shared" si="1"/>
        <v>0</v>
      </c>
      <c r="BB39" s="105">
        <f t="shared" si="2"/>
        <v>0</v>
      </c>
    </row>
    <row r="40" spans="1:54" ht="24.95" customHeight="1" x14ac:dyDescent="0.25">
      <c r="A40" s="265"/>
      <c r="B40" s="258"/>
      <c r="C40" s="259"/>
      <c r="D40" s="260"/>
      <c r="E40" s="259"/>
      <c r="F40" s="260"/>
      <c r="G40" s="259"/>
      <c r="H40" s="260"/>
      <c r="I40" s="259"/>
      <c r="J40" s="260"/>
      <c r="K40" s="259"/>
      <c r="L40" s="258"/>
      <c r="M40" s="259"/>
      <c r="N40" s="261"/>
      <c r="O40" s="266"/>
      <c r="P40" s="258"/>
      <c r="Q40" s="259"/>
      <c r="R40" s="260"/>
      <c r="S40" s="259"/>
      <c r="T40" s="260"/>
      <c r="U40" s="259"/>
      <c r="V40" s="260"/>
      <c r="W40" s="259"/>
      <c r="X40" s="260"/>
      <c r="Y40" s="259"/>
      <c r="Z40" s="258"/>
      <c r="AA40" s="259"/>
      <c r="AB40" s="260"/>
      <c r="AC40" s="259"/>
      <c r="AD40" s="308"/>
      <c r="AE40" s="263"/>
      <c r="AF40" s="266"/>
      <c r="AG40" s="258"/>
      <c r="AH40" s="259"/>
      <c r="AI40" s="260"/>
      <c r="AJ40" s="259"/>
      <c r="AK40" s="260"/>
      <c r="AL40" s="259"/>
      <c r="AM40" s="260"/>
      <c r="AN40" s="259"/>
      <c r="AO40" s="260"/>
      <c r="AP40" s="259"/>
      <c r="AQ40" s="260"/>
      <c r="AR40" s="259"/>
      <c r="AS40" s="260"/>
      <c r="AT40" s="259"/>
      <c r="AU40" s="260"/>
      <c r="AV40" s="259"/>
      <c r="AW40" s="260"/>
      <c r="AX40" s="263"/>
      <c r="AY40" s="102"/>
      <c r="AZ40" s="105">
        <f t="shared" si="0"/>
        <v>0</v>
      </c>
      <c r="BA40" s="105">
        <f t="shared" si="1"/>
        <v>0</v>
      </c>
      <c r="BB40" s="105">
        <f t="shared" si="2"/>
        <v>0</v>
      </c>
    </row>
    <row r="41" spans="1:54" ht="24.95" customHeight="1" x14ac:dyDescent="0.25">
      <c r="A41" s="265"/>
      <c r="B41" s="258"/>
      <c r="C41" s="259"/>
      <c r="D41" s="260"/>
      <c r="E41" s="259"/>
      <c r="F41" s="260"/>
      <c r="G41" s="259"/>
      <c r="H41" s="260"/>
      <c r="I41" s="259"/>
      <c r="J41" s="260"/>
      <c r="K41" s="259"/>
      <c r="L41" s="258"/>
      <c r="M41" s="259"/>
      <c r="N41" s="261"/>
      <c r="O41" s="266"/>
      <c r="P41" s="258"/>
      <c r="Q41" s="259"/>
      <c r="R41" s="260"/>
      <c r="S41" s="259"/>
      <c r="T41" s="260"/>
      <c r="U41" s="259"/>
      <c r="V41" s="260"/>
      <c r="W41" s="259"/>
      <c r="X41" s="260"/>
      <c r="Y41" s="259"/>
      <c r="Z41" s="258"/>
      <c r="AA41" s="259"/>
      <c r="AB41" s="260"/>
      <c r="AC41" s="259"/>
      <c r="AD41" s="308"/>
      <c r="AE41" s="263"/>
      <c r="AF41" s="266"/>
      <c r="AG41" s="258"/>
      <c r="AH41" s="259"/>
      <c r="AI41" s="260"/>
      <c r="AJ41" s="259"/>
      <c r="AK41" s="260"/>
      <c r="AL41" s="259"/>
      <c r="AM41" s="260"/>
      <c r="AN41" s="259"/>
      <c r="AO41" s="260"/>
      <c r="AP41" s="259"/>
      <c r="AQ41" s="260"/>
      <c r="AR41" s="259"/>
      <c r="AS41" s="260"/>
      <c r="AT41" s="259"/>
      <c r="AU41" s="260"/>
      <c r="AV41" s="259"/>
      <c r="AW41" s="260"/>
      <c r="AX41" s="263"/>
      <c r="AY41" s="102"/>
      <c r="AZ41" s="105">
        <f t="shared" si="0"/>
        <v>0</v>
      </c>
      <c r="BA41" s="105">
        <f t="shared" si="1"/>
        <v>0</v>
      </c>
      <c r="BB41" s="105">
        <f t="shared" si="2"/>
        <v>0</v>
      </c>
    </row>
    <row r="42" spans="1:54" ht="24.95" customHeight="1" x14ac:dyDescent="0.25">
      <c r="A42" s="265"/>
      <c r="B42" s="258"/>
      <c r="C42" s="259"/>
      <c r="D42" s="260"/>
      <c r="E42" s="259"/>
      <c r="F42" s="260"/>
      <c r="G42" s="259"/>
      <c r="H42" s="260"/>
      <c r="I42" s="259"/>
      <c r="J42" s="260"/>
      <c r="K42" s="259"/>
      <c r="L42" s="258"/>
      <c r="M42" s="259"/>
      <c r="N42" s="261"/>
      <c r="O42" s="266"/>
      <c r="P42" s="258"/>
      <c r="Q42" s="259"/>
      <c r="R42" s="260"/>
      <c r="S42" s="259"/>
      <c r="T42" s="260"/>
      <c r="U42" s="259"/>
      <c r="V42" s="260"/>
      <c r="W42" s="259"/>
      <c r="X42" s="260"/>
      <c r="Y42" s="259"/>
      <c r="Z42" s="258"/>
      <c r="AA42" s="259"/>
      <c r="AB42" s="260"/>
      <c r="AC42" s="259"/>
      <c r="AD42" s="308"/>
      <c r="AE42" s="263"/>
      <c r="AF42" s="266"/>
      <c r="AG42" s="258"/>
      <c r="AH42" s="259"/>
      <c r="AI42" s="260"/>
      <c r="AJ42" s="259"/>
      <c r="AK42" s="260"/>
      <c r="AL42" s="259"/>
      <c r="AM42" s="260"/>
      <c r="AN42" s="259"/>
      <c r="AO42" s="260"/>
      <c r="AP42" s="259"/>
      <c r="AQ42" s="260"/>
      <c r="AR42" s="259"/>
      <c r="AS42" s="260"/>
      <c r="AT42" s="259"/>
      <c r="AU42" s="260"/>
      <c r="AV42" s="259"/>
      <c r="AW42" s="260"/>
      <c r="AX42" s="263"/>
      <c r="AY42" s="102"/>
      <c r="AZ42" s="105">
        <f t="shared" si="0"/>
        <v>0</v>
      </c>
      <c r="BA42" s="105">
        <f t="shared" si="1"/>
        <v>0</v>
      </c>
      <c r="BB42" s="105">
        <f t="shared" si="2"/>
        <v>0</v>
      </c>
    </row>
    <row r="43" spans="1:54" ht="24.95" customHeight="1" x14ac:dyDescent="0.25">
      <c r="A43" s="265"/>
      <c r="B43" s="258"/>
      <c r="C43" s="259"/>
      <c r="D43" s="260"/>
      <c r="E43" s="259"/>
      <c r="F43" s="260"/>
      <c r="G43" s="259"/>
      <c r="H43" s="260"/>
      <c r="I43" s="259"/>
      <c r="J43" s="260"/>
      <c r="K43" s="259"/>
      <c r="L43" s="258"/>
      <c r="M43" s="259"/>
      <c r="N43" s="261"/>
      <c r="O43" s="266"/>
      <c r="P43" s="258"/>
      <c r="Q43" s="259"/>
      <c r="R43" s="260"/>
      <c r="S43" s="259"/>
      <c r="T43" s="260"/>
      <c r="U43" s="259"/>
      <c r="V43" s="260"/>
      <c r="W43" s="259"/>
      <c r="X43" s="260"/>
      <c r="Y43" s="259"/>
      <c r="Z43" s="258"/>
      <c r="AA43" s="259"/>
      <c r="AB43" s="260"/>
      <c r="AC43" s="259"/>
      <c r="AD43" s="308"/>
      <c r="AE43" s="263"/>
      <c r="AF43" s="266"/>
      <c r="AG43" s="258"/>
      <c r="AH43" s="259"/>
      <c r="AI43" s="260"/>
      <c r="AJ43" s="259"/>
      <c r="AK43" s="260"/>
      <c r="AL43" s="259"/>
      <c r="AM43" s="260"/>
      <c r="AN43" s="259"/>
      <c r="AO43" s="260"/>
      <c r="AP43" s="259"/>
      <c r="AQ43" s="260"/>
      <c r="AR43" s="259"/>
      <c r="AS43" s="260"/>
      <c r="AT43" s="259"/>
      <c r="AU43" s="260"/>
      <c r="AV43" s="259"/>
      <c r="AW43" s="260"/>
      <c r="AX43" s="263"/>
      <c r="AY43" s="102"/>
      <c r="AZ43" s="105">
        <f t="shared" si="0"/>
        <v>0</v>
      </c>
      <c r="BA43" s="105">
        <f t="shared" si="1"/>
        <v>0</v>
      </c>
      <c r="BB43" s="105">
        <f t="shared" si="2"/>
        <v>0</v>
      </c>
    </row>
    <row r="44" spans="1:54" ht="24.95" customHeight="1" x14ac:dyDescent="0.25">
      <c r="A44" s="265"/>
      <c r="B44" s="258"/>
      <c r="C44" s="259"/>
      <c r="D44" s="260"/>
      <c r="E44" s="259"/>
      <c r="F44" s="260"/>
      <c r="G44" s="259"/>
      <c r="H44" s="260"/>
      <c r="I44" s="259"/>
      <c r="J44" s="260"/>
      <c r="K44" s="259"/>
      <c r="L44" s="258"/>
      <c r="M44" s="259"/>
      <c r="N44" s="261"/>
      <c r="O44" s="266"/>
      <c r="P44" s="258"/>
      <c r="Q44" s="259"/>
      <c r="R44" s="260"/>
      <c r="S44" s="259"/>
      <c r="T44" s="260"/>
      <c r="U44" s="259"/>
      <c r="V44" s="260"/>
      <c r="W44" s="259"/>
      <c r="X44" s="260"/>
      <c r="Y44" s="259"/>
      <c r="Z44" s="258"/>
      <c r="AA44" s="259"/>
      <c r="AB44" s="260"/>
      <c r="AC44" s="259"/>
      <c r="AD44" s="308"/>
      <c r="AE44" s="263"/>
      <c r="AF44" s="266"/>
      <c r="AG44" s="258"/>
      <c r="AH44" s="259"/>
      <c r="AI44" s="260"/>
      <c r="AJ44" s="259"/>
      <c r="AK44" s="260"/>
      <c r="AL44" s="259"/>
      <c r="AM44" s="260"/>
      <c r="AN44" s="259"/>
      <c r="AO44" s="260"/>
      <c r="AP44" s="259"/>
      <c r="AQ44" s="260"/>
      <c r="AR44" s="259"/>
      <c r="AS44" s="260"/>
      <c r="AT44" s="259"/>
      <c r="AU44" s="260"/>
      <c r="AV44" s="259"/>
      <c r="AW44" s="260"/>
      <c r="AX44" s="263"/>
      <c r="AY44" s="102"/>
      <c r="AZ44" s="105">
        <f t="shared" si="0"/>
        <v>0</v>
      </c>
      <c r="BA44" s="105">
        <f t="shared" si="1"/>
        <v>0</v>
      </c>
      <c r="BB44" s="105">
        <f t="shared" si="2"/>
        <v>0</v>
      </c>
    </row>
    <row r="45" spans="1:54" ht="24.95" customHeight="1" x14ac:dyDescent="0.25">
      <c r="A45" s="265"/>
      <c r="B45" s="258"/>
      <c r="C45" s="259"/>
      <c r="D45" s="260"/>
      <c r="E45" s="259"/>
      <c r="F45" s="260"/>
      <c r="G45" s="259"/>
      <c r="H45" s="260"/>
      <c r="I45" s="259"/>
      <c r="J45" s="260"/>
      <c r="K45" s="259"/>
      <c r="L45" s="258"/>
      <c r="M45" s="259"/>
      <c r="N45" s="261"/>
      <c r="O45" s="266"/>
      <c r="P45" s="258"/>
      <c r="Q45" s="259"/>
      <c r="R45" s="260"/>
      <c r="S45" s="259"/>
      <c r="T45" s="260"/>
      <c r="U45" s="259"/>
      <c r="V45" s="260"/>
      <c r="W45" s="259"/>
      <c r="X45" s="260"/>
      <c r="Y45" s="259"/>
      <c r="Z45" s="258"/>
      <c r="AA45" s="259"/>
      <c r="AB45" s="260"/>
      <c r="AC45" s="259"/>
      <c r="AD45" s="308"/>
      <c r="AE45" s="263"/>
      <c r="AF45" s="266"/>
      <c r="AG45" s="258"/>
      <c r="AH45" s="259"/>
      <c r="AI45" s="260"/>
      <c r="AJ45" s="259"/>
      <c r="AK45" s="260"/>
      <c r="AL45" s="259"/>
      <c r="AM45" s="260"/>
      <c r="AN45" s="259"/>
      <c r="AO45" s="260"/>
      <c r="AP45" s="259"/>
      <c r="AQ45" s="260"/>
      <c r="AR45" s="259"/>
      <c r="AS45" s="260"/>
      <c r="AT45" s="259"/>
      <c r="AU45" s="260"/>
      <c r="AV45" s="259"/>
      <c r="AW45" s="260"/>
      <c r="AX45" s="263"/>
      <c r="AY45" s="102"/>
      <c r="AZ45" s="105">
        <f t="shared" si="0"/>
        <v>0</v>
      </c>
      <c r="BA45" s="105">
        <f t="shared" si="1"/>
        <v>0</v>
      </c>
      <c r="BB45" s="105">
        <f t="shared" si="2"/>
        <v>0</v>
      </c>
    </row>
    <row r="46" spans="1:54" ht="24.95" customHeight="1" x14ac:dyDescent="0.25">
      <c r="A46" s="265"/>
      <c r="B46" s="258"/>
      <c r="C46" s="259"/>
      <c r="D46" s="260"/>
      <c r="E46" s="259"/>
      <c r="F46" s="260"/>
      <c r="G46" s="259"/>
      <c r="H46" s="260"/>
      <c r="I46" s="259"/>
      <c r="J46" s="260"/>
      <c r="K46" s="259"/>
      <c r="L46" s="258"/>
      <c r="M46" s="259"/>
      <c r="N46" s="261"/>
      <c r="O46" s="266"/>
      <c r="P46" s="258"/>
      <c r="Q46" s="259"/>
      <c r="R46" s="260"/>
      <c r="S46" s="259"/>
      <c r="T46" s="260"/>
      <c r="U46" s="259"/>
      <c r="V46" s="260"/>
      <c r="W46" s="259"/>
      <c r="X46" s="260"/>
      <c r="Y46" s="259"/>
      <c r="Z46" s="258"/>
      <c r="AA46" s="259"/>
      <c r="AB46" s="260"/>
      <c r="AC46" s="259"/>
      <c r="AD46" s="308"/>
      <c r="AE46" s="263"/>
      <c r="AF46" s="266"/>
      <c r="AG46" s="258"/>
      <c r="AH46" s="259"/>
      <c r="AI46" s="260"/>
      <c r="AJ46" s="259"/>
      <c r="AK46" s="260"/>
      <c r="AL46" s="259"/>
      <c r="AM46" s="260"/>
      <c r="AN46" s="259"/>
      <c r="AO46" s="260"/>
      <c r="AP46" s="259"/>
      <c r="AQ46" s="260"/>
      <c r="AR46" s="259"/>
      <c r="AS46" s="260"/>
      <c r="AT46" s="259"/>
      <c r="AU46" s="260"/>
      <c r="AV46" s="259"/>
      <c r="AW46" s="260"/>
      <c r="AX46" s="263"/>
      <c r="AY46" s="102"/>
      <c r="AZ46" s="105">
        <f t="shared" si="0"/>
        <v>0</v>
      </c>
      <c r="BA46" s="105">
        <f t="shared" si="1"/>
        <v>0</v>
      </c>
      <c r="BB46" s="105">
        <f t="shared" si="2"/>
        <v>0</v>
      </c>
    </row>
    <row r="47" spans="1:54" ht="24.95" customHeight="1" x14ac:dyDescent="0.25">
      <c r="A47" s="265"/>
      <c r="B47" s="258"/>
      <c r="C47" s="259"/>
      <c r="D47" s="260"/>
      <c r="E47" s="259"/>
      <c r="F47" s="260"/>
      <c r="G47" s="259"/>
      <c r="H47" s="260"/>
      <c r="I47" s="259"/>
      <c r="J47" s="260"/>
      <c r="K47" s="259"/>
      <c r="L47" s="258"/>
      <c r="M47" s="259"/>
      <c r="N47" s="261"/>
      <c r="O47" s="266"/>
      <c r="P47" s="258"/>
      <c r="Q47" s="259"/>
      <c r="R47" s="260"/>
      <c r="S47" s="259"/>
      <c r="T47" s="260"/>
      <c r="U47" s="259"/>
      <c r="V47" s="260"/>
      <c r="W47" s="259"/>
      <c r="X47" s="260"/>
      <c r="Y47" s="259"/>
      <c r="Z47" s="258"/>
      <c r="AA47" s="259"/>
      <c r="AB47" s="260"/>
      <c r="AC47" s="259"/>
      <c r="AD47" s="308"/>
      <c r="AE47" s="263"/>
      <c r="AF47" s="266"/>
      <c r="AG47" s="258"/>
      <c r="AH47" s="259"/>
      <c r="AI47" s="260"/>
      <c r="AJ47" s="259"/>
      <c r="AK47" s="260"/>
      <c r="AL47" s="259"/>
      <c r="AM47" s="260"/>
      <c r="AN47" s="259"/>
      <c r="AO47" s="260"/>
      <c r="AP47" s="259"/>
      <c r="AQ47" s="260"/>
      <c r="AR47" s="259"/>
      <c r="AS47" s="260"/>
      <c r="AT47" s="259"/>
      <c r="AU47" s="260"/>
      <c r="AV47" s="259"/>
      <c r="AW47" s="260"/>
      <c r="AX47" s="263"/>
      <c r="AY47" s="102"/>
      <c r="AZ47" s="105">
        <f t="shared" si="0"/>
        <v>0</v>
      </c>
      <c r="BA47" s="105">
        <f t="shared" si="1"/>
        <v>0</v>
      </c>
      <c r="BB47" s="105">
        <f t="shared" si="2"/>
        <v>0</v>
      </c>
    </row>
    <row r="48" spans="1:54" ht="24.95" customHeight="1" x14ac:dyDescent="0.25">
      <c r="A48" s="265"/>
      <c r="B48" s="258"/>
      <c r="C48" s="259"/>
      <c r="D48" s="260"/>
      <c r="E48" s="259"/>
      <c r="F48" s="260"/>
      <c r="G48" s="259"/>
      <c r="H48" s="260"/>
      <c r="I48" s="259"/>
      <c r="J48" s="260"/>
      <c r="K48" s="259"/>
      <c r="L48" s="258"/>
      <c r="M48" s="259"/>
      <c r="N48" s="261"/>
      <c r="O48" s="266"/>
      <c r="P48" s="258"/>
      <c r="Q48" s="259"/>
      <c r="R48" s="260"/>
      <c r="S48" s="259"/>
      <c r="T48" s="260"/>
      <c r="U48" s="259"/>
      <c r="V48" s="260"/>
      <c r="W48" s="259"/>
      <c r="X48" s="260"/>
      <c r="Y48" s="259"/>
      <c r="Z48" s="258"/>
      <c r="AA48" s="259"/>
      <c r="AB48" s="260"/>
      <c r="AC48" s="259"/>
      <c r="AD48" s="308"/>
      <c r="AE48" s="263"/>
      <c r="AF48" s="266"/>
      <c r="AG48" s="258"/>
      <c r="AH48" s="259"/>
      <c r="AI48" s="260"/>
      <c r="AJ48" s="259"/>
      <c r="AK48" s="260"/>
      <c r="AL48" s="259"/>
      <c r="AM48" s="260"/>
      <c r="AN48" s="259"/>
      <c r="AO48" s="260"/>
      <c r="AP48" s="259"/>
      <c r="AQ48" s="260"/>
      <c r="AR48" s="259"/>
      <c r="AS48" s="260"/>
      <c r="AT48" s="259"/>
      <c r="AU48" s="260"/>
      <c r="AV48" s="259"/>
      <c r="AW48" s="260"/>
      <c r="AX48" s="263"/>
      <c r="AY48" s="102"/>
      <c r="AZ48" s="105">
        <f t="shared" si="0"/>
        <v>0</v>
      </c>
      <c r="BA48" s="105">
        <f t="shared" si="1"/>
        <v>0</v>
      </c>
      <c r="BB48" s="105">
        <f t="shared" si="2"/>
        <v>0</v>
      </c>
    </row>
    <row r="49" spans="1:54" ht="24.95" customHeight="1" x14ac:dyDescent="0.25">
      <c r="A49" s="265"/>
      <c r="B49" s="258"/>
      <c r="C49" s="259"/>
      <c r="D49" s="260"/>
      <c r="E49" s="259"/>
      <c r="F49" s="260"/>
      <c r="G49" s="259"/>
      <c r="H49" s="260"/>
      <c r="I49" s="259"/>
      <c r="J49" s="260"/>
      <c r="K49" s="259"/>
      <c r="L49" s="258"/>
      <c r="M49" s="259"/>
      <c r="N49" s="261"/>
      <c r="O49" s="266"/>
      <c r="P49" s="258"/>
      <c r="Q49" s="259"/>
      <c r="R49" s="260"/>
      <c r="S49" s="259"/>
      <c r="T49" s="260"/>
      <c r="U49" s="259"/>
      <c r="V49" s="260"/>
      <c r="W49" s="259"/>
      <c r="X49" s="260"/>
      <c r="Y49" s="259"/>
      <c r="Z49" s="258"/>
      <c r="AA49" s="259"/>
      <c r="AB49" s="260"/>
      <c r="AC49" s="259"/>
      <c r="AD49" s="308"/>
      <c r="AE49" s="263"/>
      <c r="AF49" s="266"/>
      <c r="AG49" s="258"/>
      <c r="AH49" s="259"/>
      <c r="AI49" s="260"/>
      <c r="AJ49" s="259"/>
      <c r="AK49" s="260"/>
      <c r="AL49" s="259"/>
      <c r="AM49" s="260"/>
      <c r="AN49" s="259"/>
      <c r="AO49" s="260"/>
      <c r="AP49" s="259"/>
      <c r="AQ49" s="260"/>
      <c r="AR49" s="259"/>
      <c r="AS49" s="260"/>
      <c r="AT49" s="259"/>
      <c r="AU49" s="260"/>
      <c r="AV49" s="259"/>
      <c r="AW49" s="260"/>
      <c r="AX49" s="263"/>
      <c r="AY49" s="102"/>
      <c r="AZ49" s="105">
        <f t="shared" si="0"/>
        <v>0</v>
      </c>
      <c r="BA49" s="105">
        <f t="shared" si="1"/>
        <v>0</v>
      </c>
      <c r="BB49" s="105">
        <f t="shared" si="2"/>
        <v>0</v>
      </c>
    </row>
    <row r="50" spans="1:54" ht="24.95" customHeight="1" x14ac:dyDescent="0.25">
      <c r="A50" s="265"/>
      <c r="B50" s="258"/>
      <c r="C50" s="259"/>
      <c r="D50" s="260"/>
      <c r="E50" s="259"/>
      <c r="F50" s="260"/>
      <c r="G50" s="259"/>
      <c r="H50" s="260"/>
      <c r="I50" s="259"/>
      <c r="J50" s="260"/>
      <c r="K50" s="259"/>
      <c r="L50" s="258"/>
      <c r="M50" s="259"/>
      <c r="N50" s="261"/>
      <c r="O50" s="266"/>
      <c r="P50" s="258"/>
      <c r="Q50" s="259"/>
      <c r="R50" s="260"/>
      <c r="S50" s="259"/>
      <c r="T50" s="260"/>
      <c r="U50" s="259"/>
      <c r="V50" s="260"/>
      <c r="W50" s="259"/>
      <c r="X50" s="260"/>
      <c r="Y50" s="259"/>
      <c r="Z50" s="258"/>
      <c r="AA50" s="259"/>
      <c r="AB50" s="260"/>
      <c r="AC50" s="259"/>
      <c r="AD50" s="308"/>
      <c r="AE50" s="263"/>
      <c r="AF50" s="266"/>
      <c r="AG50" s="258"/>
      <c r="AH50" s="259"/>
      <c r="AI50" s="260"/>
      <c r="AJ50" s="259"/>
      <c r="AK50" s="260"/>
      <c r="AL50" s="259"/>
      <c r="AM50" s="260"/>
      <c r="AN50" s="259"/>
      <c r="AO50" s="260"/>
      <c r="AP50" s="259"/>
      <c r="AQ50" s="260"/>
      <c r="AR50" s="259"/>
      <c r="AS50" s="260"/>
      <c r="AT50" s="259"/>
      <c r="AU50" s="260"/>
      <c r="AV50" s="259"/>
      <c r="AW50" s="260"/>
      <c r="AX50" s="263"/>
      <c r="AY50" s="102"/>
      <c r="AZ50" s="105">
        <f t="shared" si="0"/>
        <v>0</v>
      </c>
      <c r="BA50" s="105">
        <f t="shared" si="1"/>
        <v>0</v>
      </c>
      <c r="BB50" s="105">
        <f t="shared" si="2"/>
        <v>0</v>
      </c>
    </row>
    <row r="51" spans="1:54" ht="24.95" customHeight="1" x14ac:dyDescent="0.25">
      <c r="A51" s="265"/>
      <c r="B51" s="258"/>
      <c r="C51" s="259"/>
      <c r="D51" s="260"/>
      <c r="E51" s="259"/>
      <c r="F51" s="260"/>
      <c r="G51" s="259"/>
      <c r="H51" s="260"/>
      <c r="I51" s="259"/>
      <c r="J51" s="260"/>
      <c r="K51" s="259"/>
      <c r="L51" s="258"/>
      <c r="M51" s="259"/>
      <c r="N51" s="261"/>
      <c r="O51" s="266"/>
      <c r="P51" s="258"/>
      <c r="Q51" s="259"/>
      <c r="R51" s="260"/>
      <c r="S51" s="259"/>
      <c r="T51" s="260"/>
      <c r="U51" s="259"/>
      <c r="V51" s="260"/>
      <c r="W51" s="259"/>
      <c r="X51" s="260"/>
      <c r="Y51" s="259"/>
      <c r="Z51" s="258"/>
      <c r="AA51" s="259"/>
      <c r="AB51" s="260"/>
      <c r="AC51" s="259"/>
      <c r="AD51" s="308"/>
      <c r="AE51" s="263"/>
      <c r="AF51" s="266"/>
      <c r="AG51" s="258"/>
      <c r="AH51" s="259"/>
      <c r="AI51" s="260"/>
      <c r="AJ51" s="259"/>
      <c r="AK51" s="260"/>
      <c r="AL51" s="259"/>
      <c r="AM51" s="260"/>
      <c r="AN51" s="259"/>
      <c r="AO51" s="260"/>
      <c r="AP51" s="259"/>
      <c r="AQ51" s="260"/>
      <c r="AR51" s="259"/>
      <c r="AS51" s="260"/>
      <c r="AT51" s="259"/>
      <c r="AU51" s="260"/>
      <c r="AV51" s="259"/>
      <c r="AW51" s="260"/>
      <c r="AX51" s="263"/>
      <c r="AY51" s="102"/>
      <c r="AZ51" s="105">
        <f t="shared" si="0"/>
        <v>0</v>
      </c>
      <c r="BA51" s="105">
        <f t="shared" si="1"/>
        <v>0</v>
      </c>
      <c r="BB51" s="105">
        <f t="shared" si="2"/>
        <v>0</v>
      </c>
    </row>
    <row r="52" spans="1:54" ht="24.95" customHeight="1" x14ac:dyDescent="0.25">
      <c r="A52" s="265"/>
      <c r="B52" s="258"/>
      <c r="C52" s="259"/>
      <c r="D52" s="260"/>
      <c r="E52" s="259"/>
      <c r="F52" s="260"/>
      <c r="G52" s="259"/>
      <c r="H52" s="260"/>
      <c r="I52" s="259"/>
      <c r="J52" s="260"/>
      <c r="K52" s="259"/>
      <c r="L52" s="258"/>
      <c r="M52" s="259"/>
      <c r="N52" s="261"/>
      <c r="O52" s="266"/>
      <c r="P52" s="258"/>
      <c r="Q52" s="259"/>
      <c r="R52" s="260"/>
      <c r="S52" s="259"/>
      <c r="T52" s="260"/>
      <c r="U52" s="259"/>
      <c r="V52" s="260"/>
      <c r="W52" s="259"/>
      <c r="X52" s="260"/>
      <c r="Y52" s="259"/>
      <c r="Z52" s="258"/>
      <c r="AA52" s="259"/>
      <c r="AB52" s="260"/>
      <c r="AC52" s="259"/>
      <c r="AD52" s="308"/>
      <c r="AE52" s="263"/>
      <c r="AF52" s="266"/>
      <c r="AG52" s="258"/>
      <c r="AH52" s="259"/>
      <c r="AI52" s="260"/>
      <c r="AJ52" s="259"/>
      <c r="AK52" s="260"/>
      <c r="AL52" s="259"/>
      <c r="AM52" s="260"/>
      <c r="AN52" s="259"/>
      <c r="AO52" s="260"/>
      <c r="AP52" s="259"/>
      <c r="AQ52" s="260"/>
      <c r="AR52" s="259"/>
      <c r="AS52" s="260"/>
      <c r="AT52" s="259"/>
      <c r="AU52" s="260"/>
      <c r="AV52" s="259"/>
      <c r="AW52" s="260"/>
      <c r="AX52" s="263"/>
      <c r="AY52" s="102"/>
      <c r="AZ52" s="105">
        <f t="shared" si="0"/>
        <v>0</v>
      </c>
      <c r="BA52" s="105">
        <f t="shared" si="1"/>
        <v>0</v>
      </c>
      <c r="BB52" s="105">
        <f t="shared" si="2"/>
        <v>0</v>
      </c>
    </row>
    <row r="53" spans="1:54" ht="24.95" customHeight="1" x14ac:dyDescent="0.25">
      <c r="A53" s="265"/>
      <c r="B53" s="258"/>
      <c r="C53" s="259"/>
      <c r="D53" s="260"/>
      <c r="E53" s="259"/>
      <c r="F53" s="260"/>
      <c r="G53" s="259"/>
      <c r="H53" s="260"/>
      <c r="I53" s="259"/>
      <c r="J53" s="260"/>
      <c r="K53" s="259"/>
      <c r="L53" s="258"/>
      <c r="M53" s="259"/>
      <c r="N53" s="261"/>
      <c r="O53" s="266"/>
      <c r="P53" s="258"/>
      <c r="Q53" s="259"/>
      <c r="R53" s="260"/>
      <c r="S53" s="259"/>
      <c r="T53" s="260"/>
      <c r="U53" s="259"/>
      <c r="V53" s="260"/>
      <c r="W53" s="259"/>
      <c r="X53" s="260"/>
      <c r="Y53" s="259"/>
      <c r="Z53" s="258"/>
      <c r="AA53" s="259"/>
      <c r="AB53" s="260"/>
      <c r="AC53" s="259"/>
      <c r="AD53" s="308"/>
      <c r="AE53" s="263"/>
      <c r="AF53" s="266"/>
      <c r="AG53" s="258"/>
      <c r="AH53" s="259"/>
      <c r="AI53" s="260"/>
      <c r="AJ53" s="259"/>
      <c r="AK53" s="260"/>
      <c r="AL53" s="259"/>
      <c r="AM53" s="260"/>
      <c r="AN53" s="259"/>
      <c r="AO53" s="260"/>
      <c r="AP53" s="259"/>
      <c r="AQ53" s="260"/>
      <c r="AR53" s="259"/>
      <c r="AS53" s="260"/>
      <c r="AT53" s="259"/>
      <c r="AU53" s="260"/>
      <c r="AV53" s="259"/>
      <c r="AW53" s="260"/>
      <c r="AX53" s="263"/>
      <c r="AY53" s="102"/>
      <c r="AZ53" s="105">
        <f t="shared" si="0"/>
        <v>0</v>
      </c>
      <c r="BA53" s="105">
        <f t="shared" si="1"/>
        <v>0</v>
      </c>
      <c r="BB53" s="105">
        <f t="shared" si="2"/>
        <v>0</v>
      </c>
    </row>
    <row r="54" spans="1:54" ht="24.95" customHeight="1" thickBot="1" x14ac:dyDescent="0.3">
      <c r="A54" s="341" t="s">
        <v>356</v>
      </c>
      <c r="B54" s="342"/>
      <c r="C54" s="343">
        <f>COUNTIF(C5:C53,"NS")</f>
        <v>0</v>
      </c>
      <c r="D54" s="343">
        <f t="shared" ref="D54:L54" si="6">COUNTIF(D5:D53,"NS")</f>
        <v>0</v>
      </c>
      <c r="E54" s="343">
        <f t="shared" si="6"/>
        <v>0</v>
      </c>
      <c r="F54" s="343">
        <f t="shared" si="6"/>
        <v>0</v>
      </c>
      <c r="G54" s="343">
        <f t="shared" si="6"/>
        <v>0</v>
      </c>
      <c r="H54" s="343">
        <f t="shared" si="6"/>
        <v>0</v>
      </c>
      <c r="I54" s="343">
        <f t="shared" si="6"/>
        <v>0</v>
      </c>
      <c r="J54" s="343">
        <f t="shared" si="6"/>
        <v>0</v>
      </c>
      <c r="K54" s="343">
        <f t="shared" si="6"/>
        <v>0</v>
      </c>
      <c r="L54" s="343">
        <f t="shared" si="6"/>
        <v>0</v>
      </c>
      <c r="M54" s="343"/>
      <c r="N54" s="344"/>
      <c r="O54" s="345" t="s">
        <v>356</v>
      </c>
      <c r="P54" s="346"/>
      <c r="Q54" s="347">
        <f>COUNTIF(Q5:Q53,"NS")</f>
        <v>0</v>
      </c>
      <c r="R54" s="347">
        <f t="shared" ref="R54:AC54" si="7">COUNTIF(R5:R53,"NS")</f>
        <v>0</v>
      </c>
      <c r="S54" s="347">
        <f t="shared" si="7"/>
        <v>0</v>
      </c>
      <c r="T54" s="347">
        <f t="shared" si="7"/>
        <v>0</v>
      </c>
      <c r="U54" s="347">
        <f t="shared" si="7"/>
        <v>0</v>
      </c>
      <c r="V54" s="347">
        <f t="shared" si="7"/>
        <v>0</v>
      </c>
      <c r="W54" s="347">
        <f t="shared" si="7"/>
        <v>0</v>
      </c>
      <c r="X54" s="347">
        <f t="shared" si="7"/>
        <v>0</v>
      </c>
      <c r="Y54" s="347">
        <f t="shared" si="7"/>
        <v>0</v>
      </c>
      <c r="Z54" s="347">
        <f t="shared" si="7"/>
        <v>0</v>
      </c>
      <c r="AA54" s="347">
        <f t="shared" si="7"/>
        <v>0</v>
      </c>
      <c r="AB54" s="347">
        <f t="shared" si="7"/>
        <v>0</v>
      </c>
      <c r="AC54" s="347">
        <f t="shared" si="7"/>
        <v>0</v>
      </c>
      <c r="AD54" s="348"/>
      <c r="AE54" s="349"/>
      <c r="AF54" s="345" t="s">
        <v>356</v>
      </c>
      <c r="AG54" s="346"/>
      <c r="AH54" s="347">
        <f>COUNTIF(AH3:AH53,"NS")</f>
        <v>0</v>
      </c>
      <c r="AI54" s="347">
        <f t="shared" ref="AI54:AW54" si="8">COUNTIF(AI3:AI53,"NS")</f>
        <v>0</v>
      </c>
      <c r="AJ54" s="347">
        <f t="shared" si="8"/>
        <v>0</v>
      </c>
      <c r="AK54" s="347">
        <f t="shared" si="8"/>
        <v>0</v>
      </c>
      <c r="AL54" s="347">
        <f t="shared" si="8"/>
        <v>0</v>
      </c>
      <c r="AM54" s="347">
        <f t="shared" si="8"/>
        <v>0</v>
      </c>
      <c r="AN54" s="347">
        <f t="shared" si="8"/>
        <v>0</v>
      </c>
      <c r="AO54" s="347">
        <f t="shared" si="8"/>
        <v>0</v>
      </c>
      <c r="AP54" s="347">
        <f t="shared" si="8"/>
        <v>0</v>
      </c>
      <c r="AQ54" s="347">
        <f t="shared" si="8"/>
        <v>0</v>
      </c>
      <c r="AR54" s="347">
        <f t="shared" si="8"/>
        <v>0</v>
      </c>
      <c r="AS54" s="347">
        <f t="shared" si="8"/>
        <v>0</v>
      </c>
      <c r="AT54" s="347">
        <f t="shared" si="8"/>
        <v>0</v>
      </c>
      <c r="AU54" s="347">
        <f t="shared" si="8"/>
        <v>0</v>
      </c>
      <c r="AV54" s="347">
        <f t="shared" si="8"/>
        <v>0</v>
      </c>
      <c r="AW54" s="347">
        <f t="shared" si="8"/>
        <v>0</v>
      </c>
      <c r="AX54" s="350"/>
      <c r="AY54" s="102"/>
      <c r="AZ54" s="105" t="str">
        <f>A54</f>
        <v>Non-scorers Count =</v>
      </c>
      <c r="BA54" s="105" t="str">
        <f>O54</f>
        <v>Non-scorers Count =</v>
      </c>
      <c r="BB54" s="105" t="str">
        <f>AF54</f>
        <v>Non-scorers Count =</v>
      </c>
    </row>
    <row r="55" spans="1:54" ht="24.95" customHeight="1" x14ac:dyDescent="0.25">
      <c r="A55" s="545" t="s">
        <v>349</v>
      </c>
      <c r="B55" s="545"/>
      <c r="C55" s="545"/>
      <c r="D55" s="545"/>
      <c r="E55" s="545"/>
      <c r="F55" s="545"/>
      <c r="G55" s="545"/>
      <c r="H55" s="545"/>
      <c r="I55" s="545"/>
      <c r="J55" s="545"/>
      <c r="K55" s="545"/>
      <c r="L55" s="545"/>
      <c r="M55" s="545"/>
      <c r="N55" s="545"/>
      <c r="O55" s="546"/>
      <c r="P55" s="546"/>
      <c r="Q55" s="546"/>
      <c r="R55" s="546"/>
      <c r="S55" s="546"/>
      <c r="T55" s="546"/>
      <c r="U55" s="546"/>
      <c r="V55" s="546"/>
      <c r="W55" s="546"/>
      <c r="X55" s="546"/>
      <c r="Y55" s="546"/>
      <c r="Z55" s="546"/>
      <c r="AA55" s="546"/>
      <c r="AB55" s="546"/>
      <c r="AC55" s="546"/>
      <c r="AD55" s="546"/>
      <c r="AE55" s="546"/>
      <c r="AF55" s="546"/>
      <c r="AG55" s="546"/>
      <c r="AH55" s="546"/>
      <c r="AI55" s="546"/>
      <c r="AJ55" s="546"/>
      <c r="AK55" s="546"/>
      <c r="AL55" s="546"/>
      <c r="AM55" s="546"/>
      <c r="AN55" s="546"/>
      <c r="AO55" s="546"/>
      <c r="AP55" s="546"/>
      <c r="AQ55" s="546"/>
      <c r="AR55" s="546"/>
      <c r="AS55" s="546"/>
      <c r="AT55" s="546"/>
      <c r="AU55" s="546"/>
      <c r="AV55" s="546"/>
      <c r="AW55" s="546"/>
      <c r="AX55" s="546"/>
      <c r="AY55" s="102"/>
      <c r="AZ55" s="105"/>
      <c r="BA55" s="105"/>
      <c r="BB55" s="105"/>
    </row>
    <row r="56" spans="1:54" ht="24.95" customHeight="1" x14ac:dyDescent="0.25">
      <c r="A56" s="545"/>
      <c r="B56" s="545"/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N56" s="545"/>
      <c r="O56" s="545"/>
      <c r="P56" s="545"/>
      <c r="Q56" s="545"/>
      <c r="R56" s="545"/>
      <c r="S56" s="545"/>
      <c r="T56" s="545"/>
      <c r="U56" s="545"/>
      <c r="V56" s="545"/>
      <c r="W56" s="545"/>
      <c r="X56" s="545"/>
      <c r="Y56" s="545"/>
      <c r="Z56" s="545"/>
      <c r="AA56" s="545"/>
      <c r="AB56" s="545"/>
      <c r="AC56" s="545"/>
      <c r="AD56" s="545"/>
      <c r="AE56" s="545"/>
      <c r="AF56" s="545"/>
      <c r="AG56" s="545"/>
      <c r="AH56" s="545"/>
      <c r="AI56" s="545"/>
      <c r="AJ56" s="545"/>
      <c r="AK56" s="545"/>
      <c r="AL56" s="545"/>
      <c r="AM56" s="545"/>
      <c r="AN56" s="545"/>
      <c r="AO56" s="545"/>
      <c r="AP56" s="545"/>
      <c r="AQ56" s="545"/>
      <c r="AR56" s="545"/>
      <c r="AS56" s="545"/>
      <c r="AT56" s="545"/>
      <c r="AU56" s="545"/>
      <c r="AV56" s="545"/>
      <c r="AW56" s="545"/>
      <c r="AX56" s="545"/>
      <c r="AY56" s="102"/>
      <c r="AZ56" s="105"/>
      <c r="BA56" s="105"/>
      <c r="BB56" s="105"/>
    </row>
    <row r="57" spans="1:54" ht="24.95" customHeight="1" x14ac:dyDescent="0.25"/>
    <row r="58" spans="1:54" ht="24.95" customHeight="1" x14ac:dyDescent="0.25"/>
    <row r="59" spans="1:54" ht="24.95" customHeight="1" x14ac:dyDescent="0.25"/>
    <row r="60" spans="1:54" ht="24.95" customHeight="1" x14ac:dyDescent="0.25"/>
    <row r="61" spans="1:54" ht="24.95" customHeight="1" x14ac:dyDescent="0.25"/>
    <row r="62" spans="1:54" ht="24.95" customHeight="1" x14ac:dyDescent="0.25"/>
    <row r="63" spans="1:54" ht="24.95" customHeight="1" x14ac:dyDescent="0.25"/>
    <row r="64" spans="1:5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</sheetData>
  <mergeCells count="8">
    <mergeCell ref="A55:AX56"/>
    <mergeCell ref="B1:N1"/>
    <mergeCell ref="O1:AE2"/>
    <mergeCell ref="AF1:AU1"/>
    <mergeCell ref="AV1:AX1"/>
    <mergeCell ref="B2:N2"/>
    <mergeCell ref="AF2:AU2"/>
    <mergeCell ref="AV2:AX2"/>
  </mergeCells>
  <conditionalFormatting sqref="B54:N54 P54:AE54 AG54:AX54">
    <cfRule type="containsText" dxfId="1" priority="1" operator="containsText" text="NS">
      <formula>NOT(ISERROR(SEARCH("NS",B54)))</formula>
    </cfRule>
  </conditionalFormatting>
  <printOptions horizontalCentered="1" verticalCentered="1"/>
  <pageMargins left="0" right="0" top="0" bottom="0" header="0" footer="0"/>
  <pageSetup paperSize="9" scale="56" fitToHeight="0" orientation="landscape" horizontalDpi="4294967295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pageSetUpPr fitToPage="1"/>
  </sheetPr>
  <dimension ref="A1:BB105"/>
  <sheetViews>
    <sheetView topLeftCell="G1" zoomScale="60" zoomScaleNormal="60" workbookViewId="0">
      <selection activeCell="AY17" sqref="AY17"/>
    </sheetView>
  </sheetViews>
  <sheetFormatPr defaultColWidth="8" defaultRowHeight="15.75" x14ac:dyDescent="0.25"/>
  <cols>
    <col min="1" max="1" width="30.5703125" style="103" customWidth="1"/>
    <col min="2" max="2" width="7.28515625" style="104" customWidth="1"/>
    <col min="3" max="14" width="3.7109375" style="102" customWidth="1"/>
    <col min="15" max="15" width="30.7109375" style="104" customWidth="1"/>
    <col min="16" max="16" width="8.28515625" style="104" customWidth="1"/>
    <col min="17" max="31" width="3.7109375" style="104" customWidth="1"/>
    <col min="32" max="32" width="30.7109375" style="104" customWidth="1"/>
    <col min="33" max="33" width="7.5703125" style="104" customWidth="1"/>
    <col min="34" max="50" width="3.7109375" style="104" customWidth="1"/>
    <col min="51" max="51" width="8.7109375" style="103" customWidth="1"/>
    <col min="52" max="52" width="25.85546875" style="103" bestFit="1" customWidth="1"/>
    <col min="53" max="53" width="26.42578125" style="103" bestFit="1" customWidth="1"/>
    <col min="54" max="54" width="18.140625" style="103" bestFit="1" customWidth="1"/>
    <col min="55" max="16384" width="8" style="103"/>
  </cols>
  <sheetData>
    <row r="1" spans="1:54" s="94" customFormat="1" ht="30" customHeight="1" x14ac:dyDescent="0.2">
      <c r="A1" s="92" t="s">
        <v>11</v>
      </c>
      <c r="B1" s="538" t="str">
        <f>'MATCH DETAILS'!B4</f>
        <v>Hosted by Hillingdon at TVAC Eton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5" t="str">
        <f>'MATCH DETAILS'!A1</f>
        <v>ALDER VALLEY BOYS LEAGUE 2018</v>
      </c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40" t="s">
        <v>248</v>
      </c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36" t="str">
        <f>'MATCH DETAILS'!D15</f>
        <v>p</v>
      </c>
      <c r="AW1" s="536"/>
      <c r="AX1" s="536"/>
      <c r="AY1" s="93"/>
    </row>
    <row r="2" spans="1:54" s="97" customFormat="1" ht="30" customHeight="1" x14ac:dyDescent="0.2">
      <c r="A2" s="95" t="s">
        <v>12</v>
      </c>
      <c r="B2" s="539" t="str">
        <f>'MATCH DETAILS'!B3</f>
        <v>6th May 2018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4" t="str">
        <f>'MATCH DETAILS'!B15</f>
        <v>No Team</v>
      </c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7" t="str">
        <f>'MATCH DETAILS'!E15</f>
        <v>pp</v>
      </c>
      <c r="AW2" s="537"/>
      <c r="AX2" s="537"/>
      <c r="AY2" s="96"/>
    </row>
    <row r="3" spans="1:54" s="99" customFormat="1" ht="91.5" customHeight="1" x14ac:dyDescent="0.25">
      <c r="A3" s="244" t="s">
        <v>249</v>
      </c>
      <c r="B3" s="245" t="s">
        <v>329</v>
      </c>
      <c r="C3" s="246" t="s">
        <v>2</v>
      </c>
      <c r="D3" s="247" t="s">
        <v>4</v>
      </c>
      <c r="E3" s="246" t="s">
        <v>3</v>
      </c>
      <c r="F3" s="247" t="s">
        <v>6</v>
      </c>
      <c r="G3" s="246" t="s">
        <v>154</v>
      </c>
      <c r="H3" s="247" t="s">
        <v>149</v>
      </c>
      <c r="I3" s="246" t="s">
        <v>150</v>
      </c>
      <c r="J3" s="247" t="s">
        <v>151</v>
      </c>
      <c r="K3" s="246" t="s">
        <v>152</v>
      </c>
      <c r="L3" s="247" t="s">
        <v>153</v>
      </c>
      <c r="M3" s="246" t="s">
        <v>8</v>
      </c>
      <c r="N3" s="248"/>
      <c r="O3" s="249" t="s">
        <v>250</v>
      </c>
      <c r="P3" s="245" t="s">
        <v>329</v>
      </c>
      <c r="Q3" s="246" t="s">
        <v>2</v>
      </c>
      <c r="R3" s="247" t="s">
        <v>4</v>
      </c>
      <c r="S3" s="246" t="s">
        <v>9</v>
      </c>
      <c r="T3" s="247" t="s">
        <v>3</v>
      </c>
      <c r="U3" s="246" t="s">
        <v>6</v>
      </c>
      <c r="V3" s="247" t="s">
        <v>157</v>
      </c>
      <c r="W3" s="246" t="s">
        <v>149</v>
      </c>
      <c r="X3" s="247" t="s">
        <v>150</v>
      </c>
      <c r="Y3" s="250" t="s">
        <v>292</v>
      </c>
      <c r="Z3" s="247" t="s">
        <v>151</v>
      </c>
      <c r="AA3" s="246" t="s">
        <v>152</v>
      </c>
      <c r="AB3" s="247" t="s">
        <v>153</v>
      </c>
      <c r="AC3" s="246" t="s">
        <v>156</v>
      </c>
      <c r="AD3" s="247" t="s">
        <v>8</v>
      </c>
      <c r="AE3" s="251"/>
      <c r="AF3" s="249" t="s">
        <v>251</v>
      </c>
      <c r="AG3" s="245" t="s">
        <v>329</v>
      </c>
      <c r="AH3" s="246" t="s">
        <v>2</v>
      </c>
      <c r="AI3" s="247" t="s">
        <v>4</v>
      </c>
      <c r="AJ3" s="246" t="s">
        <v>5</v>
      </c>
      <c r="AK3" s="247" t="s">
        <v>3</v>
      </c>
      <c r="AL3" s="246" t="s">
        <v>6</v>
      </c>
      <c r="AM3" s="247" t="s">
        <v>176</v>
      </c>
      <c r="AN3" s="246" t="s">
        <v>177</v>
      </c>
      <c r="AO3" s="247" t="s">
        <v>149</v>
      </c>
      <c r="AP3" s="246" t="s">
        <v>150</v>
      </c>
      <c r="AQ3" s="247" t="s">
        <v>155</v>
      </c>
      <c r="AR3" s="246" t="s">
        <v>158</v>
      </c>
      <c r="AS3" s="247" t="s">
        <v>151</v>
      </c>
      <c r="AT3" s="246" t="s">
        <v>152</v>
      </c>
      <c r="AU3" s="247" t="s">
        <v>153</v>
      </c>
      <c r="AV3" s="246" t="s">
        <v>156</v>
      </c>
      <c r="AW3" s="247" t="s">
        <v>8</v>
      </c>
      <c r="AX3" s="251"/>
      <c r="AY3" s="98"/>
    </row>
    <row r="4" spans="1:54" s="101" customFormat="1" ht="39.950000000000003" customHeight="1" x14ac:dyDescent="0.2">
      <c r="A4" s="252"/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252"/>
      <c r="P4" s="253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6"/>
      <c r="AF4" s="252"/>
      <c r="AG4" s="253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6"/>
      <c r="AY4" s="100"/>
    </row>
    <row r="5" spans="1:54" ht="24.95" customHeight="1" x14ac:dyDescent="0.25">
      <c r="A5" s="264"/>
      <c r="B5" s="258"/>
      <c r="C5" s="259"/>
      <c r="D5" s="260"/>
      <c r="E5" s="259"/>
      <c r="F5" s="260"/>
      <c r="G5" s="259"/>
      <c r="H5" s="260"/>
      <c r="I5" s="259"/>
      <c r="J5" s="260"/>
      <c r="K5" s="259"/>
      <c r="L5" s="258"/>
      <c r="M5" s="259"/>
      <c r="N5" s="261"/>
      <c r="O5" s="262"/>
      <c r="P5" s="258"/>
      <c r="Q5" s="259"/>
      <c r="R5" s="260"/>
      <c r="S5" s="259"/>
      <c r="T5" s="260"/>
      <c r="U5" s="259"/>
      <c r="V5" s="260"/>
      <c r="W5" s="259"/>
      <c r="X5" s="260"/>
      <c r="Y5" s="259"/>
      <c r="Z5" s="258"/>
      <c r="AA5" s="259"/>
      <c r="AB5" s="261"/>
      <c r="AC5" s="259"/>
      <c r="AD5" s="310"/>
      <c r="AE5" s="263"/>
      <c r="AF5" s="262"/>
      <c r="AG5" s="258"/>
      <c r="AH5" s="259"/>
      <c r="AI5" s="260"/>
      <c r="AJ5" s="259"/>
      <c r="AK5" s="260"/>
      <c r="AL5" s="259"/>
      <c r="AM5" s="260"/>
      <c r="AN5" s="259"/>
      <c r="AO5" s="260"/>
      <c r="AP5" s="259"/>
      <c r="AQ5" s="258"/>
      <c r="AR5" s="259"/>
      <c r="AS5" s="261"/>
      <c r="AT5" s="259"/>
      <c r="AU5" s="260"/>
      <c r="AV5" s="259"/>
      <c r="AW5" s="260"/>
      <c r="AX5" s="263"/>
      <c r="AY5" s="102"/>
      <c r="AZ5" s="105">
        <f>A5</f>
        <v>0</v>
      </c>
      <c r="BA5" s="105">
        <f>O5</f>
        <v>0</v>
      </c>
      <c r="BB5" s="105">
        <f>AF5</f>
        <v>0</v>
      </c>
    </row>
    <row r="6" spans="1:54" ht="24.95" customHeight="1" x14ac:dyDescent="0.25">
      <c r="A6" s="264"/>
      <c r="B6" s="258"/>
      <c r="C6" s="259"/>
      <c r="D6" s="260"/>
      <c r="E6" s="259"/>
      <c r="F6" s="260"/>
      <c r="G6" s="259"/>
      <c r="H6" s="260"/>
      <c r="I6" s="259"/>
      <c r="J6" s="260"/>
      <c r="K6" s="259"/>
      <c r="L6" s="258"/>
      <c r="M6" s="259"/>
      <c r="N6" s="261"/>
      <c r="O6" s="262"/>
      <c r="P6" s="258"/>
      <c r="Q6" s="259"/>
      <c r="R6" s="260"/>
      <c r="S6" s="259"/>
      <c r="T6" s="260"/>
      <c r="U6" s="259"/>
      <c r="V6" s="260"/>
      <c r="W6" s="259"/>
      <c r="X6" s="260"/>
      <c r="Y6" s="259"/>
      <c r="Z6" s="258"/>
      <c r="AA6" s="259"/>
      <c r="AB6" s="261"/>
      <c r="AC6" s="259"/>
      <c r="AD6" s="311"/>
      <c r="AE6" s="263"/>
      <c r="AF6" s="262"/>
      <c r="AG6" s="258"/>
      <c r="AH6" s="259"/>
      <c r="AI6" s="260"/>
      <c r="AJ6" s="259"/>
      <c r="AK6" s="260"/>
      <c r="AL6" s="259"/>
      <c r="AM6" s="260"/>
      <c r="AN6" s="259"/>
      <c r="AO6" s="260"/>
      <c r="AP6" s="259"/>
      <c r="AQ6" s="258"/>
      <c r="AR6" s="259"/>
      <c r="AS6" s="261"/>
      <c r="AT6" s="259"/>
      <c r="AU6" s="260"/>
      <c r="AV6" s="259"/>
      <c r="AW6" s="260"/>
      <c r="AX6" s="263"/>
      <c r="AY6" s="102"/>
      <c r="AZ6" s="105">
        <f t="shared" ref="AZ6:AZ53" si="0">A6</f>
        <v>0</v>
      </c>
      <c r="BA6" s="105">
        <f t="shared" ref="BA6:BA53" si="1">O6</f>
        <v>0</v>
      </c>
      <c r="BB6" s="105">
        <f t="shared" ref="BB6:BB53" si="2">AF6</f>
        <v>0</v>
      </c>
    </row>
    <row r="7" spans="1:54" ht="24.95" customHeight="1" x14ac:dyDescent="0.25">
      <c r="A7" s="264"/>
      <c r="B7" s="258"/>
      <c r="C7" s="259"/>
      <c r="D7" s="260"/>
      <c r="E7" s="259"/>
      <c r="F7" s="260"/>
      <c r="G7" s="259"/>
      <c r="H7" s="260"/>
      <c r="I7" s="259"/>
      <c r="J7" s="260"/>
      <c r="K7" s="259"/>
      <c r="L7" s="258"/>
      <c r="M7" s="259"/>
      <c r="N7" s="261"/>
      <c r="O7" s="262"/>
      <c r="P7" s="258"/>
      <c r="Q7" s="259"/>
      <c r="R7" s="260"/>
      <c r="S7" s="259"/>
      <c r="T7" s="260"/>
      <c r="U7" s="259"/>
      <c r="V7" s="260"/>
      <c r="W7" s="259"/>
      <c r="X7" s="260"/>
      <c r="Y7" s="259"/>
      <c r="Z7" s="258"/>
      <c r="AA7" s="259"/>
      <c r="AB7" s="261"/>
      <c r="AC7" s="259"/>
      <c r="AD7" s="311"/>
      <c r="AE7" s="263"/>
      <c r="AF7" s="262"/>
      <c r="AG7" s="258"/>
      <c r="AH7" s="259"/>
      <c r="AI7" s="260"/>
      <c r="AJ7" s="259"/>
      <c r="AK7" s="260"/>
      <c r="AL7" s="259"/>
      <c r="AM7" s="260"/>
      <c r="AN7" s="259"/>
      <c r="AO7" s="260"/>
      <c r="AP7" s="259"/>
      <c r="AQ7" s="258"/>
      <c r="AR7" s="259"/>
      <c r="AS7" s="261"/>
      <c r="AT7" s="259"/>
      <c r="AU7" s="260"/>
      <c r="AV7" s="259"/>
      <c r="AW7" s="260"/>
      <c r="AX7" s="263"/>
      <c r="AY7" s="102"/>
      <c r="AZ7" s="105">
        <f t="shared" si="0"/>
        <v>0</v>
      </c>
      <c r="BA7" s="105">
        <f t="shared" si="1"/>
        <v>0</v>
      </c>
      <c r="BB7" s="105">
        <f t="shared" si="2"/>
        <v>0</v>
      </c>
    </row>
    <row r="8" spans="1:54" ht="24.95" customHeight="1" x14ac:dyDescent="0.25">
      <c r="A8" s="264"/>
      <c r="B8" s="258"/>
      <c r="C8" s="259"/>
      <c r="D8" s="260"/>
      <c r="E8" s="259"/>
      <c r="F8" s="260"/>
      <c r="G8" s="259"/>
      <c r="H8" s="260"/>
      <c r="I8" s="259"/>
      <c r="J8" s="260"/>
      <c r="K8" s="259"/>
      <c r="L8" s="258"/>
      <c r="M8" s="259"/>
      <c r="N8" s="261"/>
      <c r="O8" s="262"/>
      <c r="P8" s="258"/>
      <c r="Q8" s="259"/>
      <c r="R8" s="260"/>
      <c r="S8" s="259"/>
      <c r="T8" s="260"/>
      <c r="U8" s="259"/>
      <c r="V8" s="260"/>
      <c r="W8" s="259"/>
      <c r="X8" s="260"/>
      <c r="Y8" s="259"/>
      <c r="Z8" s="258"/>
      <c r="AA8" s="259"/>
      <c r="AB8" s="261"/>
      <c r="AC8" s="259"/>
      <c r="AD8" s="311"/>
      <c r="AE8" s="263"/>
      <c r="AF8" s="262"/>
      <c r="AG8" s="258"/>
      <c r="AH8" s="259"/>
      <c r="AI8" s="260"/>
      <c r="AJ8" s="259"/>
      <c r="AK8" s="260"/>
      <c r="AL8" s="259"/>
      <c r="AM8" s="260"/>
      <c r="AN8" s="259"/>
      <c r="AO8" s="260"/>
      <c r="AP8" s="259"/>
      <c r="AQ8" s="258"/>
      <c r="AR8" s="259"/>
      <c r="AS8" s="261"/>
      <c r="AT8" s="259"/>
      <c r="AU8" s="260"/>
      <c r="AV8" s="259"/>
      <c r="AW8" s="260"/>
      <c r="AX8" s="263"/>
      <c r="AY8" s="102"/>
      <c r="AZ8" s="105">
        <f t="shared" si="0"/>
        <v>0</v>
      </c>
      <c r="BA8" s="105">
        <f t="shared" si="1"/>
        <v>0</v>
      </c>
      <c r="BB8" s="105">
        <f t="shared" si="2"/>
        <v>0</v>
      </c>
    </row>
    <row r="9" spans="1:54" ht="24.95" customHeight="1" x14ac:dyDescent="0.25">
      <c r="A9" s="264"/>
      <c r="B9" s="258"/>
      <c r="C9" s="259"/>
      <c r="D9" s="260"/>
      <c r="E9" s="259"/>
      <c r="F9" s="260"/>
      <c r="G9" s="259"/>
      <c r="H9" s="260"/>
      <c r="I9" s="259"/>
      <c r="J9" s="260"/>
      <c r="K9" s="259"/>
      <c r="L9" s="258"/>
      <c r="M9" s="259"/>
      <c r="N9" s="261"/>
      <c r="O9" s="262"/>
      <c r="P9" s="258"/>
      <c r="Q9" s="259"/>
      <c r="R9" s="260"/>
      <c r="S9" s="259"/>
      <c r="T9" s="260"/>
      <c r="U9" s="259"/>
      <c r="V9" s="260"/>
      <c r="W9" s="259"/>
      <c r="X9" s="260"/>
      <c r="Y9" s="259"/>
      <c r="Z9" s="258"/>
      <c r="AA9" s="259"/>
      <c r="AB9" s="261"/>
      <c r="AC9" s="259"/>
      <c r="AD9" s="311"/>
      <c r="AE9" s="263"/>
      <c r="AF9" s="262"/>
      <c r="AG9" s="258"/>
      <c r="AH9" s="259"/>
      <c r="AI9" s="260"/>
      <c r="AJ9" s="259"/>
      <c r="AK9" s="260"/>
      <c r="AL9" s="259"/>
      <c r="AM9" s="260"/>
      <c r="AN9" s="259"/>
      <c r="AO9" s="260"/>
      <c r="AP9" s="259"/>
      <c r="AQ9" s="258"/>
      <c r="AR9" s="259"/>
      <c r="AS9" s="261"/>
      <c r="AT9" s="259"/>
      <c r="AU9" s="260"/>
      <c r="AV9" s="259"/>
      <c r="AW9" s="260"/>
      <c r="AX9" s="263"/>
      <c r="AY9" s="102"/>
      <c r="AZ9" s="105">
        <f t="shared" si="0"/>
        <v>0</v>
      </c>
      <c r="BA9" s="105">
        <f t="shared" si="1"/>
        <v>0</v>
      </c>
      <c r="BB9" s="105">
        <f t="shared" si="2"/>
        <v>0</v>
      </c>
    </row>
    <row r="10" spans="1:54" ht="24.95" customHeight="1" x14ac:dyDescent="0.25">
      <c r="A10" s="264"/>
      <c r="B10" s="258"/>
      <c r="C10" s="259"/>
      <c r="D10" s="260"/>
      <c r="E10" s="259"/>
      <c r="F10" s="260"/>
      <c r="G10" s="259"/>
      <c r="H10" s="260"/>
      <c r="I10" s="259"/>
      <c r="J10" s="260"/>
      <c r="K10" s="259"/>
      <c r="L10" s="258"/>
      <c r="M10" s="259"/>
      <c r="N10" s="261"/>
      <c r="O10" s="262"/>
      <c r="P10" s="258"/>
      <c r="Q10" s="259"/>
      <c r="R10" s="260"/>
      <c r="S10" s="259"/>
      <c r="T10" s="260"/>
      <c r="U10" s="259"/>
      <c r="V10" s="260"/>
      <c r="W10" s="259"/>
      <c r="X10" s="260"/>
      <c r="Y10" s="259"/>
      <c r="Z10" s="258"/>
      <c r="AA10" s="259"/>
      <c r="AB10" s="261"/>
      <c r="AC10" s="259"/>
      <c r="AD10" s="310"/>
      <c r="AE10" s="263"/>
      <c r="AF10" s="262"/>
      <c r="AG10" s="258"/>
      <c r="AH10" s="259"/>
      <c r="AI10" s="260"/>
      <c r="AJ10" s="259"/>
      <c r="AK10" s="260"/>
      <c r="AL10" s="259"/>
      <c r="AM10" s="260"/>
      <c r="AN10" s="259"/>
      <c r="AO10" s="260"/>
      <c r="AP10" s="259"/>
      <c r="AQ10" s="258"/>
      <c r="AR10" s="259"/>
      <c r="AS10" s="261"/>
      <c r="AT10" s="259"/>
      <c r="AU10" s="260"/>
      <c r="AV10" s="259"/>
      <c r="AW10" s="260"/>
      <c r="AX10" s="263"/>
      <c r="AY10" s="102"/>
      <c r="AZ10" s="105">
        <f t="shared" si="0"/>
        <v>0</v>
      </c>
      <c r="BA10" s="105">
        <f t="shared" si="1"/>
        <v>0</v>
      </c>
      <c r="BB10" s="105">
        <f t="shared" si="2"/>
        <v>0</v>
      </c>
    </row>
    <row r="11" spans="1:54" ht="24.95" customHeight="1" x14ac:dyDescent="0.25">
      <c r="A11" s="265"/>
      <c r="B11" s="258"/>
      <c r="C11" s="259"/>
      <c r="D11" s="260"/>
      <c r="E11" s="259"/>
      <c r="F11" s="260"/>
      <c r="G11" s="259"/>
      <c r="H11" s="260"/>
      <c r="I11" s="259"/>
      <c r="J11" s="260"/>
      <c r="K11" s="259"/>
      <c r="L11" s="258"/>
      <c r="M11" s="259"/>
      <c r="N11" s="261"/>
      <c r="O11" s="266"/>
      <c r="P11" s="258"/>
      <c r="Q11" s="259"/>
      <c r="R11" s="260"/>
      <c r="S11" s="259"/>
      <c r="T11" s="260"/>
      <c r="U11" s="259"/>
      <c r="V11" s="260"/>
      <c r="W11" s="259"/>
      <c r="X11" s="260"/>
      <c r="Y11" s="259"/>
      <c r="Z11" s="258"/>
      <c r="AA11" s="259"/>
      <c r="AB11" s="261"/>
      <c r="AC11" s="259"/>
      <c r="AD11" s="310"/>
      <c r="AE11" s="263"/>
      <c r="AF11" s="266"/>
      <c r="AG11" s="258"/>
      <c r="AH11" s="259"/>
      <c r="AI11" s="260"/>
      <c r="AJ11" s="259"/>
      <c r="AK11" s="260"/>
      <c r="AL11" s="259"/>
      <c r="AM11" s="260"/>
      <c r="AN11" s="259"/>
      <c r="AO11" s="260"/>
      <c r="AP11" s="259"/>
      <c r="AQ11" s="258"/>
      <c r="AR11" s="259"/>
      <c r="AS11" s="261"/>
      <c r="AT11" s="259"/>
      <c r="AU11" s="260"/>
      <c r="AV11" s="259"/>
      <c r="AW11" s="260"/>
      <c r="AX11" s="263"/>
      <c r="AY11" s="102"/>
      <c r="AZ11" s="105">
        <f t="shared" si="0"/>
        <v>0</v>
      </c>
      <c r="BA11" s="105">
        <f t="shared" si="1"/>
        <v>0</v>
      </c>
      <c r="BB11" s="105">
        <f t="shared" si="2"/>
        <v>0</v>
      </c>
    </row>
    <row r="12" spans="1:54" ht="24.95" customHeight="1" x14ac:dyDescent="0.25">
      <c r="A12" s="265"/>
      <c r="B12" s="258"/>
      <c r="C12" s="259"/>
      <c r="D12" s="260"/>
      <c r="E12" s="259"/>
      <c r="F12" s="260"/>
      <c r="G12" s="259"/>
      <c r="H12" s="260"/>
      <c r="I12" s="259"/>
      <c r="J12" s="260"/>
      <c r="K12" s="259"/>
      <c r="L12" s="258"/>
      <c r="M12" s="259"/>
      <c r="N12" s="261"/>
      <c r="O12" s="266"/>
      <c r="P12" s="258"/>
      <c r="Q12" s="259"/>
      <c r="R12" s="260"/>
      <c r="S12" s="259"/>
      <c r="T12" s="260"/>
      <c r="U12" s="259"/>
      <c r="V12" s="260"/>
      <c r="W12" s="259"/>
      <c r="X12" s="260"/>
      <c r="Y12" s="259"/>
      <c r="Z12" s="258"/>
      <c r="AA12" s="259"/>
      <c r="AB12" s="261"/>
      <c r="AC12" s="259"/>
      <c r="AD12" s="310"/>
      <c r="AE12" s="263"/>
      <c r="AF12" s="266"/>
      <c r="AG12" s="258"/>
      <c r="AH12" s="259"/>
      <c r="AI12" s="260"/>
      <c r="AJ12" s="259"/>
      <c r="AK12" s="260"/>
      <c r="AL12" s="259"/>
      <c r="AM12" s="260"/>
      <c r="AN12" s="259"/>
      <c r="AO12" s="260"/>
      <c r="AP12" s="259"/>
      <c r="AQ12" s="258"/>
      <c r="AR12" s="259"/>
      <c r="AS12" s="261"/>
      <c r="AT12" s="259"/>
      <c r="AU12" s="260"/>
      <c r="AV12" s="259"/>
      <c r="AW12" s="260"/>
      <c r="AX12" s="263"/>
      <c r="AY12" s="102"/>
      <c r="AZ12" s="105">
        <f t="shared" si="0"/>
        <v>0</v>
      </c>
      <c r="BA12" s="105">
        <f t="shared" si="1"/>
        <v>0</v>
      </c>
      <c r="BB12" s="105">
        <f t="shared" si="2"/>
        <v>0</v>
      </c>
    </row>
    <row r="13" spans="1:54" ht="24.95" customHeight="1" x14ac:dyDescent="0.25">
      <c r="A13" s="265"/>
      <c r="B13" s="258"/>
      <c r="C13" s="259"/>
      <c r="D13" s="260"/>
      <c r="E13" s="259"/>
      <c r="F13" s="260"/>
      <c r="G13" s="259"/>
      <c r="H13" s="260"/>
      <c r="I13" s="259"/>
      <c r="J13" s="260"/>
      <c r="K13" s="259"/>
      <c r="L13" s="258"/>
      <c r="M13" s="259"/>
      <c r="N13" s="261"/>
      <c r="O13" s="266"/>
      <c r="P13" s="258"/>
      <c r="Q13" s="259"/>
      <c r="R13" s="260"/>
      <c r="S13" s="259"/>
      <c r="T13" s="260"/>
      <c r="U13" s="259"/>
      <c r="V13" s="260"/>
      <c r="W13" s="259"/>
      <c r="X13" s="260"/>
      <c r="Y13" s="259"/>
      <c r="Z13" s="258"/>
      <c r="AA13" s="259"/>
      <c r="AB13" s="261"/>
      <c r="AC13" s="259"/>
      <c r="AD13" s="310"/>
      <c r="AE13" s="263"/>
      <c r="AF13" s="266"/>
      <c r="AG13" s="258"/>
      <c r="AH13" s="259"/>
      <c r="AI13" s="260"/>
      <c r="AJ13" s="259"/>
      <c r="AK13" s="260"/>
      <c r="AL13" s="259"/>
      <c r="AM13" s="260"/>
      <c r="AN13" s="259"/>
      <c r="AO13" s="260"/>
      <c r="AP13" s="259"/>
      <c r="AQ13" s="258"/>
      <c r="AR13" s="259"/>
      <c r="AS13" s="261"/>
      <c r="AT13" s="259"/>
      <c r="AU13" s="260"/>
      <c r="AV13" s="259"/>
      <c r="AW13" s="260"/>
      <c r="AX13" s="263"/>
      <c r="AY13" s="102"/>
      <c r="AZ13" s="105">
        <f t="shared" si="0"/>
        <v>0</v>
      </c>
      <c r="BA13" s="105">
        <f t="shared" si="1"/>
        <v>0</v>
      </c>
      <c r="BB13" s="105">
        <f t="shared" si="2"/>
        <v>0</v>
      </c>
    </row>
    <row r="14" spans="1:54" ht="24.95" customHeight="1" x14ac:dyDescent="0.25">
      <c r="A14" s="265"/>
      <c r="B14" s="258"/>
      <c r="C14" s="259"/>
      <c r="D14" s="260"/>
      <c r="E14" s="259"/>
      <c r="F14" s="260"/>
      <c r="G14" s="259"/>
      <c r="H14" s="260"/>
      <c r="I14" s="259"/>
      <c r="J14" s="260"/>
      <c r="K14" s="259"/>
      <c r="L14" s="258"/>
      <c r="M14" s="259"/>
      <c r="N14" s="261"/>
      <c r="O14" s="266"/>
      <c r="P14" s="258"/>
      <c r="Q14" s="259"/>
      <c r="R14" s="260"/>
      <c r="S14" s="259"/>
      <c r="T14" s="260"/>
      <c r="U14" s="259"/>
      <c r="V14" s="260"/>
      <c r="W14" s="259"/>
      <c r="X14" s="260"/>
      <c r="Y14" s="259"/>
      <c r="Z14" s="258"/>
      <c r="AA14" s="259"/>
      <c r="AB14" s="261"/>
      <c r="AC14" s="259"/>
      <c r="AD14" s="310"/>
      <c r="AE14" s="263"/>
      <c r="AF14" s="266"/>
      <c r="AG14" s="258"/>
      <c r="AH14" s="259"/>
      <c r="AI14" s="260"/>
      <c r="AJ14" s="259"/>
      <c r="AK14" s="260"/>
      <c r="AL14" s="259"/>
      <c r="AM14" s="260"/>
      <c r="AN14" s="259"/>
      <c r="AO14" s="260"/>
      <c r="AP14" s="259"/>
      <c r="AQ14" s="258"/>
      <c r="AR14" s="259"/>
      <c r="AS14" s="261"/>
      <c r="AT14" s="259"/>
      <c r="AU14" s="260"/>
      <c r="AV14" s="259"/>
      <c r="AW14" s="260"/>
      <c r="AX14" s="263"/>
      <c r="AY14" s="102"/>
      <c r="AZ14" s="105">
        <f>A14</f>
        <v>0</v>
      </c>
      <c r="BA14" s="105">
        <f>O14</f>
        <v>0</v>
      </c>
      <c r="BB14" s="105">
        <f>AF14</f>
        <v>0</v>
      </c>
    </row>
    <row r="15" spans="1:54" ht="24.95" customHeight="1" x14ac:dyDescent="0.25">
      <c r="A15" s="265"/>
      <c r="B15" s="258"/>
      <c r="C15" s="259"/>
      <c r="D15" s="260"/>
      <c r="E15" s="259"/>
      <c r="F15" s="260"/>
      <c r="G15" s="259"/>
      <c r="H15" s="260"/>
      <c r="I15" s="259"/>
      <c r="J15" s="260"/>
      <c r="K15" s="259"/>
      <c r="L15" s="258"/>
      <c r="M15" s="259"/>
      <c r="N15" s="261"/>
      <c r="O15" s="266"/>
      <c r="P15" s="258"/>
      <c r="Q15" s="259"/>
      <c r="R15" s="260"/>
      <c r="S15" s="259"/>
      <c r="T15" s="260"/>
      <c r="U15" s="259"/>
      <c r="V15" s="260"/>
      <c r="W15" s="259"/>
      <c r="X15" s="260"/>
      <c r="Y15" s="259"/>
      <c r="Z15" s="258"/>
      <c r="AA15" s="259"/>
      <c r="AB15" s="261"/>
      <c r="AC15" s="259"/>
      <c r="AD15" s="310"/>
      <c r="AE15" s="263"/>
      <c r="AF15" s="266"/>
      <c r="AG15" s="258"/>
      <c r="AH15" s="259"/>
      <c r="AI15" s="260"/>
      <c r="AJ15" s="259"/>
      <c r="AK15" s="260"/>
      <c r="AL15" s="259"/>
      <c r="AM15" s="260"/>
      <c r="AN15" s="259"/>
      <c r="AO15" s="260"/>
      <c r="AP15" s="259"/>
      <c r="AQ15" s="258"/>
      <c r="AR15" s="259"/>
      <c r="AS15" s="261"/>
      <c r="AT15" s="259"/>
      <c r="AU15" s="260"/>
      <c r="AV15" s="259"/>
      <c r="AW15" s="260"/>
      <c r="AX15" s="263"/>
      <c r="AY15" s="102"/>
      <c r="AZ15" s="105">
        <f>A15</f>
        <v>0</v>
      </c>
      <c r="BA15" s="105">
        <f>O15</f>
        <v>0</v>
      </c>
      <c r="BB15" s="105">
        <f>AF15</f>
        <v>0</v>
      </c>
    </row>
    <row r="16" spans="1:54" ht="24.95" customHeight="1" x14ac:dyDescent="0.25">
      <c r="A16" s="265"/>
      <c r="B16" s="258"/>
      <c r="C16" s="259"/>
      <c r="D16" s="260"/>
      <c r="E16" s="259"/>
      <c r="F16" s="260"/>
      <c r="G16" s="259"/>
      <c r="H16" s="260"/>
      <c r="I16" s="259"/>
      <c r="J16" s="260"/>
      <c r="K16" s="259"/>
      <c r="L16" s="258"/>
      <c r="M16" s="259"/>
      <c r="N16" s="261"/>
      <c r="O16" s="266"/>
      <c r="P16" s="258"/>
      <c r="Q16" s="259"/>
      <c r="R16" s="260"/>
      <c r="S16" s="259"/>
      <c r="T16" s="260"/>
      <c r="U16" s="259"/>
      <c r="V16" s="260"/>
      <c r="W16" s="259"/>
      <c r="X16" s="260"/>
      <c r="Y16" s="259"/>
      <c r="Z16" s="258"/>
      <c r="AA16" s="259"/>
      <c r="AB16" s="261"/>
      <c r="AC16" s="259"/>
      <c r="AD16" s="310"/>
      <c r="AE16" s="263"/>
      <c r="AF16" s="266"/>
      <c r="AG16" s="258"/>
      <c r="AH16" s="259"/>
      <c r="AI16" s="260"/>
      <c r="AJ16" s="259"/>
      <c r="AK16" s="260"/>
      <c r="AL16" s="259"/>
      <c r="AM16" s="260"/>
      <c r="AN16" s="259"/>
      <c r="AO16" s="260"/>
      <c r="AP16" s="259"/>
      <c r="AQ16" s="258"/>
      <c r="AR16" s="259"/>
      <c r="AS16" s="261"/>
      <c r="AT16" s="259"/>
      <c r="AU16" s="260"/>
      <c r="AV16" s="259"/>
      <c r="AW16" s="260"/>
      <c r="AX16" s="263"/>
      <c r="AY16" s="102"/>
      <c r="AZ16" s="105">
        <f>A16</f>
        <v>0</v>
      </c>
      <c r="BA16" s="105">
        <f>O16</f>
        <v>0</v>
      </c>
      <c r="BB16" s="105">
        <f>AF16</f>
        <v>0</v>
      </c>
    </row>
    <row r="17" spans="1:54" ht="24.95" customHeight="1" x14ac:dyDescent="0.25">
      <c r="A17" s="265"/>
      <c r="B17" s="258"/>
      <c r="C17" s="259"/>
      <c r="D17" s="260"/>
      <c r="E17" s="259"/>
      <c r="F17" s="260"/>
      <c r="G17" s="259"/>
      <c r="H17" s="260"/>
      <c r="I17" s="259"/>
      <c r="J17" s="260"/>
      <c r="K17" s="259"/>
      <c r="L17" s="258"/>
      <c r="M17" s="259"/>
      <c r="N17" s="261"/>
      <c r="O17" s="266"/>
      <c r="P17" s="258"/>
      <c r="Q17" s="259"/>
      <c r="R17" s="260"/>
      <c r="S17" s="259"/>
      <c r="T17" s="260"/>
      <c r="U17" s="259"/>
      <c r="V17" s="260"/>
      <c r="W17" s="259"/>
      <c r="X17" s="260"/>
      <c r="Y17" s="259"/>
      <c r="Z17" s="258"/>
      <c r="AA17" s="259"/>
      <c r="AB17" s="261"/>
      <c r="AC17" s="259"/>
      <c r="AD17" s="310"/>
      <c r="AE17" s="263"/>
      <c r="AF17" s="266"/>
      <c r="AG17" s="258"/>
      <c r="AH17" s="259"/>
      <c r="AI17" s="260"/>
      <c r="AJ17" s="259"/>
      <c r="AK17" s="260"/>
      <c r="AL17" s="259"/>
      <c r="AM17" s="260"/>
      <c r="AN17" s="259"/>
      <c r="AO17" s="260"/>
      <c r="AP17" s="259"/>
      <c r="AQ17" s="258"/>
      <c r="AR17" s="259"/>
      <c r="AS17" s="261"/>
      <c r="AT17" s="259"/>
      <c r="AU17" s="260"/>
      <c r="AV17" s="259"/>
      <c r="AW17" s="260"/>
      <c r="AX17" s="263"/>
      <c r="AY17" s="102"/>
      <c r="AZ17" s="105">
        <f>A17</f>
        <v>0</v>
      </c>
      <c r="BA17" s="105">
        <f>O17</f>
        <v>0</v>
      </c>
      <c r="BB17" s="105">
        <f>AF17</f>
        <v>0</v>
      </c>
    </row>
    <row r="18" spans="1:54" ht="24.95" customHeight="1" x14ac:dyDescent="0.25">
      <c r="A18" s="265"/>
      <c r="B18" s="258"/>
      <c r="C18" s="259"/>
      <c r="D18" s="260"/>
      <c r="E18" s="259"/>
      <c r="F18" s="260"/>
      <c r="G18" s="259"/>
      <c r="H18" s="260"/>
      <c r="I18" s="259"/>
      <c r="J18" s="260"/>
      <c r="K18" s="259"/>
      <c r="L18" s="258"/>
      <c r="M18" s="259"/>
      <c r="N18" s="261"/>
      <c r="O18" s="266"/>
      <c r="P18" s="258"/>
      <c r="Q18" s="259"/>
      <c r="R18" s="260"/>
      <c r="S18" s="259"/>
      <c r="T18" s="260"/>
      <c r="U18" s="259"/>
      <c r="V18" s="260"/>
      <c r="W18" s="259"/>
      <c r="X18" s="260"/>
      <c r="Y18" s="259"/>
      <c r="Z18" s="258"/>
      <c r="AA18" s="259"/>
      <c r="AB18" s="261"/>
      <c r="AC18" s="259"/>
      <c r="AD18" s="310"/>
      <c r="AE18" s="263"/>
      <c r="AF18" s="266"/>
      <c r="AG18" s="258"/>
      <c r="AH18" s="259"/>
      <c r="AI18" s="260"/>
      <c r="AJ18" s="259"/>
      <c r="AK18" s="260"/>
      <c r="AL18" s="259"/>
      <c r="AM18" s="260"/>
      <c r="AN18" s="259"/>
      <c r="AO18" s="260"/>
      <c r="AP18" s="259"/>
      <c r="AQ18" s="258"/>
      <c r="AR18" s="259"/>
      <c r="AS18" s="261"/>
      <c r="AT18" s="259"/>
      <c r="AU18" s="260"/>
      <c r="AV18" s="259"/>
      <c r="AW18" s="260"/>
      <c r="AX18" s="263"/>
      <c r="AY18" s="102"/>
      <c r="AZ18" s="105">
        <f>A18</f>
        <v>0</v>
      </c>
      <c r="BA18" s="105">
        <f>O18</f>
        <v>0</v>
      </c>
      <c r="BB18" s="105">
        <f>AF18</f>
        <v>0</v>
      </c>
    </row>
    <row r="19" spans="1:54" ht="24.95" customHeight="1" x14ac:dyDescent="0.25">
      <c r="A19" s="265"/>
      <c r="B19" s="258"/>
      <c r="C19" s="259"/>
      <c r="D19" s="260"/>
      <c r="E19" s="259"/>
      <c r="F19" s="260"/>
      <c r="G19" s="259"/>
      <c r="H19" s="260"/>
      <c r="I19" s="259"/>
      <c r="J19" s="260"/>
      <c r="K19" s="259"/>
      <c r="L19" s="258"/>
      <c r="M19" s="259"/>
      <c r="N19" s="261"/>
      <c r="O19" s="266"/>
      <c r="P19" s="258"/>
      <c r="Q19" s="259"/>
      <c r="R19" s="260"/>
      <c r="S19" s="259"/>
      <c r="T19" s="260"/>
      <c r="U19" s="259"/>
      <c r="V19" s="260"/>
      <c r="W19" s="259"/>
      <c r="X19" s="260"/>
      <c r="Y19" s="259"/>
      <c r="Z19" s="258"/>
      <c r="AA19" s="259"/>
      <c r="AB19" s="261"/>
      <c r="AC19" s="259"/>
      <c r="AD19" s="310"/>
      <c r="AE19" s="263"/>
      <c r="AF19" s="266"/>
      <c r="AG19" s="258"/>
      <c r="AH19" s="259"/>
      <c r="AI19" s="260"/>
      <c r="AJ19" s="259"/>
      <c r="AK19" s="260"/>
      <c r="AL19" s="259"/>
      <c r="AM19" s="260"/>
      <c r="AN19" s="259"/>
      <c r="AO19" s="260"/>
      <c r="AP19" s="259"/>
      <c r="AQ19" s="258"/>
      <c r="AR19" s="259"/>
      <c r="AS19" s="261"/>
      <c r="AT19" s="259"/>
      <c r="AU19" s="260"/>
      <c r="AV19" s="259"/>
      <c r="AW19" s="260"/>
      <c r="AX19" s="263"/>
      <c r="AY19" s="102"/>
      <c r="AZ19" s="105">
        <f t="shared" ref="AZ19:AZ26" si="3">A19</f>
        <v>0</v>
      </c>
      <c r="BA19" s="105">
        <f t="shared" ref="BA19:BA26" si="4">O19</f>
        <v>0</v>
      </c>
      <c r="BB19" s="105">
        <f t="shared" ref="BB19:BB26" si="5">AF19</f>
        <v>0</v>
      </c>
    </row>
    <row r="20" spans="1:54" ht="24.95" customHeight="1" x14ac:dyDescent="0.25">
      <c r="A20" s="265"/>
      <c r="B20" s="258"/>
      <c r="C20" s="259"/>
      <c r="D20" s="260"/>
      <c r="E20" s="259"/>
      <c r="F20" s="260"/>
      <c r="G20" s="259"/>
      <c r="H20" s="260"/>
      <c r="I20" s="259"/>
      <c r="J20" s="260"/>
      <c r="K20" s="259"/>
      <c r="L20" s="258"/>
      <c r="M20" s="259"/>
      <c r="N20" s="261"/>
      <c r="O20" s="266"/>
      <c r="P20" s="258"/>
      <c r="Q20" s="259"/>
      <c r="R20" s="260"/>
      <c r="S20" s="259"/>
      <c r="T20" s="260"/>
      <c r="U20" s="259"/>
      <c r="V20" s="260"/>
      <c r="W20" s="259"/>
      <c r="X20" s="260"/>
      <c r="Y20" s="259"/>
      <c r="Z20" s="258"/>
      <c r="AA20" s="259"/>
      <c r="AB20" s="261"/>
      <c r="AC20" s="259"/>
      <c r="AD20" s="310"/>
      <c r="AE20" s="263"/>
      <c r="AF20" s="266"/>
      <c r="AG20" s="258"/>
      <c r="AH20" s="259"/>
      <c r="AI20" s="260"/>
      <c r="AJ20" s="259"/>
      <c r="AK20" s="260"/>
      <c r="AL20" s="259"/>
      <c r="AM20" s="260"/>
      <c r="AN20" s="259"/>
      <c r="AO20" s="260"/>
      <c r="AP20" s="259"/>
      <c r="AQ20" s="258"/>
      <c r="AR20" s="259"/>
      <c r="AS20" s="261"/>
      <c r="AT20" s="259"/>
      <c r="AU20" s="260"/>
      <c r="AV20" s="259"/>
      <c r="AW20" s="260"/>
      <c r="AX20" s="263"/>
      <c r="AY20" s="102"/>
      <c r="AZ20" s="105">
        <f t="shared" si="3"/>
        <v>0</v>
      </c>
      <c r="BA20" s="105">
        <f t="shared" si="4"/>
        <v>0</v>
      </c>
      <c r="BB20" s="105">
        <f t="shared" si="5"/>
        <v>0</v>
      </c>
    </row>
    <row r="21" spans="1:54" ht="24.95" customHeight="1" x14ac:dyDescent="0.25">
      <c r="A21" s="265"/>
      <c r="B21" s="258"/>
      <c r="C21" s="259"/>
      <c r="D21" s="260"/>
      <c r="E21" s="259"/>
      <c r="F21" s="260"/>
      <c r="G21" s="259"/>
      <c r="H21" s="260"/>
      <c r="I21" s="259"/>
      <c r="J21" s="260"/>
      <c r="K21" s="259"/>
      <c r="L21" s="258"/>
      <c r="M21" s="259"/>
      <c r="N21" s="261"/>
      <c r="O21" s="266"/>
      <c r="P21" s="258"/>
      <c r="Q21" s="259"/>
      <c r="R21" s="260"/>
      <c r="S21" s="259"/>
      <c r="T21" s="260"/>
      <c r="U21" s="259"/>
      <c r="V21" s="260"/>
      <c r="W21" s="259"/>
      <c r="X21" s="260"/>
      <c r="Y21" s="259"/>
      <c r="Z21" s="258"/>
      <c r="AA21" s="259"/>
      <c r="AB21" s="261"/>
      <c r="AC21" s="259"/>
      <c r="AD21" s="310"/>
      <c r="AE21" s="263"/>
      <c r="AF21" s="266"/>
      <c r="AG21" s="258"/>
      <c r="AH21" s="259"/>
      <c r="AI21" s="260"/>
      <c r="AJ21" s="259"/>
      <c r="AK21" s="260"/>
      <c r="AL21" s="259"/>
      <c r="AM21" s="260"/>
      <c r="AN21" s="259"/>
      <c r="AO21" s="260"/>
      <c r="AP21" s="259"/>
      <c r="AQ21" s="258"/>
      <c r="AR21" s="259"/>
      <c r="AS21" s="261"/>
      <c r="AT21" s="259"/>
      <c r="AU21" s="260"/>
      <c r="AV21" s="259"/>
      <c r="AW21" s="260"/>
      <c r="AX21" s="263"/>
      <c r="AY21" s="102"/>
      <c r="AZ21" s="105">
        <f t="shared" si="3"/>
        <v>0</v>
      </c>
      <c r="BA21" s="105">
        <f t="shared" si="4"/>
        <v>0</v>
      </c>
      <c r="BB21" s="105">
        <f t="shared" si="5"/>
        <v>0</v>
      </c>
    </row>
    <row r="22" spans="1:54" ht="24.95" customHeight="1" x14ac:dyDescent="0.25">
      <c r="A22" s="265"/>
      <c r="B22" s="258"/>
      <c r="C22" s="259"/>
      <c r="D22" s="260"/>
      <c r="E22" s="259"/>
      <c r="F22" s="260"/>
      <c r="G22" s="259"/>
      <c r="H22" s="260"/>
      <c r="I22" s="259"/>
      <c r="J22" s="260"/>
      <c r="K22" s="259"/>
      <c r="L22" s="258"/>
      <c r="M22" s="259"/>
      <c r="N22" s="261"/>
      <c r="O22" s="266"/>
      <c r="P22" s="258"/>
      <c r="Q22" s="259"/>
      <c r="R22" s="260"/>
      <c r="S22" s="259"/>
      <c r="T22" s="260"/>
      <c r="U22" s="259"/>
      <c r="V22" s="260"/>
      <c r="W22" s="259"/>
      <c r="X22" s="260"/>
      <c r="Y22" s="259"/>
      <c r="Z22" s="258"/>
      <c r="AA22" s="259"/>
      <c r="AB22" s="261"/>
      <c r="AC22" s="259"/>
      <c r="AD22" s="310"/>
      <c r="AE22" s="263"/>
      <c r="AF22" s="266"/>
      <c r="AG22" s="258"/>
      <c r="AH22" s="259"/>
      <c r="AI22" s="260"/>
      <c r="AJ22" s="259"/>
      <c r="AK22" s="260"/>
      <c r="AL22" s="259"/>
      <c r="AM22" s="260"/>
      <c r="AN22" s="259"/>
      <c r="AO22" s="260"/>
      <c r="AP22" s="259"/>
      <c r="AQ22" s="258"/>
      <c r="AR22" s="259"/>
      <c r="AS22" s="261"/>
      <c r="AT22" s="259"/>
      <c r="AU22" s="260"/>
      <c r="AV22" s="259"/>
      <c r="AW22" s="260"/>
      <c r="AX22" s="263"/>
      <c r="AY22" s="102"/>
      <c r="AZ22" s="105">
        <f t="shared" si="3"/>
        <v>0</v>
      </c>
      <c r="BA22" s="105">
        <f t="shared" si="4"/>
        <v>0</v>
      </c>
      <c r="BB22" s="105">
        <f t="shared" si="5"/>
        <v>0</v>
      </c>
    </row>
    <row r="23" spans="1:54" ht="24.95" customHeight="1" x14ac:dyDescent="0.25">
      <c r="A23" s="265"/>
      <c r="B23" s="258"/>
      <c r="C23" s="259"/>
      <c r="D23" s="260"/>
      <c r="E23" s="259"/>
      <c r="F23" s="260"/>
      <c r="G23" s="259"/>
      <c r="H23" s="260"/>
      <c r="I23" s="259"/>
      <c r="J23" s="260"/>
      <c r="K23" s="259"/>
      <c r="L23" s="258"/>
      <c r="M23" s="259"/>
      <c r="N23" s="261"/>
      <c r="O23" s="266"/>
      <c r="P23" s="258"/>
      <c r="Q23" s="259"/>
      <c r="R23" s="260"/>
      <c r="S23" s="259"/>
      <c r="T23" s="260"/>
      <c r="U23" s="259"/>
      <c r="V23" s="260"/>
      <c r="W23" s="259"/>
      <c r="X23" s="260"/>
      <c r="Y23" s="259"/>
      <c r="Z23" s="258"/>
      <c r="AA23" s="259"/>
      <c r="AB23" s="261"/>
      <c r="AC23" s="259"/>
      <c r="AD23" s="310"/>
      <c r="AE23" s="263"/>
      <c r="AF23" s="266"/>
      <c r="AG23" s="258"/>
      <c r="AH23" s="259"/>
      <c r="AI23" s="260"/>
      <c r="AJ23" s="259"/>
      <c r="AK23" s="260"/>
      <c r="AL23" s="259"/>
      <c r="AM23" s="260"/>
      <c r="AN23" s="259"/>
      <c r="AO23" s="260"/>
      <c r="AP23" s="259"/>
      <c r="AQ23" s="258"/>
      <c r="AR23" s="259"/>
      <c r="AS23" s="261"/>
      <c r="AT23" s="259"/>
      <c r="AU23" s="260"/>
      <c r="AV23" s="259"/>
      <c r="AW23" s="260"/>
      <c r="AX23" s="263"/>
      <c r="AY23" s="102"/>
      <c r="AZ23" s="105">
        <f t="shared" si="3"/>
        <v>0</v>
      </c>
      <c r="BA23" s="105">
        <f t="shared" si="4"/>
        <v>0</v>
      </c>
      <c r="BB23" s="105">
        <f t="shared" si="5"/>
        <v>0</v>
      </c>
    </row>
    <row r="24" spans="1:54" ht="24.95" customHeight="1" x14ac:dyDescent="0.25">
      <c r="A24" s="265"/>
      <c r="B24" s="258"/>
      <c r="C24" s="259"/>
      <c r="D24" s="260"/>
      <c r="E24" s="259"/>
      <c r="F24" s="260"/>
      <c r="G24" s="259"/>
      <c r="H24" s="260"/>
      <c r="I24" s="259"/>
      <c r="J24" s="260"/>
      <c r="K24" s="259"/>
      <c r="L24" s="258"/>
      <c r="M24" s="259"/>
      <c r="N24" s="261"/>
      <c r="O24" s="266"/>
      <c r="P24" s="258"/>
      <c r="Q24" s="259"/>
      <c r="R24" s="260"/>
      <c r="S24" s="259"/>
      <c r="T24" s="260"/>
      <c r="U24" s="259"/>
      <c r="V24" s="260"/>
      <c r="W24" s="259"/>
      <c r="X24" s="260"/>
      <c r="Y24" s="259"/>
      <c r="Z24" s="258"/>
      <c r="AA24" s="259"/>
      <c r="AB24" s="261"/>
      <c r="AC24" s="259"/>
      <c r="AD24" s="310"/>
      <c r="AE24" s="263"/>
      <c r="AF24" s="266"/>
      <c r="AG24" s="258"/>
      <c r="AH24" s="259"/>
      <c r="AI24" s="260"/>
      <c r="AJ24" s="259"/>
      <c r="AK24" s="260"/>
      <c r="AL24" s="259"/>
      <c r="AM24" s="260"/>
      <c r="AN24" s="259"/>
      <c r="AO24" s="260"/>
      <c r="AP24" s="259"/>
      <c r="AQ24" s="258"/>
      <c r="AR24" s="259"/>
      <c r="AS24" s="261"/>
      <c r="AT24" s="259"/>
      <c r="AU24" s="260"/>
      <c r="AV24" s="259"/>
      <c r="AW24" s="260"/>
      <c r="AX24" s="263"/>
      <c r="AY24" s="102"/>
      <c r="AZ24" s="105">
        <f t="shared" si="3"/>
        <v>0</v>
      </c>
      <c r="BA24" s="105">
        <f t="shared" si="4"/>
        <v>0</v>
      </c>
      <c r="BB24" s="105">
        <f t="shared" si="5"/>
        <v>0</v>
      </c>
    </row>
    <row r="25" spans="1:54" ht="24.95" customHeight="1" x14ac:dyDescent="0.25">
      <c r="A25" s="265"/>
      <c r="B25" s="258"/>
      <c r="C25" s="259"/>
      <c r="D25" s="260"/>
      <c r="E25" s="259"/>
      <c r="F25" s="260"/>
      <c r="G25" s="259"/>
      <c r="H25" s="260"/>
      <c r="I25" s="259"/>
      <c r="J25" s="260"/>
      <c r="K25" s="259"/>
      <c r="L25" s="258"/>
      <c r="M25" s="259"/>
      <c r="N25" s="261"/>
      <c r="O25" s="266"/>
      <c r="P25" s="258"/>
      <c r="Q25" s="259"/>
      <c r="R25" s="260"/>
      <c r="S25" s="259"/>
      <c r="T25" s="260"/>
      <c r="U25" s="259"/>
      <c r="V25" s="260"/>
      <c r="W25" s="259"/>
      <c r="X25" s="260"/>
      <c r="Y25" s="259"/>
      <c r="Z25" s="258"/>
      <c r="AA25" s="259"/>
      <c r="AB25" s="261"/>
      <c r="AC25" s="259"/>
      <c r="AD25" s="310"/>
      <c r="AE25" s="263"/>
      <c r="AF25" s="266"/>
      <c r="AG25" s="258"/>
      <c r="AH25" s="259"/>
      <c r="AI25" s="260"/>
      <c r="AJ25" s="259"/>
      <c r="AK25" s="260"/>
      <c r="AL25" s="259"/>
      <c r="AM25" s="260"/>
      <c r="AN25" s="259"/>
      <c r="AO25" s="260"/>
      <c r="AP25" s="259"/>
      <c r="AQ25" s="258"/>
      <c r="AR25" s="259"/>
      <c r="AS25" s="261"/>
      <c r="AT25" s="259"/>
      <c r="AU25" s="260"/>
      <c r="AV25" s="259"/>
      <c r="AW25" s="260"/>
      <c r="AX25" s="263"/>
      <c r="AY25" s="102"/>
      <c r="AZ25" s="105">
        <f t="shared" si="3"/>
        <v>0</v>
      </c>
      <c r="BA25" s="105">
        <f t="shared" si="4"/>
        <v>0</v>
      </c>
      <c r="BB25" s="105">
        <f t="shared" si="5"/>
        <v>0</v>
      </c>
    </row>
    <row r="26" spans="1:54" ht="24.95" customHeight="1" x14ac:dyDescent="0.25">
      <c r="A26" s="265"/>
      <c r="B26" s="258"/>
      <c r="C26" s="259"/>
      <c r="D26" s="260"/>
      <c r="E26" s="259"/>
      <c r="F26" s="260"/>
      <c r="G26" s="259"/>
      <c r="H26" s="260"/>
      <c r="I26" s="259"/>
      <c r="J26" s="260"/>
      <c r="K26" s="259"/>
      <c r="L26" s="258"/>
      <c r="M26" s="259"/>
      <c r="N26" s="261"/>
      <c r="O26" s="266"/>
      <c r="P26" s="258"/>
      <c r="Q26" s="259"/>
      <c r="R26" s="260"/>
      <c r="S26" s="259"/>
      <c r="T26" s="260"/>
      <c r="U26" s="259"/>
      <c r="V26" s="260"/>
      <c r="W26" s="259"/>
      <c r="X26" s="260"/>
      <c r="Y26" s="259"/>
      <c r="Z26" s="258"/>
      <c r="AA26" s="259"/>
      <c r="AB26" s="261"/>
      <c r="AC26" s="259"/>
      <c r="AD26" s="310"/>
      <c r="AE26" s="263"/>
      <c r="AF26" s="266"/>
      <c r="AG26" s="258"/>
      <c r="AH26" s="259"/>
      <c r="AI26" s="260"/>
      <c r="AJ26" s="259"/>
      <c r="AK26" s="260"/>
      <c r="AL26" s="259"/>
      <c r="AM26" s="260"/>
      <c r="AN26" s="259"/>
      <c r="AO26" s="260"/>
      <c r="AP26" s="259"/>
      <c r="AQ26" s="258"/>
      <c r="AR26" s="259"/>
      <c r="AS26" s="261"/>
      <c r="AT26" s="259"/>
      <c r="AU26" s="260"/>
      <c r="AV26" s="259"/>
      <c r="AW26" s="260"/>
      <c r="AX26" s="263"/>
      <c r="AY26" s="102"/>
      <c r="AZ26" s="105">
        <f t="shared" si="3"/>
        <v>0</v>
      </c>
      <c r="BA26" s="105">
        <f t="shared" si="4"/>
        <v>0</v>
      </c>
      <c r="BB26" s="105">
        <f t="shared" si="5"/>
        <v>0</v>
      </c>
    </row>
    <row r="27" spans="1:54" ht="24.95" customHeight="1" x14ac:dyDescent="0.25">
      <c r="A27" s="265"/>
      <c r="B27" s="258"/>
      <c r="C27" s="259"/>
      <c r="D27" s="260"/>
      <c r="E27" s="259"/>
      <c r="F27" s="260"/>
      <c r="G27" s="259"/>
      <c r="H27" s="260"/>
      <c r="I27" s="259"/>
      <c r="J27" s="260"/>
      <c r="K27" s="259"/>
      <c r="L27" s="258"/>
      <c r="M27" s="259"/>
      <c r="N27" s="261"/>
      <c r="O27" s="266"/>
      <c r="P27" s="258"/>
      <c r="Q27" s="259"/>
      <c r="R27" s="260"/>
      <c r="S27" s="259"/>
      <c r="T27" s="260"/>
      <c r="U27" s="259"/>
      <c r="V27" s="260"/>
      <c r="W27" s="259"/>
      <c r="X27" s="260"/>
      <c r="Y27" s="259"/>
      <c r="Z27" s="258"/>
      <c r="AA27" s="259"/>
      <c r="AB27" s="261"/>
      <c r="AC27" s="259"/>
      <c r="AD27" s="310"/>
      <c r="AE27" s="263"/>
      <c r="AF27" s="266"/>
      <c r="AG27" s="258"/>
      <c r="AH27" s="259"/>
      <c r="AI27" s="260"/>
      <c r="AJ27" s="259"/>
      <c r="AK27" s="260"/>
      <c r="AL27" s="259"/>
      <c r="AM27" s="260"/>
      <c r="AN27" s="259"/>
      <c r="AO27" s="260"/>
      <c r="AP27" s="259"/>
      <c r="AQ27" s="258"/>
      <c r="AR27" s="259"/>
      <c r="AS27" s="261"/>
      <c r="AT27" s="259"/>
      <c r="AU27" s="260"/>
      <c r="AV27" s="259"/>
      <c r="AW27" s="260"/>
      <c r="AX27" s="263"/>
      <c r="AY27" s="102"/>
      <c r="AZ27" s="105">
        <f t="shared" si="0"/>
        <v>0</v>
      </c>
      <c r="BA27" s="105">
        <f t="shared" si="1"/>
        <v>0</v>
      </c>
      <c r="BB27" s="105">
        <f t="shared" si="2"/>
        <v>0</v>
      </c>
    </row>
    <row r="28" spans="1:54" ht="24.95" customHeight="1" x14ac:dyDescent="0.25">
      <c r="A28" s="265"/>
      <c r="B28" s="258"/>
      <c r="C28" s="259"/>
      <c r="D28" s="260"/>
      <c r="E28" s="259"/>
      <c r="F28" s="260"/>
      <c r="G28" s="259"/>
      <c r="H28" s="260"/>
      <c r="I28" s="259"/>
      <c r="J28" s="260"/>
      <c r="K28" s="259"/>
      <c r="L28" s="258"/>
      <c r="M28" s="259"/>
      <c r="N28" s="261"/>
      <c r="O28" s="266"/>
      <c r="P28" s="258"/>
      <c r="Q28" s="259"/>
      <c r="R28" s="260"/>
      <c r="S28" s="259"/>
      <c r="T28" s="260"/>
      <c r="U28" s="259"/>
      <c r="V28" s="260"/>
      <c r="W28" s="259"/>
      <c r="X28" s="260"/>
      <c r="Y28" s="259"/>
      <c r="Z28" s="258"/>
      <c r="AA28" s="259"/>
      <c r="AB28" s="261"/>
      <c r="AC28" s="259"/>
      <c r="AD28" s="310"/>
      <c r="AE28" s="263"/>
      <c r="AF28" s="266"/>
      <c r="AG28" s="258"/>
      <c r="AH28" s="259"/>
      <c r="AI28" s="260"/>
      <c r="AJ28" s="259"/>
      <c r="AK28" s="260"/>
      <c r="AL28" s="259"/>
      <c r="AM28" s="260"/>
      <c r="AN28" s="259"/>
      <c r="AO28" s="260"/>
      <c r="AP28" s="259"/>
      <c r="AQ28" s="258"/>
      <c r="AR28" s="259"/>
      <c r="AS28" s="261"/>
      <c r="AT28" s="259"/>
      <c r="AU28" s="260"/>
      <c r="AV28" s="259"/>
      <c r="AW28" s="260"/>
      <c r="AX28" s="263"/>
      <c r="AY28" s="102"/>
      <c r="AZ28" s="105">
        <f t="shared" si="0"/>
        <v>0</v>
      </c>
      <c r="BA28" s="105">
        <f t="shared" si="1"/>
        <v>0</v>
      </c>
      <c r="BB28" s="105">
        <f t="shared" si="2"/>
        <v>0</v>
      </c>
    </row>
    <row r="29" spans="1:54" ht="24.95" customHeight="1" x14ac:dyDescent="0.25">
      <c r="A29" s="265"/>
      <c r="B29" s="258"/>
      <c r="C29" s="259"/>
      <c r="D29" s="260"/>
      <c r="E29" s="259"/>
      <c r="F29" s="260"/>
      <c r="G29" s="259"/>
      <c r="H29" s="260"/>
      <c r="I29" s="259"/>
      <c r="J29" s="260"/>
      <c r="K29" s="259"/>
      <c r="L29" s="258"/>
      <c r="M29" s="259"/>
      <c r="N29" s="261"/>
      <c r="O29" s="266"/>
      <c r="P29" s="258"/>
      <c r="Q29" s="259"/>
      <c r="R29" s="260"/>
      <c r="S29" s="259"/>
      <c r="T29" s="260"/>
      <c r="U29" s="259"/>
      <c r="V29" s="260"/>
      <c r="W29" s="259"/>
      <c r="X29" s="260"/>
      <c r="Y29" s="259"/>
      <c r="Z29" s="258"/>
      <c r="AA29" s="259"/>
      <c r="AB29" s="261"/>
      <c r="AC29" s="259"/>
      <c r="AD29" s="310"/>
      <c r="AE29" s="263"/>
      <c r="AF29" s="266"/>
      <c r="AG29" s="258"/>
      <c r="AH29" s="259"/>
      <c r="AI29" s="260"/>
      <c r="AJ29" s="259"/>
      <c r="AK29" s="260"/>
      <c r="AL29" s="259"/>
      <c r="AM29" s="260"/>
      <c r="AN29" s="259"/>
      <c r="AO29" s="260"/>
      <c r="AP29" s="259"/>
      <c r="AQ29" s="258"/>
      <c r="AR29" s="259"/>
      <c r="AS29" s="261"/>
      <c r="AT29" s="259"/>
      <c r="AU29" s="260"/>
      <c r="AV29" s="259"/>
      <c r="AW29" s="260"/>
      <c r="AX29" s="263"/>
      <c r="AY29" s="102"/>
      <c r="AZ29" s="105">
        <f t="shared" si="0"/>
        <v>0</v>
      </c>
      <c r="BA29" s="105">
        <f t="shared" si="1"/>
        <v>0</v>
      </c>
      <c r="BB29" s="105">
        <f t="shared" si="2"/>
        <v>0</v>
      </c>
    </row>
    <row r="30" spans="1:54" ht="24.95" customHeight="1" x14ac:dyDescent="0.25">
      <c r="A30" s="265"/>
      <c r="B30" s="258"/>
      <c r="C30" s="259"/>
      <c r="D30" s="260"/>
      <c r="E30" s="259"/>
      <c r="F30" s="260"/>
      <c r="G30" s="259"/>
      <c r="H30" s="260"/>
      <c r="I30" s="259"/>
      <c r="J30" s="260"/>
      <c r="K30" s="259"/>
      <c r="L30" s="258"/>
      <c r="M30" s="259"/>
      <c r="N30" s="261"/>
      <c r="O30" s="266"/>
      <c r="P30" s="258"/>
      <c r="Q30" s="259"/>
      <c r="R30" s="260"/>
      <c r="S30" s="259"/>
      <c r="T30" s="260"/>
      <c r="U30" s="259"/>
      <c r="V30" s="260"/>
      <c r="W30" s="259"/>
      <c r="X30" s="260"/>
      <c r="Y30" s="259"/>
      <c r="Z30" s="258"/>
      <c r="AA30" s="259"/>
      <c r="AB30" s="261"/>
      <c r="AC30" s="259"/>
      <c r="AD30" s="310"/>
      <c r="AE30" s="263"/>
      <c r="AF30" s="266"/>
      <c r="AG30" s="258"/>
      <c r="AH30" s="259"/>
      <c r="AI30" s="260"/>
      <c r="AJ30" s="259"/>
      <c r="AK30" s="260"/>
      <c r="AL30" s="259"/>
      <c r="AM30" s="260"/>
      <c r="AN30" s="259"/>
      <c r="AO30" s="260"/>
      <c r="AP30" s="259"/>
      <c r="AQ30" s="258"/>
      <c r="AR30" s="259"/>
      <c r="AS30" s="261"/>
      <c r="AT30" s="259"/>
      <c r="AU30" s="260"/>
      <c r="AV30" s="259"/>
      <c r="AW30" s="260"/>
      <c r="AX30" s="263"/>
      <c r="AY30" s="102"/>
      <c r="AZ30" s="105">
        <f t="shared" si="0"/>
        <v>0</v>
      </c>
      <c r="BA30" s="105">
        <f t="shared" si="1"/>
        <v>0</v>
      </c>
      <c r="BB30" s="105">
        <f t="shared" si="2"/>
        <v>0</v>
      </c>
    </row>
    <row r="31" spans="1:54" ht="24.95" customHeight="1" x14ac:dyDescent="0.25">
      <c r="A31" s="265"/>
      <c r="B31" s="258"/>
      <c r="C31" s="259"/>
      <c r="D31" s="260"/>
      <c r="E31" s="259"/>
      <c r="F31" s="260"/>
      <c r="G31" s="259"/>
      <c r="H31" s="260"/>
      <c r="I31" s="259"/>
      <c r="J31" s="260"/>
      <c r="K31" s="259"/>
      <c r="L31" s="258"/>
      <c r="M31" s="259"/>
      <c r="N31" s="261"/>
      <c r="O31" s="266"/>
      <c r="P31" s="258"/>
      <c r="Q31" s="259"/>
      <c r="R31" s="260"/>
      <c r="S31" s="259"/>
      <c r="T31" s="260"/>
      <c r="U31" s="259"/>
      <c r="V31" s="260"/>
      <c r="W31" s="259"/>
      <c r="X31" s="260"/>
      <c r="Y31" s="259"/>
      <c r="Z31" s="258"/>
      <c r="AA31" s="259"/>
      <c r="AB31" s="261"/>
      <c r="AC31" s="259"/>
      <c r="AD31" s="310"/>
      <c r="AE31" s="263"/>
      <c r="AF31" s="266"/>
      <c r="AG31" s="258"/>
      <c r="AH31" s="259"/>
      <c r="AI31" s="260"/>
      <c r="AJ31" s="259"/>
      <c r="AK31" s="260"/>
      <c r="AL31" s="259"/>
      <c r="AM31" s="260"/>
      <c r="AN31" s="259"/>
      <c r="AO31" s="260"/>
      <c r="AP31" s="259"/>
      <c r="AQ31" s="258"/>
      <c r="AR31" s="259"/>
      <c r="AS31" s="261"/>
      <c r="AT31" s="259"/>
      <c r="AU31" s="260"/>
      <c r="AV31" s="259"/>
      <c r="AW31" s="260"/>
      <c r="AX31" s="263"/>
      <c r="AY31" s="102"/>
      <c r="AZ31" s="105">
        <f t="shared" si="0"/>
        <v>0</v>
      </c>
      <c r="BA31" s="105">
        <f t="shared" si="1"/>
        <v>0</v>
      </c>
      <c r="BB31" s="105">
        <f t="shared" si="2"/>
        <v>0</v>
      </c>
    </row>
    <row r="32" spans="1:54" ht="24.95" customHeight="1" x14ac:dyDescent="0.25">
      <c r="A32" s="265"/>
      <c r="B32" s="258"/>
      <c r="C32" s="259"/>
      <c r="D32" s="260"/>
      <c r="E32" s="259"/>
      <c r="F32" s="260"/>
      <c r="G32" s="259"/>
      <c r="H32" s="260"/>
      <c r="I32" s="259"/>
      <c r="J32" s="260"/>
      <c r="K32" s="259"/>
      <c r="L32" s="258"/>
      <c r="M32" s="259"/>
      <c r="N32" s="261"/>
      <c r="O32" s="266"/>
      <c r="P32" s="258"/>
      <c r="Q32" s="259"/>
      <c r="R32" s="260"/>
      <c r="S32" s="259"/>
      <c r="T32" s="260"/>
      <c r="U32" s="259"/>
      <c r="V32" s="260"/>
      <c r="W32" s="259"/>
      <c r="X32" s="260"/>
      <c r="Y32" s="259"/>
      <c r="Z32" s="258"/>
      <c r="AA32" s="259"/>
      <c r="AB32" s="261"/>
      <c r="AC32" s="259"/>
      <c r="AD32" s="310"/>
      <c r="AE32" s="263"/>
      <c r="AF32" s="266"/>
      <c r="AG32" s="258"/>
      <c r="AH32" s="259"/>
      <c r="AI32" s="260"/>
      <c r="AJ32" s="259"/>
      <c r="AK32" s="260"/>
      <c r="AL32" s="259"/>
      <c r="AM32" s="260"/>
      <c r="AN32" s="259"/>
      <c r="AO32" s="260"/>
      <c r="AP32" s="259"/>
      <c r="AQ32" s="258"/>
      <c r="AR32" s="259"/>
      <c r="AS32" s="261"/>
      <c r="AT32" s="259"/>
      <c r="AU32" s="260"/>
      <c r="AV32" s="259"/>
      <c r="AW32" s="260"/>
      <c r="AX32" s="263"/>
      <c r="AY32" s="102"/>
      <c r="AZ32" s="105">
        <f t="shared" si="0"/>
        <v>0</v>
      </c>
      <c r="BA32" s="105">
        <f t="shared" si="1"/>
        <v>0</v>
      </c>
      <c r="BB32" s="105">
        <f t="shared" si="2"/>
        <v>0</v>
      </c>
    </row>
    <row r="33" spans="1:54" ht="24.95" customHeight="1" x14ac:dyDescent="0.25">
      <c r="A33" s="265"/>
      <c r="B33" s="258"/>
      <c r="C33" s="259"/>
      <c r="D33" s="260"/>
      <c r="E33" s="259"/>
      <c r="F33" s="260"/>
      <c r="G33" s="259"/>
      <c r="H33" s="260"/>
      <c r="I33" s="259"/>
      <c r="J33" s="260"/>
      <c r="K33" s="259"/>
      <c r="L33" s="258"/>
      <c r="M33" s="259"/>
      <c r="N33" s="261"/>
      <c r="O33" s="266"/>
      <c r="P33" s="258"/>
      <c r="Q33" s="259"/>
      <c r="R33" s="260"/>
      <c r="S33" s="259"/>
      <c r="T33" s="260"/>
      <c r="U33" s="259"/>
      <c r="V33" s="260"/>
      <c r="W33" s="259"/>
      <c r="X33" s="260"/>
      <c r="Y33" s="259"/>
      <c r="Z33" s="258"/>
      <c r="AA33" s="259"/>
      <c r="AB33" s="261"/>
      <c r="AC33" s="259"/>
      <c r="AD33" s="310"/>
      <c r="AE33" s="263"/>
      <c r="AF33" s="266"/>
      <c r="AG33" s="258"/>
      <c r="AH33" s="259"/>
      <c r="AI33" s="260"/>
      <c r="AJ33" s="259"/>
      <c r="AK33" s="260"/>
      <c r="AL33" s="259"/>
      <c r="AM33" s="260"/>
      <c r="AN33" s="259"/>
      <c r="AO33" s="260"/>
      <c r="AP33" s="259"/>
      <c r="AQ33" s="258"/>
      <c r="AR33" s="259"/>
      <c r="AS33" s="261"/>
      <c r="AT33" s="259"/>
      <c r="AU33" s="260"/>
      <c r="AV33" s="259"/>
      <c r="AW33" s="260"/>
      <c r="AX33" s="263"/>
      <c r="AY33" s="102"/>
      <c r="AZ33" s="105">
        <f t="shared" si="0"/>
        <v>0</v>
      </c>
      <c r="BA33" s="105">
        <f t="shared" si="1"/>
        <v>0</v>
      </c>
      <c r="BB33" s="105">
        <f t="shared" si="2"/>
        <v>0</v>
      </c>
    </row>
    <row r="34" spans="1:54" ht="24.95" customHeight="1" x14ac:dyDescent="0.25">
      <c r="A34" s="265"/>
      <c r="B34" s="258"/>
      <c r="C34" s="259"/>
      <c r="D34" s="260"/>
      <c r="E34" s="259"/>
      <c r="F34" s="260"/>
      <c r="G34" s="259"/>
      <c r="H34" s="260"/>
      <c r="I34" s="259"/>
      <c r="J34" s="260"/>
      <c r="K34" s="259"/>
      <c r="L34" s="258"/>
      <c r="M34" s="259"/>
      <c r="N34" s="261"/>
      <c r="O34" s="266"/>
      <c r="P34" s="258"/>
      <c r="Q34" s="259"/>
      <c r="R34" s="260"/>
      <c r="S34" s="259"/>
      <c r="T34" s="260"/>
      <c r="U34" s="259"/>
      <c r="V34" s="260"/>
      <c r="W34" s="259"/>
      <c r="X34" s="260"/>
      <c r="Y34" s="259"/>
      <c r="Z34" s="258"/>
      <c r="AA34" s="259"/>
      <c r="AB34" s="261"/>
      <c r="AC34" s="259"/>
      <c r="AD34" s="310"/>
      <c r="AE34" s="263"/>
      <c r="AF34" s="266"/>
      <c r="AG34" s="258"/>
      <c r="AH34" s="259"/>
      <c r="AI34" s="260"/>
      <c r="AJ34" s="259"/>
      <c r="AK34" s="260"/>
      <c r="AL34" s="259"/>
      <c r="AM34" s="260"/>
      <c r="AN34" s="259"/>
      <c r="AO34" s="260"/>
      <c r="AP34" s="259"/>
      <c r="AQ34" s="258"/>
      <c r="AR34" s="259"/>
      <c r="AS34" s="261"/>
      <c r="AT34" s="259"/>
      <c r="AU34" s="260"/>
      <c r="AV34" s="259"/>
      <c r="AW34" s="260"/>
      <c r="AX34" s="263"/>
      <c r="AY34" s="102"/>
      <c r="AZ34" s="105">
        <f>A34</f>
        <v>0</v>
      </c>
      <c r="BA34" s="105">
        <f>O34</f>
        <v>0</v>
      </c>
      <c r="BB34" s="105">
        <f>AF34</f>
        <v>0</v>
      </c>
    </row>
    <row r="35" spans="1:54" ht="24.95" customHeight="1" x14ac:dyDescent="0.25">
      <c r="A35" s="265"/>
      <c r="B35" s="258"/>
      <c r="C35" s="259"/>
      <c r="D35" s="260"/>
      <c r="E35" s="259"/>
      <c r="F35" s="260"/>
      <c r="G35" s="259"/>
      <c r="H35" s="260"/>
      <c r="I35" s="259"/>
      <c r="J35" s="260"/>
      <c r="K35" s="259"/>
      <c r="L35" s="258"/>
      <c r="M35" s="259"/>
      <c r="N35" s="261"/>
      <c r="O35" s="266"/>
      <c r="P35" s="258"/>
      <c r="Q35" s="259"/>
      <c r="R35" s="260"/>
      <c r="S35" s="259"/>
      <c r="T35" s="260"/>
      <c r="U35" s="259"/>
      <c r="V35" s="260"/>
      <c r="W35" s="259"/>
      <c r="X35" s="260"/>
      <c r="Y35" s="259"/>
      <c r="Z35" s="258"/>
      <c r="AA35" s="259"/>
      <c r="AB35" s="261"/>
      <c r="AC35" s="259"/>
      <c r="AD35" s="310"/>
      <c r="AE35" s="263"/>
      <c r="AF35" s="266"/>
      <c r="AG35" s="258"/>
      <c r="AH35" s="259"/>
      <c r="AI35" s="260"/>
      <c r="AJ35" s="259"/>
      <c r="AK35" s="260"/>
      <c r="AL35" s="259"/>
      <c r="AM35" s="260"/>
      <c r="AN35" s="259"/>
      <c r="AO35" s="260"/>
      <c r="AP35" s="259"/>
      <c r="AQ35" s="258"/>
      <c r="AR35" s="259"/>
      <c r="AS35" s="261"/>
      <c r="AT35" s="259"/>
      <c r="AU35" s="260"/>
      <c r="AV35" s="259"/>
      <c r="AW35" s="260"/>
      <c r="AX35" s="263"/>
      <c r="AY35" s="102"/>
      <c r="AZ35" s="105">
        <f>A35</f>
        <v>0</v>
      </c>
      <c r="BA35" s="105">
        <f>O35</f>
        <v>0</v>
      </c>
      <c r="BB35" s="105">
        <f>AF35</f>
        <v>0</v>
      </c>
    </row>
    <row r="36" spans="1:54" ht="24.95" customHeight="1" x14ac:dyDescent="0.25">
      <c r="A36" s="265"/>
      <c r="B36" s="258"/>
      <c r="C36" s="259"/>
      <c r="D36" s="260"/>
      <c r="E36" s="259"/>
      <c r="F36" s="260"/>
      <c r="G36" s="259"/>
      <c r="H36" s="260"/>
      <c r="I36" s="259"/>
      <c r="J36" s="260"/>
      <c r="K36" s="259"/>
      <c r="L36" s="258"/>
      <c r="M36" s="259"/>
      <c r="N36" s="261"/>
      <c r="O36" s="266"/>
      <c r="P36" s="258"/>
      <c r="Q36" s="259"/>
      <c r="R36" s="260"/>
      <c r="S36" s="259"/>
      <c r="T36" s="260"/>
      <c r="U36" s="259"/>
      <c r="V36" s="260"/>
      <c r="W36" s="259"/>
      <c r="X36" s="260"/>
      <c r="Y36" s="259"/>
      <c r="Z36" s="258"/>
      <c r="AA36" s="259"/>
      <c r="AB36" s="261"/>
      <c r="AC36" s="259"/>
      <c r="AD36" s="310"/>
      <c r="AE36" s="263"/>
      <c r="AF36" s="266"/>
      <c r="AG36" s="258"/>
      <c r="AH36" s="259"/>
      <c r="AI36" s="260"/>
      <c r="AJ36" s="259"/>
      <c r="AK36" s="260"/>
      <c r="AL36" s="259"/>
      <c r="AM36" s="260"/>
      <c r="AN36" s="259"/>
      <c r="AO36" s="260"/>
      <c r="AP36" s="259"/>
      <c r="AQ36" s="258"/>
      <c r="AR36" s="259"/>
      <c r="AS36" s="261"/>
      <c r="AT36" s="259"/>
      <c r="AU36" s="260"/>
      <c r="AV36" s="259"/>
      <c r="AW36" s="260"/>
      <c r="AX36" s="263"/>
      <c r="AY36" s="102"/>
      <c r="AZ36" s="105">
        <f>A36</f>
        <v>0</v>
      </c>
      <c r="BA36" s="105">
        <f>O36</f>
        <v>0</v>
      </c>
      <c r="BB36" s="105">
        <f>AF36</f>
        <v>0</v>
      </c>
    </row>
    <row r="37" spans="1:54" ht="24.95" customHeight="1" x14ac:dyDescent="0.25">
      <c r="A37" s="265"/>
      <c r="B37" s="258"/>
      <c r="C37" s="259"/>
      <c r="D37" s="260"/>
      <c r="E37" s="259"/>
      <c r="F37" s="260"/>
      <c r="G37" s="259"/>
      <c r="H37" s="260"/>
      <c r="I37" s="259"/>
      <c r="J37" s="260"/>
      <c r="K37" s="259"/>
      <c r="L37" s="258"/>
      <c r="M37" s="259"/>
      <c r="N37" s="261"/>
      <c r="O37" s="266"/>
      <c r="P37" s="258"/>
      <c r="Q37" s="259"/>
      <c r="R37" s="260"/>
      <c r="S37" s="259"/>
      <c r="T37" s="260"/>
      <c r="U37" s="259"/>
      <c r="V37" s="260"/>
      <c r="W37" s="259"/>
      <c r="X37" s="260"/>
      <c r="Y37" s="259"/>
      <c r="Z37" s="258"/>
      <c r="AA37" s="259"/>
      <c r="AB37" s="261"/>
      <c r="AC37" s="259"/>
      <c r="AD37" s="310"/>
      <c r="AE37" s="263"/>
      <c r="AF37" s="266"/>
      <c r="AG37" s="258"/>
      <c r="AH37" s="259"/>
      <c r="AI37" s="260"/>
      <c r="AJ37" s="259"/>
      <c r="AK37" s="260"/>
      <c r="AL37" s="259"/>
      <c r="AM37" s="260"/>
      <c r="AN37" s="259"/>
      <c r="AO37" s="260"/>
      <c r="AP37" s="259"/>
      <c r="AQ37" s="258"/>
      <c r="AR37" s="259"/>
      <c r="AS37" s="261"/>
      <c r="AT37" s="259"/>
      <c r="AU37" s="260"/>
      <c r="AV37" s="259"/>
      <c r="AW37" s="260"/>
      <c r="AX37" s="263"/>
      <c r="AY37" s="102"/>
      <c r="AZ37" s="105">
        <f>A37</f>
        <v>0</v>
      </c>
      <c r="BA37" s="105">
        <f>O37</f>
        <v>0</v>
      </c>
      <c r="BB37" s="105">
        <f>AF37</f>
        <v>0</v>
      </c>
    </row>
    <row r="38" spans="1:54" ht="24.95" customHeight="1" x14ac:dyDescent="0.25">
      <c r="A38" s="265"/>
      <c r="B38" s="258"/>
      <c r="C38" s="259"/>
      <c r="D38" s="260"/>
      <c r="E38" s="259"/>
      <c r="F38" s="260"/>
      <c r="G38" s="259"/>
      <c r="H38" s="260"/>
      <c r="I38" s="259"/>
      <c r="J38" s="260"/>
      <c r="K38" s="259"/>
      <c r="L38" s="258"/>
      <c r="M38" s="259"/>
      <c r="N38" s="261"/>
      <c r="O38" s="266"/>
      <c r="P38" s="258"/>
      <c r="Q38" s="259"/>
      <c r="R38" s="260"/>
      <c r="S38" s="259"/>
      <c r="T38" s="260"/>
      <c r="U38" s="259"/>
      <c r="V38" s="260"/>
      <c r="W38" s="259"/>
      <c r="X38" s="260"/>
      <c r="Y38" s="259"/>
      <c r="Z38" s="258"/>
      <c r="AA38" s="259"/>
      <c r="AB38" s="260"/>
      <c r="AC38" s="259"/>
      <c r="AD38" s="310"/>
      <c r="AE38" s="263"/>
      <c r="AF38" s="266"/>
      <c r="AG38" s="258"/>
      <c r="AH38" s="259"/>
      <c r="AI38" s="260"/>
      <c r="AJ38" s="259"/>
      <c r="AK38" s="260"/>
      <c r="AL38" s="259"/>
      <c r="AM38" s="260"/>
      <c r="AN38" s="259"/>
      <c r="AO38" s="260"/>
      <c r="AP38" s="259"/>
      <c r="AQ38" s="260"/>
      <c r="AR38" s="259"/>
      <c r="AS38" s="260"/>
      <c r="AT38" s="259"/>
      <c r="AU38" s="260"/>
      <c r="AV38" s="259"/>
      <c r="AW38" s="260"/>
      <c r="AX38" s="263"/>
      <c r="AY38" s="102"/>
      <c r="AZ38" s="105">
        <f>A38</f>
        <v>0</v>
      </c>
      <c r="BA38" s="105">
        <f>O38</f>
        <v>0</v>
      </c>
      <c r="BB38" s="105">
        <f>AF38</f>
        <v>0</v>
      </c>
    </row>
    <row r="39" spans="1:54" ht="24.95" customHeight="1" x14ac:dyDescent="0.25">
      <c r="A39" s="265"/>
      <c r="B39" s="258"/>
      <c r="C39" s="259"/>
      <c r="D39" s="260"/>
      <c r="E39" s="259"/>
      <c r="F39" s="260"/>
      <c r="G39" s="259"/>
      <c r="H39" s="260"/>
      <c r="I39" s="259"/>
      <c r="J39" s="260"/>
      <c r="K39" s="259"/>
      <c r="L39" s="258"/>
      <c r="M39" s="259"/>
      <c r="N39" s="261"/>
      <c r="O39" s="266"/>
      <c r="P39" s="258"/>
      <c r="Q39" s="259"/>
      <c r="R39" s="260"/>
      <c r="S39" s="259"/>
      <c r="T39" s="260"/>
      <c r="U39" s="259"/>
      <c r="V39" s="260"/>
      <c r="W39" s="259"/>
      <c r="X39" s="260"/>
      <c r="Y39" s="259"/>
      <c r="Z39" s="258"/>
      <c r="AA39" s="259"/>
      <c r="AB39" s="260"/>
      <c r="AC39" s="259"/>
      <c r="AD39" s="310"/>
      <c r="AE39" s="263"/>
      <c r="AF39" s="266"/>
      <c r="AG39" s="258"/>
      <c r="AH39" s="259"/>
      <c r="AI39" s="260"/>
      <c r="AJ39" s="259"/>
      <c r="AK39" s="260"/>
      <c r="AL39" s="259"/>
      <c r="AM39" s="260"/>
      <c r="AN39" s="259"/>
      <c r="AO39" s="260"/>
      <c r="AP39" s="259"/>
      <c r="AQ39" s="260"/>
      <c r="AR39" s="259"/>
      <c r="AS39" s="260"/>
      <c r="AT39" s="259"/>
      <c r="AU39" s="260"/>
      <c r="AV39" s="259"/>
      <c r="AW39" s="260"/>
      <c r="AX39" s="263"/>
      <c r="AY39" s="102"/>
      <c r="AZ39" s="105">
        <f t="shared" si="0"/>
        <v>0</v>
      </c>
      <c r="BA39" s="105">
        <f t="shared" si="1"/>
        <v>0</v>
      </c>
      <c r="BB39" s="105">
        <f t="shared" si="2"/>
        <v>0</v>
      </c>
    </row>
    <row r="40" spans="1:54" ht="24.95" customHeight="1" x14ac:dyDescent="0.25">
      <c r="A40" s="265"/>
      <c r="B40" s="258"/>
      <c r="C40" s="259"/>
      <c r="D40" s="260"/>
      <c r="E40" s="259"/>
      <c r="F40" s="260"/>
      <c r="G40" s="259"/>
      <c r="H40" s="260"/>
      <c r="I40" s="259"/>
      <c r="J40" s="260"/>
      <c r="K40" s="259"/>
      <c r="L40" s="258"/>
      <c r="M40" s="259"/>
      <c r="N40" s="261"/>
      <c r="O40" s="266"/>
      <c r="P40" s="258"/>
      <c r="Q40" s="259"/>
      <c r="R40" s="260"/>
      <c r="S40" s="259"/>
      <c r="T40" s="260"/>
      <c r="U40" s="259"/>
      <c r="V40" s="260"/>
      <c r="W40" s="259"/>
      <c r="X40" s="260"/>
      <c r="Y40" s="259"/>
      <c r="Z40" s="258"/>
      <c r="AA40" s="259"/>
      <c r="AB40" s="260"/>
      <c r="AC40" s="259"/>
      <c r="AD40" s="310"/>
      <c r="AE40" s="263"/>
      <c r="AF40" s="266"/>
      <c r="AG40" s="258"/>
      <c r="AH40" s="259"/>
      <c r="AI40" s="260"/>
      <c r="AJ40" s="259"/>
      <c r="AK40" s="260"/>
      <c r="AL40" s="259"/>
      <c r="AM40" s="260"/>
      <c r="AN40" s="259"/>
      <c r="AO40" s="260"/>
      <c r="AP40" s="259"/>
      <c r="AQ40" s="260"/>
      <c r="AR40" s="259"/>
      <c r="AS40" s="260"/>
      <c r="AT40" s="259"/>
      <c r="AU40" s="260"/>
      <c r="AV40" s="259"/>
      <c r="AW40" s="260"/>
      <c r="AX40" s="263"/>
      <c r="AY40" s="102"/>
      <c r="AZ40" s="105">
        <f t="shared" si="0"/>
        <v>0</v>
      </c>
      <c r="BA40" s="105">
        <f t="shared" si="1"/>
        <v>0</v>
      </c>
      <c r="BB40" s="105">
        <f t="shared" si="2"/>
        <v>0</v>
      </c>
    </row>
    <row r="41" spans="1:54" ht="24.95" customHeight="1" x14ac:dyDescent="0.25">
      <c r="A41" s="265"/>
      <c r="B41" s="258"/>
      <c r="C41" s="259"/>
      <c r="D41" s="260"/>
      <c r="E41" s="259"/>
      <c r="F41" s="260"/>
      <c r="G41" s="259"/>
      <c r="H41" s="260"/>
      <c r="I41" s="259"/>
      <c r="J41" s="260"/>
      <c r="K41" s="259"/>
      <c r="L41" s="258"/>
      <c r="M41" s="259"/>
      <c r="N41" s="261"/>
      <c r="O41" s="266"/>
      <c r="P41" s="258"/>
      <c r="Q41" s="259"/>
      <c r="R41" s="260"/>
      <c r="S41" s="259"/>
      <c r="T41" s="260"/>
      <c r="U41" s="259"/>
      <c r="V41" s="260"/>
      <c r="W41" s="259"/>
      <c r="X41" s="260"/>
      <c r="Y41" s="259"/>
      <c r="Z41" s="258"/>
      <c r="AA41" s="259"/>
      <c r="AB41" s="260"/>
      <c r="AC41" s="259"/>
      <c r="AD41" s="310"/>
      <c r="AE41" s="263"/>
      <c r="AF41" s="266"/>
      <c r="AG41" s="258"/>
      <c r="AH41" s="259"/>
      <c r="AI41" s="260"/>
      <c r="AJ41" s="259"/>
      <c r="AK41" s="260"/>
      <c r="AL41" s="259"/>
      <c r="AM41" s="260"/>
      <c r="AN41" s="259"/>
      <c r="AO41" s="260"/>
      <c r="AP41" s="259"/>
      <c r="AQ41" s="260"/>
      <c r="AR41" s="259"/>
      <c r="AS41" s="260"/>
      <c r="AT41" s="259"/>
      <c r="AU41" s="260"/>
      <c r="AV41" s="259"/>
      <c r="AW41" s="260"/>
      <c r="AX41" s="263"/>
      <c r="AY41" s="102"/>
      <c r="AZ41" s="105">
        <f t="shared" si="0"/>
        <v>0</v>
      </c>
      <c r="BA41" s="105">
        <f t="shared" si="1"/>
        <v>0</v>
      </c>
      <c r="BB41" s="105">
        <f t="shared" si="2"/>
        <v>0</v>
      </c>
    </row>
    <row r="42" spans="1:54" ht="24.95" customHeight="1" x14ac:dyDescent="0.25">
      <c r="A42" s="265"/>
      <c r="B42" s="258"/>
      <c r="C42" s="259"/>
      <c r="D42" s="260"/>
      <c r="E42" s="259"/>
      <c r="F42" s="260"/>
      <c r="G42" s="259"/>
      <c r="H42" s="260"/>
      <c r="I42" s="259"/>
      <c r="J42" s="260"/>
      <c r="K42" s="259"/>
      <c r="L42" s="258"/>
      <c r="M42" s="259"/>
      <c r="N42" s="261"/>
      <c r="O42" s="266"/>
      <c r="P42" s="258"/>
      <c r="Q42" s="259"/>
      <c r="R42" s="260"/>
      <c r="S42" s="259"/>
      <c r="T42" s="260"/>
      <c r="U42" s="259"/>
      <c r="V42" s="260"/>
      <c r="W42" s="259"/>
      <c r="X42" s="260"/>
      <c r="Y42" s="259"/>
      <c r="Z42" s="258"/>
      <c r="AA42" s="259"/>
      <c r="AB42" s="260"/>
      <c r="AC42" s="259"/>
      <c r="AD42" s="310"/>
      <c r="AE42" s="263"/>
      <c r="AF42" s="266"/>
      <c r="AG42" s="258"/>
      <c r="AH42" s="259"/>
      <c r="AI42" s="260"/>
      <c r="AJ42" s="259"/>
      <c r="AK42" s="260"/>
      <c r="AL42" s="259"/>
      <c r="AM42" s="260"/>
      <c r="AN42" s="259"/>
      <c r="AO42" s="260"/>
      <c r="AP42" s="259"/>
      <c r="AQ42" s="260"/>
      <c r="AR42" s="259"/>
      <c r="AS42" s="260"/>
      <c r="AT42" s="259"/>
      <c r="AU42" s="260"/>
      <c r="AV42" s="259"/>
      <c r="AW42" s="260"/>
      <c r="AX42" s="263"/>
      <c r="AY42" s="102"/>
      <c r="AZ42" s="105">
        <f t="shared" si="0"/>
        <v>0</v>
      </c>
      <c r="BA42" s="105">
        <f t="shared" si="1"/>
        <v>0</v>
      </c>
      <c r="BB42" s="105">
        <f t="shared" si="2"/>
        <v>0</v>
      </c>
    </row>
    <row r="43" spans="1:54" ht="24.95" customHeight="1" x14ac:dyDescent="0.25">
      <c r="A43" s="265"/>
      <c r="B43" s="258"/>
      <c r="C43" s="259"/>
      <c r="D43" s="260"/>
      <c r="E43" s="259"/>
      <c r="F43" s="260"/>
      <c r="G43" s="259"/>
      <c r="H43" s="260"/>
      <c r="I43" s="259"/>
      <c r="J43" s="260"/>
      <c r="K43" s="259"/>
      <c r="L43" s="258"/>
      <c r="M43" s="259"/>
      <c r="N43" s="261"/>
      <c r="O43" s="266"/>
      <c r="P43" s="258"/>
      <c r="Q43" s="259"/>
      <c r="R43" s="260"/>
      <c r="S43" s="259"/>
      <c r="T43" s="260"/>
      <c r="U43" s="259"/>
      <c r="V43" s="260"/>
      <c r="W43" s="259"/>
      <c r="X43" s="260"/>
      <c r="Y43" s="259"/>
      <c r="Z43" s="258"/>
      <c r="AA43" s="259"/>
      <c r="AB43" s="260"/>
      <c r="AC43" s="259"/>
      <c r="AD43" s="310"/>
      <c r="AE43" s="263"/>
      <c r="AF43" s="266"/>
      <c r="AG43" s="258"/>
      <c r="AH43" s="259"/>
      <c r="AI43" s="260"/>
      <c r="AJ43" s="259"/>
      <c r="AK43" s="260"/>
      <c r="AL43" s="259"/>
      <c r="AM43" s="260"/>
      <c r="AN43" s="259"/>
      <c r="AO43" s="260"/>
      <c r="AP43" s="259"/>
      <c r="AQ43" s="260"/>
      <c r="AR43" s="259"/>
      <c r="AS43" s="260"/>
      <c r="AT43" s="259"/>
      <c r="AU43" s="260"/>
      <c r="AV43" s="259"/>
      <c r="AW43" s="260"/>
      <c r="AX43" s="263"/>
      <c r="AY43" s="102"/>
      <c r="AZ43" s="105">
        <f t="shared" si="0"/>
        <v>0</v>
      </c>
      <c r="BA43" s="105">
        <f t="shared" si="1"/>
        <v>0</v>
      </c>
      <c r="BB43" s="105">
        <f t="shared" si="2"/>
        <v>0</v>
      </c>
    </row>
    <row r="44" spans="1:54" ht="24.95" customHeight="1" x14ac:dyDescent="0.25">
      <c r="A44" s="265"/>
      <c r="B44" s="258"/>
      <c r="C44" s="259"/>
      <c r="D44" s="260"/>
      <c r="E44" s="259"/>
      <c r="F44" s="260"/>
      <c r="G44" s="259"/>
      <c r="H44" s="260"/>
      <c r="I44" s="259"/>
      <c r="J44" s="260"/>
      <c r="K44" s="259"/>
      <c r="L44" s="258"/>
      <c r="M44" s="259"/>
      <c r="N44" s="261"/>
      <c r="O44" s="266"/>
      <c r="P44" s="258"/>
      <c r="Q44" s="259"/>
      <c r="R44" s="260"/>
      <c r="S44" s="259"/>
      <c r="T44" s="260"/>
      <c r="U44" s="259"/>
      <c r="V44" s="260"/>
      <c r="W44" s="259"/>
      <c r="X44" s="260"/>
      <c r="Y44" s="259"/>
      <c r="Z44" s="258"/>
      <c r="AA44" s="259"/>
      <c r="AB44" s="260"/>
      <c r="AC44" s="259"/>
      <c r="AD44" s="310"/>
      <c r="AE44" s="263"/>
      <c r="AF44" s="266"/>
      <c r="AG44" s="258"/>
      <c r="AH44" s="259"/>
      <c r="AI44" s="260"/>
      <c r="AJ44" s="259"/>
      <c r="AK44" s="260"/>
      <c r="AL44" s="259"/>
      <c r="AM44" s="260"/>
      <c r="AN44" s="259"/>
      <c r="AO44" s="260"/>
      <c r="AP44" s="259"/>
      <c r="AQ44" s="260"/>
      <c r="AR44" s="259"/>
      <c r="AS44" s="260"/>
      <c r="AT44" s="259"/>
      <c r="AU44" s="260"/>
      <c r="AV44" s="259"/>
      <c r="AW44" s="260"/>
      <c r="AX44" s="263"/>
      <c r="AY44" s="102"/>
      <c r="AZ44" s="105">
        <f t="shared" si="0"/>
        <v>0</v>
      </c>
      <c r="BA44" s="105">
        <f t="shared" si="1"/>
        <v>0</v>
      </c>
      <c r="BB44" s="105">
        <f t="shared" si="2"/>
        <v>0</v>
      </c>
    </row>
    <row r="45" spans="1:54" ht="24.95" customHeight="1" x14ac:dyDescent="0.25">
      <c r="A45" s="265"/>
      <c r="B45" s="258"/>
      <c r="C45" s="259"/>
      <c r="D45" s="260"/>
      <c r="E45" s="259"/>
      <c r="F45" s="260"/>
      <c r="G45" s="259"/>
      <c r="H45" s="260"/>
      <c r="I45" s="259"/>
      <c r="J45" s="260"/>
      <c r="K45" s="259"/>
      <c r="L45" s="258"/>
      <c r="M45" s="259"/>
      <c r="N45" s="261"/>
      <c r="O45" s="266"/>
      <c r="P45" s="258"/>
      <c r="Q45" s="259"/>
      <c r="R45" s="260"/>
      <c r="S45" s="259"/>
      <c r="T45" s="260"/>
      <c r="U45" s="259"/>
      <c r="V45" s="260"/>
      <c r="W45" s="259"/>
      <c r="X45" s="260"/>
      <c r="Y45" s="259"/>
      <c r="Z45" s="258"/>
      <c r="AA45" s="259"/>
      <c r="AB45" s="260"/>
      <c r="AC45" s="259"/>
      <c r="AD45" s="310"/>
      <c r="AE45" s="263"/>
      <c r="AF45" s="266"/>
      <c r="AG45" s="258"/>
      <c r="AH45" s="259"/>
      <c r="AI45" s="260"/>
      <c r="AJ45" s="259"/>
      <c r="AK45" s="260"/>
      <c r="AL45" s="259"/>
      <c r="AM45" s="260"/>
      <c r="AN45" s="259"/>
      <c r="AO45" s="260"/>
      <c r="AP45" s="259"/>
      <c r="AQ45" s="260"/>
      <c r="AR45" s="259"/>
      <c r="AS45" s="260"/>
      <c r="AT45" s="259"/>
      <c r="AU45" s="260"/>
      <c r="AV45" s="259"/>
      <c r="AW45" s="260"/>
      <c r="AX45" s="263"/>
      <c r="AY45" s="102"/>
      <c r="AZ45" s="105">
        <f t="shared" si="0"/>
        <v>0</v>
      </c>
      <c r="BA45" s="105">
        <f t="shared" si="1"/>
        <v>0</v>
      </c>
      <c r="BB45" s="105">
        <f t="shared" si="2"/>
        <v>0</v>
      </c>
    </row>
    <row r="46" spans="1:54" ht="24.95" customHeight="1" x14ac:dyDescent="0.25">
      <c r="A46" s="265"/>
      <c r="B46" s="258"/>
      <c r="C46" s="259"/>
      <c r="D46" s="260"/>
      <c r="E46" s="259"/>
      <c r="F46" s="260"/>
      <c r="G46" s="259"/>
      <c r="H46" s="260"/>
      <c r="I46" s="259"/>
      <c r="J46" s="260"/>
      <c r="K46" s="259"/>
      <c r="L46" s="258"/>
      <c r="M46" s="259"/>
      <c r="N46" s="261"/>
      <c r="O46" s="266"/>
      <c r="P46" s="258"/>
      <c r="Q46" s="259"/>
      <c r="R46" s="260"/>
      <c r="S46" s="259"/>
      <c r="T46" s="260"/>
      <c r="U46" s="259"/>
      <c r="V46" s="260"/>
      <c r="W46" s="259"/>
      <c r="X46" s="260"/>
      <c r="Y46" s="259"/>
      <c r="Z46" s="258"/>
      <c r="AA46" s="259"/>
      <c r="AB46" s="260"/>
      <c r="AC46" s="259"/>
      <c r="AD46" s="310"/>
      <c r="AE46" s="263"/>
      <c r="AF46" s="266"/>
      <c r="AG46" s="258"/>
      <c r="AH46" s="259"/>
      <c r="AI46" s="260"/>
      <c r="AJ46" s="259"/>
      <c r="AK46" s="260"/>
      <c r="AL46" s="259"/>
      <c r="AM46" s="260"/>
      <c r="AN46" s="259"/>
      <c r="AO46" s="260"/>
      <c r="AP46" s="259"/>
      <c r="AQ46" s="260"/>
      <c r="AR46" s="259"/>
      <c r="AS46" s="260"/>
      <c r="AT46" s="259"/>
      <c r="AU46" s="260"/>
      <c r="AV46" s="259"/>
      <c r="AW46" s="260"/>
      <c r="AX46" s="263"/>
      <c r="AY46" s="102"/>
      <c r="AZ46" s="105">
        <f t="shared" si="0"/>
        <v>0</v>
      </c>
      <c r="BA46" s="105">
        <f t="shared" si="1"/>
        <v>0</v>
      </c>
      <c r="BB46" s="105">
        <f t="shared" si="2"/>
        <v>0</v>
      </c>
    </row>
    <row r="47" spans="1:54" ht="24.95" customHeight="1" x14ac:dyDescent="0.25">
      <c r="A47" s="265"/>
      <c r="B47" s="258"/>
      <c r="C47" s="259"/>
      <c r="D47" s="260"/>
      <c r="E47" s="259"/>
      <c r="F47" s="260"/>
      <c r="G47" s="259"/>
      <c r="H47" s="260"/>
      <c r="I47" s="259"/>
      <c r="J47" s="260"/>
      <c r="K47" s="259"/>
      <c r="L47" s="258"/>
      <c r="M47" s="259"/>
      <c r="N47" s="261"/>
      <c r="O47" s="266"/>
      <c r="P47" s="258"/>
      <c r="Q47" s="259"/>
      <c r="R47" s="260"/>
      <c r="S47" s="259"/>
      <c r="T47" s="260"/>
      <c r="U47" s="259"/>
      <c r="V47" s="260"/>
      <c r="W47" s="259"/>
      <c r="X47" s="260"/>
      <c r="Y47" s="259"/>
      <c r="Z47" s="258"/>
      <c r="AA47" s="259"/>
      <c r="AB47" s="260"/>
      <c r="AC47" s="259"/>
      <c r="AD47" s="310"/>
      <c r="AE47" s="263"/>
      <c r="AF47" s="266"/>
      <c r="AG47" s="258"/>
      <c r="AH47" s="259"/>
      <c r="AI47" s="260"/>
      <c r="AJ47" s="259"/>
      <c r="AK47" s="260"/>
      <c r="AL47" s="259"/>
      <c r="AM47" s="260"/>
      <c r="AN47" s="259"/>
      <c r="AO47" s="260"/>
      <c r="AP47" s="259"/>
      <c r="AQ47" s="260"/>
      <c r="AR47" s="259"/>
      <c r="AS47" s="260"/>
      <c r="AT47" s="259"/>
      <c r="AU47" s="260"/>
      <c r="AV47" s="259"/>
      <c r="AW47" s="260"/>
      <c r="AX47" s="263"/>
      <c r="AY47" s="102"/>
      <c r="AZ47" s="105">
        <f t="shared" si="0"/>
        <v>0</v>
      </c>
      <c r="BA47" s="105">
        <f t="shared" si="1"/>
        <v>0</v>
      </c>
      <c r="BB47" s="105">
        <f t="shared" si="2"/>
        <v>0</v>
      </c>
    </row>
    <row r="48" spans="1:54" ht="24.95" customHeight="1" x14ac:dyDescent="0.25">
      <c r="A48" s="265"/>
      <c r="B48" s="258"/>
      <c r="C48" s="259"/>
      <c r="D48" s="260"/>
      <c r="E48" s="259"/>
      <c r="F48" s="260"/>
      <c r="G48" s="259"/>
      <c r="H48" s="260"/>
      <c r="I48" s="259"/>
      <c r="J48" s="260"/>
      <c r="K48" s="259"/>
      <c r="L48" s="258"/>
      <c r="M48" s="259"/>
      <c r="N48" s="261"/>
      <c r="O48" s="266"/>
      <c r="P48" s="258"/>
      <c r="Q48" s="259"/>
      <c r="R48" s="260"/>
      <c r="S48" s="259"/>
      <c r="T48" s="260"/>
      <c r="U48" s="259"/>
      <c r="V48" s="260"/>
      <c r="W48" s="259"/>
      <c r="X48" s="260"/>
      <c r="Y48" s="259"/>
      <c r="Z48" s="258"/>
      <c r="AA48" s="259"/>
      <c r="AB48" s="260"/>
      <c r="AC48" s="259"/>
      <c r="AD48" s="310"/>
      <c r="AE48" s="263"/>
      <c r="AF48" s="266"/>
      <c r="AG48" s="258"/>
      <c r="AH48" s="259"/>
      <c r="AI48" s="260"/>
      <c r="AJ48" s="259"/>
      <c r="AK48" s="260"/>
      <c r="AL48" s="259"/>
      <c r="AM48" s="260"/>
      <c r="AN48" s="259"/>
      <c r="AO48" s="260"/>
      <c r="AP48" s="259"/>
      <c r="AQ48" s="260"/>
      <c r="AR48" s="259"/>
      <c r="AS48" s="260"/>
      <c r="AT48" s="259"/>
      <c r="AU48" s="260"/>
      <c r="AV48" s="259"/>
      <c r="AW48" s="260"/>
      <c r="AX48" s="263"/>
      <c r="AY48" s="102"/>
      <c r="AZ48" s="105">
        <f t="shared" si="0"/>
        <v>0</v>
      </c>
      <c r="BA48" s="105">
        <f t="shared" si="1"/>
        <v>0</v>
      </c>
      <c r="BB48" s="105">
        <f t="shared" si="2"/>
        <v>0</v>
      </c>
    </row>
    <row r="49" spans="1:54" ht="24.95" customHeight="1" x14ac:dyDescent="0.25">
      <c r="A49" s="265"/>
      <c r="B49" s="258"/>
      <c r="C49" s="259"/>
      <c r="D49" s="260"/>
      <c r="E49" s="259"/>
      <c r="F49" s="260"/>
      <c r="G49" s="259"/>
      <c r="H49" s="260"/>
      <c r="I49" s="259"/>
      <c r="J49" s="260"/>
      <c r="K49" s="259"/>
      <c r="L49" s="258"/>
      <c r="M49" s="259"/>
      <c r="N49" s="261"/>
      <c r="O49" s="266"/>
      <c r="P49" s="258"/>
      <c r="Q49" s="259"/>
      <c r="R49" s="260"/>
      <c r="S49" s="259"/>
      <c r="T49" s="260"/>
      <c r="U49" s="259"/>
      <c r="V49" s="260"/>
      <c r="W49" s="259"/>
      <c r="X49" s="260"/>
      <c r="Y49" s="259"/>
      <c r="Z49" s="258"/>
      <c r="AA49" s="259"/>
      <c r="AB49" s="260"/>
      <c r="AC49" s="259"/>
      <c r="AD49" s="310"/>
      <c r="AE49" s="263"/>
      <c r="AF49" s="266"/>
      <c r="AG49" s="258"/>
      <c r="AH49" s="259"/>
      <c r="AI49" s="260"/>
      <c r="AJ49" s="259"/>
      <c r="AK49" s="260"/>
      <c r="AL49" s="259"/>
      <c r="AM49" s="260"/>
      <c r="AN49" s="259"/>
      <c r="AO49" s="260"/>
      <c r="AP49" s="259"/>
      <c r="AQ49" s="260"/>
      <c r="AR49" s="259"/>
      <c r="AS49" s="260"/>
      <c r="AT49" s="259"/>
      <c r="AU49" s="260"/>
      <c r="AV49" s="259"/>
      <c r="AW49" s="260"/>
      <c r="AX49" s="263"/>
      <c r="AY49" s="102"/>
      <c r="AZ49" s="105">
        <f t="shared" si="0"/>
        <v>0</v>
      </c>
      <c r="BA49" s="105">
        <f t="shared" si="1"/>
        <v>0</v>
      </c>
      <c r="BB49" s="105">
        <f t="shared" si="2"/>
        <v>0</v>
      </c>
    </row>
    <row r="50" spans="1:54" ht="24.95" customHeight="1" x14ac:dyDescent="0.25">
      <c r="A50" s="265"/>
      <c r="B50" s="258"/>
      <c r="C50" s="259"/>
      <c r="D50" s="260"/>
      <c r="E50" s="259"/>
      <c r="F50" s="260"/>
      <c r="G50" s="259"/>
      <c r="H50" s="260"/>
      <c r="I50" s="259"/>
      <c r="J50" s="260"/>
      <c r="K50" s="259"/>
      <c r="L50" s="258"/>
      <c r="M50" s="259"/>
      <c r="N50" s="261"/>
      <c r="O50" s="266"/>
      <c r="P50" s="258"/>
      <c r="Q50" s="259"/>
      <c r="R50" s="260"/>
      <c r="S50" s="259"/>
      <c r="T50" s="260"/>
      <c r="U50" s="259"/>
      <c r="V50" s="260"/>
      <c r="W50" s="259"/>
      <c r="X50" s="260"/>
      <c r="Y50" s="259"/>
      <c r="Z50" s="258"/>
      <c r="AA50" s="259"/>
      <c r="AB50" s="260"/>
      <c r="AC50" s="259"/>
      <c r="AD50" s="310"/>
      <c r="AE50" s="263"/>
      <c r="AF50" s="266"/>
      <c r="AG50" s="258"/>
      <c r="AH50" s="259"/>
      <c r="AI50" s="260"/>
      <c r="AJ50" s="259"/>
      <c r="AK50" s="260"/>
      <c r="AL50" s="259"/>
      <c r="AM50" s="260"/>
      <c r="AN50" s="259"/>
      <c r="AO50" s="260"/>
      <c r="AP50" s="259"/>
      <c r="AQ50" s="260"/>
      <c r="AR50" s="259"/>
      <c r="AS50" s="260"/>
      <c r="AT50" s="259"/>
      <c r="AU50" s="260"/>
      <c r="AV50" s="259"/>
      <c r="AW50" s="260"/>
      <c r="AX50" s="263"/>
      <c r="AY50" s="102"/>
      <c r="AZ50" s="105">
        <f t="shared" si="0"/>
        <v>0</v>
      </c>
      <c r="BA50" s="105">
        <f t="shared" si="1"/>
        <v>0</v>
      </c>
      <c r="BB50" s="105">
        <f t="shared" si="2"/>
        <v>0</v>
      </c>
    </row>
    <row r="51" spans="1:54" ht="24.95" customHeight="1" x14ac:dyDescent="0.25">
      <c r="A51" s="265"/>
      <c r="B51" s="258"/>
      <c r="C51" s="259"/>
      <c r="D51" s="260"/>
      <c r="E51" s="259"/>
      <c r="F51" s="260"/>
      <c r="G51" s="259"/>
      <c r="H51" s="260"/>
      <c r="I51" s="259"/>
      <c r="J51" s="260"/>
      <c r="K51" s="259"/>
      <c r="L51" s="258"/>
      <c r="M51" s="259"/>
      <c r="N51" s="261"/>
      <c r="O51" s="266"/>
      <c r="P51" s="258"/>
      <c r="Q51" s="259"/>
      <c r="R51" s="260"/>
      <c r="S51" s="259"/>
      <c r="T51" s="260"/>
      <c r="U51" s="259"/>
      <c r="V51" s="260"/>
      <c r="W51" s="259"/>
      <c r="X51" s="260"/>
      <c r="Y51" s="259"/>
      <c r="Z51" s="258"/>
      <c r="AA51" s="259"/>
      <c r="AB51" s="260"/>
      <c r="AC51" s="259"/>
      <c r="AD51" s="310"/>
      <c r="AE51" s="263"/>
      <c r="AF51" s="266"/>
      <c r="AG51" s="258"/>
      <c r="AH51" s="259"/>
      <c r="AI51" s="260"/>
      <c r="AJ51" s="259"/>
      <c r="AK51" s="260"/>
      <c r="AL51" s="259"/>
      <c r="AM51" s="260"/>
      <c r="AN51" s="259"/>
      <c r="AO51" s="260"/>
      <c r="AP51" s="259"/>
      <c r="AQ51" s="260"/>
      <c r="AR51" s="259"/>
      <c r="AS51" s="260"/>
      <c r="AT51" s="259"/>
      <c r="AU51" s="260"/>
      <c r="AV51" s="259"/>
      <c r="AW51" s="260"/>
      <c r="AX51" s="263"/>
      <c r="AY51" s="102"/>
      <c r="AZ51" s="105">
        <f t="shared" si="0"/>
        <v>0</v>
      </c>
      <c r="BA51" s="105">
        <f t="shared" si="1"/>
        <v>0</v>
      </c>
      <c r="BB51" s="105">
        <f t="shared" si="2"/>
        <v>0</v>
      </c>
    </row>
    <row r="52" spans="1:54" ht="24.95" customHeight="1" x14ac:dyDescent="0.25">
      <c r="A52" s="265"/>
      <c r="B52" s="258"/>
      <c r="C52" s="259"/>
      <c r="D52" s="260"/>
      <c r="E52" s="259"/>
      <c r="F52" s="260"/>
      <c r="G52" s="259"/>
      <c r="H52" s="260"/>
      <c r="I52" s="259"/>
      <c r="J52" s="260"/>
      <c r="K52" s="259"/>
      <c r="L52" s="258"/>
      <c r="M52" s="259"/>
      <c r="N52" s="261"/>
      <c r="O52" s="266"/>
      <c r="P52" s="258"/>
      <c r="Q52" s="259"/>
      <c r="R52" s="260"/>
      <c r="S52" s="259"/>
      <c r="T52" s="260"/>
      <c r="U52" s="259"/>
      <c r="V52" s="260"/>
      <c r="W52" s="259"/>
      <c r="X52" s="260"/>
      <c r="Y52" s="259"/>
      <c r="Z52" s="258"/>
      <c r="AA52" s="259"/>
      <c r="AB52" s="260"/>
      <c r="AC52" s="259"/>
      <c r="AD52" s="310"/>
      <c r="AE52" s="263"/>
      <c r="AF52" s="266"/>
      <c r="AG52" s="258"/>
      <c r="AH52" s="259"/>
      <c r="AI52" s="260"/>
      <c r="AJ52" s="259"/>
      <c r="AK52" s="260"/>
      <c r="AL52" s="259"/>
      <c r="AM52" s="260"/>
      <c r="AN52" s="259"/>
      <c r="AO52" s="260"/>
      <c r="AP52" s="259"/>
      <c r="AQ52" s="260"/>
      <c r="AR52" s="259"/>
      <c r="AS52" s="260"/>
      <c r="AT52" s="259"/>
      <c r="AU52" s="260"/>
      <c r="AV52" s="259"/>
      <c r="AW52" s="260"/>
      <c r="AX52" s="263"/>
      <c r="AY52" s="102"/>
      <c r="AZ52" s="105">
        <f t="shared" si="0"/>
        <v>0</v>
      </c>
      <c r="BA52" s="105">
        <f t="shared" si="1"/>
        <v>0</v>
      </c>
      <c r="BB52" s="105">
        <f t="shared" si="2"/>
        <v>0</v>
      </c>
    </row>
    <row r="53" spans="1:54" ht="24.95" customHeight="1" x14ac:dyDescent="0.25">
      <c r="A53" s="265"/>
      <c r="B53" s="258"/>
      <c r="C53" s="259"/>
      <c r="D53" s="260"/>
      <c r="E53" s="259"/>
      <c r="F53" s="260"/>
      <c r="G53" s="259"/>
      <c r="H53" s="260"/>
      <c r="I53" s="259"/>
      <c r="J53" s="260"/>
      <c r="K53" s="259"/>
      <c r="L53" s="258"/>
      <c r="M53" s="259"/>
      <c r="N53" s="261"/>
      <c r="O53" s="266"/>
      <c r="P53" s="258"/>
      <c r="Q53" s="259"/>
      <c r="R53" s="260"/>
      <c r="S53" s="259"/>
      <c r="T53" s="260"/>
      <c r="U53" s="259"/>
      <c r="V53" s="260"/>
      <c r="W53" s="259"/>
      <c r="X53" s="260"/>
      <c r="Y53" s="259"/>
      <c r="Z53" s="258"/>
      <c r="AA53" s="259"/>
      <c r="AB53" s="260"/>
      <c r="AC53" s="259"/>
      <c r="AD53" s="310"/>
      <c r="AE53" s="263"/>
      <c r="AF53" s="266"/>
      <c r="AG53" s="258"/>
      <c r="AH53" s="259"/>
      <c r="AI53" s="260"/>
      <c r="AJ53" s="259"/>
      <c r="AK53" s="260"/>
      <c r="AL53" s="259"/>
      <c r="AM53" s="260"/>
      <c r="AN53" s="259"/>
      <c r="AO53" s="260"/>
      <c r="AP53" s="259"/>
      <c r="AQ53" s="260"/>
      <c r="AR53" s="259"/>
      <c r="AS53" s="260"/>
      <c r="AT53" s="259"/>
      <c r="AU53" s="260"/>
      <c r="AV53" s="259"/>
      <c r="AW53" s="260"/>
      <c r="AX53" s="263"/>
      <c r="AY53" s="102"/>
      <c r="AZ53" s="105">
        <f t="shared" si="0"/>
        <v>0</v>
      </c>
      <c r="BA53" s="105">
        <f t="shared" si="1"/>
        <v>0</v>
      </c>
      <c r="BB53" s="105">
        <f t="shared" si="2"/>
        <v>0</v>
      </c>
    </row>
    <row r="54" spans="1:54" ht="24.95" customHeight="1" thickBot="1" x14ac:dyDescent="0.3">
      <c r="A54" s="341" t="s">
        <v>356</v>
      </c>
      <c r="B54" s="342"/>
      <c r="C54" s="343">
        <f>COUNTIF(C5:C53,"NS")</f>
        <v>0</v>
      </c>
      <c r="D54" s="343">
        <f t="shared" ref="D54:L54" si="6">COUNTIF(D5:D53,"NS")</f>
        <v>0</v>
      </c>
      <c r="E54" s="343">
        <f t="shared" si="6"/>
        <v>0</v>
      </c>
      <c r="F54" s="343">
        <f t="shared" si="6"/>
        <v>0</v>
      </c>
      <c r="G54" s="343">
        <f t="shared" si="6"/>
        <v>0</v>
      </c>
      <c r="H54" s="343">
        <f t="shared" si="6"/>
        <v>0</v>
      </c>
      <c r="I54" s="343">
        <f t="shared" si="6"/>
        <v>0</v>
      </c>
      <c r="J54" s="343">
        <f t="shared" si="6"/>
        <v>0</v>
      </c>
      <c r="K54" s="343">
        <f t="shared" si="6"/>
        <v>0</v>
      </c>
      <c r="L54" s="343">
        <f t="shared" si="6"/>
        <v>0</v>
      </c>
      <c r="M54" s="343"/>
      <c r="N54" s="344"/>
      <c r="O54" s="345" t="s">
        <v>356</v>
      </c>
      <c r="P54" s="346"/>
      <c r="Q54" s="347">
        <f>COUNTIF(Q5:Q53,"NS")</f>
        <v>0</v>
      </c>
      <c r="R54" s="347">
        <f t="shared" ref="R54:AC54" si="7">COUNTIF(R5:R53,"NS")</f>
        <v>0</v>
      </c>
      <c r="S54" s="347">
        <f t="shared" si="7"/>
        <v>0</v>
      </c>
      <c r="T54" s="347">
        <f t="shared" si="7"/>
        <v>0</v>
      </c>
      <c r="U54" s="347">
        <f t="shared" si="7"/>
        <v>0</v>
      </c>
      <c r="V54" s="347">
        <f t="shared" si="7"/>
        <v>0</v>
      </c>
      <c r="W54" s="347">
        <f t="shared" si="7"/>
        <v>0</v>
      </c>
      <c r="X54" s="347">
        <f t="shared" si="7"/>
        <v>0</v>
      </c>
      <c r="Y54" s="347">
        <f t="shared" si="7"/>
        <v>0</v>
      </c>
      <c r="Z54" s="347">
        <f t="shared" si="7"/>
        <v>0</v>
      </c>
      <c r="AA54" s="347">
        <f t="shared" si="7"/>
        <v>0</v>
      </c>
      <c r="AB54" s="347">
        <f t="shared" si="7"/>
        <v>0</v>
      </c>
      <c r="AC54" s="347">
        <f t="shared" si="7"/>
        <v>0</v>
      </c>
      <c r="AD54" s="348"/>
      <c r="AE54" s="349"/>
      <c r="AF54" s="345" t="s">
        <v>356</v>
      </c>
      <c r="AG54" s="346"/>
      <c r="AH54" s="347">
        <f>COUNTIF(AH3:AH53,"NS")</f>
        <v>0</v>
      </c>
      <c r="AI54" s="347">
        <f t="shared" ref="AI54:AW54" si="8">COUNTIF(AI3:AI53,"NS")</f>
        <v>0</v>
      </c>
      <c r="AJ54" s="347">
        <f t="shared" si="8"/>
        <v>0</v>
      </c>
      <c r="AK54" s="347">
        <f t="shared" si="8"/>
        <v>0</v>
      </c>
      <c r="AL54" s="347">
        <f t="shared" si="8"/>
        <v>0</v>
      </c>
      <c r="AM54" s="347">
        <f t="shared" si="8"/>
        <v>0</v>
      </c>
      <c r="AN54" s="347">
        <f t="shared" si="8"/>
        <v>0</v>
      </c>
      <c r="AO54" s="347">
        <f t="shared" si="8"/>
        <v>0</v>
      </c>
      <c r="AP54" s="347">
        <f t="shared" si="8"/>
        <v>0</v>
      </c>
      <c r="AQ54" s="347">
        <f t="shared" si="8"/>
        <v>0</v>
      </c>
      <c r="AR54" s="347">
        <f t="shared" si="8"/>
        <v>0</v>
      </c>
      <c r="AS54" s="347">
        <f t="shared" si="8"/>
        <v>0</v>
      </c>
      <c r="AT54" s="347">
        <f t="shared" si="8"/>
        <v>0</v>
      </c>
      <c r="AU54" s="347">
        <f t="shared" si="8"/>
        <v>0</v>
      </c>
      <c r="AV54" s="347">
        <f t="shared" si="8"/>
        <v>0</v>
      </c>
      <c r="AW54" s="347">
        <f t="shared" si="8"/>
        <v>0</v>
      </c>
      <c r="AX54" s="350"/>
      <c r="AY54" s="102"/>
      <c r="AZ54" s="105" t="str">
        <f>A54</f>
        <v>Non-scorers Count =</v>
      </c>
      <c r="BA54" s="105" t="str">
        <f>O54</f>
        <v>Non-scorers Count =</v>
      </c>
      <c r="BB54" s="105" t="str">
        <f>AF54</f>
        <v>Non-scorers Count =</v>
      </c>
    </row>
    <row r="55" spans="1:54" ht="24.95" customHeight="1" x14ac:dyDescent="0.25">
      <c r="A55" s="545"/>
      <c r="B55" s="545"/>
      <c r="C55" s="545"/>
      <c r="D55" s="545"/>
      <c r="E55" s="545"/>
      <c r="F55" s="545"/>
      <c r="G55" s="545"/>
      <c r="H55" s="545"/>
      <c r="I55" s="545"/>
      <c r="J55" s="545"/>
      <c r="K55" s="545"/>
      <c r="L55" s="545"/>
      <c r="M55" s="545"/>
      <c r="N55" s="545"/>
      <c r="O55" s="546"/>
      <c r="P55" s="546"/>
      <c r="Q55" s="546"/>
      <c r="R55" s="546"/>
      <c r="S55" s="546"/>
      <c r="T55" s="546"/>
      <c r="U55" s="546"/>
      <c r="V55" s="546"/>
      <c r="W55" s="546"/>
      <c r="X55" s="546"/>
      <c r="Y55" s="546"/>
      <c r="Z55" s="546"/>
      <c r="AA55" s="546"/>
      <c r="AB55" s="546"/>
      <c r="AC55" s="546"/>
      <c r="AD55" s="546"/>
      <c r="AE55" s="546"/>
      <c r="AF55" s="546"/>
      <c r="AG55" s="546"/>
      <c r="AH55" s="546"/>
      <c r="AI55" s="546"/>
      <c r="AJ55" s="546"/>
      <c r="AK55" s="546"/>
      <c r="AL55" s="546"/>
      <c r="AM55" s="546"/>
      <c r="AN55" s="546"/>
      <c r="AO55" s="546"/>
      <c r="AP55" s="546"/>
      <c r="AQ55" s="546"/>
      <c r="AR55" s="546"/>
      <c r="AS55" s="546"/>
      <c r="AT55" s="546"/>
      <c r="AU55" s="546"/>
      <c r="AV55" s="546"/>
      <c r="AW55" s="546"/>
      <c r="AX55" s="546"/>
      <c r="AY55" s="102"/>
      <c r="AZ55" s="105"/>
      <c r="BA55" s="105"/>
      <c r="BB55" s="105"/>
    </row>
    <row r="56" spans="1:54" ht="24.95" customHeight="1" x14ac:dyDescent="0.25">
      <c r="A56" s="545"/>
      <c r="B56" s="545"/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N56" s="545"/>
      <c r="O56" s="545"/>
      <c r="P56" s="545"/>
      <c r="Q56" s="545"/>
      <c r="R56" s="545"/>
      <c r="S56" s="545"/>
      <c r="T56" s="545"/>
      <c r="U56" s="545"/>
      <c r="V56" s="545"/>
      <c r="W56" s="545"/>
      <c r="X56" s="545"/>
      <c r="Y56" s="545"/>
      <c r="Z56" s="545"/>
      <c r="AA56" s="545"/>
      <c r="AB56" s="545"/>
      <c r="AC56" s="545"/>
      <c r="AD56" s="545"/>
      <c r="AE56" s="545"/>
      <c r="AF56" s="545"/>
      <c r="AG56" s="545"/>
      <c r="AH56" s="545"/>
      <c r="AI56" s="545"/>
      <c r="AJ56" s="545"/>
      <c r="AK56" s="545"/>
      <c r="AL56" s="545"/>
      <c r="AM56" s="545"/>
      <c r="AN56" s="545"/>
      <c r="AO56" s="545"/>
      <c r="AP56" s="545"/>
      <c r="AQ56" s="545"/>
      <c r="AR56" s="545"/>
      <c r="AS56" s="545"/>
      <c r="AT56" s="545"/>
      <c r="AU56" s="545"/>
      <c r="AV56" s="545"/>
      <c r="AW56" s="545"/>
      <c r="AX56" s="545"/>
      <c r="AY56" s="102"/>
      <c r="AZ56" s="105"/>
      <c r="BA56" s="105"/>
      <c r="BB56" s="105"/>
    </row>
    <row r="57" spans="1:54" ht="24.95" customHeight="1" x14ac:dyDescent="0.25"/>
    <row r="58" spans="1:54" ht="24.95" customHeight="1" x14ac:dyDescent="0.25"/>
    <row r="59" spans="1:54" ht="24.95" customHeight="1" x14ac:dyDescent="0.25"/>
    <row r="60" spans="1:54" ht="24.95" customHeight="1" x14ac:dyDescent="0.25"/>
    <row r="61" spans="1:54" ht="24.95" customHeight="1" x14ac:dyDescent="0.25"/>
    <row r="62" spans="1:54" ht="24.95" customHeight="1" x14ac:dyDescent="0.25"/>
    <row r="63" spans="1:54" ht="24.95" customHeight="1" x14ac:dyDescent="0.25"/>
    <row r="64" spans="1:5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</sheetData>
  <mergeCells count="8">
    <mergeCell ref="A55:AX56"/>
    <mergeCell ref="B1:N1"/>
    <mergeCell ref="O1:AE2"/>
    <mergeCell ref="AF1:AU1"/>
    <mergeCell ref="AV1:AX1"/>
    <mergeCell ref="B2:N2"/>
    <mergeCell ref="AF2:AU2"/>
    <mergeCell ref="AV2:AX2"/>
  </mergeCells>
  <conditionalFormatting sqref="B54:N54 P54:AE54 AG54:AX54">
    <cfRule type="containsText" dxfId="0" priority="1" operator="containsText" text="NS">
      <formula>NOT(ISERROR(SEARCH("NS",B54)))</formula>
    </cfRule>
  </conditionalFormatting>
  <printOptions horizontalCentered="1" verticalCentered="1"/>
  <pageMargins left="0" right="0" top="0" bottom="0" header="0" footer="0"/>
  <pageSetup paperSize="9" scale="56" fitToHeight="0" orientation="landscape" horizontalDpi="4294967295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/>
  <dimension ref="A1:AL48"/>
  <sheetViews>
    <sheetView topLeftCell="A7" zoomScale="120" zoomScaleNormal="120" zoomScaleSheetLayoutView="50" workbookViewId="0">
      <selection activeCell="L32" sqref="L32"/>
    </sheetView>
  </sheetViews>
  <sheetFormatPr defaultRowHeight="18" x14ac:dyDescent="0.25"/>
  <cols>
    <col min="1" max="1" width="20.5703125" style="88" bestFit="1" customWidth="1"/>
    <col min="2" max="2" width="2.7109375" style="88" customWidth="1"/>
    <col min="3" max="3" width="12.7109375" style="89" customWidth="1"/>
    <col min="4" max="4" width="2.7109375" style="89" customWidth="1"/>
    <col min="5" max="5" width="12.7109375" style="89" customWidth="1"/>
    <col min="6" max="6" width="2.7109375" style="89" customWidth="1"/>
    <col min="7" max="7" width="12.7109375" style="89" customWidth="1"/>
    <col min="8" max="8" width="2.7109375" style="89" customWidth="1"/>
    <col min="9" max="9" width="12.7109375" style="89" customWidth="1"/>
    <col min="10" max="10" width="5.140625" style="90" customWidth="1"/>
    <col min="11" max="11" width="5.140625" style="81" customWidth="1"/>
    <col min="12" max="12" width="36.85546875" bestFit="1" customWidth="1"/>
    <col min="13" max="13" width="5.140625" style="24" customWidth="1"/>
    <col min="14" max="14" width="8.140625" style="24" bestFit="1" customWidth="1"/>
    <col min="15" max="16" width="8.42578125" style="24" bestFit="1" customWidth="1"/>
    <col min="17" max="17" width="11.7109375" bestFit="1" customWidth="1"/>
    <col min="18" max="20" width="10.85546875" style="24" bestFit="1" customWidth="1"/>
    <col min="21" max="21" width="8.42578125" style="24" bestFit="1" customWidth="1"/>
    <col min="22" max="23" width="8.42578125" bestFit="1" customWidth="1"/>
    <col min="24" max="25" width="6.85546875" bestFit="1" customWidth="1"/>
    <col min="26" max="28" width="8.42578125" bestFit="1" customWidth="1"/>
    <col min="29" max="29" width="9" bestFit="1" customWidth="1"/>
  </cols>
  <sheetData>
    <row r="1" spans="1:29" x14ac:dyDescent="0.25">
      <c r="A1" s="558" t="s">
        <v>46</v>
      </c>
      <c r="B1" s="558"/>
      <c r="C1" s="558"/>
      <c r="D1" s="558"/>
      <c r="E1" s="558"/>
      <c r="F1" s="558"/>
      <c r="G1" s="558"/>
      <c r="H1" s="558"/>
      <c r="I1" s="558"/>
      <c r="J1" s="80"/>
      <c r="L1" s="28"/>
      <c r="M1" s="56"/>
      <c r="N1" s="58"/>
      <c r="O1" s="58"/>
      <c r="P1" s="58"/>
      <c r="Q1" s="28"/>
      <c r="R1" s="56"/>
      <c r="S1" s="58"/>
      <c r="T1" s="58"/>
      <c r="U1" s="58"/>
      <c r="V1" s="28"/>
      <c r="W1" s="28"/>
      <c r="X1" s="28"/>
      <c r="Y1" s="28"/>
      <c r="Z1" s="28"/>
      <c r="AA1" s="28"/>
      <c r="AB1" s="28"/>
      <c r="AC1" s="28"/>
    </row>
    <row r="2" spans="1:29" x14ac:dyDescent="0.25">
      <c r="A2" s="82"/>
      <c r="B2" s="82"/>
      <c r="C2" s="79"/>
      <c r="D2" s="79"/>
      <c r="E2" s="79"/>
      <c r="F2" s="79"/>
      <c r="G2" s="79"/>
      <c r="H2" s="79"/>
      <c r="I2" s="79"/>
      <c r="J2" s="80"/>
      <c r="L2" s="28"/>
      <c r="M2" s="56"/>
      <c r="N2" s="58"/>
      <c r="O2" s="58"/>
      <c r="P2" s="58"/>
      <c r="Q2" s="28"/>
      <c r="R2" s="56"/>
      <c r="S2" s="58"/>
      <c r="T2" s="58"/>
      <c r="U2" s="5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148" t="s">
        <v>39</v>
      </c>
      <c r="B3" s="148"/>
      <c r="C3" s="139" t="s">
        <v>42</v>
      </c>
      <c r="D3" s="139"/>
      <c r="E3" s="139" t="s">
        <v>43</v>
      </c>
      <c r="F3" s="139"/>
      <c r="G3" s="139" t="s">
        <v>44</v>
      </c>
      <c r="H3" s="139"/>
      <c r="I3" s="139" t="s">
        <v>45</v>
      </c>
      <c r="J3" s="149"/>
      <c r="L3" s="28"/>
      <c r="M3" s="56"/>
      <c r="N3" s="58"/>
      <c r="O3" s="58"/>
      <c r="P3" s="58"/>
      <c r="R3" s="56"/>
      <c r="S3" s="58"/>
      <c r="T3" s="58"/>
      <c r="U3" s="58"/>
      <c r="V3" s="28"/>
      <c r="W3" s="28"/>
      <c r="X3" s="28"/>
      <c r="Y3" s="28"/>
      <c r="Z3" s="28"/>
      <c r="AA3" s="28"/>
      <c r="AB3" s="28"/>
      <c r="AC3" s="28"/>
    </row>
    <row r="4" spans="1:29" x14ac:dyDescent="0.25">
      <c r="A4" s="150" t="s">
        <v>2</v>
      </c>
      <c r="B4" s="150"/>
      <c r="C4" s="151">
        <v>12.9</v>
      </c>
      <c r="D4" s="151"/>
      <c r="E4" s="151">
        <v>13.1</v>
      </c>
      <c r="F4" s="151"/>
      <c r="G4" s="151">
        <v>13.4</v>
      </c>
      <c r="H4" s="151"/>
      <c r="I4" s="151">
        <v>13.9</v>
      </c>
      <c r="J4" s="149" t="s">
        <v>35</v>
      </c>
      <c r="L4" s="28"/>
      <c r="M4" s="56"/>
      <c r="N4" s="58"/>
      <c r="O4" s="58"/>
      <c r="P4" s="58"/>
      <c r="R4" s="56"/>
      <c r="S4" s="58"/>
      <c r="T4" s="58"/>
      <c r="U4" s="58"/>
      <c r="V4" s="28"/>
      <c r="W4" s="28"/>
      <c r="X4" s="28"/>
      <c r="Y4" s="28"/>
      <c r="Z4" s="28"/>
      <c r="AA4" s="28"/>
      <c r="AB4" s="28"/>
      <c r="AC4" s="28"/>
    </row>
    <row r="5" spans="1:29" x14ac:dyDescent="0.25">
      <c r="A5" s="82"/>
      <c r="B5" s="82"/>
      <c r="C5" s="83"/>
      <c r="D5" s="83"/>
      <c r="E5" s="83"/>
      <c r="F5" s="83"/>
      <c r="G5" s="83"/>
      <c r="H5" s="83"/>
      <c r="I5" s="83"/>
      <c r="J5" s="80"/>
      <c r="L5" s="28"/>
      <c r="M5" s="56"/>
      <c r="N5" s="59"/>
      <c r="O5" s="59"/>
      <c r="P5" s="59"/>
      <c r="R5" s="56"/>
      <c r="S5" s="59"/>
      <c r="T5" s="59"/>
      <c r="U5" s="59"/>
      <c r="V5" s="28"/>
      <c r="W5" s="28"/>
      <c r="X5" s="28"/>
      <c r="Y5" s="28"/>
      <c r="Z5" s="28"/>
      <c r="AA5" s="28"/>
      <c r="AB5" s="28"/>
      <c r="AC5" s="28"/>
    </row>
    <row r="6" spans="1:29" x14ac:dyDescent="0.25">
      <c r="A6" s="150" t="s">
        <v>4</v>
      </c>
      <c r="B6" s="150"/>
      <c r="C6" s="151">
        <v>26.7</v>
      </c>
      <c r="D6" s="151"/>
      <c r="E6" s="151">
        <v>27.6</v>
      </c>
      <c r="F6" s="151"/>
      <c r="G6" s="151">
        <v>28</v>
      </c>
      <c r="H6" s="151"/>
      <c r="I6" s="151">
        <v>29</v>
      </c>
      <c r="J6" s="149" t="s">
        <v>35</v>
      </c>
      <c r="L6" s="28"/>
      <c r="M6" s="56"/>
      <c r="N6" s="59"/>
      <c r="O6" s="59"/>
      <c r="P6" s="59"/>
      <c r="R6" s="56"/>
      <c r="S6" s="59"/>
      <c r="T6" s="59"/>
      <c r="U6" s="59"/>
      <c r="V6" s="28"/>
      <c r="W6" s="28"/>
      <c r="X6" s="28"/>
      <c r="Y6" s="28"/>
      <c r="Z6" s="28"/>
      <c r="AA6" s="28"/>
      <c r="AB6" s="28"/>
      <c r="AC6" s="28"/>
    </row>
    <row r="7" spans="1:29" x14ac:dyDescent="0.25">
      <c r="A7" s="82"/>
      <c r="B7" s="82"/>
      <c r="C7" s="83"/>
      <c r="D7" s="83"/>
      <c r="E7" s="83"/>
      <c r="F7" s="83"/>
      <c r="G7" s="83"/>
      <c r="H7" s="83"/>
      <c r="I7" s="83"/>
      <c r="J7" s="80"/>
      <c r="L7" s="28"/>
      <c r="M7" s="59"/>
      <c r="N7" s="59"/>
      <c r="O7" s="59"/>
      <c r="P7" s="59"/>
      <c r="R7" s="59"/>
      <c r="S7" s="59"/>
      <c r="T7" s="59"/>
      <c r="U7" s="59"/>
      <c r="V7" s="28"/>
      <c r="W7" s="28"/>
      <c r="X7" s="28"/>
      <c r="Y7" s="28"/>
      <c r="Z7" s="28"/>
      <c r="AA7" s="28"/>
      <c r="AB7" s="28"/>
      <c r="AC7" s="28"/>
    </row>
    <row r="8" spans="1:29" x14ac:dyDescent="0.25">
      <c r="A8" s="82" t="s">
        <v>148</v>
      </c>
      <c r="B8" s="82"/>
      <c r="C8" s="83"/>
      <c r="D8" s="83"/>
      <c r="E8" s="83"/>
      <c r="F8" s="83"/>
      <c r="G8" s="83"/>
      <c r="H8" s="83"/>
      <c r="I8" s="83"/>
      <c r="J8" s="80" t="s">
        <v>35</v>
      </c>
      <c r="L8" s="28"/>
      <c r="M8" s="59"/>
      <c r="N8" s="59"/>
      <c r="O8" s="59"/>
      <c r="P8" s="59"/>
      <c r="R8" s="59"/>
      <c r="S8" s="59"/>
      <c r="T8" s="59"/>
      <c r="U8" s="59"/>
      <c r="V8" s="28"/>
      <c r="W8" s="28"/>
      <c r="X8" s="28"/>
      <c r="Y8" s="28"/>
      <c r="Z8" s="28"/>
      <c r="AA8" s="28"/>
      <c r="AB8" s="28"/>
      <c r="AC8" s="28"/>
    </row>
    <row r="9" spans="1:29" x14ac:dyDescent="0.25">
      <c r="A9" s="150" t="s">
        <v>3</v>
      </c>
      <c r="B9" s="150"/>
      <c r="C9" s="152">
        <v>1.6435185185185183E-3</v>
      </c>
      <c r="D9" s="152"/>
      <c r="E9" s="152">
        <v>1.6724537037037036E-3</v>
      </c>
      <c r="F9" s="152"/>
      <c r="G9" s="152">
        <v>1.71875E-3</v>
      </c>
      <c r="H9" s="152"/>
      <c r="I9" s="152">
        <v>1.7881944444444447E-3</v>
      </c>
      <c r="J9" s="149" t="s">
        <v>35</v>
      </c>
      <c r="L9" s="28"/>
      <c r="M9" s="56"/>
      <c r="N9" s="58"/>
      <c r="O9" s="58"/>
      <c r="P9" s="58"/>
      <c r="R9" s="56"/>
      <c r="S9" s="58"/>
      <c r="T9" s="58"/>
      <c r="U9" s="58"/>
      <c r="V9" s="28"/>
      <c r="W9" s="28"/>
      <c r="X9" s="28"/>
      <c r="Y9" s="28"/>
      <c r="Z9" s="28"/>
      <c r="AA9" s="28"/>
      <c r="AB9" s="28"/>
      <c r="AC9" s="28"/>
    </row>
    <row r="10" spans="1:29" x14ac:dyDescent="0.25">
      <c r="A10" s="150" t="s">
        <v>6</v>
      </c>
      <c r="B10" s="150"/>
      <c r="C10" s="152">
        <v>3.3622685185185183E-3</v>
      </c>
      <c r="D10" s="152"/>
      <c r="E10" s="152">
        <v>3.4317129629629628E-3</v>
      </c>
      <c r="F10" s="152"/>
      <c r="G10" s="152">
        <v>3.5127314814814817E-3</v>
      </c>
      <c r="H10" s="152"/>
      <c r="I10" s="152">
        <v>3.6574074074074074E-3</v>
      </c>
      <c r="J10" s="149" t="s">
        <v>35</v>
      </c>
      <c r="L10" s="28"/>
      <c r="M10" s="56"/>
      <c r="N10" s="58"/>
      <c r="O10" s="58"/>
      <c r="P10" s="58"/>
      <c r="R10" s="56"/>
      <c r="S10" s="58"/>
      <c r="T10" s="58"/>
      <c r="U10" s="58"/>
      <c r="V10" s="28"/>
      <c r="W10" s="28"/>
      <c r="X10" s="28"/>
      <c r="Y10" s="28"/>
      <c r="Z10" s="28"/>
      <c r="AA10" s="28"/>
      <c r="AB10" s="28"/>
      <c r="AC10" s="28"/>
    </row>
    <row r="11" spans="1:29" x14ac:dyDescent="0.25">
      <c r="A11" s="150" t="s">
        <v>32</v>
      </c>
      <c r="B11" s="150"/>
      <c r="C11" s="151">
        <v>13</v>
      </c>
      <c r="D11" s="151"/>
      <c r="E11" s="151">
        <v>13.4</v>
      </c>
      <c r="F11" s="151"/>
      <c r="G11" s="151">
        <v>14</v>
      </c>
      <c r="H11" s="151"/>
      <c r="I11" s="151">
        <v>15.2</v>
      </c>
      <c r="J11" s="149" t="s">
        <v>35</v>
      </c>
      <c r="L11" s="28"/>
      <c r="M11" s="56"/>
      <c r="N11" s="58"/>
      <c r="O11" s="58"/>
      <c r="P11" s="58"/>
      <c r="R11" s="56"/>
      <c r="S11" s="58"/>
      <c r="T11" s="58"/>
      <c r="U11" s="58"/>
      <c r="V11" s="28"/>
      <c r="W11" s="28"/>
      <c r="X11" s="28"/>
      <c r="Y11" s="28"/>
      <c r="Z11" s="28"/>
      <c r="AA11" s="28"/>
      <c r="AB11" s="28"/>
      <c r="AC11" s="28"/>
    </row>
    <row r="12" spans="1:29" x14ac:dyDescent="0.25">
      <c r="A12" s="150" t="s">
        <v>14</v>
      </c>
      <c r="B12" s="150"/>
      <c r="C12" s="151">
        <v>1.45</v>
      </c>
      <c r="D12" s="151"/>
      <c r="E12" s="151">
        <v>1.4</v>
      </c>
      <c r="F12" s="151"/>
      <c r="G12" s="151">
        <v>1.35</v>
      </c>
      <c r="H12" s="151"/>
      <c r="I12" s="151">
        <v>1.3</v>
      </c>
      <c r="J12" s="149" t="s">
        <v>34</v>
      </c>
      <c r="K12" s="85"/>
      <c r="L12" s="28"/>
      <c r="M12" s="56"/>
      <c r="N12" s="58"/>
      <c r="O12" s="58"/>
      <c r="P12" s="58"/>
      <c r="R12" s="56"/>
      <c r="S12" s="58"/>
      <c r="T12" s="58"/>
      <c r="U12" s="58"/>
      <c r="V12" s="28"/>
      <c r="W12" s="28"/>
      <c r="X12" s="28"/>
      <c r="Y12" s="28"/>
      <c r="Z12" s="28"/>
      <c r="AA12" s="28"/>
      <c r="AB12" s="28"/>
      <c r="AC12" s="28"/>
    </row>
    <row r="13" spans="1:29" x14ac:dyDescent="0.25">
      <c r="A13" s="150" t="s">
        <v>7</v>
      </c>
      <c r="B13" s="150"/>
      <c r="C13" s="151">
        <v>4.7</v>
      </c>
      <c r="D13" s="151"/>
      <c r="E13" s="151">
        <v>4.5999999999999996</v>
      </c>
      <c r="F13" s="151"/>
      <c r="G13" s="151">
        <v>4.5</v>
      </c>
      <c r="H13" s="151"/>
      <c r="I13" s="151">
        <v>4.1500000000000004</v>
      </c>
      <c r="J13" s="149" t="s">
        <v>34</v>
      </c>
      <c r="K13" s="86"/>
      <c r="L13" s="30"/>
      <c r="M13" s="56"/>
      <c r="N13" s="58"/>
      <c r="O13" s="58"/>
      <c r="P13" s="58"/>
      <c r="R13" s="56"/>
      <c r="S13" s="58"/>
      <c r="T13" s="58"/>
      <c r="U13" s="58"/>
      <c r="V13" s="28"/>
      <c r="W13" s="28"/>
      <c r="X13" s="28"/>
      <c r="Y13" s="28"/>
      <c r="Z13" s="28"/>
      <c r="AA13" s="28"/>
      <c r="AB13" s="28"/>
      <c r="AC13" s="28"/>
    </row>
    <row r="14" spans="1:29" x14ac:dyDescent="0.25">
      <c r="A14" s="150" t="s">
        <v>17</v>
      </c>
      <c r="B14" s="150"/>
      <c r="C14" s="151">
        <v>31.65</v>
      </c>
      <c r="D14" s="151"/>
      <c r="E14" s="151">
        <v>29.1</v>
      </c>
      <c r="F14" s="151"/>
      <c r="G14" s="151">
        <v>25.7</v>
      </c>
      <c r="H14" s="151"/>
      <c r="I14" s="151">
        <v>21.4</v>
      </c>
      <c r="J14" s="149" t="s">
        <v>34</v>
      </c>
      <c r="K14" s="85"/>
      <c r="L14" s="28"/>
      <c r="M14" s="56"/>
      <c r="N14" s="58"/>
      <c r="O14" s="58"/>
      <c r="P14" s="58"/>
      <c r="R14" s="56"/>
      <c r="S14" s="58"/>
      <c r="T14" s="58"/>
      <c r="U14" s="58"/>
      <c r="V14" s="28"/>
      <c r="W14" s="28"/>
      <c r="X14" s="28"/>
      <c r="Y14" s="28"/>
      <c r="Z14" s="28"/>
      <c r="AA14" s="28"/>
      <c r="AB14" s="28"/>
      <c r="AC14" s="28"/>
    </row>
    <row r="15" spans="1:29" x14ac:dyDescent="0.25">
      <c r="A15" s="150" t="s">
        <v>33</v>
      </c>
      <c r="B15" s="150"/>
      <c r="C15" s="151">
        <v>25.85</v>
      </c>
      <c r="D15" s="151"/>
      <c r="E15" s="151">
        <v>22.6</v>
      </c>
      <c r="F15" s="151"/>
      <c r="G15" s="151">
        <v>19.25</v>
      </c>
      <c r="H15" s="151"/>
      <c r="I15" s="151">
        <v>16.149999999999999</v>
      </c>
      <c r="J15" s="149" t="s">
        <v>34</v>
      </c>
      <c r="L15" s="28"/>
      <c r="M15" s="56"/>
      <c r="N15" s="58"/>
      <c r="O15" s="58"/>
      <c r="P15" s="58"/>
      <c r="R15" s="56"/>
      <c r="S15" s="58"/>
      <c r="T15" s="58"/>
      <c r="U15" s="58"/>
      <c r="V15" s="28"/>
      <c r="W15" s="28"/>
      <c r="X15" s="28"/>
      <c r="Y15" s="28"/>
      <c r="Z15" s="28"/>
      <c r="AA15" s="28"/>
      <c r="AB15" s="28"/>
      <c r="AC15" s="28"/>
    </row>
    <row r="16" spans="1:29" x14ac:dyDescent="0.25">
      <c r="A16" s="150" t="s">
        <v>15</v>
      </c>
      <c r="B16" s="150"/>
      <c r="C16" s="151">
        <v>9.5500000000000007</v>
      </c>
      <c r="D16" s="151"/>
      <c r="E16" s="151">
        <v>8.9499999999999993</v>
      </c>
      <c r="F16" s="151"/>
      <c r="G16" s="151">
        <v>8.1</v>
      </c>
      <c r="H16" s="151"/>
      <c r="I16" s="151">
        <v>7.1</v>
      </c>
      <c r="J16" s="149" t="s">
        <v>34</v>
      </c>
      <c r="L16" s="28"/>
      <c r="M16" s="56"/>
      <c r="N16" s="58"/>
      <c r="O16" s="58"/>
      <c r="P16" s="58"/>
      <c r="R16" s="56"/>
      <c r="S16" s="58"/>
      <c r="T16" s="58"/>
      <c r="U16" s="58"/>
      <c r="V16" s="28"/>
      <c r="W16" s="28"/>
      <c r="X16" s="28"/>
      <c r="Y16" s="28"/>
      <c r="Z16" s="28"/>
      <c r="AA16" s="28"/>
      <c r="AB16" s="28"/>
      <c r="AC16" s="28"/>
    </row>
    <row r="17" spans="1:29" x14ac:dyDescent="0.25">
      <c r="A17" s="82"/>
      <c r="B17" s="82"/>
      <c r="C17" s="87"/>
      <c r="D17" s="87"/>
      <c r="E17" s="87"/>
      <c r="F17" s="87"/>
      <c r="G17" s="87"/>
      <c r="H17" s="87"/>
      <c r="I17" s="87"/>
      <c r="J17" s="80"/>
      <c r="L17" s="28"/>
      <c r="M17" s="56"/>
      <c r="N17" s="58"/>
      <c r="O17" s="58"/>
      <c r="P17" s="58"/>
      <c r="Q17" s="28"/>
      <c r="R17" s="56"/>
      <c r="S17" s="58"/>
      <c r="T17" s="58"/>
      <c r="U17" s="58"/>
      <c r="V17" s="28"/>
      <c r="W17" s="28"/>
      <c r="X17" s="28"/>
      <c r="Y17" s="28"/>
      <c r="Z17" s="28"/>
      <c r="AA17" s="28"/>
      <c r="AB17" s="28"/>
      <c r="AC17" s="28"/>
    </row>
    <row r="18" spans="1:29" x14ac:dyDescent="0.25">
      <c r="A18" s="148" t="s">
        <v>38</v>
      </c>
      <c r="B18" s="148"/>
      <c r="C18" s="139" t="s">
        <v>42</v>
      </c>
      <c r="D18" s="139"/>
      <c r="E18" s="139" t="s">
        <v>43</v>
      </c>
      <c r="F18" s="139"/>
      <c r="G18" s="139" t="s">
        <v>44</v>
      </c>
      <c r="H18" s="139"/>
      <c r="I18" s="139" t="s">
        <v>45</v>
      </c>
      <c r="J18" s="149"/>
      <c r="L18" s="28"/>
      <c r="M18" s="56"/>
      <c r="N18" s="58"/>
      <c r="O18" s="58"/>
      <c r="P18" s="58"/>
      <c r="Q18" s="28"/>
      <c r="R18" s="56"/>
      <c r="S18" s="58"/>
      <c r="T18" s="58"/>
      <c r="U18" s="58"/>
      <c r="V18" s="28"/>
      <c r="W18" s="28"/>
      <c r="X18" s="28"/>
      <c r="Y18" s="28"/>
      <c r="Z18" s="28"/>
      <c r="AA18" s="28"/>
      <c r="AB18" s="28"/>
      <c r="AC18" s="28"/>
    </row>
    <row r="19" spans="1:29" x14ac:dyDescent="0.25">
      <c r="A19" s="150" t="s">
        <v>155</v>
      </c>
      <c r="B19" s="148"/>
      <c r="C19" s="151">
        <v>3.2</v>
      </c>
      <c r="D19" s="151"/>
      <c r="E19" s="151">
        <v>3</v>
      </c>
      <c r="F19" s="151"/>
      <c r="G19" s="151">
        <v>2.8</v>
      </c>
      <c r="H19" s="151"/>
      <c r="I19" s="151">
        <v>2.4</v>
      </c>
      <c r="J19" s="149" t="s">
        <v>34</v>
      </c>
      <c r="L19" s="28"/>
      <c r="M19" s="56"/>
      <c r="N19" s="58"/>
      <c r="O19" s="58"/>
      <c r="P19" s="58"/>
      <c r="Q19" s="28"/>
      <c r="R19" s="56"/>
      <c r="S19" s="58"/>
      <c r="T19" s="58"/>
      <c r="U19" s="58"/>
      <c r="V19" s="28"/>
      <c r="W19" s="28"/>
      <c r="X19" s="28"/>
      <c r="Y19" s="28"/>
      <c r="Z19" s="28"/>
      <c r="AA19" s="28"/>
      <c r="AB19" s="28"/>
      <c r="AC19" s="28"/>
    </row>
    <row r="20" spans="1:29" x14ac:dyDescent="0.25">
      <c r="A20" s="150" t="s">
        <v>156</v>
      </c>
      <c r="B20" s="148"/>
      <c r="C20" s="151">
        <v>46.2</v>
      </c>
      <c r="D20" s="151"/>
      <c r="E20" s="151">
        <v>41.1</v>
      </c>
      <c r="F20" s="151"/>
      <c r="G20" s="151">
        <v>34.200000000000003</v>
      </c>
      <c r="H20" s="151"/>
      <c r="I20" s="151">
        <v>27.8</v>
      </c>
      <c r="J20" s="149" t="s">
        <v>34</v>
      </c>
      <c r="L20" s="28"/>
      <c r="M20" s="56"/>
      <c r="N20" s="58"/>
      <c r="O20" s="58"/>
      <c r="P20" s="58"/>
      <c r="Q20" s="28"/>
      <c r="R20" s="56"/>
      <c r="S20" s="58"/>
      <c r="T20" s="58"/>
      <c r="U20" s="58"/>
      <c r="V20" s="28"/>
      <c r="W20" s="28"/>
      <c r="X20" s="28"/>
      <c r="Y20" s="28"/>
      <c r="Z20" s="28"/>
      <c r="AA20" s="28"/>
      <c r="AB20" s="28"/>
      <c r="AC20" s="28"/>
    </row>
    <row r="21" spans="1:29" x14ac:dyDescent="0.25">
      <c r="A21" s="150" t="s">
        <v>2</v>
      </c>
      <c r="B21" s="150"/>
      <c r="C21" s="151">
        <v>11.7</v>
      </c>
      <c r="D21" s="151"/>
      <c r="E21" s="151">
        <v>11.9</v>
      </c>
      <c r="F21" s="151"/>
      <c r="G21" s="151">
        <v>12.1</v>
      </c>
      <c r="H21" s="151"/>
      <c r="I21" s="151">
        <v>12.5</v>
      </c>
      <c r="J21" s="149" t="s">
        <v>35</v>
      </c>
      <c r="L21" s="28"/>
      <c r="M21" s="56"/>
      <c r="N21" s="58"/>
      <c r="O21" s="58"/>
      <c r="P21" s="58"/>
      <c r="Q21" s="28"/>
      <c r="R21" s="56"/>
      <c r="S21" s="58"/>
      <c r="T21" s="58"/>
      <c r="U21" s="58"/>
      <c r="V21" s="28"/>
      <c r="W21" s="28"/>
      <c r="X21" s="28"/>
      <c r="Y21" s="28"/>
      <c r="Z21" s="28"/>
      <c r="AA21" s="28"/>
      <c r="AB21" s="28"/>
      <c r="AC21" s="28"/>
    </row>
    <row r="22" spans="1:29" x14ac:dyDescent="0.25">
      <c r="A22" s="150" t="s">
        <v>4</v>
      </c>
      <c r="B22" s="150"/>
      <c r="C22" s="151">
        <v>24</v>
      </c>
      <c r="D22" s="151"/>
      <c r="E22" s="151">
        <v>24.4</v>
      </c>
      <c r="F22" s="151"/>
      <c r="G22" s="151">
        <v>24.9</v>
      </c>
      <c r="H22" s="151"/>
      <c r="I22" s="151">
        <v>25.6</v>
      </c>
      <c r="J22" s="149" t="s">
        <v>35</v>
      </c>
      <c r="L22" s="28"/>
      <c r="M22" s="56"/>
      <c r="N22" s="58"/>
      <c r="O22" s="58"/>
      <c r="P22" s="58"/>
      <c r="Q22" s="28"/>
      <c r="R22" s="56"/>
      <c r="S22" s="58"/>
      <c r="T22" s="58"/>
      <c r="U22" s="58"/>
      <c r="V22" s="28"/>
      <c r="W22" s="28"/>
      <c r="X22" s="28"/>
      <c r="Y22" s="28"/>
      <c r="Z22" s="28"/>
      <c r="AA22" s="28"/>
      <c r="AB22" s="28"/>
      <c r="AC22" s="28"/>
    </row>
    <row r="23" spans="1:29" x14ac:dyDescent="0.25">
      <c r="A23" s="153" t="s">
        <v>5</v>
      </c>
      <c r="B23" s="150"/>
      <c r="C23" s="151">
        <v>53.8</v>
      </c>
      <c r="D23" s="151">
        <v>0</v>
      </c>
      <c r="E23" s="151">
        <v>55.2</v>
      </c>
      <c r="F23" s="151">
        <v>0</v>
      </c>
      <c r="G23" s="151">
        <v>56.9</v>
      </c>
      <c r="H23" s="151">
        <v>0</v>
      </c>
      <c r="I23" s="151">
        <v>59</v>
      </c>
      <c r="J23" s="149" t="s">
        <v>35</v>
      </c>
      <c r="L23" t="s">
        <v>291</v>
      </c>
      <c r="M23" s="56"/>
      <c r="N23" s="58"/>
      <c r="O23" s="58"/>
      <c r="P23" s="58"/>
      <c r="Q23" s="28"/>
      <c r="R23" s="56"/>
      <c r="S23" s="56"/>
      <c r="T23" s="56"/>
      <c r="U23" s="58"/>
      <c r="V23" s="28"/>
      <c r="W23" s="28"/>
      <c r="X23" s="28"/>
      <c r="Y23" s="28"/>
      <c r="Z23" s="28"/>
      <c r="AA23" s="28"/>
      <c r="AB23" s="28"/>
      <c r="AC23" s="28"/>
    </row>
    <row r="24" spans="1:29" x14ac:dyDescent="0.25">
      <c r="A24" s="150" t="s">
        <v>3</v>
      </c>
      <c r="B24" s="150"/>
      <c r="C24" s="152">
        <v>1.4641203703703706E-3</v>
      </c>
      <c r="D24" s="152"/>
      <c r="E24" s="152">
        <v>1.5046296296296294E-3</v>
      </c>
      <c r="F24" s="152"/>
      <c r="G24" s="152">
        <v>1.5451388888888891E-3</v>
      </c>
      <c r="H24" s="152"/>
      <c r="I24" s="152">
        <v>1.6030092592592595E-3</v>
      </c>
      <c r="J24" s="149" t="s">
        <v>35</v>
      </c>
      <c r="L24" s="28"/>
      <c r="M24" s="56"/>
      <c r="N24" s="58"/>
      <c r="O24" s="58"/>
      <c r="P24" s="58"/>
      <c r="Q24" s="28"/>
      <c r="R24" s="56"/>
      <c r="S24" s="56"/>
      <c r="T24" s="56"/>
      <c r="U24" s="58"/>
      <c r="V24" s="28"/>
      <c r="W24" s="28"/>
      <c r="X24" s="28"/>
      <c r="Y24" s="28"/>
      <c r="Z24" s="28"/>
      <c r="AA24" s="28"/>
      <c r="AB24" s="28"/>
      <c r="AC24" s="28"/>
    </row>
    <row r="25" spans="1:29" x14ac:dyDescent="0.25">
      <c r="A25" s="150" t="s">
        <v>6</v>
      </c>
      <c r="B25" s="150"/>
      <c r="C25" s="152">
        <v>3.0439814814814821E-3</v>
      </c>
      <c r="D25" s="152"/>
      <c r="E25" s="152">
        <v>3.1018518518518522E-3</v>
      </c>
      <c r="F25" s="152"/>
      <c r="G25" s="152">
        <v>3.1886574074074074E-3</v>
      </c>
      <c r="H25" s="152"/>
      <c r="I25" s="152">
        <v>3.3159722222222223E-3</v>
      </c>
      <c r="J25" s="149" t="s">
        <v>35</v>
      </c>
      <c r="L25" s="28"/>
      <c r="M25" s="56"/>
      <c r="N25" s="58"/>
      <c r="O25" s="58"/>
      <c r="P25" s="58"/>
      <c r="Q25" s="28"/>
      <c r="R25" s="56"/>
      <c r="S25" s="56"/>
      <c r="T25" s="56"/>
      <c r="U25" s="58"/>
      <c r="V25" s="28"/>
      <c r="W25" s="28"/>
      <c r="X25" s="28"/>
      <c r="Y25" s="28"/>
      <c r="Z25" s="28"/>
      <c r="AA25" s="28"/>
      <c r="AB25" s="28"/>
      <c r="AC25" s="28"/>
    </row>
    <row r="26" spans="1:29" x14ac:dyDescent="0.25">
      <c r="A26" s="150" t="s">
        <v>37</v>
      </c>
      <c r="B26" s="150"/>
      <c r="C26" s="151">
        <v>11.9</v>
      </c>
      <c r="D26" s="151"/>
      <c r="E26" s="151">
        <v>12.2</v>
      </c>
      <c r="F26" s="151"/>
      <c r="G26" s="151">
        <v>12.7</v>
      </c>
      <c r="H26" s="151"/>
      <c r="I26" s="151">
        <v>13.4</v>
      </c>
      <c r="J26" s="149" t="s">
        <v>35</v>
      </c>
      <c r="L26" s="28"/>
      <c r="M26" s="56"/>
      <c r="N26" s="58"/>
      <c r="O26" s="58"/>
      <c r="P26" s="58"/>
      <c r="Q26" s="28"/>
      <c r="R26" s="56"/>
      <c r="S26" s="56"/>
      <c r="T26" s="56"/>
      <c r="U26" s="58"/>
      <c r="V26" s="28"/>
      <c r="W26" s="28"/>
      <c r="X26" s="28"/>
      <c r="Y26" s="28"/>
      <c r="Z26" s="28"/>
      <c r="AA26" s="28"/>
      <c r="AB26" s="28"/>
      <c r="AC26" s="28"/>
    </row>
    <row r="27" spans="1:29" x14ac:dyDescent="0.25">
      <c r="A27" s="150" t="s">
        <v>14</v>
      </c>
      <c r="B27" s="150"/>
      <c r="C27" s="151">
        <v>1.7</v>
      </c>
      <c r="D27" s="151"/>
      <c r="E27" s="151">
        <v>1.66</v>
      </c>
      <c r="F27" s="151"/>
      <c r="G27" s="151">
        <v>1.6</v>
      </c>
      <c r="H27" s="151"/>
      <c r="I27" s="151">
        <v>1.55</v>
      </c>
      <c r="J27" s="149" t="s">
        <v>34</v>
      </c>
      <c r="L27" s="28"/>
      <c r="M27" s="56"/>
      <c r="N27" s="56"/>
      <c r="O27" s="56"/>
      <c r="P27" s="56"/>
      <c r="Q27" s="28"/>
      <c r="R27" s="56"/>
      <c r="S27" s="56"/>
      <c r="T27" s="56"/>
      <c r="U27" s="56"/>
      <c r="V27" s="58"/>
      <c r="W27" s="58"/>
      <c r="X27" s="58"/>
      <c r="Y27" s="58"/>
      <c r="Z27" s="58"/>
      <c r="AA27" s="58"/>
      <c r="AB27" s="58"/>
      <c r="AC27" s="58"/>
    </row>
    <row r="28" spans="1:29" x14ac:dyDescent="0.25">
      <c r="A28" s="150" t="s">
        <v>7</v>
      </c>
      <c r="B28" s="150"/>
      <c r="C28" s="151">
        <v>5.7</v>
      </c>
      <c r="D28" s="151"/>
      <c r="E28" s="151">
        <v>5.55</v>
      </c>
      <c r="F28" s="151"/>
      <c r="G28" s="151">
        <v>5.32</v>
      </c>
      <c r="H28" s="151"/>
      <c r="I28" s="151">
        <v>5</v>
      </c>
      <c r="J28" s="149" t="s">
        <v>34</v>
      </c>
      <c r="L28" s="28"/>
      <c r="M28" s="56"/>
      <c r="N28" s="56"/>
      <c r="O28" s="56"/>
      <c r="P28" s="56"/>
      <c r="Q28" s="28"/>
      <c r="R28" s="56"/>
      <c r="S28" s="56"/>
      <c r="T28" s="56"/>
      <c r="U28" s="56"/>
      <c r="V28" s="58"/>
      <c r="W28" s="58"/>
      <c r="X28" s="58"/>
      <c r="Y28" s="58"/>
      <c r="Z28" s="58"/>
      <c r="AA28" s="58"/>
      <c r="AB28" s="58"/>
      <c r="AC28" s="58"/>
    </row>
    <row r="29" spans="1:29" x14ac:dyDescent="0.25">
      <c r="A29" s="150" t="s">
        <v>17</v>
      </c>
      <c r="B29" s="150"/>
      <c r="C29" s="151">
        <v>42.55</v>
      </c>
      <c r="D29" s="151"/>
      <c r="E29" s="151">
        <v>39.9</v>
      </c>
      <c r="F29" s="151"/>
      <c r="G29" s="151">
        <v>37</v>
      </c>
      <c r="H29" s="151"/>
      <c r="I29" s="151">
        <v>32.65</v>
      </c>
      <c r="J29" s="149" t="s">
        <v>34</v>
      </c>
      <c r="N29" s="56"/>
      <c r="O29" s="56"/>
      <c r="P29" s="56"/>
      <c r="Q29" s="28"/>
      <c r="R29" s="56"/>
      <c r="S29" s="56"/>
      <c r="T29" s="56"/>
      <c r="U29" s="56"/>
      <c r="V29" s="58"/>
      <c r="W29" s="58"/>
      <c r="X29" s="58"/>
      <c r="Y29" s="58"/>
      <c r="Z29" s="58"/>
      <c r="AA29" s="58"/>
      <c r="AB29" s="58"/>
      <c r="AC29" s="58"/>
    </row>
    <row r="30" spans="1:29" x14ac:dyDescent="0.25">
      <c r="A30" s="150" t="s">
        <v>33</v>
      </c>
      <c r="B30" s="150"/>
      <c r="C30" s="151">
        <v>34.5</v>
      </c>
      <c r="D30" s="151"/>
      <c r="E30" s="151">
        <v>32.15</v>
      </c>
      <c r="F30" s="151"/>
      <c r="G30" s="151">
        <v>28.9</v>
      </c>
      <c r="H30" s="151"/>
      <c r="I30" s="151">
        <v>25.55</v>
      </c>
      <c r="J30" s="149" t="s">
        <v>34</v>
      </c>
      <c r="N30" s="56"/>
      <c r="O30" s="56"/>
      <c r="P30" s="56"/>
      <c r="Q30" s="28"/>
      <c r="R30" s="56"/>
      <c r="S30" s="56"/>
      <c r="T30" s="56"/>
      <c r="U30" s="56"/>
      <c r="V30" s="58"/>
      <c r="W30" s="58"/>
      <c r="X30" s="58"/>
      <c r="Y30" s="58"/>
      <c r="Z30" s="58"/>
      <c r="AA30" s="58"/>
      <c r="AB30" s="58"/>
      <c r="AC30" s="58"/>
    </row>
    <row r="31" spans="1:29" x14ac:dyDescent="0.25">
      <c r="A31" s="150" t="s">
        <v>15</v>
      </c>
      <c r="B31" s="150"/>
      <c r="C31" s="151">
        <v>12.35</v>
      </c>
      <c r="D31" s="151"/>
      <c r="E31" s="151">
        <v>11.75</v>
      </c>
      <c r="F31" s="151"/>
      <c r="G31" s="151">
        <v>10.95</v>
      </c>
      <c r="H31" s="151"/>
      <c r="I31" s="151">
        <v>10.15</v>
      </c>
      <c r="J31" s="149" t="s">
        <v>34</v>
      </c>
      <c r="N31" s="56"/>
      <c r="O31" s="56"/>
      <c r="P31" s="56"/>
      <c r="Q31" s="28"/>
      <c r="R31" s="56"/>
      <c r="S31" s="56"/>
      <c r="T31" s="56"/>
      <c r="U31" s="56"/>
      <c r="V31" s="58"/>
      <c r="W31" s="58"/>
      <c r="X31" s="58"/>
      <c r="Y31" s="58"/>
      <c r="Z31" s="58"/>
      <c r="AA31" s="58"/>
      <c r="AB31" s="58"/>
      <c r="AC31" s="58"/>
    </row>
    <row r="32" spans="1:29" x14ac:dyDescent="0.25">
      <c r="A32" s="82"/>
      <c r="B32" s="82"/>
      <c r="C32" s="87"/>
      <c r="D32" s="87"/>
      <c r="E32" s="87"/>
      <c r="F32" s="87"/>
      <c r="G32" s="87"/>
      <c r="H32" s="87"/>
      <c r="I32" s="87"/>
      <c r="J32" s="80"/>
      <c r="N32" s="56"/>
      <c r="O32" s="56"/>
      <c r="P32" s="56"/>
      <c r="Q32" s="28"/>
      <c r="R32" s="56"/>
      <c r="S32" s="56"/>
      <c r="T32" s="56"/>
      <c r="U32" s="56"/>
      <c r="V32" s="58"/>
      <c r="W32" s="58"/>
      <c r="X32" s="58"/>
      <c r="Y32" s="58"/>
      <c r="Z32" s="58"/>
      <c r="AA32" s="58"/>
      <c r="AB32" s="58"/>
      <c r="AC32" s="58"/>
    </row>
    <row r="33" spans="1:38" x14ac:dyDescent="0.25">
      <c r="A33" s="148" t="s">
        <v>40</v>
      </c>
      <c r="B33" s="148"/>
      <c r="C33" s="139" t="s">
        <v>42</v>
      </c>
      <c r="D33" s="139"/>
      <c r="E33" s="139" t="s">
        <v>43</v>
      </c>
      <c r="F33" s="139"/>
      <c r="G33" s="139" t="s">
        <v>44</v>
      </c>
      <c r="H33" s="139"/>
      <c r="I33" s="139" t="s">
        <v>45</v>
      </c>
      <c r="J33" s="149"/>
      <c r="N33" s="56"/>
      <c r="O33" s="56"/>
      <c r="P33" s="56"/>
      <c r="Q33" s="28"/>
      <c r="R33" s="56"/>
      <c r="S33" s="56"/>
      <c r="T33" s="56"/>
      <c r="U33" s="56"/>
      <c r="V33" s="58"/>
      <c r="W33" s="58"/>
      <c r="X33" s="58"/>
      <c r="Y33" s="58"/>
      <c r="Z33" s="58"/>
      <c r="AA33" s="58"/>
      <c r="AB33" s="58"/>
      <c r="AC33" s="58"/>
    </row>
    <row r="34" spans="1:38" x14ac:dyDescent="0.25">
      <c r="A34" s="150" t="s">
        <v>2</v>
      </c>
      <c r="B34" s="150"/>
      <c r="C34" s="151">
        <v>11.2</v>
      </c>
      <c r="D34" s="151"/>
      <c r="E34" s="151">
        <v>11.4</v>
      </c>
      <c r="F34" s="151"/>
      <c r="G34" s="151">
        <v>11.5</v>
      </c>
      <c r="H34" s="151"/>
      <c r="I34" s="151">
        <v>11.8</v>
      </c>
      <c r="J34" s="149" t="s">
        <v>35</v>
      </c>
      <c r="N34" s="56"/>
      <c r="O34" s="56"/>
      <c r="P34" s="56"/>
      <c r="Q34" s="28"/>
      <c r="R34" s="56"/>
      <c r="S34" s="56"/>
      <c r="T34" s="56"/>
      <c r="U34" s="56"/>
      <c r="V34" s="58"/>
      <c r="W34" s="58"/>
      <c r="X34" s="58"/>
      <c r="Y34" s="58"/>
      <c r="Z34" s="58"/>
      <c r="AA34" s="58"/>
      <c r="AB34" s="58"/>
      <c r="AC34" s="58"/>
    </row>
    <row r="35" spans="1:38" x14ac:dyDescent="0.25">
      <c r="A35" s="150" t="s">
        <v>4</v>
      </c>
      <c r="B35" s="150"/>
      <c r="C35" s="151">
        <v>22.8</v>
      </c>
      <c r="D35" s="151"/>
      <c r="E35" s="151">
        <v>23.1</v>
      </c>
      <c r="F35" s="151"/>
      <c r="G35" s="151">
        <v>23.5</v>
      </c>
      <c r="H35" s="151"/>
      <c r="I35" s="151">
        <v>24.1</v>
      </c>
      <c r="J35" s="149" t="s">
        <v>35</v>
      </c>
      <c r="O35" s="29"/>
      <c r="P35" s="29"/>
      <c r="Q35" s="29"/>
      <c r="R35" s="78"/>
      <c r="S35" s="78"/>
      <c r="T35" s="58"/>
      <c r="U35" s="58"/>
      <c r="V35" s="58"/>
      <c r="W35" s="58"/>
      <c r="X35" s="58"/>
      <c r="Y35" s="58"/>
      <c r="Z35" s="58"/>
      <c r="AA35" s="58"/>
      <c r="AB35" s="58"/>
      <c r="AC35" s="58"/>
    </row>
    <row r="36" spans="1:38" x14ac:dyDescent="0.25">
      <c r="A36" s="150" t="s">
        <v>5</v>
      </c>
      <c r="B36" s="150"/>
      <c r="C36" s="151">
        <v>51</v>
      </c>
      <c r="D36" s="151"/>
      <c r="E36" s="151">
        <v>51.8</v>
      </c>
      <c r="F36" s="151"/>
      <c r="G36" s="151">
        <v>52.9</v>
      </c>
      <c r="H36" s="151"/>
      <c r="I36" s="151">
        <v>54.4</v>
      </c>
      <c r="J36" s="149" t="s">
        <v>35</v>
      </c>
    </row>
    <row r="37" spans="1:38" x14ac:dyDescent="0.25">
      <c r="A37" s="150" t="s">
        <v>3</v>
      </c>
      <c r="B37" s="150"/>
      <c r="C37" s="152">
        <v>1.3541666666666667E-3</v>
      </c>
      <c r="D37" s="152"/>
      <c r="E37" s="152">
        <v>1.3831018518518517E-3</v>
      </c>
      <c r="F37" s="152"/>
      <c r="G37" s="152">
        <v>1.4120370370370369E-3</v>
      </c>
      <c r="H37" s="152"/>
      <c r="I37" s="152">
        <v>1.4641203703703706E-3</v>
      </c>
      <c r="J37" s="149" t="s">
        <v>35</v>
      </c>
    </row>
    <row r="38" spans="1:38" x14ac:dyDescent="0.25">
      <c r="A38" s="150" t="s">
        <v>6</v>
      </c>
      <c r="B38" s="150"/>
      <c r="C38" s="152">
        <v>2.8472222222222219E-3</v>
      </c>
      <c r="D38" s="152"/>
      <c r="E38" s="152">
        <v>2.9050925925925928E-3</v>
      </c>
      <c r="F38" s="152"/>
      <c r="G38" s="152">
        <v>2.9745370370370373E-3</v>
      </c>
      <c r="H38" s="152"/>
      <c r="I38" s="152">
        <v>3.0844907407407405E-3</v>
      </c>
      <c r="J38" s="149" t="s">
        <v>35</v>
      </c>
      <c r="N38" s="557" t="s">
        <v>78</v>
      </c>
      <c r="O38" s="557"/>
      <c r="P38" s="557"/>
      <c r="Q38" s="557"/>
      <c r="R38" s="557"/>
      <c r="S38" s="557"/>
      <c r="T38" s="557"/>
      <c r="U38" s="557"/>
      <c r="V38" s="557"/>
      <c r="W38" s="557"/>
      <c r="X38" s="557"/>
      <c r="Y38" s="557"/>
      <c r="Z38" s="557"/>
      <c r="AA38" s="557"/>
      <c r="AB38" s="557"/>
      <c r="AC38" s="557"/>
    </row>
    <row r="39" spans="1:38" x14ac:dyDescent="0.25">
      <c r="A39" s="150" t="s">
        <v>41</v>
      </c>
      <c r="B39" s="150"/>
      <c r="C39" s="151">
        <v>13.7</v>
      </c>
      <c r="D39" s="151"/>
      <c r="E39" s="151">
        <v>14</v>
      </c>
      <c r="F39" s="151"/>
      <c r="G39" s="151">
        <v>14.6</v>
      </c>
      <c r="H39" s="151"/>
      <c r="I39" s="151">
        <v>15.4</v>
      </c>
      <c r="J39" s="149" t="s">
        <v>35</v>
      </c>
      <c r="N39" s="55" t="s">
        <v>63</v>
      </c>
      <c r="O39" s="55">
        <v>100</v>
      </c>
      <c r="P39" s="55">
        <v>200</v>
      </c>
      <c r="Q39" s="140">
        <v>400</v>
      </c>
      <c r="R39" s="55">
        <v>800</v>
      </c>
      <c r="S39" s="55">
        <v>1500</v>
      </c>
      <c r="T39" s="55">
        <v>1500</v>
      </c>
      <c r="U39" s="55" t="s">
        <v>68</v>
      </c>
      <c r="V39" s="55" t="s">
        <v>69</v>
      </c>
      <c r="W39" s="55" t="s">
        <v>70</v>
      </c>
      <c r="X39" s="55" t="s">
        <v>72</v>
      </c>
      <c r="Y39" s="55" t="s">
        <v>73</v>
      </c>
      <c r="Z39" s="55" t="s">
        <v>74</v>
      </c>
      <c r="AA39" s="55" t="s">
        <v>75</v>
      </c>
      <c r="AB39" s="55" t="s">
        <v>76</v>
      </c>
      <c r="AC39" s="55" t="s">
        <v>77</v>
      </c>
      <c r="AD39" s="55">
        <v>75</v>
      </c>
      <c r="AE39" s="55">
        <v>150</v>
      </c>
      <c r="AF39" s="55">
        <v>600</v>
      </c>
      <c r="AG39" s="140" t="s">
        <v>159</v>
      </c>
      <c r="AH39" s="140" t="s">
        <v>170</v>
      </c>
      <c r="AI39" s="140" t="s">
        <v>160</v>
      </c>
      <c r="AJ39" s="55" t="s">
        <v>71</v>
      </c>
      <c r="AK39" s="55"/>
      <c r="AL39" s="55"/>
    </row>
    <row r="40" spans="1:38" x14ac:dyDescent="0.25">
      <c r="A40" s="150" t="s">
        <v>14</v>
      </c>
      <c r="B40" s="150"/>
      <c r="C40" s="151">
        <v>1.85</v>
      </c>
      <c r="D40" s="151"/>
      <c r="E40" s="151">
        <v>1.82</v>
      </c>
      <c r="F40" s="151"/>
      <c r="G40" s="151">
        <v>1.75</v>
      </c>
      <c r="H40" s="151"/>
      <c r="I40" s="151">
        <v>1.7</v>
      </c>
      <c r="J40" s="149" t="s">
        <v>34</v>
      </c>
      <c r="N40" s="57" t="s">
        <v>66</v>
      </c>
      <c r="O40" s="66">
        <v>14.2</v>
      </c>
      <c r="P40" s="66">
        <v>29.75</v>
      </c>
      <c r="Q40" s="66" t="s">
        <v>67</v>
      </c>
      <c r="R40" s="67">
        <v>1.9097222222222222E-3</v>
      </c>
      <c r="S40" s="67">
        <v>3.7615740740740739E-3</v>
      </c>
      <c r="T40" s="66"/>
      <c r="U40" s="66">
        <v>16</v>
      </c>
      <c r="V40" s="66"/>
      <c r="W40" s="66"/>
      <c r="X40" s="66">
        <v>1.25</v>
      </c>
      <c r="Y40" s="66">
        <v>4</v>
      </c>
      <c r="Z40" s="66">
        <v>6.5</v>
      </c>
      <c r="AA40" s="66">
        <v>14</v>
      </c>
      <c r="AB40" s="66">
        <v>18</v>
      </c>
      <c r="AC40" s="66">
        <v>56</v>
      </c>
      <c r="AD40" s="66"/>
      <c r="AE40" s="66"/>
      <c r="AF40" s="67"/>
      <c r="AG40" s="66"/>
      <c r="AH40" s="66"/>
      <c r="AI40" s="66"/>
      <c r="AJ40" s="66"/>
      <c r="AK40" s="66"/>
      <c r="AL40" s="66"/>
    </row>
    <row r="41" spans="1:38" x14ac:dyDescent="0.25">
      <c r="A41" s="150" t="s">
        <v>7</v>
      </c>
      <c r="B41" s="150"/>
      <c r="C41" s="151">
        <v>6.4</v>
      </c>
      <c r="D41" s="151"/>
      <c r="E41" s="151">
        <v>6.2</v>
      </c>
      <c r="F41" s="151"/>
      <c r="G41" s="151">
        <v>5.9</v>
      </c>
      <c r="H41" s="151"/>
      <c r="I41" s="151">
        <v>5.6</v>
      </c>
      <c r="J41" s="149" t="s">
        <v>34</v>
      </c>
      <c r="N41" s="57" t="s">
        <v>65</v>
      </c>
      <c r="O41" s="66">
        <v>12.7</v>
      </c>
      <c r="P41" s="66">
        <v>26.25</v>
      </c>
      <c r="Q41" s="66">
        <v>61</v>
      </c>
      <c r="R41" s="67">
        <v>1.7939814814814815E-3</v>
      </c>
      <c r="S41" s="67" t="s">
        <v>67</v>
      </c>
      <c r="T41" s="67">
        <v>3.414351851851852E-3</v>
      </c>
      <c r="U41" s="66" t="s">
        <v>67</v>
      </c>
      <c r="V41" s="66">
        <v>14</v>
      </c>
      <c r="W41" s="66"/>
      <c r="X41" s="66">
        <v>1.5</v>
      </c>
      <c r="Y41" s="66">
        <v>4.8</v>
      </c>
      <c r="Z41" s="66">
        <v>9.5</v>
      </c>
      <c r="AA41" s="66">
        <v>23</v>
      </c>
      <c r="AB41" s="66">
        <v>30</v>
      </c>
      <c r="AC41" s="66">
        <v>50</v>
      </c>
      <c r="AD41" s="66"/>
      <c r="AE41" s="66"/>
      <c r="AF41" s="67"/>
      <c r="AG41" s="66">
        <v>2.2000000000000002</v>
      </c>
      <c r="AH41" s="66">
        <v>23</v>
      </c>
      <c r="AI41" s="66">
        <v>10</v>
      </c>
      <c r="AJ41" s="66"/>
      <c r="AK41" s="66"/>
      <c r="AL41" s="66"/>
    </row>
    <row r="42" spans="1:38" x14ac:dyDescent="0.25">
      <c r="A42" s="150" t="s">
        <v>17</v>
      </c>
      <c r="B42" s="150"/>
      <c r="C42" s="151">
        <v>50.55</v>
      </c>
      <c r="D42" s="151"/>
      <c r="E42" s="151">
        <v>47</v>
      </c>
      <c r="F42" s="151"/>
      <c r="G42" s="151">
        <v>43.3</v>
      </c>
      <c r="H42" s="151"/>
      <c r="I42" s="151">
        <v>38.1</v>
      </c>
      <c r="J42" s="149" t="s">
        <v>34</v>
      </c>
      <c r="N42" s="57" t="s">
        <v>64</v>
      </c>
      <c r="O42" s="66">
        <v>12</v>
      </c>
      <c r="P42" s="66">
        <v>24.5</v>
      </c>
      <c r="Q42" s="66">
        <v>55.5</v>
      </c>
      <c r="R42" s="67">
        <v>1.736111111111111E-3</v>
      </c>
      <c r="S42" s="67" t="s">
        <v>67</v>
      </c>
      <c r="T42" s="67">
        <v>3.1828703703703702E-3</v>
      </c>
      <c r="U42" s="66" t="s">
        <v>67</v>
      </c>
      <c r="V42" s="57" t="s">
        <v>67</v>
      </c>
      <c r="W42" s="66">
        <v>16</v>
      </c>
      <c r="X42" s="66">
        <v>1.65</v>
      </c>
      <c r="Y42" s="66">
        <v>5.4</v>
      </c>
      <c r="Z42" s="66">
        <v>10</v>
      </c>
      <c r="AA42" s="66">
        <v>25</v>
      </c>
      <c r="AB42" s="66">
        <v>35</v>
      </c>
      <c r="AC42" s="66">
        <v>47</v>
      </c>
      <c r="AD42" s="66"/>
      <c r="AE42" s="66"/>
      <c r="AF42" s="67"/>
      <c r="AG42" s="66">
        <v>2.65</v>
      </c>
      <c r="AH42" s="66">
        <v>24</v>
      </c>
      <c r="AI42" s="66">
        <v>11</v>
      </c>
      <c r="AJ42" s="66">
        <v>65</v>
      </c>
      <c r="AK42" s="66"/>
      <c r="AL42" s="66"/>
    </row>
    <row r="43" spans="1:38" x14ac:dyDescent="0.25">
      <c r="A43" s="150" t="s">
        <v>33</v>
      </c>
      <c r="B43" s="150"/>
      <c r="C43" s="151">
        <v>40.950000000000003</v>
      </c>
      <c r="D43" s="151"/>
      <c r="E43" s="151">
        <v>37.1</v>
      </c>
      <c r="F43" s="151"/>
      <c r="G43" s="151">
        <v>32.700000000000003</v>
      </c>
      <c r="H43" s="151"/>
      <c r="I43" s="151">
        <v>28.1</v>
      </c>
      <c r="J43" s="149" t="s">
        <v>34</v>
      </c>
    </row>
    <row r="44" spans="1:38" x14ac:dyDescent="0.25">
      <c r="A44" s="150" t="s">
        <v>15</v>
      </c>
      <c r="B44" s="150"/>
      <c r="C44" s="151">
        <v>13.35</v>
      </c>
      <c r="D44" s="151"/>
      <c r="E44" s="151">
        <v>12.65</v>
      </c>
      <c r="F44" s="151"/>
      <c r="G44" s="151">
        <v>11.85</v>
      </c>
      <c r="H44" s="151"/>
      <c r="I44" s="151">
        <v>10.7</v>
      </c>
      <c r="J44" s="149" t="s">
        <v>34</v>
      </c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</row>
    <row r="45" spans="1:38" x14ac:dyDescent="0.25">
      <c r="A45" s="153" t="s">
        <v>177</v>
      </c>
      <c r="B45" s="150"/>
      <c r="C45" s="151">
        <v>56.5</v>
      </c>
      <c r="D45" s="151"/>
      <c r="E45" s="151">
        <v>58.5</v>
      </c>
      <c r="F45" s="151"/>
      <c r="G45" s="151">
        <v>60.5</v>
      </c>
      <c r="H45" s="151"/>
      <c r="I45" s="151">
        <v>62.5</v>
      </c>
      <c r="J45" s="149" t="s">
        <v>35</v>
      </c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</row>
    <row r="46" spans="1:38" x14ac:dyDescent="0.25">
      <c r="A46" s="150" t="s">
        <v>158</v>
      </c>
      <c r="B46" s="150"/>
      <c r="C46" s="151">
        <v>13</v>
      </c>
      <c r="D46" s="151"/>
      <c r="E46" s="151">
        <v>12.55</v>
      </c>
      <c r="F46" s="151"/>
      <c r="G46" s="151">
        <v>12.1</v>
      </c>
      <c r="H46" s="151"/>
      <c r="I46" s="151">
        <v>11.45</v>
      </c>
      <c r="J46" s="149" t="s">
        <v>34</v>
      </c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</row>
    <row r="47" spans="1:38" x14ac:dyDescent="0.25">
      <c r="A47" s="150" t="s">
        <v>155</v>
      </c>
      <c r="B47" s="150"/>
      <c r="C47" s="151">
        <v>4</v>
      </c>
      <c r="D47" s="151"/>
      <c r="E47" s="151">
        <v>3.65</v>
      </c>
      <c r="F47" s="151"/>
      <c r="G47" s="151">
        <v>3.5</v>
      </c>
      <c r="H47" s="151"/>
      <c r="I47" s="151">
        <v>3</v>
      </c>
      <c r="J47" s="149" t="s">
        <v>34</v>
      </c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</row>
    <row r="48" spans="1:38" x14ac:dyDescent="0.25">
      <c r="A48" s="150" t="s">
        <v>156</v>
      </c>
      <c r="B48" s="150"/>
      <c r="C48" s="151">
        <v>58</v>
      </c>
      <c r="D48" s="151"/>
      <c r="E48" s="151">
        <v>48.6</v>
      </c>
      <c r="F48" s="151"/>
      <c r="G48" s="151">
        <v>39.25</v>
      </c>
      <c r="H48" s="151"/>
      <c r="I48" s="151">
        <v>29.3</v>
      </c>
      <c r="J48" s="149" t="s">
        <v>34</v>
      </c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</row>
  </sheetData>
  <mergeCells count="2">
    <mergeCell ref="N38:AC38"/>
    <mergeCell ref="A1:I1"/>
  </mergeCells>
  <phoneticPr fontId="9" type="noConversion"/>
  <pageMargins left="0.39370078740157483" right="0.39370078740157483" top="0.39370078740157483" bottom="0.19685039370078741" header="0.51181102362204722" footer="0.51181102362204722"/>
  <pageSetup paperSize="9" scale="69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O65"/>
  <sheetViews>
    <sheetView zoomScale="60" zoomScaleNormal="60" workbookViewId="0">
      <selection activeCell="A55" sqref="A55:AX56"/>
    </sheetView>
  </sheetViews>
  <sheetFormatPr defaultColWidth="8" defaultRowHeight="15.75" x14ac:dyDescent="0.25"/>
  <cols>
    <col min="1" max="1" width="30.5703125" style="103" customWidth="1"/>
    <col min="2" max="2" width="6.5703125" style="104" bestFit="1" customWidth="1"/>
    <col min="3" max="14" width="3.7109375" style="102" customWidth="1"/>
    <col min="15" max="15" width="30.7109375" style="104" customWidth="1"/>
    <col min="16" max="16" width="6.5703125" style="104" bestFit="1" customWidth="1"/>
    <col min="17" max="31" width="3.7109375" style="104" customWidth="1"/>
    <col min="32" max="32" width="30.7109375" style="104" customWidth="1"/>
    <col min="33" max="33" width="4.7109375" style="104" bestFit="1" customWidth="1"/>
    <col min="34" max="51" width="3.7109375" style="104" customWidth="1"/>
    <col min="52" max="52" width="26.7109375" style="103" bestFit="1" customWidth="1"/>
    <col min="53" max="53" width="25.85546875" style="103" bestFit="1" customWidth="1"/>
    <col min="54" max="54" width="26.42578125" style="103" bestFit="1" customWidth="1"/>
    <col min="55" max="55" width="18" style="103" customWidth="1"/>
    <col min="56" max="16384" width="8" style="103"/>
  </cols>
  <sheetData>
    <row r="1" spans="1:67" s="94" customFormat="1" ht="30" customHeight="1" x14ac:dyDescent="0.2">
      <c r="A1" s="242" t="s">
        <v>11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2" t="s">
        <v>293</v>
      </c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4" t="s">
        <v>248</v>
      </c>
      <c r="AG1" s="554"/>
      <c r="AH1" s="554"/>
      <c r="AI1" s="554"/>
      <c r="AJ1" s="554"/>
      <c r="AK1" s="554"/>
      <c r="AL1" s="554"/>
      <c r="AM1" s="554"/>
      <c r="AN1" s="554"/>
      <c r="AO1" s="554"/>
      <c r="AP1" s="554"/>
      <c r="AQ1" s="554"/>
      <c r="AR1" s="554"/>
      <c r="AS1" s="554"/>
      <c r="AT1" s="554"/>
      <c r="AU1" s="554"/>
      <c r="AV1" s="555" t="s">
        <v>327</v>
      </c>
      <c r="AW1" s="555"/>
      <c r="AX1" s="556"/>
      <c r="AY1" s="93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</row>
    <row r="2" spans="1:67" s="97" customFormat="1" ht="30" customHeight="1" thickBot="1" x14ac:dyDescent="0.25">
      <c r="A2" s="243" t="s">
        <v>12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47" t="s">
        <v>80</v>
      </c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  <c r="AU2" s="547"/>
      <c r="AV2" s="548" t="s">
        <v>328</v>
      </c>
      <c r="AW2" s="548"/>
      <c r="AX2" s="549"/>
      <c r="AY2" s="96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</row>
    <row r="3" spans="1:67" s="99" customFormat="1" ht="91.5" customHeight="1" x14ac:dyDescent="0.25">
      <c r="A3" s="244" t="s">
        <v>249</v>
      </c>
      <c r="B3" s="245" t="s">
        <v>329</v>
      </c>
      <c r="C3" s="246" t="s">
        <v>2</v>
      </c>
      <c r="D3" s="247" t="s">
        <v>4</v>
      </c>
      <c r="E3" s="246" t="s">
        <v>3</v>
      </c>
      <c r="F3" s="247" t="s">
        <v>6</v>
      </c>
      <c r="G3" s="246" t="s">
        <v>154</v>
      </c>
      <c r="H3" s="247" t="s">
        <v>149</v>
      </c>
      <c r="I3" s="246" t="s">
        <v>150</v>
      </c>
      <c r="J3" s="247" t="s">
        <v>151</v>
      </c>
      <c r="K3" s="246" t="s">
        <v>152</v>
      </c>
      <c r="L3" s="247" t="s">
        <v>153</v>
      </c>
      <c r="M3" s="246" t="s">
        <v>8</v>
      </c>
      <c r="N3" s="248"/>
      <c r="O3" s="249" t="s">
        <v>250</v>
      </c>
      <c r="P3" s="245" t="s">
        <v>329</v>
      </c>
      <c r="Q3" s="246" t="s">
        <v>2</v>
      </c>
      <c r="R3" s="247" t="s">
        <v>4</v>
      </c>
      <c r="S3" s="246" t="s">
        <v>9</v>
      </c>
      <c r="T3" s="247" t="s">
        <v>3</v>
      </c>
      <c r="U3" s="246" t="s">
        <v>6</v>
      </c>
      <c r="V3" s="247" t="s">
        <v>157</v>
      </c>
      <c r="W3" s="246" t="s">
        <v>149</v>
      </c>
      <c r="X3" s="247" t="s">
        <v>150</v>
      </c>
      <c r="Y3" s="250" t="s">
        <v>292</v>
      </c>
      <c r="Z3" s="247" t="s">
        <v>151</v>
      </c>
      <c r="AA3" s="246" t="s">
        <v>152</v>
      </c>
      <c r="AB3" s="247" t="s">
        <v>153</v>
      </c>
      <c r="AC3" s="246" t="s">
        <v>156</v>
      </c>
      <c r="AD3" s="247" t="s">
        <v>8</v>
      </c>
      <c r="AE3" s="251"/>
      <c r="AF3" s="249" t="s">
        <v>251</v>
      </c>
      <c r="AG3" s="245" t="s">
        <v>329</v>
      </c>
      <c r="AH3" s="246" t="s">
        <v>2</v>
      </c>
      <c r="AI3" s="247" t="s">
        <v>4</v>
      </c>
      <c r="AJ3" s="246" t="s">
        <v>5</v>
      </c>
      <c r="AK3" s="247" t="s">
        <v>3</v>
      </c>
      <c r="AL3" s="246" t="s">
        <v>6</v>
      </c>
      <c r="AM3" s="247" t="s">
        <v>176</v>
      </c>
      <c r="AN3" s="246" t="s">
        <v>177</v>
      </c>
      <c r="AO3" s="247" t="s">
        <v>149</v>
      </c>
      <c r="AP3" s="246" t="s">
        <v>150</v>
      </c>
      <c r="AQ3" s="247" t="s">
        <v>155</v>
      </c>
      <c r="AR3" s="246" t="s">
        <v>158</v>
      </c>
      <c r="AS3" s="247" t="s">
        <v>151</v>
      </c>
      <c r="AT3" s="246" t="s">
        <v>152</v>
      </c>
      <c r="AU3" s="247" t="s">
        <v>153</v>
      </c>
      <c r="AV3" s="246" t="s">
        <v>156</v>
      </c>
      <c r="AW3" s="247" t="s">
        <v>8</v>
      </c>
      <c r="AX3" s="251"/>
      <c r="AY3" s="237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</row>
    <row r="4" spans="1:67" s="101" customFormat="1" ht="102" customHeight="1" x14ac:dyDescent="0.2">
      <c r="A4" s="252" t="s">
        <v>354</v>
      </c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252"/>
      <c r="P4" s="253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6"/>
      <c r="AF4" s="252"/>
      <c r="AG4" s="253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6"/>
      <c r="AY4" s="238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</row>
    <row r="5" spans="1:67" ht="24.95" customHeight="1" x14ac:dyDescent="0.25">
      <c r="A5" s="257" t="s">
        <v>330</v>
      </c>
      <c r="B5" s="258"/>
      <c r="C5" s="259"/>
      <c r="D5" s="260"/>
      <c r="E5" s="259"/>
      <c r="F5" s="260"/>
      <c r="G5" s="259"/>
      <c r="H5" s="260"/>
      <c r="I5" s="259"/>
      <c r="J5" s="260"/>
      <c r="K5" s="259"/>
      <c r="L5" s="258"/>
      <c r="M5" s="259"/>
      <c r="N5" s="261"/>
      <c r="O5" s="262"/>
      <c r="P5" s="258"/>
      <c r="Q5" s="259"/>
      <c r="R5" s="260"/>
      <c r="S5" s="259"/>
      <c r="T5" s="260"/>
      <c r="U5" s="259"/>
      <c r="V5" s="260"/>
      <c r="W5" s="259"/>
      <c r="X5" s="260"/>
      <c r="Y5" s="259"/>
      <c r="Z5" s="258"/>
      <c r="AA5" s="259"/>
      <c r="AB5" s="261"/>
      <c r="AC5" s="259"/>
      <c r="AD5" s="317"/>
      <c r="AE5" s="263"/>
      <c r="AF5" s="262"/>
      <c r="AG5" s="258"/>
      <c r="AH5" s="259"/>
      <c r="AI5" s="260"/>
      <c r="AJ5" s="259"/>
      <c r="AK5" s="260"/>
      <c r="AL5" s="259"/>
      <c r="AM5" s="260"/>
      <c r="AN5" s="259"/>
      <c r="AO5" s="260"/>
      <c r="AP5" s="259"/>
      <c r="AQ5" s="258"/>
      <c r="AR5" s="259"/>
      <c r="AS5" s="261"/>
      <c r="AT5" s="259"/>
      <c r="AU5" s="260"/>
      <c r="AV5" s="259"/>
      <c r="AW5" s="260"/>
      <c r="AX5" s="263"/>
      <c r="AY5" s="102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</row>
    <row r="6" spans="1:67" ht="24.95" customHeight="1" x14ac:dyDescent="0.25">
      <c r="A6" s="264"/>
      <c r="B6" s="258"/>
      <c r="C6" s="259"/>
      <c r="D6" s="260"/>
      <c r="E6" s="259"/>
      <c r="F6" s="260"/>
      <c r="G6" s="259"/>
      <c r="H6" s="260"/>
      <c r="I6" s="259"/>
      <c r="J6" s="260"/>
      <c r="K6" s="259"/>
      <c r="L6" s="258"/>
      <c r="M6" s="259"/>
      <c r="N6" s="261"/>
      <c r="O6" s="262"/>
      <c r="P6" s="258"/>
      <c r="Q6" s="259"/>
      <c r="R6" s="260"/>
      <c r="S6" s="259"/>
      <c r="T6" s="260"/>
      <c r="U6" s="259"/>
      <c r="V6" s="260"/>
      <c r="W6" s="259"/>
      <c r="X6" s="260"/>
      <c r="Y6" s="259"/>
      <c r="Z6" s="258"/>
      <c r="AA6" s="259"/>
      <c r="AB6" s="261"/>
      <c r="AC6" s="259"/>
      <c r="AD6" s="318"/>
      <c r="AE6" s="263"/>
      <c r="AF6" s="262"/>
      <c r="AG6" s="258"/>
      <c r="AH6" s="259"/>
      <c r="AI6" s="260"/>
      <c r="AJ6" s="259"/>
      <c r="AK6" s="260"/>
      <c r="AL6" s="259"/>
      <c r="AM6" s="260"/>
      <c r="AN6" s="259"/>
      <c r="AO6" s="260"/>
      <c r="AP6" s="259"/>
      <c r="AQ6" s="258"/>
      <c r="AR6" s="259"/>
      <c r="AS6" s="261"/>
      <c r="AT6" s="259"/>
      <c r="AU6" s="260"/>
      <c r="AV6" s="259"/>
      <c r="AW6" s="260"/>
      <c r="AX6" s="263"/>
      <c r="AY6" s="102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</row>
    <row r="7" spans="1:67" ht="24.95" customHeight="1" x14ac:dyDescent="0.25">
      <c r="A7" s="264"/>
      <c r="B7" s="258"/>
      <c r="C7" s="259"/>
      <c r="D7" s="260"/>
      <c r="E7" s="259"/>
      <c r="F7" s="260"/>
      <c r="G7" s="259"/>
      <c r="H7" s="260"/>
      <c r="I7" s="259"/>
      <c r="J7" s="260"/>
      <c r="K7" s="259"/>
      <c r="L7" s="258"/>
      <c r="M7" s="259"/>
      <c r="N7" s="261"/>
      <c r="O7" s="262"/>
      <c r="P7" s="258"/>
      <c r="Q7" s="259"/>
      <c r="R7" s="260"/>
      <c r="S7" s="259"/>
      <c r="T7" s="260"/>
      <c r="U7" s="259"/>
      <c r="V7" s="260"/>
      <c r="W7" s="259"/>
      <c r="X7" s="260"/>
      <c r="Y7" s="259"/>
      <c r="Z7" s="258"/>
      <c r="AA7" s="259"/>
      <c r="AB7" s="261"/>
      <c r="AC7" s="259"/>
      <c r="AD7" s="318"/>
      <c r="AE7" s="263"/>
      <c r="AF7" s="262"/>
      <c r="AG7" s="258"/>
      <c r="AH7" s="259"/>
      <c r="AI7" s="260"/>
      <c r="AJ7" s="259"/>
      <c r="AK7" s="260"/>
      <c r="AL7" s="259"/>
      <c r="AM7" s="260"/>
      <c r="AN7" s="259"/>
      <c r="AO7" s="260"/>
      <c r="AP7" s="259"/>
      <c r="AQ7" s="258"/>
      <c r="AR7" s="259"/>
      <c r="AS7" s="261"/>
      <c r="AT7" s="259"/>
      <c r="AU7" s="260"/>
      <c r="AV7" s="259"/>
      <c r="AW7" s="260"/>
      <c r="AX7" s="263"/>
      <c r="AY7" s="102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</row>
    <row r="8" spans="1:67" ht="24.95" customHeight="1" x14ac:dyDescent="0.25">
      <c r="A8" s="264"/>
      <c r="B8" s="258"/>
      <c r="C8" s="259"/>
      <c r="D8" s="260"/>
      <c r="E8" s="259"/>
      <c r="F8" s="260"/>
      <c r="G8" s="259"/>
      <c r="H8" s="260"/>
      <c r="I8" s="259"/>
      <c r="J8" s="260"/>
      <c r="K8" s="259"/>
      <c r="L8" s="258"/>
      <c r="M8" s="259"/>
      <c r="N8" s="261"/>
      <c r="O8" s="262"/>
      <c r="P8" s="258"/>
      <c r="Q8" s="259"/>
      <c r="R8" s="260"/>
      <c r="S8" s="259"/>
      <c r="T8" s="260"/>
      <c r="U8" s="259"/>
      <c r="V8" s="260"/>
      <c r="W8" s="259"/>
      <c r="X8" s="260"/>
      <c r="Y8" s="259"/>
      <c r="Z8" s="258"/>
      <c r="AA8" s="259"/>
      <c r="AB8" s="261"/>
      <c r="AC8" s="259"/>
      <c r="AD8" s="318"/>
      <c r="AE8" s="263"/>
      <c r="AF8" s="262"/>
      <c r="AG8" s="258"/>
      <c r="AH8" s="259"/>
      <c r="AI8" s="260"/>
      <c r="AJ8" s="259"/>
      <c r="AK8" s="260"/>
      <c r="AL8" s="259"/>
      <c r="AM8" s="260"/>
      <c r="AN8" s="259"/>
      <c r="AO8" s="260"/>
      <c r="AP8" s="259"/>
      <c r="AQ8" s="258"/>
      <c r="AR8" s="259"/>
      <c r="AS8" s="261"/>
      <c r="AT8" s="259"/>
      <c r="AU8" s="260"/>
      <c r="AV8" s="259"/>
      <c r="AW8" s="260"/>
      <c r="AX8" s="263"/>
      <c r="AY8" s="102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</row>
    <row r="9" spans="1:67" ht="24.95" customHeight="1" x14ac:dyDescent="0.25">
      <c r="A9" s="264"/>
      <c r="B9" s="258"/>
      <c r="C9" s="259"/>
      <c r="D9" s="260"/>
      <c r="E9" s="259"/>
      <c r="F9" s="260"/>
      <c r="G9" s="259"/>
      <c r="H9" s="260"/>
      <c r="I9" s="259"/>
      <c r="J9" s="260"/>
      <c r="K9" s="259"/>
      <c r="L9" s="258"/>
      <c r="M9" s="259"/>
      <c r="N9" s="261"/>
      <c r="O9" s="262"/>
      <c r="P9" s="258"/>
      <c r="Q9" s="259"/>
      <c r="R9" s="260"/>
      <c r="S9" s="259"/>
      <c r="T9" s="260"/>
      <c r="U9" s="259"/>
      <c r="V9" s="260"/>
      <c r="W9" s="259"/>
      <c r="X9" s="260"/>
      <c r="Y9" s="259"/>
      <c r="Z9" s="258"/>
      <c r="AA9" s="259"/>
      <c r="AB9" s="261"/>
      <c r="AC9" s="259"/>
      <c r="AD9" s="318"/>
      <c r="AE9" s="263"/>
      <c r="AF9" s="262"/>
      <c r="AG9" s="258"/>
      <c r="AH9" s="259"/>
      <c r="AI9" s="260"/>
      <c r="AJ9" s="259"/>
      <c r="AK9" s="260"/>
      <c r="AL9" s="259"/>
      <c r="AM9" s="260"/>
      <c r="AN9" s="259"/>
      <c r="AO9" s="260"/>
      <c r="AP9" s="259"/>
      <c r="AQ9" s="258"/>
      <c r="AR9" s="259"/>
      <c r="AS9" s="261"/>
      <c r="AT9" s="259"/>
      <c r="AU9" s="260"/>
      <c r="AV9" s="259"/>
      <c r="AW9" s="260"/>
      <c r="AX9" s="263"/>
      <c r="AY9" s="102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</row>
    <row r="10" spans="1:67" ht="24.95" customHeight="1" x14ac:dyDescent="0.25">
      <c r="A10" s="264"/>
      <c r="B10" s="258"/>
      <c r="C10" s="259"/>
      <c r="D10" s="260"/>
      <c r="E10" s="259"/>
      <c r="F10" s="260"/>
      <c r="G10" s="259"/>
      <c r="H10" s="260"/>
      <c r="I10" s="259"/>
      <c r="J10" s="260"/>
      <c r="K10" s="259"/>
      <c r="L10" s="258"/>
      <c r="M10" s="259"/>
      <c r="N10" s="261"/>
      <c r="O10" s="262"/>
      <c r="P10" s="258"/>
      <c r="Q10" s="259"/>
      <c r="R10" s="260"/>
      <c r="S10" s="259"/>
      <c r="T10" s="260"/>
      <c r="U10" s="259"/>
      <c r="V10" s="260"/>
      <c r="W10" s="259"/>
      <c r="X10" s="260"/>
      <c r="Y10" s="259"/>
      <c r="Z10" s="258"/>
      <c r="AA10" s="259"/>
      <c r="AB10" s="261"/>
      <c r="AC10" s="259"/>
      <c r="AD10" s="317"/>
      <c r="AE10" s="263"/>
      <c r="AF10" s="262"/>
      <c r="AG10" s="258"/>
      <c r="AH10" s="259"/>
      <c r="AI10" s="260"/>
      <c r="AJ10" s="259"/>
      <c r="AK10" s="260"/>
      <c r="AL10" s="259"/>
      <c r="AM10" s="260"/>
      <c r="AN10" s="259"/>
      <c r="AO10" s="260"/>
      <c r="AP10" s="259"/>
      <c r="AQ10" s="258"/>
      <c r="AR10" s="259"/>
      <c r="AS10" s="261"/>
      <c r="AT10" s="259"/>
      <c r="AU10" s="260"/>
      <c r="AV10" s="259"/>
      <c r="AW10" s="260"/>
      <c r="AX10" s="263"/>
      <c r="AY10" s="102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</row>
    <row r="11" spans="1:67" ht="24.95" customHeight="1" x14ac:dyDescent="0.25">
      <c r="A11" s="265"/>
      <c r="B11" s="258"/>
      <c r="C11" s="259"/>
      <c r="D11" s="260"/>
      <c r="E11" s="259"/>
      <c r="F11" s="260"/>
      <c r="G11" s="259"/>
      <c r="H11" s="260"/>
      <c r="I11" s="259"/>
      <c r="J11" s="260"/>
      <c r="K11" s="259"/>
      <c r="L11" s="258"/>
      <c r="M11" s="259"/>
      <c r="N11" s="261"/>
      <c r="O11" s="266"/>
      <c r="P11" s="258"/>
      <c r="Q11" s="259"/>
      <c r="R11" s="260"/>
      <c r="S11" s="259"/>
      <c r="T11" s="260"/>
      <c r="U11" s="259"/>
      <c r="V11" s="260"/>
      <c r="W11" s="259"/>
      <c r="X11" s="260"/>
      <c r="Y11" s="259"/>
      <c r="Z11" s="258"/>
      <c r="AA11" s="259"/>
      <c r="AB11" s="261"/>
      <c r="AC11" s="259"/>
      <c r="AD11" s="317"/>
      <c r="AE11" s="263"/>
      <c r="AF11" s="266"/>
      <c r="AG11" s="258"/>
      <c r="AH11" s="259"/>
      <c r="AI11" s="260"/>
      <c r="AJ11" s="259"/>
      <c r="AK11" s="260"/>
      <c r="AL11" s="259"/>
      <c r="AM11" s="260"/>
      <c r="AN11" s="259"/>
      <c r="AO11" s="260"/>
      <c r="AP11" s="259"/>
      <c r="AQ11" s="258"/>
      <c r="AR11" s="259"/>
      <c r="AS11" s="261"/>
      <c r="AT11" s="259"/>
      <c r="AU11" s="260"/>
      <c r="AV11" s="259"/>
      <c r="AW11" s="260"/>
      <c r="AX11" s="263"/>
      <c r="AY11" s="102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</row>
    <row r="12" spans="1:67" ht="24.95" customHeight="1" x14ac:dyDescent="0.25">
      <c r="A12" s="265"/>
      <c r="B12" s="258"/>
      <c r="C12" s="259"/>
      <c r="D12" s="260"/>
      <c r="E12" s="259"/>
      <c r="F12" s="260"/>
      <c r="G12" s="259"/>
      <c r="H12" s="260"/>
      <c r="I12" s="259"/>
      <c r="J12" s="260"/>
      <c r="K12" s="259"/>
      <c r="L12" s="258"/>
      <c r="M12" s="259"/>
      <c r="N12" s="261"/>
      <c r="O12" s="266"/>
      <c r="P12" s="258"/>
      <c r="Q12" s="259"/>
      <c r="R12" s="260"/>
      <c r="S12" s="259"/>
      <c r="T12" s="260"/>
      <c r="U12" s="259"/>
      <c r="V12" s="260"/>
      <c r="W12" s="259"/>
      <c r="X12" s="260"/>
      <c r="Y12" s="259"/>
      <c r="Z12" s="258"/>
      <c r="AA12" s="259"/>
      <c r="AB12" s="261"/>
      <c r="AC12" s="259"/>
      <c r="AD12" s="317"/>
      <c r="AE12" s="263"/>
      <c r="AF12" s="266"/>
      <c r="AG12" s="258"/>
      <c r="AH12" s="259"/>
      <c r="AI12" s="260"/>
      <c r="AJ12" s="259"/>
      <c r="AK12" s="260"/>
      <c r="AL12" s="259"/>
      <c r="AM12" s="260"/>
      <c r="AN12" s="259"/>
      <c r="AO12" s="260"/>
      <c r="AP12" s="259"/>
      <c r="AQ12" s="258"/>
      <c r="AR12" s="259"/>
      <c r="AS12" s="261"/>
      <c r="AT12" s="259"/>
      <c r="AU12" s="260"/>
      <c r="AV12" s="259"/>
      <c r="AW12" s="260"/>
      <c r="AX12" s="263"/>
      <c r="AY12" s="102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</row>
    <row r="13" spans="1:67" ht="24.95" customHeight="1" x14ac:dyDescent="0.25">
      <c r="A13" s="265"/>
      <c r="B13" s="258"/>
      <c r="C13" s="259"/>
      <c r="D13" s="260"/>
      <c r="E13" s="259"/>
      <c r="F13" s="260"/>
      <c r="G13" s="259"/>
      <c r="H13" s="260"/>
      <c r="I13" s="259"/>
      <c r="J13" s="260"/>
      <c r="K13" s="259"/>
      <c r="L13" s="258"/>
      <c r="M13" s="259"/>
      <c r="N13" s="261"/>
      <c r="O13" s="266"/>
      <c r="P13" s="258"/>
      <c r="Q13" s="259"/>
      <c r="R13" s="260"/>
      <c r="S13" s="259"/>
      <c r="T13" s="260"/>
      <c r="U13" s="259"/>
      <c r="V13" s="260"/>
      <c r="W13" s="259"/>
      <c r="X13" s="260"/>
      <c r="Y13" s="259"/>
      <c r="Z13" s="258"/>
      <c r="AA13" s="259"/>
      <c r="AB13" s="261"/>
      <c r="AC13" s="259"/>
      <c r="AD13" s="317"/>
      <c r="AE13" s="263"/>
      <c r="AF13" s="266"/>
      <c r="AG13" s="258"/>
      <c r="AH13" s="259"/>
      <c r="AI13" s="260"/>
      <c r="AJ13" s="259"/>
      <c r="AK13" s="260"/>
      <c r="AL13" s="259"/>
      <c r="AM13" s="260"/>
      <c r="AN13" s="259"/>
      <c r="AO13" s="260"/>
      <c r="AP13" s="259"/>
      <c r="AQ13" s="258"/>
      <c r="AR13" s="259"/>
      <c r="AS13" s="261"/>
      <c r="AT13" s="259"/>
      <c r="AU13" s="260"/>
      <c r="AV13" s="259"/>
      <c r="AW13" s="260"/>
      <c r="AX13" s="263"/>
      <c r="AY13" s="102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</row>
    <row r="14" spans="1:67" ht="24.95" customHeight="1" x14ac:dyDescent="0.25">
      <c r="A14" s="265"/>
      <c r="B14" s="258"/>
      <c r="C14" s="259"/>
      <c r="D14" s="260"/>
      <c r="E14" s="259"/>
      <c r="F14" s="260"/>
      <c r="G14" s="259"/>
      <c r="H14" s="260"/>
      <c r="I14" s="259"/>
      <c r="J14" s="260"/>
      <c r="K14" s="259"/>
      <c r="L14" s="258"/>
      <c r="M14" s="259"/>
      <c r="N14" s="261"/>
      <c r="O14" s="266"/>
      <c r="P14" s="258"/>
      <c r="Q14" s="259"/>
      <c r="R14" s="260"/>
      <c r="S14" s="259"/>
      <c r="T14" s="260"/>
      <c r="U14" s="259"/>
      <c r="V14" s="260"/>
      <c r="W14" s="259"/>
      <c r="X14" s="260"/>
      <c r="Y14" s="259"/>
      <c r="Z14" s="258"/>
      <c r="AA14" s="259"/>
      <c r="AB14" s="261"/>
      <c r="AC14" s="259"/>
      <c r="AD14" s="317"/>
      <c r="AE14" s="263"/>
      <c r="AF14" s="266"/>
      <c r="AG14" s="258"/>
      <c r="AH14" s="259"/>
      <c r="AI14" s="260"/>
      <c r="AJ14" s="259"/>
      <c r="AK14" s="260"/>
      <c r="AL14" s="259"/>
      <c r="AM14" s="260"/>
      <c r="AN14" s="259"/>
      <c r="AO14" s="260"/>
      <c r="AP14" s="259"/>
      <c r="AQ14" s="258"/>
      <c r="AR14" s="259"/>
      <c r="AS14" s="261"/>
      <c r="AT14" s="259"/>
      <c r="AU14" s="260"/>
      <c r="AV14" s="259"/>
      <c r="AW14" s="260"/>
      <c r="AX14" s="263"/>
      <c r="AY14" s="102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</row>
    <row r="15" spans="1:67" ht="24.95" customHeight="1" x14ac:dyDescent="0.25">
      <c r="A15" s="265"/>
      <c r="B15" s="258"/>
      <c r="C15" s="259"/>
      <c r="D15" s="260"/>
      <c r="E15" s="259"/>
      <c r="F15" s="260"/>
      <c r="G15" s="259"/>
      <c r="H15" s="260"/>
      <c r="I15" s="259"/>
      <c r="J15" s="260"/>
      <c r="K15" s="259"/>
      <c r="L15" s="258"/>
      <c r="M15" s="259"/>
      <c r="N15" s="261"/>
      <c r="O15" s="266"/>
      <c r="P15" s="258"/>
      <c r="Q15" s="259"/>
      <c r="R15" s="260"/>
      <c r="S15" s="259"/>
      <c r="T15" s="260"/>
      <c r="U15" s="259"/>
      <c r="V15" s="260"/>
      <c r="W15" s="259"/>
      <c r="X15" s="260"/>
      <c r="Y15" s="259"/>
      <c r="Z15" s="258"/>
      <c r="AA15" s="259"/>
      <c r="AB15" s="261"/>
      <c r="AC15" s="259"/>
      <c r="AD15" s="317"/>
      <c r="AE15" s="263"/>
      <c r="AF15" s="266"/>
      <c r="AG15" s="258"/>
      <c r="AH15" s="259"/>
      <c r="AI15" s="260"/>
      <c r="AJ15" s="259"/>
      <c r="AK15" s="260"/>
      <c r="AL15" s="259"/>
      <c r="AM15" s="260"/>
      <c r="AN15" s="259"/>
      <c r="AO15" s="260"/>
      <c r="AP15" s="259"/>
      <c r="AQ15" s="258"/>
      <c r="AR15" s="259"/>
      <c r="AS15" s="261"/>
      <c r="AT15" s="259"/>
      <c r="AU15" s="260"/>
      <c r="AV15" s="259"/>
      <c r="AW15" s="260"/>
      <c r="AX15" s="263"/>
      <c r="AY15" s="102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</row>
    <row r="16" spans="1:67" ht="24.95" customHeight="1" x14ac:dyDescent="0.25">
      <c r="A16" s="265"/>
      <c r="B16" s="258"/>
      <c r="C16" s="259"/>
      <c r="D16" s="260"/>
      <c r="E16" s="259"/>
      <c r="F16" s="260"/>
      <c r="G16" s="259"/>
      <c r="H16" s="260"/>
      <c r="I16" s="259"/>
      <c r="J16" s="260"/>
      <c r="K16" s="259"/>
      <c r="L16" s="258"/>
      <c r="M16" s="259"/>
      <c r="N16" s="261"/>
      <c r="O16" s="266"/>
      <c r="P16" s="258"/>
      <c r="Q16" s="259"/>
      <c r="R16" s="260"/>
      <c r="S16" s="259"/>
      <c r="T16" s="260"/>
      <c r="U16" s="259"/>
      <c r="V16" s="260"/>
      <c r="W16" s="259"/>
      <c r="X16" s="260"/>
      <c r="Y16" s="259"/>
      <c r="Z16" s="258"/>
      <c r="AA16" s="259"/>
      <c r="AB16" s="261"/>
      <c r="AC16" s="259"/>
      <c r="AD16" s="317"/>
      <c r="AE16" s="263"/>
      <c r="AF16" s="266"/>
      <c r="AG16" s="258"/>
      <c r="AH16" s="259"/>
      <c r="AI16" s="260"/>
      <c r="AJ16" s="259"/>
      <c r="AK16" s="260"/>
      <c r="AL16" s="259"/>
      <c r="AM16" s="260"/>
      <c r="AN16" s="259"/>
      <c r="AO16" s="260"/>
      <c r="AP16" s="259"/>
      <c r="AQ16" s="258"/>
      <c r="AR16" s="259"/>
      <c r="AS16" s="261"/>
      <c r="AT16" s="259"/>
      <c r="AU16" s="260"/>
      <c r="AV16" s="259"/>
      <c r="AW16" s="260"/>
      <c r="AX16" s="263"/>
      <c r="AY16" s="102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</row>
    <row r="17" spans="1:67" ht="24.95" customHeight="1" x14ac:dyDescent="0.25">
      <c r="A17" s="265"/>
      <c r="B17" s="258"/>
      <c r="C17" s="259"/>
      <c r="D17" s="260"/>
      <c r="E17" s="259"/>
      <c r="F17" s="260"/>
      <c r="G17" s="259"/>
      <c r="H17" s="260"/>
      <c r="I17" s="259"/>
      <c r="J17" s="260"/>
      <c r="K17" s="259"/>
      <c r="L17" s="258"/>
      <c r="M17" s="259"/>
      <c r="N17" s="261"/>
      <c r="O17" s="266"/>
      <c r="P17" s="258"/>
      <c r="Q17" s="259"/>
      <c r="R17" s="260"/>
      <c r="S17" s="259"/>
      <c r="T17" s="260"/>
      <c r="U17" s="259"/>
      <c r="V17" s="260"/>
      <c r="W17" s="259"/>
      <c r="X17" s="260"/>
      <c r="Y17" s="259"/>
      <c r="Z17" s="258"/>
      <c r="AA17" s="259"/>
      <c r="AB17" s="261"/>
      <c r="AC17" s="259"/>
      <c r="AD17" s="317"/>
      <c r="AE17" s="263"/>
      <c r="AF17" s="266"/>
      <c r="AG17" s="258"/>
      <c r="AH17" s="259"/>
      <c r="AI17" s="260"/>
      <c r="AJ17" s="259"/>
      <c r="AK17" s="260"/>
      <c r="AL17" s="259"/>
      <c r="AM17" s="260"/>
      <c r="AN17" s="259"/>
      <c r="AO17" s="260"/>
      <c r="AP17" s="259"/>
      <c r="AQ17" s="258"/>
      <c r="AR17" s="259"/>
      <c r="AS17" s="261"/>
      <c r="AT17" s="259"/>
      <c r="AU17" s="260"/>
      <c r="AV17" s="259"/>
      <c r="AW17" s="260"/>
      <c r="AX17" s="263"/>
      <c r="AY17" s="102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</row>
    <row r="18" spans="1:67" ht="24.95" customHeight="1" x14ac:dyDescent="0.25">
      <c r="A18" s="265"/>
      <c r="B18" s="258"/>
      <c r="C18" s="259"/>
      <c r="D18" s="260"/>
      <c r="E18" s="259"/>
      <c r="F18" s="260"/>
      <c r="G18" s="259"/>
      <c r="H18" s="260"/>
      <c r="I18" s="259"/>
      <c r="J18" s="260"/>
      <c r="K18" s="259"/>
      <c r="L18" s="258"/>
      <c r="M18" s="259"/>
      <c r="N18" s="261"/>
      <c r="O18" s="266"/>
      <c r="P18" s="258"/>
      <c r="Q18" s="259"/>
      <c r="R18" s="260"/>
      <c r="S18" s="259"/>
      <c r="T18" s="260"/>
      <c r="U18" s="259"/>
      <c r="V18" s="260"/>
      <c r="W18" s="259"/>
      <c r="X18" s="260"/>
      <c r="Y18" s="259"/>
      <c r="Z18" s="258"/>
      <c r="AA18" s="259"/>
      <c r="AB18" s="261"/>
      <c r="AC18" s="259"/>
      <c r="AD18" s="317"/>
      <c r="AE18" s="263"/>
      <c r="AF18" s="266"/>
      <c r="AG18" s="258"/>
      <c r="AH18" s="259"/>
      <c r="AI18" s="260"/>
      <c r="AJ18" s="259"/>
      <c r="AK18" s="260"/>
      <c r="AL18" s="259"/>
      <c r="AM18" s="260"/>
      <c r="AN18" s="259"/>
      <c r="AO18" s="260"/>
      <c r="AP18" s="259"/>
      <c r="AQ18" s="258"/>
      <c r="AR18" s="259"/>
      <c r="AS18" s="261"/>
      <c r="AT18" s="259"/>
      <c r="AU18" s="260"/>
      <c r="AV18" s="259"/>
      <c r="AW18" s="260"/>
      <c r="AX18" s="263"/>
      <c r="AY18" s="102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</row>
    <row r="19" spans="1:67" ht="24.95" customHeight="1" x14ac:dyDescent="0.25">
      <c r="A19" s="265"/>
      <c r="B19" s="258"/>
      <c r="C19" s="259"/>
      <c r="D19" s="260"/>
      <c r="E19" s="259"/>
      <c r="F19" s="260"/>
      <c r="G19" s="259"/>
      <c r="H19" s="260"/>
      <c r="I19" s="259"/>
      <c r="J19" s="260"/>
      <c r="K19" s="259"/>
      <c r="L19" s="258"/>
      <c r="M19" s="259"/>
      <c r="N19" s="261"/>
      <c r="O19" s="266"/>
      <c r="P19" s="258"/>
      <c r="Q19" s="259"/>
      <c r="R19" s="260"/>
      <c r="S19" s="259"/>
      <c r="T19" s="260"/>
      <c r="U19" s="259"/>
      <c r="V19" s="260"/>
      <c r="W19" s="259"/>
      <c r="X19" s="260"/>
      <c r="Y19" s="259"/>
      <c r="Z19" s="258"/>
      <c r="AA19" s="259"/>
      <c r="AB19" s="261"/>
      <c r="AC19" s="259"/>
      <c r="AD19" s="317"/>
      <c r="AE19" s="263"/>
      <c r="AF19" s="266"/>
      <c r="AG19" s="258"/>
      <c r="AH19" s="259"/>
      <c r="AI19" s="260"/>
      <c r="AJ19" s="259"/>
      <c r="AK19" s="260"/>
      <c r="AL19" s="259"/>
      <c r="AM19" s="260"/>
      <c r="AN19" s="259"/>
      <c r="AO19" s="260"/>
      <c r="AP19" s="259"/>
      <c r="AQ19" s="258"/>
      <c r="AR19" s="259"/>
      <c r="AS19" s="261"/>
      <c r="AT19" s="259"/>
      <c r="AU19" s="260"/>
      <c r="AV19" s="259"/>
      <c r="AW19" s="260"/>
      <c r="AX19" s="263"/>
      <c r="AY19" s="102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</row>
    <row r="20" spans="1:67" ht="24.95" customHeight="1" x14ac:dyDescent="0.25">
      <c r="A20" s="265"/>
      <c r="B20" s="258"/>
      <c r="C20" s="259"/>
      <c r="D20" s="260"/>
      <c r="E20" s="259"/>
      <c r="F20" s="260"/>
      <c r="G20" s="259"/>
      <c r="H20" s="260"/>
      <c r="I20" s="259"/>
      <c r="J20" s="260"/>
      <c r="K20" s="259"/>
      <c r="L20" s="258"/>
      <c r="M20" s="259"/>
      <c r="N20" s="261"/>
      <c r="O20" s="266"/>
      <c r="P20" s="258"/>
      <c r="Q20" s="259"/>
      <c r="R20" s="260"/>
      <c r="S20" s="259"/>
      <c r="T20" s="260"/>
      <c r="U20" s="259"/>
      <c r="V20" s="260"/>
      <c r="W20" s="259"/>
      <c r="X20" s="260"/>
      <c r="Y20" s="259"/>
      <c r="Z20" s="258"/>
      <c r="AA20" s="259"/>
      <c r="AB20" s="261"/>
      <c r="AC20" s="259"/>
      <c r="AD20" s="317"/>
      <c r="AE20" s="263"/>
      <c r="AF20" s="266"/>
      <c r="AG20" s="258"/>
      <c r="AH20" s="259"/>
      <c r="AI20" s="260"/>
      <c r="AJ20" s="259"/>
      <c r="AK20" s="260"/>
      <c r="AL20" s="259"/>
      <c r="AM20" s="260"/>
      <c r="AN20" s="259"/>
      <c r="AO20" s="260"/>
      <c r="AP20" s="259"/>
      <c r="AQ20" s="258"/>
      <c r="AR20" s="259"/>
      <c r="AS20" s="261"/>
      <c r="AT20" s="259"/>
      <c r="AU20" s="260"/>
      <c r="AV20" s="259"/>
      <c r="AW20" s="260"/>
      <c r="AX20" s="263"/>
      <c r="AY20" s="102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</row>
    <row r="21" spans="1:67" ht="24.95" customHeight="1" x14ac:dyDescent="0.25">
      <c r="A21" s="265"/>
      <c r="B21" s="258"/>
      <c r="C21" s="259"/>
      <c r="D21" s="260"/>
      <c r="E21" s="259"/>
      <c r="F21" s="260"/>
      <c r="G21" s="259"/>
      <c r="H21" s="260"/>
      <c r="I21" s="259"/>
      <c r="J21" s="260"/>
      <c r="K21" s="259"/>
      <c r="L21" s="258"/>
      <c r="M21" s="259"/>
      <c r="N21" s="261"/>
      <c r="O21" s="266"/>
      <c r="P21" s="258"/>
      <c r="Q21" s="259"/>
      <c r="R21" s="260"/>
      <c r="S21" s="259"/>
      <c r="T21" s="260"/>
      <c r="U21" s="259"/>
      <c r="V21" s="260"/>
      <c r="W21" s="259"/>
      <c r="X21" s="260"/>
      <c r="Y21" s="259"/>
      <c r="Z21" s="258"/>
      <c r="AA21" s="259"/>
      <c r="AB21" s="261"/>
      <c r="AC21" s="259"/>
      <c r="AD21" s="317"/>
      <c r="AE21" s="263"/>
      <c r="AF21" s="266"/>
      <c r="AG21" s="258"/>
      <c r="AH21" s="259"/>
      <c r="AI21" s="260"/>
      <c r="AJ21" s="259"/>
      <c r="AK21" s="260"/>
      <c r="AL21" s="259"/>
      <c r="AM21" s="260"/>
      <c r="AN21" s="259"/>
      <c r="AO21" s="260"/>
      <c r="AP21" s="259"/>
      <c r="AQ21" s="258"/>
      <c r="AR21" s="259"/>
      <c r="AS21" s="261"/>
      <c r="AT21" s="259"/>
      <c r="AU21" s="260"/>
      <c r="AV21" s="259"/>
      <c r="AW21" s="260"/>
      <c r="AX21" s="263"/>
      <c r="AY21" s="102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</row>
    <row r="22" spans="1:67" ht="24.95" customHeight="1" x14ac:dyDescent="0.25">
      <c r="A22" s="265"/>
      <c r="B22" s="258"/>
      <c r="C22" s="259"/>
      <c r="D22" s="260"/>
      <c r="E22" s="259"/>
      <c r="F22" s="260"/>
      <c r="G22" s="259"/>
      <c r="H22" s="260"/>
      <c r="I22" s="259"/>
      <c r="J22" s="260"/>
      <c r="K22" s="259"/>
      <c r="L22" s="258"/>
      <c r="M22" s="259"/>
      <c r="N22" s="261"/>
      <c r="O22" s="266"/>
      <c r="P22" s="258"/>
      <c r="Q22" s="259"/>
      <c r="R22" s="260"/>
      <c r="S22" s="259"/>
      <c r="T22" s="260"/>
      <c r="U22" s="259"/>
      <c r="V22" s="260"/>
      <c r="W22" s="259"/>
      <c r="X22" s="260"/>
      <c r="Y22" s="259"/>
      <c r="Z22" s="258"/>
      <c r="AA22" s="259"/>
      <c r="AB22" s="261"/>
      <c r="AC22" s="259"/>
      <c r="AD22" s="317"/>
      <c r="AE22" s="263"/>
      <c r="AF22" s="266"/>
      <c r="AG22" s="258"/>
      <c r="AH22" s="259"/>
      <c r="AI22" s="260"/>
      <c r="AJ22" s="259"/>
      <c r="AK22" s="260"/>
      <c r="AL22" s="259"/>
      <c r="AM22" s="260"/>
      <c r="AN22" s="259"/>
      <c r="AO22" s="260"/>
      <c r="AP22" s="259"/>
      <c r="AQ22" s="258"/>
      <c r="AR22" s="259"/>
      <c r="AS22" s="261"/>
      <c r="AT22" s="259"/>
      <c r="AU22" s="260"/>
      <c r="AV22" s="259"/>
      <c r="AW22" s="260"/>
      <c r="AX22" s="263"/>
      <c r="AY22" s="102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</row>
    <row r="23" spans="1:67" ht="24.95" customHeight="1" x14ac:dyDescent="0.25">
      <c r="A23" s="265"/>
      <c r="B23" s="258"/>
      <c r="C23" s="259"/>
      <c r="D23" s="260"/>
      <c r="E23" s="259"/>
      <c r="F23" s="260"/>
      <c r="G23" s="259"/>
      <c r="H23" s="260"/>
      <c r="I23" s="259"/>
      <c r="J23" s="260"/>
      <c r="K23" s="259"/>
      <c r="L23" s="258"/>
      <c r="M23" s="259"/>
      <c r="N23" s="261"/>
      <c r="O23" s="266"/>
      <c r="P23" s="258"/>
      <c r="Q23" s="259"/>
      <c r="R23" s="260"/>
      <c r="S23" s="259"/>
      <c r="T23" s="260"/>
      <c r="U23" s="259"/>
      <c r="V23" s="260"/>
      <c r="W23" s="259"/>
      <c r="X23" s="260"/>
      <c r="Y23" s="259"/>
      <c r="Z23" s="258"/>
      <c r="AA23" s="259"/>
      <c r="AB23" s="261"/>
      <c r="AC23" s="259"/>
      <c r="AD23" s="317"/>
      <c r="AE23" s="263"/>
      <c r="AF23" s="266"/>
      <c r="AG23" s="258"/>
      <c r="AH23" s="259"/>
      <c r="AI23" s="260"/>
      <c r="AJ23" s="259"/>
      <c r="AK23" s="260"/>
      <c r="AL23" s="259"/>
      <c r="AM23" s="260"/>
      <c r="AN23" s="259"/>
      <c r="AO23" s="260"/>
      <c r="AP23" s="259"/>
      <c r="AQ23" s="258"/>
      <c r="AR23" s="259"/>
      <c r="AS23" s="261"/>
      <c r="AT23" s="259"/>
      <c r="AU23" s="260"/>
      <c r="AV23" s="259"/>
      <c r="AW23" s="260"/>
      <c r="AX23" s="263"/>
      <c r="AY23" s="102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</row>
    <row r="24" spans="1:67" ht="24.95" customHeight="1" x14ac:dyDescent="0.25">
      <c r="A24" s="265"/>
      <c r="B24" s="258"/>
      <c r="C24" s="259"/>
      <c r="D24" s="260"/>
      <c r="E24" s="259"/>
      <c r="F24" s="260"/>
      <c r="G24" s="259"/>
      <c r="H24" s="260"/>
      <c r="I24" s="259"/>
      <c r="J24" s="260"/>
      <c r="K24" s="259"/>
      <c r="L24" s="258"/>
      <c r="M24" s="259"/>
      <c r="N24" s="261"/>
      <c r="O24" s="266"/>
      <c r="P24" s="258"/>
      <c r="Q24" s="259"/>
      <c r="R24" s="260"/>
      <c r="S24" s="259"/>
      <c r="T24" s="260"/>
      <c r="U24" s="259"/>
      <c r="V24" s="260"/>
      <c r="W24" s="259"/>
      <c r="X24" s="260"/>
      <c r="Y24" s="259"/>
      <c r="Z24" s="258"/>
      <c r="AA24" s="259"/>
      <c r="AB24" s="261"/>
      <c r="AC24" s="259"/>
      <c r="AD24" s="317"/>
      <c r="AE24" s="263"/>
      <c r="AF24" s="266"/>
      <c r="AG24" s="258"/>
      <c r="AH24" s="259"/>
      <c r="AI24" s="260"/>
      <c r="AJ24" s="259"/>
      <c r="AK24" s="260"/>
      <c r="AL24" s="259"/>
      <c r="AM24" s="260"/>
      <c r="AN24" s="259"/>
      <c r="AO24" s="260"/>
      <c r="AP24" s="259"/>
      <c r="AQ24" s="258"/>
      <c r="AR24" s="259"/>
      <c r="AS24" s="261"/>
      <c r="AT24" s="259"/>
      <c r="AU24" s="260"/>
      <c r="AV24" s="259"/>
      <c r="AW24" s="260"/>
      <c r="AX24" s="263"/>
      <c r="AY24" s="102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</row>
    <row r="25" spans="1:67" ht="24.95" customHeight="1" x14ac:dyDescent="0.25">
      <c r="A25" s="265"/>
      <c r="B25" s="258"/>
      <c r="C25" s="259"/>
      <c r="D25" s="260"/>
      <c r="E25" s="259"/>
      <c r="F25" s="260"/>
      <c r="G25" s="259"/>
      <c r="H25" s="260"/>
      <c r="I25" s="259"/>
      <c r="J25" s="260"/>
      <c r="K25" s="259"/>
      <c r="L25" s="258"/>
      <c r="M25" s="259"/>
      <c r="N25" s="261"/>
      <c r="O25" s="266"/>
      <c r="P25" s="258"/>
      <c r="Q25" s="259"/>
      <c r="R25" s="260"/>
      <c r="S25" s="259"/>
      <c r="T25" s="260"/>
      <c r="U25" s="259"/>
      <c r="V25" s="260"/>
      <c r="W25" s="259"/>
      <c r="X25" s="260"/>
      <c r="Y25" s="259"/>
      <c r="Z25" s="258"/>
      <c r="AA25" s="259"/>
      <c r="AB25" s="261"/>
      <c r="AC25" s="259"/>
      <c r="AD25" s="317"/>
      <c r="AE25" s="263"/>
      <c r="AF25" s="266"/>
      <c r="AG25" s="258"/>
      <c r="AH25" s="259"/>
      <c r="AI25" s="260"/>
      <c r="AJ25" s="259"/>
      <c r="AK25" s="260"/>
      <c r="AL25" s="259"/>
      <c r="AM25" s="260"/>
      <c r="AN25" s="259"/>
      <c r="AO25" s="260"/>
      <c r="AP25" s="259"/>
      <c r="AQ25" s="258"/>
      <c r="AR25" s="259"/>
      <c r="AS25" s="261"/>
      <c r="AT25" s="259"/>
      <c r="AU25" s="260"/>
      <c r="AV25" s="259"/>
      <c r="AW25" s="260"/>
      <c r="AX25" s="263"/>
      <c r="AY25" s="102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</row>
    <row r="26" spans="1:67" ht="24.95" customHeight="1" x14ac:dyDescent="0.25">
      <c r="A26" s="265"/>
      <c r="B26" s="258"/>
      <c r="C26" s="259"/>
      <c r="D26" s="260"/>
      <c r="E26" s="259"/>
      <c r="F26" s="260"/>
      <c r="G26" s="259"/>
      <c r="H26" s="260"/>
      <c r="I26" s="259"/>
      <c r="J26" s="260"/>
      <c r="K26" s="259"/>
      <c r="L26" s="258"/>
      <c r="M26" s="259"/>
      <c r="N26" s="261"/>
      <c r="O26" s="266"/>
      <c r="P26" s="258"/>
      <c r="Q26" s="259"/>
      <c r="R26" s="260"/>
      <c r="S26" s="259"/>
      <c r="T26" s="260"/>
      <c r="U26" s="259"/>
      <c r="V26" s="260"/>
      <c r="W26" s="259"/>
      <c r="X26" s="260"/>
      <c r="Y26" s="259"/>
      <c r="Z26" s="258"/>
      <c r="AA26" s="259"/>
      <c r="AB26" s="261"/>
      <c r="AC26" s="259"/>
      <c r="AD26" s="317"/>
      <c r="AE26" s="263"/>
      <c r="AF26" s="266"/>
      <c r="AG26" s="258"/>
      <c r="AH26" s="259"/>
      <c r="AI26" s="260"/>
      <c r="AJ26" s="259"/>
      <c r="AK26" s="260"/>
      <c r="AL26" s="259"/>
      <c r="AM26" s="260"/>
      <c r="AN26" s="259"/>
      <c r="AO26" s="260"/>
      <c r="AP26" s="259"/>
      <c r="AQ26" s="258"/>
      <c r="AR26" s="259"/>
      <c r="AS26" s="261"/>
      <c r="AT26" s="259"/>
      <c r="AU26" s="260"/>
      <c r="AV26" s="259"/>
      <c r="AW26" s="260"/>
      <c r="AX26" s="263"/>
      <c r="AY26" s="102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</row>
    <row r="27" spans="1:67" ht="24.95" customHeight="1" x14ac:dyDescent="0.25">
      <c r="A27" s="265"/>
      <c r="B27" s="258"/>
      <c r="C27" s="259"/>
      <c r="D27" s="260"/>
      <c r="E27" s="259"/>
      <c r="F27" s="260"/>
      <c r="G27" s="259"/>
      <c r="H27" s="260"/>
      <c r="I27" s="259"/>
      <c r="J27" s="260"/>
      <c r="K27" s="259"/>
      <c r="L27" s="258"/>
      <c r="M27" s="259"/>
      <c r="N27" s="261"/>
      <c r="O27" s="266"/>
      <c r="P27" s="258"/>
      <c r="Q27" s="259"/>
      <c r="R27" s="260"/>
      <c r="S27" s="259"/>
      <c r="T27" s="260"/>
      <c r="U27" s="259"/>
      <c r="V27" s="260"/>
      <c r="W27" s="259"/>
      <c r="X27" s="260"/>
      <c r="Y27" s="259"/>
      <c r="Z27" s="258"/>
      <c r="AA27" s="259"/>
      <c r="AB27" s="261"/>
      <c r="AC27" s="259"/>
      <c r="AD27" s="317"/>
      <c r="AE27" s="263"/>
      <c r="AF27" s="266"/>
      <c r="AG27" s="258"/>
      <c r="AH27" s="259"/>
      <c r="AI27" s="260"/>
      <c r="AJ27" s="259"/>
      <c r="AK27" s="260"/>
      <c r="AL27" s="259"/>
      <c r="AM27" s="260"/>
      <c r="AN27" s="259"/>
      <c r="AO27" s="260"/>
      <c r="AP27" s="259"/>
      <c r="AQ27" s="258"/>
      <c r="AR27" s="259"/>
      <c r="AS27" s="261"/>
      <c r="AT27" s="259"/>
      <c r="AU27" s="260"/>
      <c r="AV27" s="259"/>
      <c r="AW27" s="260"/>
      <c r="AX27" s="263"/>
      <c r="AY27" s="102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</row>
    <row r="28" spans="1:67" ht="24.95" customHeight="1" x14ac:dyDescent="0.25">
      <c r="A28" s="265"/>
      <c r="B28" s="258"/>
      <c r="C28" s="259"/>
      <c r="D28" s="260"/>
      <c r="E28" s="259"/>
      <c r="F28" s="260"/>
      <c r="G28" s="259"/>
      <c r="H28" s="260"/>
      <c r="I28" s="259"/>
      <c r="J28" s="260"/>
      <c r="K28" s="259"/>
      <c r="L28" s="258"/>
      <c r="M28" s="259"/>
      <c r="N28" s="261"/>
      <c r="O28" s="266"/>
      <c r="P28" s="258"/>
      <c r="Q28" s="259"/>
      <c r="R28" s="260"/>
      <c r="S28" s="259"/>
      <c r="T28" s="260"/>
      <c r="U28" s="259"/>
      <c r="V28" s="260"/>
      <c r="W28" s="259"/>
      <c r="X28" s="260"/>
      <c r="Y28" s="259"/>
      <c r="Z28" s="258"/>
      <c r="AA28" s="259"/>
      <c r="AB28" s="261"/>
      <c r="AC28" s="259"/>
      <c r="AD28" s="317"/>
      <c r="AE28" s="263"/>
      <c r="AF28" s="266"/>
      <c r="AG28" s="258"/>
      <c r="AH28" s="259"/>
      <c r="AI28" s="260"/>
      <c r="AJ28" s="259"/>
      <c r="AK28" s="260"/>
      <c r="AL28" s="259"/>
      <c r="AM28" s="260"/>
      <c r="AN28" s="259"/>
      <c r="AO28" s="260"/>
      <c r="AP28" s="259"/>
      <c r="AQ28" s="258"/>
      <c r="AR28" s="259"/>
      <c r="AS28" s="261"/>
      <c r="AT28" s="259"/>
      <c r="AU28" s="260"/>
      <c r="AV28" s="259"/>
      <c r="AW28" s="260"/>
      <c r="AX28" s="263"/>
      <c r="AY28" s="102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</row>
    <row r="29" spans="1:67" ht="24.95" customHeight="1" x14ac:dyDescent="0.25">
      <c r="A29" s="265"/>
      <c r="B29" s="258"/>
      <c r="C29" s="259"/>
      <c r="D29" s="260"/>
      <c r="E29" s="259"/>
      <c r="F29" s="260"/>
      <c r="G29" s="259"/>
      <c r="H29" s="260"/>
      <c r="I29" s="259"/>
      <c r="J29" s="260"/>
      <c r="K29" s="259"/>
      <c r="L29" s="258"/>
      <c r="M29" s="259"/>
      <c r="N29" s="261"/>
      <c r="O29" s="266"/>
      <c r="P29" s="258"/>
      <c r="Q29" s="259"/>
      <c r="R29" s="260"/>
      <c r="S29" s="259"/>
      <c r="T29" s="260"/>
      <c r="U29" s="259"/>
      <c r="V29" s="260"/>
      <c r="W29" s="259"/>
      <c r="X29" s="260"/>
      <c r="Y29" s="259"/>
      <c r="Z29" s="258"/>
      <c r="AA29" s="259"/>
      <c r="AB29" s="261"/>
      <c r="AC29" s="259"/>
      <c r="AD29" s="317"/>
      <c r="AE29" s="263"/>
      <c r="AF29" s="266"/>
      <c r="AG29" s="258"/>
      <c r="AH29" s="259"/>
      <c r="AI29" s="260"/>
      <c r="AJ29" s="259"/>
      <c r="AK29" s="260"/>
      <c r="AL29" s="259"/>
      <c r="AM29" s="260"/>
      <c r="AN29" s="259"/>
      <c r="AO29" s="260"/>
      <c r="AP29" s="259"/>
      <c r="AQ29" s="258"/>
      <c r="AR29" s="259"/>
      <c r="AS29" s="261"/>
      <c r="AT29" s="259"/>
      <c r="AU29" s="260"/>
      <c r="AV29" s="259"/>
      <c r="AW29" s="260"/>
      <c r="AX29" s="263"/>
      <c r="AY29" s="102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</row>
    <row r="30" spans="1:67" ht="24.95" customHeight="1" x14ac:dyDescent="0.25">
      <c r="A30" s="265"/>
      <c r="B30" s="258"/>
      <c r="C30" s="259"/>
      <c r="D30" s="260"/>
      <c r="E30" s="259"/>
      <c r="F30" s="260"/>
      <c r="G30" s="259"/>
      <c r="H30" s="260"/>
      <c r="I30" s="259"/>
      <c r="J30" s="260"/>
      <c r="K30" s="259"/>
      <c r="L30" s="258"/>
      <c r="M30" s="259"/>
      <c r="N30" s="261"/>
      <c r="O30" s="266"/>
      <c r="P30" s="258"/>
      <c r="Q30" s="259"/>
      <c r="R30" s="260"/>
      <c r="S30" s="259"/>
      <c r="T30" s="260"/>
      <c r="U30" s="259"/>
      <c r="V30" s="260"/>
      <c r="W30" s="259"/>
      <c r="X30" s="260"/>
      <c r="Y30" s="259"/>
      <c r="Z30" s="258"/>
      <c r="AA30" s="259"/>
      <c r="AB30" s="261"/>
      <c r="AC30" s="259"/>
      <c r="AD30" s="317"/>
      <c r="AE30" s="263"/>
      <c r="AF30" s="266"/>
      <c r="AG30" s="258"/>
      <c r="AH30" s="259"/>
      <c r="AI30" s="260"/>
      <c r="AJ30" s="259"/>
      <c r="AK30" s="260"/>
      <c r="AL30" s="259"/>
      <c r="AM30" s="260"/>
      <c r="AN30" s="259"/>
      <c r="AO30" s="260"/>
      <c r="AP30" s="259"/>
      <c r="AQ30" s="258"/>
      <c r="AR30" s="259"/>
      <c r="AS30" s="261"/>
      <c r="AT30" s="259"/>
      <c r="AU30" s="260"/>
      <c r="AV30" s="259"/>
      <c r="AW30" s="260"/>
      <c r="AX30" s="263"/>
      <c r="AY30" s="102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</row>
    <row r="31" spans="1:67" ht="24.95" customHeight="1" x14ac:dyDescent="0.25">
      <c r="A31" s="265"/>
      <c r="B31" s="258"/>
      <c r="C31" s="259"/>
      <c r="D31" s="260"/>
      <c r="E31" s="259"/>
      <c r="F31" s="260"/>
      <c r="G31" s="259"/>
      <c r="H31" s="260"/>
      <c r="I31" s="259"/>
      <c r="J31" s="260"/>
      <c r="K31" s="259"/>
      <c r="L31" s="258"/>
      <c r="M31" s="259"/>
      <c r="N31" s="261"/>
      <c r="O31" s="266"/>
      <c r="P31" s="258"/>
      <c r="Q31" s="259"/>
      <c r="R31" s="260"/>
      <c r="S31" s="259"/>
      <c r="T31" s="260"/>
      <c r="U31" s="259"/>
      <c r="V31" s="260"/>
      <c r="W31" s="259"/>
      <c r="X31" s="260"/>
      <c r="Y31" s="259"/>
      <c r="Z31" s="258"/>
      <c r="AA31" s="259"/>
      <c r="AB31" s="261"/>
      <c r="AC31" s="259"/>
      <c r="AD31" s="317"/>
      <c r="AE31" s="263"/>
      <c r="AF31" s="266"/>
      <c r="AG31" s="258"/>
      <c r="AH31" s="259"/>
      <c r="AI31" s="260"/>
      <c r="AJ31" s="259"/>
      <c r="AK31" s="260"/>
      <c r="AL31" s="259"/>
      <c r="AM31" s="260"/>
      <c r="AN31" s="259"/>
      <c r="AO31" s="260"/>
      <c r="AP31" s="259"/>
      <c r="AQ31" s="258"/>
      <c r="AR31" s="259"/>
      <c r="AS31" s="261"/>
      <c r="AT31" s="259"/>
      <c r="AU31" s="260"/>
      <c r="AV31" s="259"/>
      <c r="AW31" s="260"/>
      <c r="AX31" s="263"/>
      <c r="AY31" s="102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</row>
    <row r="32" spans="1:67" ht="24.95" customHeight="1" x14ac:dyDescent="0.25">
      <c r="A32" s="265"/>
      <c r="B32" s="258"/>
      <c r="C32" s="259"/>
      <c r="D32" s="260"/>
      <c r="E32" s="259"/>
      <c r="F32" s="260"/>
      <c r="G32" s="259"/>
      <c r="H32" s="260"/>
      <c r="I32" s="259"/>
      <c r="J32" s="260"/>
      <c r="K32" s="259"/>
      <c r="L32" s="258"/>
      <c r="M32" s="259"/>
      <c r="N32" s="261"/>
      <c r="O32" s="266"/>
      <c r="P32" s="258"/>
      <c r="Q32" s="259"/>
      <c r="R32" s="260"/>
      <c r="S32" s="259"/>
      <c r="T32" s="260"/>
      <c r="U32" s="259"/>
      <c r="V32" s="260"/>
      <c r="W32" s="259"/>
      <c r="X32" s="260"/>
      <c r="Y32" s="259"/>
      <c r="Z32" s="258"/>
      <c r="AA32" s="259"/>
      <c r="AB32" s="261"/>
      <c r="AC32" s="259"/>
      <c r="AD32" s="317"/>
      <c r="AE32" s="263"/>
      <c r="AF32" s="266"/>
      <c r="AG32" s="258"/>
      <c r="AH32" s="259"/>
      <c r="AI32" s="260"/>
      <c r="AJ32" s="259"/>
      <c r="AK32" s="260"/>
      <c r="AL32" s="259"/>
      <c r="AM32" s="260"/>
      <c r="AN32" s="259"/>
      <c r="AO32" s="260"/>
      <c r="AP32" s="259"/>
      <c r="AQ32" s="258"/>
      <c r="AR32" s="259"/>
      <c r="AS32" s="261"/>
      <c r="AT32" s="259"/>
      <c r="AU32" s="260"/>
      <c r="AV32" s="259"/>
      <c r="AW32" s="260"/>
      <c r="AX32" s="263"/>
      <c r="AY32" s="102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</row>
    <row r="33" spans="1:67" ht="24.95" customHeight="1" x14ac:dyDescent="0.25">
      <c r="A33" s="265"/>
      <c r="B33" s="258"/>
      <c r="C33" s="259"/>
      <c r="D33" s="260"/>
      <c r="E33" s="259"/>
      <c r="F33" s="260"/>
      <c r="G33" s="259"/>
      <c r="H33" s="260"/>
      <c r="I33" s="259"/>
      <c r="J33" s="260"/>
      <c r="K33" s="259"/>
      <c r="L33" s="258"/>
      <c r="M33" s="259"/>
      <c r="N33" s="261"/>
      <c r="O33" s="266"/>
      <c r="P33" s="258"/>
      <c r="Q33" s="259"/>
      <c r="R33" s="260"/>
      <c r="S33" s="259"/>
      <c r="T33" s="260"/>
      <c r="U33" s="259"/>
      <c r="V33" s="260"/>
      <c r="W33" s="259"/>
      <c r="X33" s="260"/>
      <c r="Y33" s="259"/>
      <c r="Z33" s="258"/>
      <c r="AA33" s="259"/>
      <c r="AB33" s="261"/>
      <c r="AC33" s="259"/>
      <c r="AD33" s="317"/>
      <c r="AE33" s="263"/>
      <c r="AF33" s="266"/>
      <c r="AG33" s="258"/>
      <c r="AH33" s="259"/>
      <c r="AI33" s="260"/>
      <c r="AJ33" s="259"/>
      <c r="AK33" s="260"/>
      <c r="AL33" s="259"/>
      <c r="AM33" s="260"/>
      <c r="AN33" s="259"/>
      <c r="AO33" s="260"/>
      <c r="AP33" s="259"/>
      <c r="AQ33" s="258"/>
      <c r="AR33" s="259"/>
      <c r="AS33" s="261"/>
      <c r="AT33" s="259"/>
      <c r="AU33" s="260"/>
      <c r="AV33" s="259"/>
      <c r="AW33" s="260"/>
      <c r="AX33" s="263"/>
      <c r="AY33" s="102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</row>
    <row r="34" spans="1:67" ht="24.95" customHeight="1" x14ac:dyDescent="0.25">
      <c r="A34" s="265"/>
      <c r="B34" s="258"/>
      <c r="C34" s="259"/>
      <c r="D34" s="260"/>
      <c r="E34" s="259"/>
      <c r="F34" s="260"/>
      <c r="G34" s="259"/>
      <c r="H34" s="260"/>
      <c r="I34" s="259"/>
      <c r="J34" s="260"/>
      <c r="K34" s="259"/>
      <c r="L34" s="258"/>
      <c r="M34" s="259"/>
      <c r="N34" s="261"/>
      <c r="O34" s="266"/>
      <c r="P34" s="258"/>
      <c r="Q34" s="259"/>
      <c r="R34" s="260"/>
      <c r="S34" s="259"/>
      <c r="T34" s="260"/>
      <c r="U34" s="259"/>
      <c r="V34" s="260"/>
      <c r="W34" s="259"/>
      <c r="X34" s="260"/>
      <c r="Y34" s="259"/>
      <c r="Z34" s="258"/>
      <c r="AA34" s="259"/>
      <c r="AB34" s="261"/>
      <c r="AC34" s="259"/>
      <c r="AD34" s="317"/>
      <c r="AE34" s="263"/>
      <c r="AF34" s="266"/>
      <c r="AG34" s="258"/>
      <c r="AH34" s="259"/>
      <c r="AI34" s="260"/>
      <c r="AJ34" s="259"/>
      <c r="AK34" s="260"/>
      <c r="AL34" s="259"/>
      <c r="AM34" s="260"/>
      <c r="AN34" s="259"/>
      <c r="AO34" s="260"/>
      <c r="AP34" s="259"/>
      <c r="AQ34" s="258"/>
      <c r="AR34" s="259"/>
      <c r="AS34" s="261"/>
      <c r="AT34" s="259"/>
      <c r="AU34" s="260"/>
      <c r="AV34" s="259"/>
      <c r="AW34" s="260"/>
      <c r="AX34" s="263"/>
      <c r="AY34" s="102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</row>
    <row r="35" spans="1:67" ht="24.95" customHeight="1" x14ac:dyDescent="0.25">
      <c r="A35" s="265"/>
      <c r="B35" s="258"/>
      <c r="C35" s="259"/>
      <c r="D35" s="260"/>
      <c r="E35" s="259"/>
      <c r="F35" s="260"/>
      <c r="G35" s="259"/>
      <c r="H35" s="260"/>
      <c r="I35" s="259"/>
      <c r="J35" s="260"/>
      <c r="K35" s="259"/>
      <c r="L35" s="258"/>
      <c r="M35" s="259"/>
      <c r="N35" s="261"/>
      <c r="O35" s="266"/>
      <c r="P35" s="258"/>
      <c r="Q35" s="259"/>
      <c r="R35" s="260"/>
      <c r="S35" s="259"/>
      <c r="T35" s="260"/>
      <c r="U35" s="259"/>
      <c r="V35" s="260"/>
      <c r="W35" s="259"/>
      <c r="X35" s="260"/>
      <c r="Y35" s="259"/>
      <c r="Z35" s="258"/>
      <c r="AA35" s="259"/>
      <c r="AB35" s="261"/>
      <c r="AC35" s="259"/>
      <c r="AD35" s="317"/>
      <c r="AE35" s="263"/>
      <c r="AF35" s="266"/>
      <c r="AG35" s="258"/>
      <c r="AH35" s="259"/>
      <c r="AI35" s="260"/>
      <c r="AJ35" s="259"/>
      <c r="AK35" s="260"/>
      <c r="AL35" s="259"/>
      <c r="AM35" s="260"/>
      <c r="AN35" s="259"/>
      <c r="AO35" s="260"/>
      <c r="AP35" s="259"/>
      <c r="AQ35" s="258"/>
      <c r="AR35" s="259"/>
      <c r="AS35" s="261"/>
      <c r="AT35" s="259"/>
      <c r="AU35" s="260"/>
      <c r="AV35" s="259"/>
      <c r="AW35" s="260"/>
      <c r="AX35" s="263"/>
      <c r="AY35" s="102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</row>
    <row r="36" spans="1:67" ht="24.95" customHeight="1" x14ac:dyDescent="0.25">
      <c r="A36" s="265"/>
      <c r="B36" s="258"/>
      <c r="C36" s="259"/>
      <c r="D36" s="260"/>
      <c r="E36" s="259"/>
      <c r="F36" s="260"/>
      <c r="G36" s="259"/>
      <c r="H36" s="260"/>
      <c r="I36" s="259"/>
      <c r="J36" s="260"/>
      <c r="K36" s="259"/>
      <c r="L36" s="258"/>
      <c r="M36" s="259"/>
      <c r="N36" s="261"/>
      <c r="O36" s="266"/>
      <c r="P36" s="258"/>
      <c r="Q36" s="259"/>
      <c r="R36" s="260"/>
      <c r="S36" s="259"/>
      <c r="T36" s="260"/>
      <c r="U36" s="259"/>
      <c r="V36" s="260"/>
      <c r="W36" s="259"/>
      <c r="X36" s="260"/>
      <c r="Y36" s="259"/>
      <c r="Z36" s="258"/>
      <c r="AA36" s="259"/>
      <c r="AB36" s="261"/>
      <c r="AC36" s="259"/>
      <c r="AD36" s="317"/>
      <c r="AE36" s="263"/>
      <c r="AF36" s="266"/>
      <c r="AG36" s="258"/>
      <c r="AH36" s="259"/>
      <c r="AI36" s="260"/>
      <c r="AJ36" s="259"/>
      <c r="AK36" s="260"/>
      <c r="AL36" s="259"/>
      <c r="AM36" s="260"/>
      <c r="AN36" s="259"/>
      <c r="AO36" s="260"/>
      <c r="AP36" s="259"/>
      <c r="AQ36" s="258"/>
      <c r="AR36" s="259"/>
      <c r="AS36" s="261"/>
      <c r="AT36" s="259"/>
      <c r="AU36" s="260"/>
      <c r="AV36" s="259"/>
      <c r="AW36" s="260"/>
      <c r="AX36" s="263"/>
      <c r="AY36" s="102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</row>
    <row r="37" spans="1:67" ht="24.95" customHeight="1" x14ac:dyDescent="0.25">
      <c r="A37" s="265"/>
      <c r="B37" s="258"/>
      <c r="C37" s="259"/>
      <c r="D37" s="260"/>
      <c r="E37" s="259"/>
      <c r="F37" s="260"/>
      <c r="G37" s="259"/>
      <c r="H37" s="260"/>
      <c r="I37" s="259"/>
      <c r="J37" s="260"/>
      <c r="K37" s="259"/>
      <c r="L37" s="258"/>
      <c r="M37" s="259"/>
      <c r="N37" s="261"/>
      <c r="O37" s="266"/>
      <c r="P37" s="258"/>
      <c r="Q37" s="259"/>
      <c r="R37" s="260"/>
      <c r="S37" s="259"/>
      <c r="T37" s="260"/>
      <c r="U37" s="259"/>
      <c r="V37" s="260"/>
      <c r="W37" s="259"/>
      <c r="X37" s="260"/>
      <c r="Y37" s="259"/>
      <c r="Z37" s="258"/>
      <c r="AA37" s="259"/>
      <c r="AB37" s="261"/>
      <c r="AC37" s="259"/>
      <c r="AD37" s="317"/>
      <c r="AE37" s="263"/>
      <c r="AF37" s="266"/>
      <c r="AG37" s="258"/>
      <c r="AH37" s="259"/>
      <c r="AI37" s="260"/>
      <c r="AJ37" s="259"/>
      <c r="AK37" s="260"/>
      <c r="AL37" s="259"/>
      <c r="AM37" s="260"/>
      <c r="AN37" s="259"/>
      <c r="AO37" s="260"/>
      <c r="AP37" s="259"/>
      <c r="AQ37" s="258"/>
      <c r="AR37" s="259"/>
      <c r="AS37" s="261"/>
      <c r="AT37" s="259"/>
      <c r="AU37" s="260"/>
      <c r="AV37" s="259"/>
      <c r="AW37" s="260"/>
      <c r="AX37" s="263"/>
      <c r="AY37" s="102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</row>
    <row r="38" spans="1:67" ht="24.95" customHeight="1" x14ac:dyDescent="0.25">
      <c r="A38" s="265"/>
      <c r="B38" s="258"/>
      <c r="C38" s="259"/>
      <c r="D38" s="260"/>
      <c r="E38" s="259"/>
      <c r="F38" s="260"/>
      <c r="G38" s="259"/>
      <c r="H38" s="260"/>
      <c r="I38" s="259"/>
      <c r="J38" s="260"/>
      <c r="K38" s="259"/>
      <c r="L38" s="258"/>
      <c r="M38" s="259"/>
      <c r="N38" s="261"/>
      <c r="O38" s="266"/>
      <c r="P38" s="258"/>
      <c r="Q38" s="259"/>
      <c r="R38" s="260"/>
      <c r="S38" s="259"/>
      <c r="T38" s="260"/>
      <c r="U38" s="259"/>
      <c r="V38" s="260"/>
      <c r="W38" s="259"/>
      <c r="X38" s="260"/>
      <c r="Y38" s="259"/>
      <c r="Z38" s="258"/>
      <c r="AA38" s="259"/>
      <c r="AB38" s="260"/>
      <c r="AC38" s="259"/>
      <c r="AD38" s="317"/>
      <c r="AE38" s="263"/>
      <c r="AF38" s="266"/>
      <c r="AG38" s="258"/>
      <c r="AH38" s="259"/>
      <c r="AI38" s="260"/>
      <c r="AJ38" s="259"/>
      <c r="AK38" s="260"/>
      <c r="AL38" s="259"/>
      <c r="AM38" s="260"/>
      <c r="AN38" s="259"/>
      <c r="AO38" s="260"/>
      <c r="AP38" s="259"/>
      <c r="AQ38" s="260"/>
      <c r="AR38" s="259"/>
      <c r="AS38" s="260"/>
      <c r="AT38" s="259"/>
      <c r="AU38" s="260"/>
      <c r="AV38" s="259"/>
      <c r="AW38" s="260"/>
      <c r="AX38" s="263"/>
      <c r="AY38" s="102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</row>
    <row r="39" spans="1:67" ht="24.95" customHeight="1" x14ac:dyDescent="0.25">
      <c r="A39" s="265"/>
      <c r="B39" s="258"/>
      <c r="C39" s="259"/>
      <c r="D39" s="260"/>
      <c r="E39" s="259"/>
      <c r="F39" s="260"/>
      <c r="G39" s="259"/>
      <c r="H39" s="260"/>
      <c r="I39" s="259"/>
      <c r="J39" s="260"/>
      <c r="K39" s="259"/>
      <c r="L39" s="258"/>
      <c r="M39" s="259"/>
      <c r="N39" s="261"/>
      <c r="O39" s="266"/>
      <c r="P39" s="258"/>
      <c r="Q39" s="259"/>
      <c r="R39" s="260"/>
      <c r="S39" s="259"/>
      <c r="T39" s="260"/>
      <c r="U39" s="259"/>
      <c r="V39" s="260"/>
      <c r="W39" s="259"/>
      <c r="X39" s="260"/>
      <c r="Y39" s="259"/>
      <c r="Z39" s="258"/>
      <c r="AA39" s="259"/>
      <c r="AB39" s="260"/>
      <c r="AC39" s="259"/>
      <c r="AD39" s="317"/>
      <c r="AE39" s="263"/>
      <c r="AF39" s="266"/>
      <c r="AG39" s="258"/>
      <c r="AH39" s="259"/>
      <c r="AI39" s="260"/>
      <c r="AJ39" s="259"/>
      <c r="AK39" s="260"/>
      <c r="AL39" s="259"/>
      <c r="AM39" s="260"/>
      <c r="AN39" s="259"/>
      <c r="AO39" s="260"/>
      <c r="AP39" s="259"/>
      <c r="AQ39" s="260"/>
      <c r="AR39" s="259"/>
      <c r="AS39" s="260"/>
      <c r="AT39" s="259"/>
      <c r="AU39" s="260"/>
      <c r="AV39" s="259"/>
      <c r="AW39" s="260"/>
      <c r="AX39" s="263"/>
      <c r="AY39" s="102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</row>
    <row r="40" spans="1:67" ht="24.95" customHeight="1" x14ac:dyDescent="0.25">
      <c r="A40" s="265"/>
      <c r="B40" s="258"/>
      <c r="C40" s="259"/>
      <c r="D40" s="260"/>
      <c r="E40" s="259"/>
      <c r="F40" s="260"/>
      <c r="G40" s="259"/>
      <c r="H40" s="260"/>
      <c r="I40" s="259"/>
      <c r="J40" s="260"/>
      <c r="K40" s="259"/>
      <c r="L40" s="258"/>
      <c r="M40" s="259"/>
      <c r="N40" s="261"/>
      <c r="O40" s="266"/>
      <c r="P40" s="258"/>
      <c r="Q40" s="259"/>
      <c r="R40" s="260"/>
      <c r="S40" s="259"/>
      <c r="T40" s="260"/>
      <c r="U40" s="259"/>
      <c r="V40" s="260"/>
      <c r="W40" s="259"/>
      <c r="X40" s="260"/>
      <c r="Y40" s="259"/>
      <c r="Z40" s="258"/>
      <c r="AA40" s="259"/>
      <c r="AB40" s="260"/>
      <c r="AC40" s="259"/>
      <c r="AD40" s="317"/>
      <c r="AE40" s="263"/>
      <c r="AF40" s="266"/>
      <c r="AG40" s="258"/>
      <c r="AH40" s="259"/>
      <c r="AI40" s="260"/>
      <c r="AJ40" s="259"/>
      <c r="AK40" s="260"/>
      <c r="AL40" s="259"/>
      <c r="AM40" s="260"/>
      <c r="AN40" s="259"/>
      <c r="AO40" s="260"/>
      <c r="AP40" s="259"/>
      <c r="AQ40" s="260"/>
      <c r="AR40" s="259"/>
      <c r="AS40" s="260"/>
      <c r="AT40" s="259"/>
      <c r="AU40" s="260"/>
      <c r="AV40" s="259"/>
      <c r="AW40" s="260"/>
      <c r="AX40" s="263"/>
      <c r="AY40" s="102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</row>
    <row r="41" spans="1:67" ht="24.95" customHeight="1" x14ac:dyDescent="0.25">
      <c r="A41" s="265"/>
      <c r="B41" s="258"/>
      <c r="C41" s="259"/>
      <c r="D41" s="260"/>
      <c r="E41" s="259"/>
      <c r="F41" s="260"/>
      <c r="G41" s="259"/>
      <c r="H41" s="260"/>
      <c r="I41" s="259"/>
      <c r="J41" s="260"/>
      <c r="K41" s="259"/>
      <c r="L41" s="258"/>
      <c r="M41" s="259"/>
      <c r="N41" s="261"/>
      <c r="O41" s="266"/>
      <c r="P41" s="258"/>
      <c r="Q41" s="259"/>
      <c r="R41" s="260"/>
      <c r="S41" s="259"/>
      <c r="T41" s="260"/>
      <c r="U41" s="259"/>
      <c r="V41" s="260"/>
      <c r="W41" s="259"/>
      <c r="X41" s="260"/>
      <c r="Y41" s="259"/>
      <c r="Z41" s="258"/>
      <c r="AA41" s="259"/>
      <c r="AB41" s="260"/>
      <c r="AC41" s="259"/>
      <c r="AD41" s="317"/>
      <c r="AE41" s="263"/>
      <c r="AF41" s="266"/>
      <c r="AG41" s="258"/>
      <c r="AH41" s="259"/>
      <c r="AI41" s="260"/>
      <c r="AJ41" s="259"/>
      <c r="AK41" s="260"/>
      <c r="AL41" s="259"/>
      <c r="AM41" s="260"/>
      <c r="AN41" s="259"/>
      <c r="AO41" s="260"/>
      <c r="AP41" s="259"/>
      <c r="AQ41" s="260"/>
      <c r="AR41" s="259"/>
      <c r="AS41" s="260"/>
      <c r="AT41" s="259"/>
      <c r="AU41" s="260"/>
      <c r="AV41" s="259"/>
      <c r="AW41" s="260"/>
      <c r="AX41" s="263"/>
      <c r="AY41" s="102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</row>
    <row r="42" spans="1:67" ht="24.95" customHeight="1" x14ac:dyDescent="0.25">
      <c r="A42" s="265"/>
      <c r="B42" s="258"/>
      <c r="C42" s="259"/>
      <c r="D42" s="260"/>
      <c r="E42" s="259"/>
      <c r="F42" s="260"/>
      <c r="G42" s="259"/>
      <c r="H42" s="260"/>
      <c r="I42" s="259"/>
      <c r="J42" s="260"/>
      <c r="K42" s="259"/>
      <c r="L42" s="258"/>
      <c r="M42" s="259"/>
      <c r="N42" s="261"/>
      <c r="O42" s="266"/>
      <c r="P42" s="258"/>
      <c r="Q42" s="259"/>
      <c r="R42" s="260"/>
      <c r="S42" s="259"/>
      <c r="T42" s="260"/>
      <c r="U42" s="259"/>
      <c r="V42" s="260"/>
      <c r="W42" s="259"/>
      <c r="X42" s="260"/>
      <c r="Y42" s="259"/>
      <c r="Z42" s="258"/>
      <c r="AA42" s="259"/>
      <c r="AB42" s="260"/>
      <c r="AC42" s="259"/>
      <c r="AD42" s="317"/>
      <c r="AE42" s="263"/>
      <c r="AF42" s="266"/>
      <c r="AG42" s="258"/>
      <c r="AH42" s="259"/>
      <c r="AI42" s="260"/>
      <c r="AJ42" s="259"/>
      <c r="AK42" s="260"/>
      <c r="AL42" s="259"/>
      <c r="AM42" s="260"/>
      <c r="AN42" s="259"/>
      <c r="AO42" s="260"/>
      <c r="AP42" s="259"/>
      <c r="AQ42" s="260"/>
      <c r="AR42" s="259"/>
      <c r="AS42" s="260"/>
      <c r="AT42" s="259"/>
      <c r="AU42" s="260"/>
      <c r="AV42" s="259"/>
      <c r="AW42" s="260"/>
      <c r="AX42" s="263"/>
      <c r="AY42" s="102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</row>
    <row r="43" spans="1:67" ht="24.95" customHeight="1" x14ac:dyDescent="0.25">
      <c r="A43" s="265"/>
      <c r="B43" s="258"/>
      <c r="C43" s="259"/>
      <c r="D43" s="260"/>
      <c r="E43" s="259"/>
      <c r="F43" s="260"/>
      <c r="G43" s="259"/>
      <c r="H43" s="260"/>
      <c r="I43" s="259"/>
      <c r="J43" s="260"/>
      <c r="K43" s="259"/>
      <c r="L43" s="258"/>
      <c r="M43" s="259"/>
      <c r="N43" s="261"/>
      <c r="O43" s="266"/>
      <c r="P43" s="258"/>
      <c r="Q43" s="259"/>
      <c r="R43" s="260"/>
      <c r="S43" s="259"/>
      <c r="T43" s="260"/>
      <c r="U43" s="259"/>
      <c r="V43" s="260"/>
      <c r="W43" s="259"/>
      <c r="X43" s="260"/>
      <c r="Y43" s="259"/>
      <c r="Z43" s="258"/>
      <c r="AA43" s="259"/>
      <c r="AB43" s="260"/>
      <c r="AC43" s="259"/>
      <c r="AD43" s="317"/>
      <c r="AE43" s="263"/>
      <c r="AF43" s="266"/>
      <c r="AG43" s="258"/>
      <c r="AH43" s="259"/>
      <c r="AI43" s="260"/>
      <c r="AJ43" s="259"/>
      <c r="AK43" s="260"/>
      <c r="AL43" s="259"/>
      <c r="AM43" s="260"/>
      <c r="AN43" s="259"/>
      <c r="AO43" s="260"/>
      <c r="AP43" s="259"/>
      <c r="AQ43" s="260"/>
      <c r="AR43" s="259"/>
      <c r="AS43" s="260"/>
      <c r="AT43" s="259"/>
      <c r="AU43" s="260"/>
      <c r="AV43" s="259"/>
      <c r="AW43" s="260"/>
      <c r="AX43" s="263"/>
      <c r="AY43" s="102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</row>
    <row r="44" spans="1:67" ht="24.95" customHeight="1" x14ac:dyDescent="0.25">
      <c r="A44" s="265"/>
      <c r="B44" s="258"/>
      <c r="C44" s="259"/>
      <c r="D44" s="260"/>
      <c r="E44" s="259"/>
      <c r="F44" s="260"/>
      <c r="G44" s="259"/>
      <c r="H44" s="260"/>
      <c r="I44" s="259"/>
      <c r="J44" s="260"/>
      <c r="K44" s="259"/>
      <c r="L44" s="258"/>
      <c r="M44" s="259"/>
      <c r="N44" s="261"/>
      <c r="O44" s="266"/>
      <c r="P44" s="258"/>
      <c r="Q44" s="259"/>
      <c r="R44" s="260"/>
      <c r="S44" s="259"/>
      <c r="T44" s="260"/>
      <c r="U44" s="259"/>
      <c r="V44" s="260"/>
      <c r="W44" s="259"/>
      <c r="X44" s="260"/>
      <c r="Y44" s="259"/>
      <c r="Z44" s="258"/>
      <c r="AA44" s="259"/>
      <c r="AB44" s="260"/>
      <c r="AC44" s="259"/>
      <c r="AD44" s="317"/>
      <c r="AE44" s="263"/>
      <c r="AF44" s="266"/>
      <c r="AG44" s="258"/>
      <c r="AH44" s="259"/>
      <c r="AI44" s="260"/>
      <c r="AJ44" s="259"/>
      <c r="AK44" s="260"/>
      <c r="AL44" s="259"/>
      <c r="AM44" s="260"/>
      <c r="AN44" s="259"/>
      <c r="AO44" s="260"/>
      <c r="AP44" s="259"/>
      <c r="AQ44" s="260"/>
      <c r="AR44" s="259"/>
      <c r="AS44" s="260"/>
      <c r="AT44" s="259"/>
      <c r="AU44" s="260"/>
      <c r="AV44" s="259"/>
      <c r="AW44" s="260"/>
      <c r="AX44" s="263"/>
      <c r="AY44" s="102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</row>
    <row r="45" spans="1:67" ht="24.95" customHeight="1" x14ac:dyDescent="0.25">
      <c r="A45" s="265"/>
      <c r="B45" s="258"/>
      <c r="C45" s="259"/>
      <c r="D45" s="260"/>
      <c r="E45" s="259"/>
      <c r="F45" s="260"/>
      <c r="G45" s="259"/>
      <c r="H45" s="260"/>
      <c r="I45" s="259"/>
      <c r="J45" s="260"/>
      <c r="K45" s="259"/>
      <c r="L45" s="258"/>
      <c r="M45" s="259"/>
      <c r="N45" s="261"/>
      <c r="O45" s="266"/>
      <c r="P45" s="258"/>
      <c r="Q45" s="259"/>
      <c r="R45" s="260"/>
      <c r="S45" s="259"/>
      <c r="T45" s="260"/>
      <c r="U45" s="259"/>
      <c r="V45" s="260"/>
      <c r="W45" s="259"/>
      <c r="X45" s="260"/>
      <c r="Y45" s="259"/>
      <c r="Z45" s="258"/>
      <c r="AA45" s="259"/>
      <c r="AB45" s="260"/>
      <c r="AC45" s="259"/>
      <c r="AD45" s="317"/>
      <c r="AE45" s="263"/>
      <c r="AF45" s="266"/>
      <c r="AG45" s="258"/>
      <c r="AH45" s="259"/>
      <c r="AI45" s="260"/>
      <c r="AJ45" s="259"/>
      <c r="AK45" s="260"/>
      <c r="AL45" s="259"/>
      <c r="AM45" s="260"/>
      <c r="AN45" s="259"/>
      <c r="AO45" s="260"/>
      <c r="AP45" s="259"/>
      <c r="AQ45" s="260"/>
      <c r="AR45" s="259"/>
      <c r="AS45" s="260"/>
      <c r="AT45" s="259"/>
      <c r="AU45" s="260"/>
      <c r="AV45" s="259"/>
      <c r="AW45" s="260"/>
      <c r="AX45" s="263"/>
      <c r="AY45" s="102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</row>
    <row r="46" spans="1:67" ht="24.95" customHeight="1" x14ac:dyDescent="0.25">
      <c r="A46" s="265"/>
      <c r="B46" s="258"/>
      <c r="C46" s="259"/>
      <c r="D46" s="260"/>
      <c r="E46" s="259"/>
      <c r="F46" s="260"/>
      <c r="G46" s="259"/>
      <c r="H46" s="260"/>
      <c r="I46" s="259"/>
      <c r="J46" s="260"/>
      <c r="K46" s="259"/>
      <c r="L46" s="258"/>
      <c r="M46" s="259"/>
      <c r="N46" s="261"/>
      <c r="O46" s="266"/>
      <c r="P46" s="258"/>
      <c r="Q46" s="259"/>
      <c r="R46" s="260"/>
      <c r="S46" s="259"/>
      <c r="T46" s="260"/>
      <c r="U46" s="259"/>
      <c r="V46" s="260"/>
      <c r="W46" s="259"/>
      <c r="X46" s="260"/>
      <c r="Y46" s="259"/>
      <c r="Z46" s="258"/>
      <c r="AA46" s="259"/>
      <c r="AB46" s="260"/>
      <c r="AC46" s="259"/>
      <c r="AD46" s="317"/>
      <c r="AE46" s="263"/>
      <c r="AF46" s="266"/>
      <c r="AG46" s="258"/>
      <c r="AH46" s="259"/>
      <c r="AI46" s="260"/>
      <c r="AJ46" s="259"/>
      <c r="AK46" s="260"/>
      <c r="AL46" s="259"/>
      <c r="AM46" s="260"/>
      <c r="AN46" s="259"/>
      <c r="AO46" s="260"/>
      <c r="AP46" s="259"/>
      <c r="AQ46" s="260"/>
      <c r="AR46" s="259"/>
      <c r="AS46" s="260"/>
      <c r="AT46" s="259"/>
      <c r="AU46" s="260"/>
      <c r="AV46" s="259"/>
      <c r="AW46" s="260"/>
      <c r="AX46" s="263"/>
      <c r="AY46" s="102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</row>
    <row r="47" spans="1:67" ht="24.95" customHeight="1" x14ac:dyDescent="0.25">
      <c r="A47" s="265"/>
      <c r="B47" s="258"/>
      <c r="C47" s="259"/>
      <c r="D47" s="260"/>
      <c r="E47" s="259"/>
      <c r="F47" s="260"/>
      <c r="G47" s="259"/>
      <c r="H47" s="260"/>
      <c r="I47" s="259"/>
      <c r="J47" s="260"/>
      <c r="K47" s="259"/>
      <c r="L47" s="258"/>
      <c r="M47" s="259"/>
      <c r="N47" s="261"/>
      <c r="O47" s="266"/>
      <c r="P47" s="258"/>
      <c r="Q47" s="259"/>
      <c r="R47" s="260"/>
      <c r="S47" s="259"/>
      <c r="T47" s="260"/>
      <c r="U47" s="259"/>
      <c r="V47" s="260"/>
      <c r="W47" s="259"/>
      <c r="X47" s="260"/>
      <c r="Y47" s="259"/>
      <c r="Z47" s="258"/>
      <c r="AA47" s="259"/>
      <c r="AB47" s="260"/>
      <c r="AC47" s="259"/>
      <c r="AD47" s="317"/>
      <c r="AE47" s="263"/>
      <c r="AF47" s="266"/>
      <c r="AG47" s="258"/>
      <c r="AH47" s="259"/>
      <c r="AI47" s="260"/>
      <c r="AJ47" s="259"/>
      <c r="AK47" s="260"/>
      <c r="AL47" s="259"/>
      <c r="AM47" s="260"/>
      <c r="AN47" s="259"/>
      <c r="AO47" s="260"/>
      <c r="AP47" s="259"/>
      <c r="AQ47" s="260"/>
      <c r="AR47" s="259"/>
      <c r="AS47" s="260"/>
      <c r="AT47" s="259"/>
      <c r="AU47" s="260"/>
      <c r="AV47" s="259"/>
      <c r="AW47" s="260"/>
      <c r="AX47" s="263"/>
      <c r="AY47" s="102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</row>
    <row r="48" spans="1:67" ht="24.95" customHeight="1" x14ac:dyDescent="0.25">
      <c r="A48" s="265"/>
      <c r="B48" s="258"/>
      <c r="C48" s="259"/>
      <c r="D48" s="260"/>
      <c r="E48" s="259"/>
      <c r="F48" s="260"/>
      <c r="G48" s="259"/>
      <c r="H48" s="260"/>
      <c r="I48" s="259"/>
      <c r="J48" s="260"/>
      <c r="K48" s="259"/>
      <c r="L48" s="258"/>
      <c r="M48" s="259"/>
      <c r="N48" s="261"/>
      <c r="O48" s="266"/>
      <c r="P48" s="258"/>
      <c r="Q48" s="259"/>
      <c r="R48" s="260"/>
      <c r="S48" s="259"/>
      <c r="T48" s="260"/>
      <c r="U48" s="259"/>
      <c r="V48" s="260"/>
      <c r="W48" s="259"/>
      <c r="X48" s="260"/>
      <c r="Y48" s="259"/>
      <c r="Z48" s="258"/>
      <c r="AA48" s="259"/>
      <c r="AB48" s="260"/>
      <c r="AC48" s="259"/>
      <c r="AD48" s="317"/>
      <c r="AE48" s="263"/>
      <c r="AF48" s="266"/>
      <c r="AG48" s="258"/>
      <c r="AH48" s="259"/>
      <c r="AI48" s="260"/>
      <c r="AJ48" s="259"/>
      <c r="AK48" s="260"/>
      <c r="AL48" s="259"/>
      <c r="AM48" s="260"/>
      <c r="AN48" s="259"/>
      <c r="AO48" s="260"/>
      <c r="AP48" s="259"/>
      <c r="AQ48" s="260"/>
      <c r="AR48" s="259"/>
      <c r="AS48" s="260"/>
      <c r="AT48" s="259"/>
      <c r="AU48" s="260"/>
      <c r="AV48" s="259"/>
      <c r="AW48" s="260"/>
      <c r="AX48" s="263"/>
      <c r="AY48" s="102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</row>
    <row r="49" spans="1:67" ht="24.95" customHeight="1" x14ac:dyDescent="0.25">
      <c r="A49" s="265"/>
      <c r="B49" s="258"/>
      <c r="C49" s="259"/>
      <c r="D49" s="260"/>
      <c r="E49" s="259"/>
      <c r="F49" s="260"/>
      <c r="G49" s="259"/>
      <c r="H49" s="260"/>
      <c r="I49" s="259"/>
      <c r="J49" s="260"/>
      <c r="K49" s="259"/>
      <c r="L49" s="258"/>
      <c r="M49" s="259"/>
      <c r="N49" s="261"/>
      <c r="O49" s="266"/>
      <c r="P49" s="258"/>
      <c r="Q49" s="259"/>
      <c r="R49" s="260"/>
      <c r="S49" s="259"/>
      <c r="T49" s="260"/>
      <c r="U49" s="259"/>
      <c r="V49" s="260"/>
      <c r="W49" s="259"/>
      <c r="X49" s="260"/>
      <c r="Y49" s="259"/>
      <c r="Z49" s="258"/>
      <c r="AA49" s="259"/>
      <c r="AB49" s="260"/>
      <c r="AC49" s="259"/>
      <c r="AD49" s="317"/>
      <c r="AE49" s="263"/>
      <c r="AF49" s="266"/>
      <c r="AG49" s="258"/>
      <c r="AH49" s="259"/>
      <c r="AI49" s="260"/>
      <c r="AJ49" s="259"/>
      <c r="AK49" s="260"/>
      <c r="AL49" s="259"/>
      <c r="AM49" s="260"/>
      <c r="AN49" s="259"/>
      <c r="AO49" s="260"/>
      <c r="AP49" s="259"/>
      <c r="AQ49" s="260"/>
      <c r="AR49" s="259"/>
      <c r="AS49" s="260"/>
      <c r="AT49" s="259"/>
      <c r="AU49" s="260"/>
      <c r="AV49" s="259"/>
      <c r="AW49" s="260"/>
      <c r="AX49" s="263"/>
      <c r="AY49" s="102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</row>
    <row r="50" spans="1:67" ht="24.95" customHeight="1" x14ac:dyDescent="0.25">
      <c r="A50" s="265"/>
      <c r="B50" s="258"/>
      <c r="C50" s="259"/>
      <c r="D50" s="260"/>
      <c r="E50" s="259"/>
      <c r="F50" s="260"/>
      <c r="G50" s="259"/>
      <c r="H50" s="260"/>
      <c r="I50" s="259"/>
      <c r="J50" s="260"/>
      <c r="K50" s="259"/>
      <c r="L50" s="258"/>
      <c r="M50" s="259"/>
      <c r="N50" s="261"/>
      <c r="O50" s="266"/>
      <c r="P50" s="258"/>
      <c r="Q50" s="259"/>
      <c r="R50" s="260"/>
      <c r="S50" s="259"/>
      <c r="T50" s="260"/>
      <c r="U50" s="259"/>
      <c r="V50" s="260"/>
      <c r="W50" s="259"/>
      <c r="X50" s="260"/>
      <c r="Y50" s="259"/>
      <c r="Z50" s="258"/>
      <c r="AA50" s="259"/>
      <c r="AB50" s="260"/>
      <c r="AC50" s="259"/>
      <c r="AD50" s="317"/>
      <c r="AE50" s="263"/>
      <c r="AF50" s="266"/>
      <c r="AG50" s="258"/>
      <c r="AH50" s="259"/>
      <c r="AI50" s="260"/>
      <c r="AJ50" s="259"/>
      <c r="AK50" s="260"/>
      <c r="AL50" s="259"/>
      <c r="AM50" s="260"/>
      <c r="AN50" s="259"/>
      <c r="AO50" s="260"/>
      <c r="AP50" s="259"/>
      <c r="AQ50" s="260"/>
      <c r="AR50" s="259"/>
      <c r="AS50" s="260"/>
      <c r="AT50" s="259"/>
      <c r="AU50" s="260"/>
      <c r="AV50" s="259"/>
      <c r="AW50" s="260"/>
      <c r="AX50" s="263"/>
      <c r="AY50" s="102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</row>
    <row r="51" spans="1:67" ht="24.95" customHeight="1" x14ac:dyDescent="0.25">
      <c r="A51" s="265"/>
      <c r="B51" s="258"/>
      <c r="C51" s="259"/>
      <c r="D51" s="260"/>
      <c r="E51" s="259"/>
      <c r="F51" s="260"/>
      <c r="G51" s="259"/>
      <c r="H51" s="260"/>
      <c r="I51" s="259"/>
      <c r="J51" s="260"/>
      <c r="K51" s="259"/>
      <c r="L51" s="258"/>
      <c r="M51" s="259"/>
      <c r="N51" s="261"/>
      <c r="O51" s="266"/>
      <c r="P51" s="258"/>
      <c r="Q51" s="259"/>
      <c r="R51" s="260"/>
      <c r="S51" s="259"/>
      <c r="T51" s="260"/>
      <c r="U51" s="259"/>
      <c r="V51" s="260"/>
      <c r="W51" s="259"/>
      <c r="X51" s="260"/>
      <c r="Y51" s="259"/>
      <c r="Z51" s="258"/>
      <c r="AA51" s="259"/>
      <c r="AB51" s="260"/>
      <c r="AC51" s="259"/>
      <c r="AD51" s="317"/>
      <c r="AE51" s="263"/>
      <c r="AF51" s="266"/>
      <c r="AG51" s="258"/>
      <c r="AH51" s="259"/>
      <c r="AI51" s="260"/>
      <c r="AJ51" s="259"/>
      <c r="AK51" s="260"/>
      <c r="AL51" s="259"/>
      <c r="AM51" s="260"/>
      <c r="AN51" s="259"/>
      <c r="AO51" s="260"/>
      <c r="AP51" s="259"/>
      <c r="AQ51" s="260"/>
      <c r="AR51" s="259"/>
      <c r="AS51" s="260"/>
      <c r="AT51" s="259"/>
      <c r="AU51" s="260"/>
      <c r="AV51" s="259"/>
      <c r="AW51" s="260"/>
      <c r="AX51" s="263"/>
      <c r="AY51" s="102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</row>
    <row r="52" spans="1:67" ht="24.95" customHeight="1" x14ac:dyDescent="0.25">
      <c r="A52" s="265"/>
      <c r="B52" s="258"/>
      <c r="C52" s="259"/>
      <c r="D52" s="260"/>
      <c r="E52" s="259"/>
      <c r="F52" s="260"/>
      <c r="G52" s="259"/>
      <c r="H52" s="260"/>
      <c r="I52" s="259"/>
      <c r="J52" s="260"/>
      <c r="K52" s="259"/>
      <c r="L52" s="258"/>
      <c r="M52" s="259"/>
      <c r="N52" s="261"/>
      <c r="O52" s="266"/>
      <c r="P52" s="258"/>
      <c r="Q52" s="259"/>
      <c r="R52" s="260"/>
      <c r="S52" s="259"/>
      <c r="T52" s="260"/>
      <c r="U52" s="259"/>
      <c r="V52" s="260"/>
      <c r="W52" s="259"/>
      <c r="X52" s="260"/>
      <c r="Y52" s="259"/>
      <c r="Z52" s="258"/>
      <c r="AA52" s="259"/>
      <c r="AB52" s="260"/>
      <c r="AC52" s="259"/>
      <c r="AD52" s="317"/>
      <c r="AE52" s="263"/>
      <c r="AF52" s="266"/>
      <c r="AG52" s="258"/>
      <c r="AH52" s="259"/>
      <c r="AI52" s="260"/>
      <c r="AJ52" s="259"/>
      <c r="AK52" s="260"/>
      <c r="AL52" s="259"/>
      <c r="AM52" s="260"/>
      <c r="AN52" s="259"/>
      <c r="AO52" s="260"/>
      <c r="AP52" s="259"/>
      <c r="AQ52" s="260"/>
      <c r="AR52" s="259"/>
      <c r="AS52" s="260"/>
      <c r="AT52" s="259"/>
      <c r="AU52" s="260"/>
      <c r="AV52" s="259"/>
      <c r="AW52" s="260"/>
      <c r="AX52" s="263"/>
      <c r="AY52" s="102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</row>
    <row r="53" spans="1:67" ht="24.95" customHeight="1" x14ac:dyDescent="0.25">
      <c r="A53" s="265"/>
      <c r="B53" s="258"/>
      <c r="C53" s="259"/>
      <c r="D53" s="260"/>
      <c r="E53" s="259"/>
      <c r="F53" s="260"/>
      <c r="G53" s="259"/>
      <c r="H53" s="260"/>
      <c r="I53" s="259"/>
      <c r="J53" s="260"/>
      <c r="K53" s="259"/>
      <c r="L53" s="258"/>
      <c r="M53" s="259"/>
      <c r="N53" s="261"/>
      <c r="O53" s="266"/>
      <c r="P53" s="258"/>
      <c r="Q53" s="259"/>
      <c r="R53" s="260"/>
      <c r="S53" s="259"/>
      <c r="T53" s="260"/>
      <c r="U53" s="259"/>
      <c r="V53" s="260"/>
      <c r="W53" s="259"/>
      <c r="X53" s="260"/>
      <c r="Y53" s="259"/>
      <c r="Z53" s="258"/>
      <c r="AA53" s="259"/>
      <c r="AB53" s="260"/>
      <c r="AC53" s="259"/>
      <c r="AD53" s="317"/>
      <c r="AE53" s="263"/>
      <c r="AF53" s="266"/>
      <c r="AG53" s="258"/>
      <c r="AH53" s="259"/>
      <c r="AI53" s="260"/>
      <c r="AJ53" s="259"/>
      <c r="AK53" s="260"/>
      <c r="AL53" s="259"/>
      <c r="AM53" s="260"/>
      <c r="AN53" s="259"/>
      <c r="AO53" s="260"/>
      <c r="AP53" s="259"/>
      <c r="AQ53" s="260"/>
      <c r="AR53" s="259"/>
      <c r="AS53" s="260"/>
      <c r="AT53" s="259"/>
      <c r="AU53" s="260"/>
      <c r="AV53" s="259"/>
      <c r="AW53" s="260"/>
      <c r="AX53" s="263"/>
      <c r="AY53" s="102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</row>
    <row r="54" spans="1:67" ht="24.95" customHeight="1" thickBot="1" x14ac:dyDescent="0.3">
      <c r="A54" s="265"/>
      <c r="B54" s="258"/>
      <c r="C54" s="259"/>
      <c r="D54" s="260"/>
      <c r="E54" s="259"/>
      <c r="F54" s="260"/>
      <c r="G54" s="259"/>
      <c r="H54" s="260"/>
      <c r="I54" s="259"/>
      <c r="J54" s="260"/>
      <c r="K54" s="259"/>
      <c r="L54" s="258"/>
      <c r="M54" s="259"/>
      <c r="N54" s="261"/>
      <c r="O54" s="267"/>
      <c r="P54" s="268"/>
      <c r="Q54" s="269"/>
      <c r="R54" s="270"/>
      <c r="S54" s="269"/>
      <c r="T54" s="270"/>
      <c r="U54" s="269"/>
      <c r="V54" s="270"/>
      <c r="W54" s="269"/>
      <c r="X54" s="270"/>
      <c r="Y54" s="269"/>
      <c r="Z54" s="268"/>
      <c r="AA54" s="269"/>
      <c r="AB54" s="270"/>
      <c r="AC54" s="269"/>
      <c r="AD54" s="319"/>
      <c r="AE54" s="271"/>
      <c r="AF54" s="267"/>
      <c r="AG54" s="268"/>
      <c r="AH54" s="269"/>
      <c r="AI54" s="270"/>
      <c r="AJ54" s="269"/>
      <c r="AK54" s="270"/>
      <c r="AL54" s="269"/>
      <c r="AM54" s="270"/>
      <c r="AN54" s="269"/>
      <c r="AO54" s="270"/>
      <c r="AP54" s="269"/>
      <c r="AQ54" s="270"/>
      <c r="AR54" s="269"/>
      <c r="AS54" s="270"/>
      <c r="AT54" s="269"/>
      <c r="AU54" s="270"/>
      <c r="AV54" s="269"/>
      <c r="AW54" s="270"/>
      <c r="AX54" s="271"/>
      <c r="AY54" s="102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</row>
    <row r="55" spans="1:67" ht="24.95" customHeight="1" x14ac:dyDescent="0.25">
      <c r="A55" s="545"/>
      <c r="B55" s="545"/>
      <c r="C55" s="545"/>
      <c r="D55" s="545"/>
      <c r="E55" s="545"/>
      <c r="F55" s="545"/>
      <c r="G55" s="545"/>
      <c r="H55" s="545"/>
      <c r="I55" s="545"/>
      <c r="J55" s="545"/>
      <c r="K55" s="545"/>
      <c r="L55" s="545"/>
      <c r="M55" s="545"/>
      <c r="N55" s="545"/>
      <c r="O55" s="546"/>
      <c r="P55" s="546"/>
      <c r="Q55" s="546"/>
      <c r="R55" s="546"/>
      <c r="S55" s="546"/>
      <c r="T55" s="546"/>
      <c r="U55" s="546"/>
      <c r="V55" s="546"/>
      <c r="W55" s="546"/>
      <c r="X55" s="546"/>
      <c r="Y55" s="546"/>
      <c r="Z55" s="546"/>
      <c r="AA55" s="546"/>
      <c r="AB55" s="546"/>
      <c r="AC55" s="546"/>
      <c r="AD55" s="546"/>
      <c r="AE55" s="546"/>
      <c r="AF55" s="546"/>
      <c r="AG55" s="546"/>
      <c r="AH55" s="546"/>
      <c r="AI55" s="546"/>
      <c r="AJ55" s="546"/>
      <c r="AK55" s="546"/>
      <c r="AL55" s="546"/>
      <c r="AM55" s="546"/>
      <c r="AN55" s="546"/>
      <c r="AO55" s="546"/>
      <c r="AP55" s="546"/>
      <c r="AQ55" s="546"/>
      <c r="AR55" s="546"/>
      <c r="AS55" s="546"/>
      <c r="AT55" s="546"/>
      <c r="AU55" s="546"/>
      <c r="AV55" s="546"/>
      <c r="AW55" s="546"/>
      <c r="AX55" s="546"/>
      <c r="AY55" s="102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</row>
    <row r="56" spans="1:67" ht="24.95" customHeight="1" x14ac:dyDescent="0.25">
      <c r="A56" s="545"/>
      <c r="B56" s="545"/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N56" s="545"/>
      <c r="O56" s="545"/>
      <c r="P56" s="545"/>
      <c r="Q56" s="545"/>
      <c r="R56" s="545"/>
      <c r="S56" s="545"/>
      <c r="T56" s="545"/>
      <c r="U56" s="545"/>
      <c r="V56" s="545"/>
      <c r="W56" s="545"/>
      <c r="X56" s="545"/>
      <c r="Y56" s="545"/>
      <c r="Z56" s="545"/>
      <c r="AA56" s="545"/>
      <c r="AB56" s="545"/>
      <c r="AC56" s="545"/>
      <c r="AD56" s="545"/>
      <c r="AE56" s="545"/>
      <c r="AF56" s="545"/>
      <c r="AG56" s="545"/>
      <c r="AH56" s="545"/>
      <c r="AI56" s="545"/>
      <c r="AJ56" s="545"/>
      <c r="AK56" s="545"/>
      <c r="AL56" s="545"/>
      <c r="AM56" s="545"/>
      <c r="AN56" s="545"/>
      <c r="AO56" s="545"/>
      <c r="AP56" s="545"/>
      <c r="AQ56" s="545"/>
      <c r="AR56" s="545"/>
      <c r="AS56" s="545"/>
      <c r="AT56" s="545"/>
      <c r="AU56" s="545"/>
      <c r="AV56" s="545"/>
      <c r="AW56" s="545"/>
      <c r="AX56" s="545"/>
      <c r="AY56" s="102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</row>
    <row r="57" spans="1:67" ht="24.95" customHeight="1" x14ac:dyDescent="0.25"/>
    <row r="58" spans="1:67" ht="24.95" customHeight="1" x14ac:dyDescent="0.25"/>
    <row r="59" spans="1:67" ht="24.95" customHeight="1" x14ac:dyDescent="0.25"/>
    <row r="60" spans="1:67" ht="24.95" customHeight="1" x14ac:dyDescent="0.25"/>
    <row r="61" spans="1:67" ht="24.95" customHeight="1" x14ac:dyDescent="0.25"/>
    <row r="62" spans="1:67" ht="24.95" customHeight="1" x14ac:dyDescent="0.25"/>
    <row r="63" spans="1:67" ht="24.95" customHeight="1" x14ac:dyDescent="0.25"/>
    <row r="64" spans="1:67" ht="24.95" customHeight="1" x14ac:dyDescent="0.25"/>
    <row r="65" spans="2:51" ht="24.95" customHeight="1" x14ac:dyDescent="0.2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</row>
  </sheetData>
  <mergeCells count="8">
    <mergeCell ref="A55:AX56"/>
    <mergeCell ref="B1:N1"/>
    <mergeCell ref="O1:AE2"/>
    <mergeCell ref="AF1:AU1"/>
    <mergeCell ref="AV1:AX1"/>
    <mergeCell ref="B2:N2"/>
    <mergeCell ref="AF2:AU2"/>
    <mergeCell ref="AV2:AX2"/>
  </mergeCells>
  <printOptions horizontalCentered="1" verticalCentered="1"/>
  <pageMargins left="0" right="0" top="0" bottom="0" header="0" footer="0"/>
  <pageSetup paperSize="9" scale="56" fitToHeight="0" orientation="landscape" horizontalDpi="4294967295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K35"/>
  <sheetViews>
    <sheetView tabSelected="1" zoomScale="49" zoomScaleNormal="49" zoomScaleSheetLayoutView="70" workbookViewId="0">
      <selection activeCell="E24" sqref="E24"/>
    </sheetView>
  </sheetViews>
  <sheetFormatPr defaultRowHeight="15" customHeight="1" x14ac:dyDescent="0.2"/>
  <cols>
    <col min="1" max="1" width="50.7109375" style="52" customWidth="1"/>
    <col min="2" max="3" width="10.7109375" style="13" customWidth="1"/>
    <col min="4" max="4" width="8.7109375" style="307" customWidth="1"/>
    <col min="5" max="5" width="50.7109375" style="13" customWidth="1"/>
    <col min="6" max="7" width="10.7109375" style="13" customWidth="1"/>
    <col min="8" max="8" width="2.28515625" style="13" customWidth="1"/>
    <col min="9" max="9" width="12.5703125" style="13" customWidth="1"/>
    <col min="10" max="10" width="10.5703125" style="13" customWidth="1"/>
    <col min="11" max="11" width="12.28515625" style="13" customWidth="1"/>
    <col min="12" max="13" width="8.7109375" style="13" customWidth="1"/>
    <col min="14" max="14" width="8.28515625" style="13" customWidth="1"/>
    <col min="15" max="19" width="8.7109375" style="13" customWidth="1"/>
    <col min="20" max="16384" width="9.140625" style="13"/>
  </cols>
  <sheetData>
    <row r="1" spans="1:11" ht="39.75" customHeight="1" x14ac:dyDescent="0.2">
      <c r="A1" s="467" t="str">
        <f>'MATCH DETAILS'!A1:E1</f>
        <v>ALDER VALLEY BOYS LEAGUE 2018</v>
      </c>
      <c r="B1" s="467"/>
      <c r="C1" s="467"/>
      <c r="D1" s="467"/>
      <c r="E1" s="467"/>
      <c r="F1" s="467"/>
      <c r="G1" s="467"/>
    </row>
    <row r="2" spans="1:11" s="77" customFormat="1" ht="33" customHeight="1" x14ac:dyDescent="0.2">
      <c r="A2" s="471" t="str">
        <f>'MATCH DETAILS'!B3</f>
        <v>6th May 2018</v>
      </c>
      <c r="B2" s="471"/>
      <c r="C2" s="472" t="str">
        <f>'MATCH DETAILS'!B4</f>
        <v>Hosted by Hillingdon at TVAC Eton</v>
      </c>
      <c r="D2" s="472"/>
      <c r="E2" s="472"/>
      <c r="F2" s="470" t="s">
        <v>381</v>
      </c>
      <c r="G2" s="470"/>
    </row>
    <row r="4" spans="1:11" ht="24.95" customHeight="1" x14ac:dyDescent="0.2">
      <c r="A4" s="468" t="s">
        <v>173</v>
      </c>
      <c r="B4" s="468"/>
      <c r="C4" s="468"/>
      <c r="E4" s="468" t="s">
        <v>174</v>
      </c>
      <c r="F4" s="469"/>
      <c r="G4" s="469"/>
    </row>
    <row r="5" spans="1:11" s="75" customFormat="1" ht="24.95" customHeight="1" x14ac:dyDescent="0.2">
      <c r="A5" s="76" t="s">
        <v>80</v>
      </c>
      <c r="B5" s="12" t="s">
        <v>81</v>
      </c>
      <c r="C5" s="12" t="s">
        <v>82</v>
      </c>
      <c r="D5" s="301"/>
      <c r="E5" s="76" t="s">
        <v>80</v>
      </c>
      <c r="F5" s="12" t="s">
        <v>81</v>
      </c>
      <c r="G5" s="12" t="s">
        <v>82</v>
      </c>
    </row>
    <row r="6" spans="1:11" s="75" customFormat="1" ht="20.100000000000001" customHeight="1" x14ac:dyDescent="0.2">
      <c r="A6" s="431" t="str">
        <f>'MATCH DETAILS'!B5</f>
        <v>Aldershot, Farnham and District A.C.</v>
      </c>
      <c r="B6" s="431">
        <f>'BOYS SCORE SHEETS'!S298</f>
        <v>82</v>
      </c>
      <c r="C6" s="431">
        <v>8</v>
      </c>
      <c r="D6" s="35"/>
      <c r="E6" s="431" t="str">
        <f t="shared" ref="E6:E17" si="0">A6</f>
        <v>Aldershot, Farnham and District A.C.</v>
      </c>
      <c r="F6" s="431">
        <f>'BOYS SCORE SHEETS'!S676</f>
        <v>159</v>
      </c>
      <c r="G6" s="431">
        <f t="shared" ref="G6:G17" si="1">IF(F6=0,0,RANK(F6,F$6:F$17,0))</f>
        <v>6</v>
      </c>
      <c r="H6" s="35"/>
      <c r="I6" s="35"/>
      <c r="J6" s="35"/>
      <c r="K6" s="35"/>
    </row>
    <row r="7" spans="1:11" s="75" customFormat="1" ht="20.100000000000001" customHeight="1" x14ac:dyDescent="0.2">
      <c r="A7" s="431" t="str">
        <f>'MATCH DETAILS'!B6</f>
        <v>Basingstoke and Mid Hants A.C.</v>
      </c>
      <c r="B7" s="431">
        <f>'BOYS SCORE SHEETS'!T298</f>
        <v>149</v>
      </c>
      <c r="C7" s="431">
        <f>IF(B7=0,0,RANK(B7,B6:B17,0))</f>
        <v>5</v>
      </c>
      <c r="D7" s="35"/>
      <c r="E7" s="431" t="str">
        <f t="shared" si="0"/>
        <v>Basingstoke and Mid Hants A.C.</v>
      </c>
      <c r="F7" s="431">
        <f>'BOYS SCORE SHEETS'!T676</f>
        <v>180</v>
      </c>
      <c r="G7" s="431">
        <f t="shared" si="1"/>
        <v>5</v>
      </c>
      <c r="H7" s="35"/>
      <c r="I7" s="35"/>
      <c r="J7" s="35"/>
      <c r="K7" s="35"/>
    </row>
    <row r="8" spans="1:11" s="75" customFormat="1" ht="20.100000000000001" customHeight="1" x14ac:dyDescent="0.2">
      <c r="A8" s="431" t="str">
        <f>'MATCH DETAILS'!B7</f>
        <v>Bracknell A.C.</v>
      </c>
      <c r="B8" s="431">
        <f>'BOYS SCORE SHEETS'!U298</f>
        <v>171</v>
      </c>
      <c r="C8" s="431">
        <v>4</v>
      </c>
      <c r="D8" s="35"/>
      <c r="E8" s="431" t="str">
        <f t="shared" si="0"/>
        <v>Bracknell A.C.</v>
      </c>
      <c r="F8" s="431">
        <f>'BOYS SCORE SHEETS'!U676</f>
        <v>191</v>
      </c>
      <c r="G8" s="431">
        <f t="shared" si="1"/>
        <v>4</v>
      </c>
      <c r="H8" s="35"/>
      <c r="I8" s="35"/>
      <c r="J8" s="35"/>
      <c r="K8" s="35"/>
    </row>
    <row r="9" spans="1:11" s="75" customFormat="1" ht="20.100000000000001" customHeight="1" x14ac:dyDescent="0.2">
      <c r="A9" s="431" t="str">
        <f>'MATCH DETAILS'!B8</f>
        <v>Camberley and District A.C.</v>
      </c>
      <c r="B9" s="431">
        <f>'BOYS SCORE SHEETS'!V298</f>
        <v>205</v>
      </c>
      <c r="C9" s="431">
        <f>IF(B9=0,0,RANK(B9,B5:B16,0))</f>
        <v>1</v>
      </c>
      <c r="D9" s="35"/>
      <c r="E9" s="431" t="str">
        <f t="shared" si="0"/>
        <v>Camberley and District A.C.</v>
      </c>
      <c r="F9" s="431">
        <f>'BOYS SCORE SHEETS'!V676</f>
        <v>157</v>
      </c>
      <c r="G9" s="431">
        <f t="shared" si="1"/>
        <v>7</v>
      </c>
      <c r="H9" s="35"/>
      <c r="I9" s="35"/>
      <c r="J9" s="35"/>
      <c r="K9" s="35"/>
    </row>
    <row r="10" spans="1:11" s="75" customFormat="1" ht="20.100000000000001" customHeight="1" x14ac:dyDescent="0.2">
      <c r="A10" s="431" t="str">
        <f>'MATCH DETAILS'!B9</f>
        <v>Guildford and Godalming A.C.</v>
      </c>
      <c r="B10" s="431">
        <f>'BOYS SCORE SHEETS'!W298</f>
        <v>82</v>
      </c>
      <c r="C10" s="431">
        <f>IF(B10=0,0,RANK(B10,B6:B17,0))</f>
        <v>8</v>
      </c>
      <c r="D10" s="35"/>
      <c r="E10" s="431" t="str">
        <f t="shared" si="0"/>
        <v>Guildford and Godalming A.C.</v>
      </c>
      <c r="F10" s="431">
        <f>'BOYS SCORE SHEETS'!W676</f>
        <v>106</v>
      </c>
      <c r="G10" s="431">
        <f t="shared" si="1"/>
        <v>8</v>
      </c>
      <c r="H10" s="35"/>
      <c r="I10" s="35"/>
      <c r="J10" s="35"/>
      <c r="K10" s="35"/>
    </row>
    <row r="11" spans="1:11" s="75" customFormat="1" ht="20.100000000000001" customHeight="1" x14ac:dyDescent="0.2">
      <c r="A11" s="431" t="str">
        <f>'MATCH DETAILS'!B10</f>
        <v>Hillingdon A.C.</v>
      </c>
      <c r="B11" s="431">
        <f>'BOYS SCORE SHEETS'!X298</f>
        <v>107.5</v>
      </c>
      <c r="C11" s="431">
        <f>IF(B11=0,0,RANK(B11,B6:B17,0))</f>
        <v>7</v>
      </c>
      <c r="D11" s="35"/>
      <c r="E11" s="431" t="str">
        <f t="shared" si="0"/>
        <v>Hillingdon A.C.</v>
      </c>
      <c r="F11" s="431">
        <f>'BOYS SCORE SHEETS'!X676</f>
        <v>219.5</v>
      </c>
      <c r="G11" s="431">
        <f t="shared" si="1"/>
        <v>2</v>
      </c>
      <c r="H11" s="35"/>
      <c r="I11" s="35"/>
      <c r="J11" s="35"/>
      <c r="K11" s="35"/>
    </row>
    <row r="12" spans="1:11" s="75" customFormat="1" ht="20.100000000000001" customHeight="1" x14ac:dyDescent="0.2">
      <c r="A12" s="431" t="str">
        <f>'MATCH DETAILS'!B11</f>
        <v>Maidenhead A.C.</v>
      </c>
      <c r="B12" s="431">
        <f>'BOYS SCORE SHEETS'!Y298</f>
        <v>129.5</v>
      </c>
      <c r="C12" s="431">
        <f>IF(B12=0,0,RANK(B12,B6:B17,0))</f>
        <v>6</v>
      </c>
      <c r="D12" s="35"/>
      <c r="E12" s="431" t="str">
        <f t="shared" si="0"/>
        <v>Maidenhead A.C.</v>
      </c>
      <c r="F12" s="431">
        <f>'BOYS SCORE SHEETS'!Y676</f>
        <v>95</v>
      </c>
      <c r="G12" s="431">
        <f t="shared" si="1"/>
        <v>9</v>
      </c>
      <c r="H12" s="35"/>
      <c r="I12" s="35"/>
      <c r="J12" s="35"/>
      <c r="K12" s="35"/>
    </row>
    <row r="13" spans="1:11" s="75" customFormat="1" ht="20.100000000000001" customHeight="1" x14ac:dyDescent="0.2">
      <c r="A13" s="431" t="str">
        <f>'MATCH DETAILS'!B12</f>
        <v>Reading A.C.</v>
      </c>
      <c r="B13" s="431">
        <f>'BOYS SCORE SHEETS'!Z298</f>
        <v>178</v>
      </c>
      <c r="C13" s="431">
        <f>IF(B13=0,0,RANK(B13,B6:B17,0))</f>
        <v>2</v>
      </c>
      <c r="D13" s="35"/>
      <c r="E13" s="431" t="str">
        <f t="shared" si="0"/>
        <v>Reading A.C.</v>
      </c>
      <c r="F13" s="431">
        <f>'BOYS SCORE SHEETS'!Z676</f>
        <v>251.5</v>
      </c>
      <c r="G13" s="431">
        <f t="shared" si="1"/>
        <v>1</v>
      </c>
      <c r="H13" s="35"/>
      <c r="I13" s="35"/>
      <c r="J13" s="35"/>
      <c r="K13" s="35"/>
    </row>
    <row r="14" spans="1:11" s="75" customFormat="1" ht="20.100000000000001" customHeight="1" x14ac:dyDescent="0.2">
      <c r="A14" s="431" t="str">
        <f>'MATCH DETAILS'!B13</f>
        <v>Windsor, Slough, Eton and Hounslow A.C.</v>
      </c>
      <c r="B14" s="431">
        <f>'BOYS SCORE SHEETS'!AA298</f>
        <v>178</v>
      </c>
      <c r="C14" s="431">
        <f>IF(B14=0,0,RANK(B14,B4:B15,0))</f>
        <v>2</v>
      </c>
      <c r="D14" s="35"/>
      <c r="E14" s="431" t="str">
        <f t="shared" ref="E14:E15" si="2">A14</f>
        <v>Windsor, Slough, Eton and Hounslow A.C.</v>
      </c>
      <c r="F14" s="431">
        <f>'BOYS SCORE SHEETS'!AA676</f>
        <v>206</v>
      </c>
      <c r="G14" s="431">
        <f t="shared" si="1"/>
        <v>3</v>
      </c>
      <c r="H14" s="35"/>
      <c r="I14" s="35"/>
      <c r="J14" s="35"/>
      <c r="K14" s="35"/>
    </row>
    <row r="15" spans="1:11" s="75" customFormat="1" ht="20.100000000000001" customHeight="1" x14ac:dyDescent="0.2">
      <c r="A15" s="354" t="str">
        <f>'MATCH DETAILS'!B14</f>
        <v>No Team</v>
      </c>
      <c r="B15" s="354">
        <f>'BOYS SCORE SHEETS'!AB298</f>
        <v>0</v>
      </c>
      <c r="C15" s="354">
        <f>IF(B15=0,0,RANK(B15,B4:B15,0))</f>
        <v>0</v>
      </c>
      <c r="D15" s="35"/>
      <c r="E15" s="354" t="str">
        <f t="shared" si="2"/>
        <v>No Team</v>
      </c>
      <c r="F15" s="354">
        <f>'BOYS SCORE SHEETS'!AB676</f>
        <v>0</v>
      </c>
      <c r="G15" s="354">
        <f t="shared" si="1"/>
        <v>0</v>
      </c>
      <c r="H15" s="35"/>
      <c r="I15" s="35"/>
      <c r="J15" s="35"/>
      <c r="K15" s="35"/>
    </row>
    <row r="16" spans="1:11" s="75" customFormat="1" ht="20.100000000000001" customHeight="1" x14ac:dyDescent="0.2">
      <c r="A16" s="354" t="str">
        <f>'MATCH DETAILS'!B15</f>
        <v>No Team</v>
      </c>
      <c r="B16" s="354">
        <f>'BOYS SCORE SHEETS'!AC298</f>
        <v>0</v>
      </c>
      <c r="C16" s="354">
        <f>IF(B16=0,0,RANK(B16,B6:B17,0))</f>
        <v>0</v>
      </c>
      <c r="D16" s="35"/>
      <c r="E16" s="354" t="str">
        <f t="shared" si="0"/>
        <v>No Team</v>
      </c>
      <c r="F16" s="354">
        <f>'BOYS SCORE SHEETS'!AC676</f>
        <v>0</v>
      </c>
      <c r="G16" s="354">
        <f t="shared" si="1"/>
        <v>0</v>
      </c>
      <c r="H16" s="35"/>
      <c r="I16" s="35"/>
      <c r="J16" s="35"/>
      <c r="K16" s="35"/>
    </row>
    <row r="17" spans="1:11" s="75" customFormat="1" ht="20.100000000000001" customHeight="1" x14ac:dyDescent="0.2">
      <c r="A17" s="354" t="str">
        <f>'MATCH DETAILS'!B16</f>
        <v>No Team</v>
      </c>
      <c r="B17" s="354">
        <f>'BOYS SCORE SHEETS'!AD298</f>
        <v>0</v>
      </c>
      <c r="C17" s="354">
        <f>IF(B17=0,0,RANK(B17,B6:B17,0))</f>
        <v>0</v>
      </c>
      <c r="D17" s="35"/>
      <c r="E17" s="354" t="str">
        <f t="shared" si="0"/>
        <v>No Team</v>
      </c>
      <c r="F17" s="354">
        <f>'BOYS SCORE SHEETS'!AD676</f>
        <v>0</v>
      </c>
      <c r="G17" s="354">
        <f t="shared" si="1"/>
        <v>0</v>
      </c>
      <c r="H17" s="35"/>
      <c r="I17" s="35"/>
      <c r="J17" s="35"/>
      <c r="K17" s="35"/>
    </row>
    <row r="18" spans="1:11" s="75" customFormat="1" ht="20.100000000000001" customHeight="1" x14ac:dyDescent="0.2">
      <c r="A18" s="449"/>
      <c r="B18" s="117"/>
      <c r="C18" s="117"/>
      <c r="D18" s="35"/>
      <c r="E18" s="117"/>
      <c r="F18" s="117"/>
      <c r="G18" s="117"/>
      <c r="H18" s="117"/>
      <c r="I18" s="117"/>
      <c r="J18" s="117"/>
      <c r="K18" s="117"/>
    </row>
    <row r="19" spans="1:11" s="75" customFormat="1" ht="24.95" customHeight="1" x14ac:dyDescent="0.2">
      <c r="A19" s="466" t="s">
        <v>175</v>
      </c>
      <c r="B19" s="466"/>
      <c r="C19" s="466"/>
      <c r="D19" s="35"/>
      <c r="E19" s="466" t="s">
        <v>101</v>
      </c>
      <c r="F19" s="466"/>
      <c r="G19" s="466"/>
      <c r="H19" s="117"/>
      <c r="I19" s="450" t="s">
        <v>379</v>
      </c>
      <c r="J19" s="451"/>
      <c r="K19" s="117"/>
    </row>
    <row r="20" spans="1:11" s="75" customFormat="1" ht="24.95" customHeight="1" x14ac:dyDescent="0.2">
      <c r="A20" s="129" t="s">
        <v>80</v>
      </c>
      <c r="B20" s="129" t="s">
        <v>81</v>
      </c>
      <c r="C20" s="129" t="s">
        <v>82</v>
      </c>
      <c r="D20" s="452"/>
      <c r="E20" s="129" t="s">
        <v>80</v>
      </c>
      <c r="F20" s="129" t="s">
        <v>81</v>
      </c>
      <c r="G20" s="129" t="s">
        <v>82</v>
      </c>
      <c r="H20" s="117"/>
      <c r="I20" s="129" t="s">
        <v>81</v>
      </c>
      <c r="J20" s="129" t="s">
        <v>357</v>
      </c>
      <c r="K20" s="129" t="s">
        <v>82</v>
      </c>
    </row>
    <row r="21" spans="1:11" s="75" customFormat="1" ht="20.100000000000001" customHeight="1" x14ac:dyDescent="0.2">
      <c r="A21" s="431" t="str">
        <f>'MATCH DETAILS'!B5</f>
        <v>Aldershot, Farnham and District A.C.</v>
      </c>
      <c r="B21" s="431">
        <f>'BOYS SCORE SHEETS'!S1110</f>
        <v>125</v>
      </c>
      <c r="C21" s="431">
        <f>IF(B21=0,0,RANK(B21,B21:B32,0))</f>
        <v>6</v>
      </c>
      <c r="D21" s="35"/>
      <c r="E21" s="431" t="str">
        <f>'MATCH DETAILS'!B5</f>
        <v>Aldershot, Farnham and District A.C.</v>
      </c>
      <c r="F21" s="453">
        <f>B6+F6+B21</f>
        <v>366</v>
      </c>
      <c r="G21" s="431">
        <f>IF(F21=0,0,RANK(F21,F21:F32,0))</f>
        <v>7</v>
      </c>
      <c r="H21" s="117"/>
      <c r="I21" s="129">
        <v>30</v>
      </c>
      <c r="J21" s="454">
        <f>SUM(F21+I21)</f>
        <v>396</v>
      </c>
      <c r="K21" s="129">
        <v>7</v>
      </c>
    </row>
    <row r="22" spans="1:11" s="75" customFormat="1" ht="20.100000000000001" customHeight="1" x14ac:dyDescent="0.2">
      <c r="A22" s="431" t="str">
        <f>'MATCH DETAILS'!B6</f>
        <v>Basingstoke and Mid Hants A.C.</v>
      </c>
      <c r="B22" s="431">
        <f>'BOYS SCORE SHEETS'!T1110</f>
        <v>129</v>
      </c>
      <c r="C22" s="431">
        <f>IF(B22=0,0,RANK(B22,B21:B32,0))</f>
        <v>5</v>
      </c>
      <c r="D22" s="35"/>
      <c r="E22" s="431" t="str">
        <f>'MATCH DETAILS'!B6</f>
        <v>Basingstoke and Mid Hants A.C.</v>
      </c>
      <c r="F22" s="453">
        <f>B7+F7+B22</f>
        <v>458</v>
      </c>
      <c r="G22" s="431">
        <f>IF(F22=0,0,RANK(F22,F21:F32,0))</f>
        <v>6</v>
      </c>
      <c r="H22" s="117"/>
      <c r="I22" s="129">
        <v>30</v>
      </c>
      <c r="J22" s="454">
        <f t="shared" ref="J22:J32" si="3">SUM(F22+I22)</f>
        <v>488</v>
      </c>
      <c r="K22" s="129">
        <v>6</v>
      </c>
    </row>
    <row r="23" spans="1:11" s="75" customFormat="1" ht="20.100000000000001" customHeight="1" x14ac:dyDescent="0.2">
      <c r="A23" s="431" t="str">
        <f>'MATCH DETAILS'!B7</f>
        <v>Bracknell A.C.</v>
      </c>
      <c r="B23" s="431">
        <f>'BOYS SCORE SHEETS'!U1110</f>
        <v>230.5</v>
      </c>
      <c r="C23" s="431">
        <f>IF(B23=0,0,RANK(B23,B21:B32,0))</f>
        <v>2</v>
      </c>
      <c r="D23" s="35"/>
      <c r="E23" s="431" t="str">
        <f>'MATCH DETAILS'!B7</f>
        <v>Bracknell A.C.</v>
      </c>
      <c r="F23" s="453">
        <f t="shared" ref="F23:F32" si="4">B8+F8+B23</f>
        <v>592.5</v>
      </c>
      <c r="G23" s="431">
        <f>IF(F23=0,0,RANK(F23,F21:F32,0))</f>
        <v>3</v>
      </c>
      <c r="H23" s="117"/>
      <c r="I23" s="431">
        <v>35</v>
      </c>
      <c r="J23" s="454">
        <f t="shared" si="3"/>
        <v>627.5</v>
      </c>
      <c r="K23" s="431">
        <v>3</v>
      </c>
    </row>
    <row r="24" spans="1:11" s="75" customFormat="1" ht="20.100000000000001" customHeight="1" x14ac:dyDescent="0.2">
      <c r="A24" s="431" t="str">
        <f>'MATCH DETAILS'!B8</f>
        <v>Camberley and District A.C.</v>
      </c>
      <c r="B24" s="431">
        <f>'BOYS SCORE SHEETS'!V1110</f>
        <v>232</v>
      </c>
      <c r="C24" s="431">
        <f>IF(B24=0,0,RANK(B24,B21:B32,0))</f>
        <v>1</v>
      </c>
      <c r="D24" s="35"/>
      <c r="E24" s="431" t="str">
        <f>'MATCH DETAILS'!B8</f>
        <v>Camberley and District A.C.</v>
      </c>
      <c r="F24" s="453">
        <f t="shared" si="4"/>
        <v>594</v>
      </c>
      <c r="G24" s="431">
        <f>IF(F24=0,0,RANK(F24,F21:F32,0))</f>
        <v>2</v>
      </c>
      <c r="H24" s="117"/>
      <c r="I24" s="431">
        <v>35</v>
      </c>
      <c r="J24" s="454">
        <f t="shared" si="3"/>
        <v>629</v>
      </c>
      <c r="K24" s="431">
        <v>2</v>
      </c>
    </row>
    <row r="25" spans="1:11" s="75" customFormat="1" ht="20.100000000000001" customHeight="1" x14ac:dyDescent="0.2">
      <c r="A25" s="431" t="str">
        <f>'MATCH DETAILS'!B9</f>
        <v>Guildford and Godalming A.C.</v>
      </c>
      <c r="B25" s="431">
        <f>'BOYS SCORE SHEETS'!W1110</f>
        <v>59</v>
      </c>
      <c r="C25" s="431">
        <f>IF(B25=0,0,RANK(B25,B21:B32,0))</f>
        <v>8</v>
      </c>
      <c r="D25" s="35"/>
      <c r="E25" s="431" t="str">
        <f>'MATCH DETAILS'!B9</f>
        <v>Guildford and Godalming A.C.</v>
      </c>
      <c r="F25" s="453">
        <f t="shared" si="4"/>
        <v>247</v>
      </c>
      <c r="G25" s="431">
        <f>IF(F25=0,0,RANK(F25,F21:F32,0))</f>
        <v>9</v>
      </c>
      <c r="H25" s="117"/>
      <c r="I25" s="431">
        <v>5</v>
      </c>
      <c r="J25" s="454">
        <f t="shared" si="3"/>
        <v>252</v>
      </c>
      <c r="K25" s="431">
        <v>9</v>
      </c>
    </row>
    <row r="26" spans="1:11" s="75" customFormat="1" ht="20.100000000000001" customHeight="1" x14ac:dyDescent="0.2">
      <c r="A26" s="431" t="str">
        <f>'MATCH DETAILS'!B10</f>
        <v>Hillingdon A.C.</v>
      </c>
      <c r="B26" s="431">
        <f>'BOYS SCORE SHEETS'!X1110</f>
        <v>210.5</v>
      </c>
      <c r="C26" s="431">
        <f>IF(B26=0,0,RANK(B26,B21:B32,0))</f>
        <v>4</v>
      </c>
      <c r="D26" s="35"/>
      <c r="E26" s="431" t="str">
        <f>'MATCH DETAILS'!B10</f>
        <v>Hillingdon A.C.</v>
      </c>
      <c r="F26" s="453">
        <f t="shared" si="4"/>
        <v>537.5</v>
      </c>
      <c r="G26" s="431">
        <f>IF(F26=0,0,RANK(F26,F21:F32,0))</f>
        <v>4</v>
      </c>
      <c r="H26" s="117"/>
      <c r="I26" s="431">
        <v>35</v>
      </c>
      <c r="J26" s="454">
        <f t="shared" si="3"/>
        <v>572.5</v>
      </c>
      <c r="K26" s="431">
        <v>4</v>
      </c>
    </row>
    <row r="27" spans="1:11" s="75" customFormat="1" ht="20.100000000000001" customHeight="1" x14ac:dyDescent="0.2">
      <c r="A27" s="431" t="str">
        <f>'MATCH DETAILS'!B11</f>
        <v>Maidenhead A.C.</v>
      </c>
      <c r="B27" s="431">
        <f>'BOYS SCORE SHEETS'!Y1110</f>
        <v>32</v>
      </c>
      <c r="C27" s="431">
        <f>IF(B27=0,0,RANK(B27,B21:B32,0))</f>
        <v>9</v>
      </c>
      <c r="D27" s="35"/>
      <c r="E27" s="431" t="str">
        <f>'MATCH DETAILS'!B11</f>
        <v>Maidenhead A.C.</v>
      </c>
      <c r="F27" s="453">
        <f t="shared" si="4"/>
        <v>256.5</v>
      </c>
      <c r="G27" s="431">
        <f>IF(F27=0,0,RANK(F27,F21:F32,0))</f>
        <v>8</v>
      </c>
      <c r="H27" s="117"/>
      <c r="I27" s="431">
        <v>30</v>
      </c>
      <c r="J27" s="454">
        <f t="shared" si="3"/>
        <v>286.5</v>
      </c>
      <c r="K27" s="431">
        <v>8</v>
      </c>
    </row>
    <row r="28" spans="1:11" s="75" customFormat="1" ht="20.100000000000001" customHeight="1" x14ac:dyDescent="0.2">
      <c r="A28" s="431" t="str">
        <f>'MATCH DETAILS'!B12</f>
        <v>Reading A.C.</v>
      </c>
      <c r="B28" s="431">
        <f>'BOYS SCORE SHEETS'!Z1110</f>
        <v>219</v>
      </c>
      <c r="C28" s="431">
        <f>IF(B28=0,0,RANK(B28,B21:B32,0))</f>
        <v>3</v>
      </c>
      <c r="D28" s="35"/>
      <c r="E28" s="431" t="str">
        <f>'MATCH DETAILS'!B12</f>
        <v>Reading A.C.</v>
      </c>
      <c r="F28" s="453">
        <f t="shared" si="4"/>
        <v>648.5</v>
      </c>
      <c r="G28" s="431">
        <f>IF(F28=0,0,RANK(F28,F21:F32,0))</f>
        <v>1</v>
      </c>
      <c r="H28" s="117"/>
      <c r="I28" s="129">
        <v>35</v>
      </c>
      <c r="J28" s="454">
        <f t="shared" si="3"/>
        <v>683.5</v>
      </c>
      <c r="K28" s="129">
        <v>1</v>
      </c>
    </row>
    <row r="29" spans="1:11" s="75" customFormat="1" ht="20.100000000000001" customHeight="1" x14ac:dyDescent="0.2">
      <c r="A29" s="431" t="str">
        <f>'MATCH DETAILS'!B13</f>
        <v>Windsor, Slough, Eton and Hounslow A.C.</v>
      </c>
      <c r="B29" s="431">
        <f>'BOYS SCORE SHEETS'!AA1110</f>
        <v>99</v>
      </c>
      <c r="C29" s="431">
        <f>IF(B29=0,0,RANK(B29,B19:B30,0))</f>
        <v>7</v>
      </c>
      <c r="D29" s="35"/>
      <c r="E29" s="431" t="str">
        <f>'MATCH DETAILS'!B13</f>
        <v>Windsor, Slough, Eton and Hounslow A.C.</v>
      </c>
      <c r="F29" s="453">
        <f t="shared" si="4"/>
        <v>483</v>
      </c>
      <c r="G29" s="431">
        <f>IF(F29=0,0,RANK(F29,F19:F30,0))</f>
        <v>5</v>
      </c>
      <c r="H29" s="117"/>
      <c r="I29" s="129">
        <v>35</v>
      </c>
      <c r="J29" s="454">
        <f t="shared" si="3"/>
        <v>518</v>
      </c>
      <c r="K29" s="129">
        <v>5</v>
      </c>
    </row>
    <row r="30" spans="1:11" s="75" customFormat="1" ht="20.100000000000001" customHeight="1" x14ac:dyDescent="0.2">
      <c r="A30" s="354" t="str">
        <f>'MATCH DETAILS'!B14</f>
        <v>No Team</v>
      </c>
      <c r="B30" s="354">
        <f>'BOYS SCORE SHEETS'!AB1110</f>
        <v>0</v>
      </c>
      <c r="C30" s="354">
        <f>IF(B30=0,0,RANK(B30,B19:B30,0))</f>
        <v>0</v>
      </c>
      <c r="D30" s="35"/>
      <c r="E30" s="354" t="str">
        <f>'MATCH DETAILS'!B14</f>
        <v>No Team</v>
      </c>
      <c r="F30" s="455">
        <f>B15+F15+B30</f>
        <v>0</v>
      </c>
      <c r="G30" s="354">
        <f>IF(F30=0,0,RANK(F30,F19:F30,0))</f>
        <v>0</v>
      </c>
      <c r="H30" s="117"/>
      <c r="I30" s="354"/>
      <c r="J30" s="455">
        <f t="shared" si="3"/>
        <v>0</v>
      </c>
      <c r="K30" s="354"/>
    </row>
    <row r="31" spans="1:11" s="75" customFormat="1" ht="20.100000000000001" customHeight="1" x14ac:dyDescent="0.2">
      <c r="A31" s="354" t="str">
        <f>'MATCH DETAILS'!B15</f>
        <v>No Team</v>
      </c>
      <c r="B31" s="354">
        <f>'BOYS SCORE SHEETS'!AC1110</f>
        <v>0</v>
      </c>
      <c r="C31" s="354">
        <f>IF(B31=0,0,RANK(B31,B21:B32,0))</f>
        <v>0</v>
      </c>
      <c r="D31" s="35"/>
      <c r="E31" s="354" t="str">
        <f>'MATCH DETAILS'!B15</f>
        <v>No Team</v>
      </c>
      <c r="F31" s="455">
        <f t="shared" si="4"/>
        <v>0</v>
      </c>
      <c r="G31" s="354">
        <f>IF(F31=0,0,RANK(F31,F21:F32,0))</f>
        <v>0</v>
      </c>
      <c r="H31" s="117"/>
      <c r="I31" s="354"/>
      <c r="J31" s="455">
        <f t="shared" si="3"/>
        <v>0</v>
      </c>
      <c r="K31" s="354"/>
    </row>
    <row r="32" spans="1:11" s="75" customFormat="1" ht="20.100000000000001" customHeight="1" x14ac:dyDescent="0.2">
      <c r="A32" s="354" t="str">
        <f>'MATCH DETAILS'!B16</f>
        <v>No Team</v>
      </c>
      <c r="B32" s="354">
        <f>'BOYS SCORE SHEETS'!AD1110</f>
        <v>0</v>
      </c>
      <c r="C32" s="354">
        <f>IF(B32=0,0,RANK(B32,B21:B32,0))</f>
        <v>0</v>
      </c>
      <c r="D32" s="35"/>
      <c r="E32" s="354" t="str">
        <f>'MATCH DETAILS'!B16</f>
        <v>No Team</v>
      </c>
      <c r="F32" s="455">
        <f t="shared" si="4"/>
        <v>0</v>
      </c>
      <c r="G32" s="354">
        <f>IF(F32=0,0,RANK(F32,F21:F32,0))</f>
        <v>0</v>
      </c>
      <c r="H32" s="117"/>
      <c r="I32" s="354"/>
      <c r="J32" s="455">
        <f t="shared" si="3"/>
        <v>0</v>
      </c>
      <c r="K32" s="354"/>
    </row>
    <row r="33" spans="4:7" s="75" customFormat="1" ht="20.100000000000001" customHeight="1" x14ac:dyDescent="0.2">
      <c r="D33" s="282"/>
      <c r="E33" s="91"/>
      <c r="F33" s="91"/>
      <c r="G33" s="91"/>
    </row>
    <row r="34" spans="4:7" s="75" customFormat="1" ht="20.100000000000001" customHeight="1" x14ac:dyDescent="0.2">
      <c r="D34" s="282"/>
      <c r="E34" s="91"/>
      <c r="F34" s="91"/>
      <c r="G34" s="91"/>
    </row>
    <row r="35" spans="4:7" s="75" customFormat="1" ht="20.100000000000001" customHeight="1" x14ac:dyDescent="0.2">
      <c r="D35" s="282"/>
      <c r="E35" s="91"/>
      <c r="F35" s="91"/>
      <c r="G35" s="91"/>
    </row>
  </sheetData>
  <mergeCells count="8">
    <mergeCell ref="E19:G19"/>
    <mergeCell ref="A19:C19"/>
    <mergeCell ref="A1:G1"/>
    <mergeCell ref="E4:G4"/>
    <mergeCell ref="F2:G2"/>
    <mergeCell ref="A2:B2"/>
    <mergeCell ref="C2:E2"/>
    <mergeCell ref="A4:C4"/>
  </mergeCells>
  <phoneticPr fontId="9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0" fitToHeight="0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"/>
  <dimension ref="A1:AB26"/>
  <sheetViews>
    <sheetView zoomScale="75" zoomScaleNormal="75" workbookViewId="0">
      <selection activeCell="A10" sqref="A10:A19"/>
    </sheetView>
  </sheetViews>
  <sheetFormatPr defaultRowHeight="24.95" customHeight="1" x14ac:dyDescent="0.2"/>
  <cols>
    <col min="1" max="1" width="27.7109375" style="19" customWidth="1"/>
    <col min="2" max="2" width="90.85546875" style="16" customWidth="1"/>
    <col min="3" max="3" width="9.140625" style="16"/>
    <col min="4" max="4" width="11.5703125" style="16" customWidth="1"/>
    <col min="5" max="5" width="12.85546875" style="16" customWidth="1"/>
    <col min="6" max="6" width="11.85546875" style="16" customWidth="1"/>
    <col min="7" max="7" width="19" style="16" customWidth="1"/>
    <col min="8" max="8" width="12.5703125" style="16" customWidth="1"/>
    <col min="9" max="15" width="9.140625" style="16"/>
    <col min="16" max="16" width="6.140625" style="16" customWidth="1"/>
    <col min="17" max="17" width="9.85546875" style="16" customWidth="1"/>
    <col min="18" max="16384" width="9.140625" style="16"/>
  </cols>
  <sheetData>
    <row r="1" spans="1:28" ht="40.5" customHeight="1" x14ac:dyDescent="0.2">
      <c r="A1" s="14" t="s">
        <v>20</v>
      </c>
      <c r="B1" s="15" t="s">
        <v>21</v>
      </c>
    </row>
    <row r="2" spans="1:28" ht="24.95" customHeight="1" x14ac:dyDescent="0.2">
      <c r="A2" s="17" t="s">
        <v>22</v>
      </c>
      <c r="B2" s="295" t="s">
        <v>336</v>
      </c>
    </row>
    <row r="3" spans="1:28" ht="24.95" customHeight="1" x14ac:dyDescent="0.2">
      <c r="A3" s="559"/>
      <c r="B3" s="559"/>
    </row>
    <row r="4" spans="1:28" ht="24.95" customHeight="1" x14ac:dyDescent="0.2">
      <c r="A4" s="17" t="s">
        <v>28</v>
      </c>
      <c r="B4" s="295" t="s">
        <v>337</v>
      </c>
    </row>
    <row r="5" spans="1:28" ht="24.95" customHeight="1" x14ac:dyDescent="0.2">
      <c r="A5" s="17" t="s">
        <v>23</v>
      </c>
      <c r="B5" s="295" t="s">
        <v>337</v>
      </c>
    </row>
    <row r="6" spans="1:28" ht="24.95" customHeight="1" x14ac:dyDescent="0.2">
      <c r="A6" s="17" t="s">
        <v>24</v>
      </c>
      <c r="B6" s="295" t="s">
        <v>337</v>
      </c>
    </row>
    <row r="7" spans="1:28" ht="24.95" customHeight="1" x14ac:dyDescent="0.2">
      <c r="A7" s="17" t="s">
        <v>25</v>
      </c>
      <c r="B7" s="295" t="s">
        <v>337</v>
      </c>
    </row>
    <row r="8" spans="1:28" ht="24.95" customHeight="1" x14ac:dyDescent="0.2">
      <c r="A8" s="17" t="s">
        <v>26</v>
      </c>
      <c r="B8" s="295" t="s">
        <v>337</v>
      </c>
    </row>
    <row r="9" spans="1:28" ht="92.25" customHeight="1" x14ac:dyDescent="0.2">
      <c r="A9" s="21"/>
      <c r="B9" s="107" t="s">
        <v>338</v>
      </c>
      <c r="D9" s="44"/>
      <c r="E9" s="44"/>
      <c r="F9" s="44"/>
      <c r="G9" s="44"/>
      <c r="H9" s="44"/>
      <c r="Q9" s="300" t="s">
        <v>346</v>
      </c>
    </row>
    <row r="10" spans="1:28" ht="24.95" customHeight="1" x14ac:dyDescent="0.2">
      <c r="A10" s="562" t="s">
        <v>88</v>
      </c>
      <c r="B10" s="18" t="s">
        <v>27</v>
      </c>
      <c r="D10" s="45"/>
      <c r="E10" s="46"/>
      <c r="F10" s="47"/>
      <c r="G10" s="47"/>
      <c r="H10" s="47"/>
    </row>
    <row r="11" spans="1:28" ht="47.25" customHeight="1" x14ac:dyDescent="0.2">
      <c r="A11" s="562"/>
      <c r="B11" s="134" t="s">
        <v>340</v>
      </c>
      <c r="D11" s="10" t="s">
        <v>0</v>
      </c>
      <c r="E11" s="564" t="s">
        <v>58</v>
      </c>
      <c r="F11" s="564"/>
      <c r="G11" s="564"/>
      <c r="H11" s="564"/>
      <c r="I11" s="564"/>
      <c r="J11" s="564"/>
      <c r="K11" s="20"/>
      <c r="L11" s="48"/>
      <c r="M11" s="48"/>
      <c r="N11" s="48"/>
      <c r="O11" s="48"/>
      <c r="P11" s="48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</row>
    <row r="12" spans="1:28" ht="24.95" customHeight="1" x14ac:dyDescent="0.2">
      <c r="A12" s="562"/>
      <c r="B12" s="560" t="s">
        <v>339</v>
      </c>
      <c r="D12" s="8">
        <v>1</v>
      </c>
      <c r="E12" s="71" t="s">
        <v>10</v>
      </c>
      <c r="F12" s="116">
        <v>13</v>
      </c>
      <c r="G12" s="70" t="s">
        <v>59</v>
      </c>
      <c r="H12" s="70" t="s">
        <v>60</v>
      </c>
      <c r="I12" s="70" t="s">
        <v>61</v>
      </c>
      <c r="J12" s="11" t="s">
        <v>79</v>
      </c>
      <c r="K12" s="7"/>
      <c r="L12" s="50"/>
      <c r="M12" s="51"/>
      <c r="N12" s="26"/>
      <c r="O12" s="26"/>
      <c r="P12" s="2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</row>
    <row r="13" spans="1:28" ht="24.95" customHeight="1" x14ac:dyDescent="0.2">
      <c r="A13" s="562"/>
      <c r="B13" s="561"/>
      <c r="D13" s="8">
        <v>2</v>
      </c>
      <c r="E13" s="31" t="s">
        <v>54</v>
      </c>
      <c r="F13" s="43"/>
      <c r="G13" s="72"/>
      <c r="H13" s="72"/>
      <c r="I13" s="73" t="str">
        <f t="shared" ref="I13:I18" si="0">IF(F13="","",IF($Y$92="F"," ",IF($Y$92="T",IF(F13&lt;=$R$92,"G1",IF(F13&lt;=$T$92,"G2",IF(F13&lt;=$V$92,"G3",IF(F13&lt;=$X$92,"G4","")))))))</f>
        <v/>
      </c>
      <c r="J13" s="72"/>
      <c r="K13" s="7"/>
      <c r="L13" s="50"/>
      <c r="M13" s="51"/>
      <c r="N13" s="26"/>
      <c r="O13" s="26"/>
      <c r="P13" s="297" t="s">
        <v>343</v>
      </c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49"/>
    </row>
    <row r="14" spans="1:28" ht="24.95" customHeight="1" x14ac:dyDescent="0.2">
      <c r="A14" s="562"/>
      <c r="B14" s="565" t="s">
        <v>52</v>
      </c>
      <c r="D14" s="8">
        <v>3</v>
      </c>
      <c r="E14" s="31" t="s">
        <v>29</v>
      </c>
      <c r="F14" s="43"/>
      <c r="G14" s="72"/>
      <c r="H14" s="72"/>
      <c r="I14" s="73" t="str">
        <f t="shared" si="0"/>
        <v/>
      </c>
      <c r="J14" s="72"/>
      <c r="K14" s="7"/>
      <c r="L14" s="50"/>
      <c r="M14" s="7"/>
      <c r="N14" s="26"/>
      <c r="O14" s="26"/>
      <c r="P14" s="2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28" ht="24.95" customHeight="1" x14ac:dyDescent="0.2">
      <c r="A15" s="562"/>
      <c r="B15" s="566"/>
      <c r="D15" s="8">
        <v>4</v>
      </c>
      <c r="E15" s="31" t="s">
        <v>55</v>
      </c>
      <c r="F15" s="43"/>
      <c r="G15" s="72"/>
      <c r="H15" s="72"/>
      <c r="I15" s="73" t="str">
        <f t="shared" si="0"/>
        <v/>
      </c>
      <c r="J15" s="72"/>
      <c r="K15" s="7"/>
      <c r="L15" s="50"/>
      <c r="M15" s="7"/>
      <c r="N15" s="26"/>
      <c r="O15" s="26"/>
      <c r="P15" s="2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28" ht="24.95" customHeight="1" x14ac:dyDescent="0.2">
      <c r="A16" s="562"/>
      <c r="B16" s="567" t="s">
        <v>87</v>
      </c>
      <c r="D16" s="8">
        <v>5</v>
      </c>
      <c r="E16" s="31" t="s">
        <v>56</v>
      </c>
      <c r="F16" s="43"/>
      <c r="G16" s="72"/>
      <c r="H16" s="72"/>
      <c r="I16" s="73" t="str">
        <f t="shared" si="0"/>
        <v/>
      </c>
      <c r="J16" s="72"/>
      <c r="K16" s="7"/>
      <c r="L16" s="50"/>
      <c r="M16" s="7"/>
      <c r="N16" s="26"/>
      <c r="O16" s="26"/>
      <c r="P16" s="2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24.95" customHeight="1" x14ac:dyDescent="0.2">
      <c r="A17" s="562"/>
      <c r="B17" s="568"/>
      <c r="D17" s="8">
        <v>6</v>
      </c>
      <c r="E17" s="31" t="s">
        <v>1</v>
      </c>
      <c r="F17" s="43"/>
      <c r="G17" s="72"/>
      <c r="H17" s="72"/>
      <c r="I17" s="73" t="str">
        <f t="shared" si="0"/>
        <v/>
      </c>
      <c r="J17" s="72"/>
      <c r="K17" s="7"/>
      <c r="L17" s="50"/>
      <c r="M17" s="7"/>
      <c r="N17" s="26"/>
      <c r="O17" s="26"/>
      <c r="P17" s="2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24.95" customHeight="1" x14ac:dyDescent="0.2">
      <c r="A18" s="562"/>
      <c r="B18" s="568"/>
      <c r="D18" s="8">
        <v>7</v>
      </c>
      <c r="E18" s="31" t="s">
        <v>30</v>
      </c>
      <c r="F18" s="43"/>
      <c r="G18" s="72"/>
      <c r="H18" s="72"/>
      <c r="I18" s="73" t="str">
        <f t="shared" si="0"/>
        <v/>
      </c>
      <c r="J18" s="72"/>
      <c r="K18" s="7"/>
      <c r="L18" s="50"/>
      <c r="M18" s="7"/>
      <c r="N18" s="26"/>
      <c r="O18" s="26"/>
      <c r="P18" s="2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ht="24.95" customHeight="1" x14ac:dyDescent="0.2">
      <c r="A19" s="562"/>
      <c r="B19" s="569"/>
      <c r="D19" s="44"/>
      <c r="E19" s="44"/>
      <c r="F19" s="44"/>
      <c r="G19" s="44"/>
      <c r="H19" s="44"/>
    </row>
    <row r="20" spans="1:28" ht="24.95" customHeight="1" x14ac:dyDescent="0.2">
      <c r="A20" s="22"/>
      <c r="B20" s="23"/>
      <c r="D20" s="44"/>
      <c r="E20" s="44"/>
      <c r="F20" s="44"/>
      <c r="G20" s="44"/>
      <c r="H20" s="44"/>
    </row>
    <row r="21" spans="1:28" ht="24.95" customHeight="1" x14ac:dyDescent="0.2">
      <c r="A21" s="17" t="s">
        <v>341</v>
      </c>
      <c r="B21" s="295" t="s">
        <v>342</v>
      </c>
    </row>
    <row r="22" spans="1:28" ht="24.95" customHeight="1" x14ac:dyDescent="0.2">
      <c r="A22" s="17"/>
      <c r="B22" s="18"/>
    </row>
    <row r="23" spans="1:28" ht="24.95" customHeight="1" x14ac:dyDescent="0.2">
      <c r="A23" s="562" t="s">
        <v>93</v>
      </c>
      <c r="B23" s="563" t="s">
        <v>94</v>
      </c>
    </row>
    <row r="24" spans="1:28" ht="24.95" customHeight="1" x14ac:dyDescent="0.2">
      <c r="A24" s="562"/>
      <c r="B24" s="563"/>
    </row>
    <row r="26" spans="1:28" ht="18" x14ac:dyDescent="0.2"/>
  </sheetData>
  <mergeCells count="8">
    <mergeCell ref="A3:B3"/>
    <mergeCell ref="B12:B13"/>
    <mergeCell ref="A23:A24"/>
    <mergeCell ref="B23:B24"/>
    <mergeCell ref="E11:J11"/>
    <mergeCell ref="B14:B15"/>
    <mergeCell ref="B16:B19"/>
    <mergeCell ref="A10:A19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DD1268"/>
  <sheetViews>
    <sheetView zoomScale="70" zoomScaleNormal="70" workbookViewId="0">
      <pane xSplit="4" ySplit="4" topLeftCell="E194" activePane="bottomRight" state="frozen"/>
      <selection pane="topRight" activeCell="E1" sqref="E1"/>
      <selection pane="bottomLeft" activeCell="A5" sqref="A5"/>
      <selection pane="bottomRight" activeCell="G335" sqref="G335"/>
    </sheetView>
  </sheetViews>
  <sheetFormatPr defaultRowHeight="13.15" customHeight="1" x14ac:dyDescent="0.25"/>
  <cols>
    <col min="1" max="1" width="12.7109375" style="117" customWidth="1"/>
    <col min="2" max="2" width="4" style="117" customWidth="1"/>
    <col min="3" max="3" width="1.7109375" style="117" customWidth="1"/>
    <col min="4" max="4" width="3.140625" style="117" customWidth="1"/>
    <col min="5" max="6" width="7.7109375" style="34" customWidth="1"/>
    <col min="7" max="7" width="12.7109375" style="68" customWidth="1"/>
    <col min="8" max="8" width="40.7109375" style="54" customWidth="1"/>
    <col min="9" max="9" width="49" style="133" customWidth="1"/>
    <col min="10" max="10" width="36.7109375" style="133" customWidth="1"/>
    <col min="11" max="12" width="8.7109375" style="33" customWidth="1"/>
    <col min="13" max="13" width="3.7109375" style="26" customWidth="1"/>
    <col min="14" max="14" width="4" style="54" customWidth="1"/>
    <col min="15" max="15" width="6.7109375" style="54" customWidth="1"/>
    <col min="16" max="17" width="11.7109375" style="35" customWidth="1"/>
    <col min="18" max="18" width="3.85546875" style="32" customWidth="1"/>
    <col min="19" max="30" width="10.7109375" style="32" hidden="1" customWidth="1"/>
    <col min="31" max="31" width="11" style="32" customWidth="1"/>
    <col min="32" max="32" width="27.7109375" style="33" customWidth="1"/>
    <col min="33" max="34" width="4.7109375" style="3" customWidth="1"/>
    <col min="35" max="35" width="20.7109375" style="3" customWidth="1"/>
    <col min="36" max="37" width="4.7109375" style="3" customWidth="1"/>
    <col min="38" max="38" width="20.7109375" style="3" customWidth="1"/>
    <col min="39" max="40" width="4.7109375" style="3" customWidth="1"/>
    <col min="41" max="41" width="20.7109375" style="3" customWidth="1"/>
    <col min="42" max="43" width="4.7109375" style="3" customWidth="1"/>
    <col min="44" max="44" width="20.7109375" style="3" customWidth="1"/>
    <col min="45" max="46" width="4.7109375" style="3" customWidth="1"/>
    <col min="47" max="47" width="20.7109375" style="3" customWidth="1"/>
    <col min="48" max="49" width="4.7109375" style="3" customWidth="1"/>
    <col min="50" max="50" width="20.7109375" style="3" customWidth="1"/>
    <col min="51" max="52" width="4.7109375" style="3" customWidth="1"/>
    <col min="53" max="53" width="20.7109375" style="3" customWidth="1"/>
    <col min="54" max="55" width="4.7109375" style="3" customWidth="1"/>
    <col min="56" max="56" width="20.7109375" style="3" customWidth="1"/>
    <col min="57" max="57" width="16.28515625" style="3" customWidth="1"/>
    <col min="58" max="58" width="4.7109375" style="3" customWidth="1"/>
    <col min="59" max="59" width="20.7109375" style="3" customWidth="1"/>
    <col min="60" max="60" width="4.7109375" style="3" customWidth="1"/>
    <col min="61" max="61" width="20.7109375" style="3" customWidth="1"/>
    <col min="62" max="62" width="4.7109375" style="3" customWidth="1"/>
    <col min="63" max="63" width="20.7109375" style="3" customWidth="1"/>
    <col min="64" max="64" width="4.7109375" style="3" customWidth="1"/>
    <col min="65" max="65" width="20.7109375" style="3" customWidth="1"/>
    <col min="66" max="66" width="4.7109375" style="3" customWidth="1"/>
    <col min="67" max="68" width="50.7109375" style="3" customWidth="1"/>
    <col min="69" max="72" width="8.7109375" style="35" customWidth="1"/>
    <col min="73" max="75" width="10.85546875" style="35" customWidth="1"/>
    <col min="76" max="92" width="8.7109375" style="39" customWidth="1"/>
    <col min="93" max="93" width="9.140625" style="108"/>
    <col min="94" max="94" width="27.85546875" style="108" customWidth="1"/>
    <col min="95" max="96" width="9.7109375" style="108" customWidth="1"/>
    <col min="97" max="97" width="12.42578125" style="108" customWidth="1"/>
    <col min="98" max="99" width="9.7109375" style="1" customWidth="1"/>
    <col min="100" max="100" width="13" style="1" customWidth="1"/>
    <col min="101" max="102" width="9.7109375" style="1" customWidth="1"/>
    <col min="103" max="103" width="13" style="1" customWidth="1"/>
    <col min="104" max="105" width="9.7109375" style="1" customWidth="1"/>
    <col min="106" max="106" width="13" style="1" customWidth="1"/>
    <col min="107" max="107" width="3.5703125" style="1" customWidth="1"/>
    <col min="108" max="16384" width="9.140625" style="1"/>
  </cols>
  <sheetData>
    <row r="1" spans="1:97" ht="33" customHeight="1" x14ac:dyDescent="0.25">
      <c r="A1" s="117" t="s">
        <v>97</v>
      </c>
      <c r="B1" s="129"/>
      <c r="C1" s="129"/>
      <c r="D1" s="129"/>
      <c r="E1" s="488" t="str">
        <f>'MATCH DETAILS'!A1</f>
        <v>ALDER VALLEY BOYS LEAGUE 2018</v>
      </c>
      <c r="F1" s="488"/>
      <c r="G1" s="488"/>
      <c r="H1" s="488"/>
      <c r="I1" s="488"/>
      <c r="J1" s="488"/>
      <c r="K1" s="488"/>
      <c r="L1" s="488"/>
      <c r="M1" s="123"/>
      <c r="N1" s="461" t="s">
        <v>83</v>
      </c>
      <c r="O1" s="461"/>
      <c r="P1" s="483" t="s">
        <v>171</v>
      </c>
      <c r="Q1" s="483" t="s">
        <v>172</v>
      </c>
      <c r="R1" s="26"/>
      <c r="S1" s="482" t="str">
        <f>'MATCH DETAILS'!B5</f>
        <v>Aldershot, Farnham and District A.C.</v>
      </c>
      <c r="T1" s="482" t="str">
        <f>'MATCH DETAILS'!B6</f>
        <v>Basingstoke and Mid Hants A.C.</v>
      </c>
      <c r="U1" s="482" t="str">
        <f>'MATCH DETAILS'!B7</f>
        <v>Bracknell A.C.</v>
      </c>
      <c r="V1" s="482" t="str">
        <f>'MATCH DETAILS'!B8</f>
        <v>Camberley and District A.C.</v>
      </c>
      <c r="W1" s="482" t="str">
        <f>'MATCH DETAILS'!B9</f>
        <v>Guildford and Godalming A.C.</v>
      </c>
      <c r="X1" s="482" t="str">
        <f>'MATCH DETAILS'!B10</f>
        <v>Hillingdon A.C.</v>
      </c>
      <c r="Y1" s="482" t="str">
        <f>'MATCH DETAILS'!B11</f>
        <v>Maidenhead A.C.</v>
      </c>
      <c r="Z1" s="482" t="str">
        <f>'MATCH DETAILS'!B12</f>
        <v>Reading A.C.</v>
      </c>
      <c r="AA1" s="482" t="str">
        <f>'MATCH DETAILS'!B13</f>
        <v>Windsor, Slough, Eton and Hounslow A.C.</v>
      </c>
      <c r="AB1" s="482" t="str">
        <f>'MATCH DETAILS'!B14</f>
        <v>No Team</v>
      </c>
      <c r="AC1" s="482" t="str">
        <f>'MATCH DETAILS'!B15</f>
        <v>No Team</v>
      </c>
      <c r="AD1" s="482" t="str">
        <f>'MATCH DETAILS'!B16</f>
        <v>No Team</v>
      </c>
      <c r="AE1" s="272" t="s">
        <v>331</v>
      </c>
      <c r="AF1" s="272"/>
      <c r="AG1" s="273"/>
      <c r="AH1" s="273"/>
      <c r="AI1" s="273"/>
      <c r="AJ1" s="274"/>
      <c r="BX1" s="38"/>
      <c r="BY1" s="38"/>
      <c r="BZ1" s="38"/>
      <c r="CA1" s="38"/>
      <c r="CB1" s="38"/>
      <c r="CC1" s="38"/>
    </row>
    <row r="2" spans="1:97" s="36" customFormat="1" ht="20.100000000000001" customHeight="1" x14ac:dyDescent="0.25">
      <c r="A2" s="117" t="s">
        <v>97</v>
      </c>
      <c r="B2" s="129"/>
      <c r="C2" s="129"/>
      <c r="D2" s="129"/>
      <c r="E2" s="486" t="s">
        <v>31</v>
      </c>
      <c r="F2" s="486"/>
      <c r="G2" s="485" t="s">
        <v>12</v>
      </c>
      <c r="H2" s="485"/>
      <c r="I2" s="486" t="s">
        <v>11</v>
      </c>
      <c r="J2" s="486"/>
      <c r="K2" s="486"/>
      <c r="L2" s="486"/>
      <c r="M2" s="123"/>
      <c r="N2" s="461"/>
      <c r="O2" s="461"/>
      <c r="P2" s="461"/>
      <c r="Q2" s="461"/>
      <c r="R2" s="26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272" t="s">
        <v>348</v>
      </c>
      <c r="AF2" s="272"/>
      <c r="AG2" s="273"/>
      <c r="AH2" s="273"/>
      <c r="AI2" s="273"/>
      <c r="AJ2" s="274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</row>
    <row r="3" spans="1:97" s="36" customFormat="1" ht="20.100000000000001" customHeight="1" x14ac:dyDescent="0.25">
      <c r="A3" s="117" t="s">
        <v>97</v>
      </c>
      <c r="B3" s="129"/>
      <c r="C3" s="129"/>
      <c r="D3" s="129"/>
      <c r="E3" s="487">
        <v>1</v>
      </c>
      <c r="F3" s="487"/>
      <c r="G3" s="484" t="str">
        <f>'MATCH DETAILS'!B3</f>
        <v>6th May 2018</v>
      </c>
      <c r="H3" s="484"/>
      <c r="I3" s="486" t="str">
        <f>'MATCH DETAILS'!B4</f>
        <v>Hosted by Hillingdon at TVAC Eton</v>
      </c>
      <c r="J3" s="486"/>
      <c r="K3" s="486"/>
      <c r="L3" s="486"/>
      <c r="M3" s="123"/>
      <c r="N3" s="461"/>
      <c r="O3" s="461"/>
      <c r="P3" s="461"/>
      <c r="Q3" s="461"/>
      <c r="R3" s="26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272" t="s">
        <v>332</v>
      </c>
      <c r="AF3" s="272"/>
      <c r="AG3" s="273"/>
      <c r="AH3" s="273"/>
      <c r="AI3" s="273"/>
      <c r="AJ3" s="27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8"/>
      <c r="BY3" s="38"/>
      <c r="BZ3" s="38"/>
      <c r="CA3" s="38"/>
      <c r="CB3" s="38"/>
      <c r="CC3" s="38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</row>
    <row r="4" spans="1:97" ht="20.100000000000001" customHeight="1" x14ac:dyDescent="0.25">
      <c r="A4" s="117" t="s">
        <v>97</v>
      </c>
      <c r="B4" s="129"/>
      <c r="C4" s="129"/>
      <c r="D4" s="129"/>
      <c r="E4" s="40"/>
      <c r="F4" s="40"/>
      <c r="G4" s="40"/>
      <c r="H4" s="40"/>
      <c r="I4" s="8"/>
      <c r="J4" s="8"/>
      <c r="K4" s="8"/>
      <c r="L4" s="8"/>
      <c r="M4" s="123"/>
      <c r="N4" s="53"/>
      <c r="O4" s="53"/>
      <c r="P4" s="50"/>
      <c r="Q4" s="50"/>
      <c r="R4" s="26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BX4" s="38"/>
      <c r="BY4" s="38"/>
      <c r="BZ4" s="38"/>
      <c r="CA4" s="38"/>
      <c r="CB4" s="38"/>
      <c r="CC4" s="38"/>
    </row>
    <row r="5" spans="1:97" ht="20.100000000000001" customHeight="1" x14ac:dyDescent="0.25">
      <c r="A5" s="120" t="s">
        <v>89</v>
      </c>
      <c r="B5" s="40" t="s">
        <v>142</v>
      </c>
      <c r="C5" s="40">
        <v>100</v>
      </c>
      <c r="D5" s="443" t="s">
        <v>0</v>
      </c>
      <c r="E5" s="474" t="s">
        <v>252</v>
      </c>
      <c r="F5" s="474"/>
      <c r="G5" s="474"/>
      <c r="H5" s="474"/>
      <c r="I5" s="442" t="s">
        <v>96</v>
      </c>
      <c r="J5" s="442"/>
      <c r="K5" s="475">
        <f>'MATCH DETAILS'!K3</f>
        <v>12.4</v>
      </c>
      <c r="L5" s="475"/>
      <c r="M5" s="124"/>
      <c r="N5" s="74"/>
      <c r="O5" s="74"/>
      <c r="P5" s="40"/>
      <c r="Q5" s="40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</row>
    <row r="6" spans="1:97" ht="20.100000000000001" customHeight="1" x14ac:dyDescent="0.25">
      <c r="A6" s="120" t="s">
        <v>89</v>
      </c>
      <c r="B6" s="40" t="s">
        <v>142</v>
      </c>
      <c r="C6" s="40">
        <v>100</v>
      </c>
      <c r="D6" s="443" t="s">
        <v>0</v>
      </c>
      <c r="E6" s="437">
        <v>1</v>
      </c>
      <c r="F6" s="438" t="s">
        <v>140</v>
      </c>
      <c r="G6" s="439">
        <v>13.3</v>
      </c>
      <c r="H6" s="440" t="str">
        <f t="shared" ref="H6:H17" si="0">IF(F6=0," ",VLOOKUP(F6,$AG$1114:$AI$1137,3,FALSE))</f>
        <v>Tom Shephard</v>
      </c>
      <c r="I6" s="440" t="str">
        <f t="shared" ref="I6:I17" si="1">IF(F6=0,"",VLOOKUP(F6,$BB$1114:$BD$1137,3,FALSE))</f>
        <v>Basingstoke and Mid Hants A.C.</v>
      </c>
      <c r="J6" s="440" t="str">
        <f t="shared" ref="J6:J17" si="2">IF(F6=0,"",VLOOKUP(F6,$BB$1114:$BE$1137,4,FALSE))</f>
        <v>BMH</v>
      </c>
      <c r="K6" s="437" t="str">
        <f t="shared" ref="K6:K17" si="3">IF(G6="","",IF($DC$1115="F"," ",IF($DC$1115="T",IF(G6&lt;=$CS$1115,"G1",IF(G6&lt;=$CV$1115,"G2",IF(G6&lt;=$CY$1115,"G3",IF(G6&lt;=$DB$1115,"G4","")))))))</f>
        <v>G3</v>
      </c>
      <c r="L6" s="437" t="str">
        <f t="shared" ref="L6:L13" si="4">IF(G6&lt;=BR1115,"AW"," ")</f>
        <v>AW</v>
      </c>
      <c r="M6" s="2"/>
      <c r="N6" s="40" t="str">
        <f>'MATCH DETAILS'!D5</f>
        <v>A</v>
      </c>
      <c r="O6" s="161" t="str">
        <f>'MATCH DETAILS'!E5</f>
        <v>AA</v>
      </c>
      <c r="P6" s="161">
        <f>IF(N6=F6,12)+IF(N6=F7,11)+IF(N6=F8,10)+IF(N6=F9,9)+IF(N6=F10,8)+IF(N6=F11,7)+IF(N6=F12,6)+IF(N6=F13,5)+IF(N6=F14,4)+IF(N6=F15,3)+IF(N6=F16,2)+IF(N6=F17,1)</f>
        <v>6</v>
      </c>
      <c r="Q6" s="40">
        <f>IF(O6=F6,12)+IF(O6=F7,11)+IF(O6=F8,10)+IF(O6=F9,9)+IF(O6=F10,8)+IF(O6=F11,7)+IF(O6=F12,6)+IF(O6=F13,5)+IF(O6=F14,4)+IF(O6=F15,3)+IF(O6=F16,2)+IF(O6=F17,1)</f>
        <v>0</v>
      </c>
      <c r="R6" s="2"/>
      <c r="S6" s="136">
        <f>P6+Q6</f>
        <v>6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5"/>
      <c r="AF6" s="20"/>
      <c r="AI6" s="4"/>
      <c r="AL6" s="4"/>
      <c r="AO6" s="4"/>
      <c r="AR6" s="4"/>
      <c r="AU6" s="4"/>
      <c r="AV6" s="4"/>
      <c r="AW6" s="4"/>
      <c r="AX6" s="4"/>
      <c r="AY6" s="4"/>
      <c r="AZ6" s="4"/>
      <c r="BA6" s="4"/>
      <c r="BD6" s="4"/>
      <c r="BG6" s="4"/>
    </row>
    <row r="7" spans="1:97" ht="20.100000000000001" customHeight="1" x14ac:dyDescent="0.25">
      <c r="A7" s="120" t="s">
        <v>89</v>
      </c>
      <c r="B7" s="40" t="s">
        <v>142</v>
      </c>
      <c r="C7" s="40">
        <v>100</v>
      </c>
      <c r="D7" s="443" t="s">
        <v>0</v>
      </c>
      <c r="E7" s="437">
        <v>2</v>
      </c>
      <c r="F7" s="438" t="s">
        <v>84</v>
      </c>
      <c r="G7" s="439">
        <v>13.8</v>
      </c>
      <c r="H7" s="440" t="str">
        <f t="shared" si="0"/>
        <v>Joseph Caesar</v>
      </c>
      <c r="I7" s="440" t="str">
        <f t="shared" si="1"/>
        <v>Windsor, Slough, Eton and Hounslow A.C.</v>
      </c>
      <c r="J7" s="440" t="str">
        <f t="shared" si="2"/>
        <v>WSEH</v>
      </c>
      <c r="K7" s="437" t="str">
        <f t="shared" si="3"/>
        <v>G4</v>
      </c>
      <c r="L7" s="437" t="str">
        <f t="shared" si="4"/>
        <v>AW</v>
      </c>
      <c r="M7" s="2"/>
      <c r="N7" s="40" t="str">
        <f>'MATCH DETAILS'!D6</f>
        <v>S</v>
      </c>
      <c r="O7" s="161" t="str">
        <f>'MATCH DETAILS'!E6</f>
        <v>SS</v>
      </c>
      <c r="P7" s="161">
        <f>IF(N7=F6,12)+IF(N7=F7,11)+IF(N7=F8,10)+IF(N7=F9,9)+IF(N7=F10,8)+IF(N7=F11,7)+IF(N7=F12,6)+IF(N7=F13,5)+IF(N7=F14,4)+IF(N7=F15,3)+IF(N7=F16,2)+IF(N7=F17,1)</f>
        <v>12</v>
      </c>
      <c r="Q7" s="161">
        <f>IF(O7=F6,12)+IF(O7=F7,11)+IF(O7=F8,10)+IF(O7=F9,9)+IF(O7=F10,8)+IF(O7=F11,7)+IF(O7=F12,6)+IF(O7=F13,5)+IF(O7=F14,4)+IF(O7=F15,3)+IF(O7=F16,2)+IF(O7=F17,1)</f>
        <v>0</v>
      </c>
      <c r="R7" s="2"/>
      <c r="S7" s="136"/>
      <c r="T7" s="136">
        <f>P7+Q7</f>
        <v>12</v>
      </c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2"/>
      <c r="BN7" s="20"/>
      <c r="BO7" s="20"/>
      <c r="BP7" s="20"/>
      <c r="BQ7" s="50"/>
      <c r="BR7" s="60"/>
      <c r="BS7" s="50"/>
      <c r="BT7" s="60"/>
      <c r="BU7" s="50"/>
      <c r="BV7" s="60"/>
      <c r="BW7" s="50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"/>
    </row>
    <row r="8" spans="1:97" ht="20.100000000000001" customHeight="1" x14ac:dyDescent="0.25">
      <c r="A8" s="120" t="s">
        <v>89</v>
      </c>
      <c r="B8" s="40" t="s">
        <v>142</v>
      </c>
      <c r="C8" s="40">
        <v>100</v>
      </c>
      <c r="D8" s="443" t="s">
        <v>0</v>
      </c>
      <c r="E8" s="437">
        <v>3</v>
      </c>
      <c r="F8" s="438" t="s">
        <v>142</v>
      </c>
      <c r="G8" s="439">
        <v>13.9</v>
      </c>
      <c r="H8" s="440" t="str">
        <f t="shared" si="0"/>
        <v>Javier Firma</v>
      </c>
      <c r="I8" s="440" t="str">
        <f t="shared" si="1"/>
        <v>Maidenhead A.C.</v>
      </c>
      <c r="J8" s="440" t="str">
        <f t="shared" si="2"/>
        <v>MAC</v>
      </c>
      <c r="K8" s="437" t="str">
        <f t="shared" si="3"/>
        <v>G4</v>
      </c>
      <c r="L8" s="437" t="str">
        <f t="shared" si="4"/>
        <v>AW</v>
      </c>
      <c r="M8" s="2"/>
      <c r="N8" s="40" t="str">
        <f>'MATCH DETAILS'!D7</f>
        <v>B</v>
      </c>
      <c r="O8" s="161" t="str">
        <f>'MATCH DETAILS'!E7</f>
        <v>BB</v>
      </c>
      <c r="P8" s="161">
        <f>IF(N8=F6,12)+IF(N8=F7,11)+IF(N8=F8,10)+IF(N8=F9,9)+IF(N8=F10,8)+IF(N8=F11,7)+IF(N8=F12,6)+IF(N8=F13,5)+IF(N8=F14,4)+IF(N8=F15,3)+IF(N8=F16,2)+IF(N8=F17,1)</f>
        <v>7</v>
      </c>
      <c r="Q8" s="161">
        <f>IF(O8=F6,12)+IF(O8=F7,11)+IF(O8=F8,10)+IF(O8=F9,9)+IF(O8=F10,8)+IF(O8=F11,7)+IF(O8=F12,6)+IF(O8=F13,5)+IF(O8=F14,4)+IF(O8=F15,3)+IF(O8=F16,2)+IF(O8=F17,1)</f>
        <v>0</v>
      </c>
      <c r="R8" s="2"/>
      <c r="S8" s="136"/>
      <c r="T8" s="136"/>
      <c r="U8" s="136">
        <f>P8+Q8</f>
        <v>7</v>
      </c>
      <c r="V8" s="136"/>
      <c r="W8" s="136"/>
      <c r="X8" s="136"/>
      <c r="Y8" s="136"/>
      <c r="Z8" s="136"/>
      <c r="AA8" s="136"/>
      <c r="AB8" s="136"/>
      <c r="AC8" s="136"/>
      <c r="AD8" s="136"/>
      <c r="AE8" s="2"/>
      <c r="BN8" s="2"/>
      <c r="BO8" s="2"/>
      <c r="BP8" s="2"/>
      <c r="BQ8" s="50"/>
      <c r="BR8" s="50"/>
      <c r="BS8" s="50"/>
      <c r="BT8" s="50"/>
      <c r="BU8" s="50"/>
      <c r="BV8" s="50"/>
      <c r="BW8" s="50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"/>
    </row>
    <row r="9" spans="1:97" ht="20.100000000000001" customHeight="1" x14ac:dyDescent="0.25">
      <c r="A9" s="120" t="s">
        <v>89</v>
      </c>
      <c r="B9" s="40" t="s">
        <v>142</v>
      </c>
      <c r="C9" s="40">
        <v>100</v>
      </c>
      <c r="D9" s="443" t="s">
        <v>0</v>
      </c>
      <c r="E9" s="437">
        <v>4</v>
      </c>
      <c r="F9" s="438" t="s">
        <v>110</v>
      </c>
      <c r="G9" s="439">
        <v>13.9</v>
      </c>
      <c r="H9" s="440" t="str">
        <f t="shared" si="0"/>
        <v>Will Odgers</v>
      </c>
      <c r="I9" s="440" t="str">
        <f t="shared" si="1"/>
        <v>Camberley and District A.C.</v>
      </c>
      <c r="J9" s="440" t="str">
        <f t="shared" si="2"/>
        <v>CDAC</v>
      </c>
      <c r="K9" s="437" t="str">
        <f t="shared" si="3"/>
        <v>G4</v>
      </c>
      <c r="L9" s="437" t="str">
        <f t="shared" si="4"/>
        <v>AW</v>
      </c>
      <c r="M9" s="2"/>
      <c r="N9" s="40" t="str">
        <f>'MATCH DETAILS'!D8</f>
        <v>C</v>
      </c>
      <c r="O9" s="161" t="str">
        <f>'MATCH DETAILS'!E8</f>
        <v>CC</v>
      </c>
      <c r="P9" s="161">
        <f>IF(N9=F6,12)+IF(N9=F7,11)+IF(N9=F8,10)+IF(N9=F9,9)+IF(N9=F10,8)+IF(N9=F11,7)+IF(N9=F12,6)+IF(N9=F13,5)+IF(N9=F14,4)+IF(N9=F15,3)+IF(N9=F16,2)+IF(N9=F17,1)</f>
        <v>9</v>
      </c>
      <c r="Q9" s="161">
        <f>IF(O9=F6,12)+IF(O9=F7,11)+IF(O9=F8,10)+IF(O9=F9,9)+IF(O9=F10,8)+IF(O9=F11,7)+IF(O9=F12,6)+IF(O9=F13,5)+IF(O9=F14,4)+IF(O9=F15,3)+IF(O9=F16,2)+IF(O9=F17,1)</f>
        <v>0</v>
      </c>
      <c r="R9" s="2"/>
      <c r="S9" s="136"/>
      <c r="T9" s="136"/>
      <c r="U9" s="136"/>
      <c r="V9" s="136">
        <f>P9+Q9</f>
        <v>9</v>
      </c>
      <c r="W9" s="136"/>
      <c r="X9" s="136"/>
      <c r="Y9" s="136"/>
      <c r="Z9" s="136"/>
      <c r="AA9" s="136"/>
      <c r="AB9" s="136"/>
      <c r="AC9" s="136"/>
      <c r="AD9" s="136"/>
      <c r="AE9" s="2"/>
      <c r="BN9" s="2"/>
      <c r="BO9" s="2"/>
      <c r="BP9" s="2"/>
      <c r="BQ9" s="50"/>
      <c r="BR9" s="50"/>
      <c r="BS9" s="50"/>
      <c r="BT9" s="50"/>
      <c r="BU9" s="50"/>
      <c r="BV9" s="50"/>
      <c r="BW9" s="50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"/>
    </row>
    <row r="10" spans="1:97" ht="20.100000000000001" customHeight="1" x14ac:dyDescent="0.25">
      <c r="A10" s="120" t="s">
        <v>89</v>
      </c>
      <c r="B10" s="40" t="s">
        <v>142</v>
      </c>
      <c r="C10" s="40">
        <v>100</v>
      </c>
      <c r="D10" s="418" t="s">
        <v>0</v>
      </c>
      <c r="E10" s="437">
        <v>5</v>
      </c>
      <c r="F10" s="438" t="s">
        <v>143</v>
      </c>
      <c r="G10" s="439">
        <v>13.9</v>
      </c>
      <c r="H10" s="440" t="str">
        <f t="shared" si="0"/>
        <v>Reuben Anthony-Deyemo</v>
      </c>
      <c r="I10" s="440" t="str">
        <f t="shared" si="1"/>
        <v>Reading A.C.</v>
      </c>
      <c r="J10" s="440" t="str">
        <f t="shared" si="2"/>
        <v>RAC</v>
      </c>
      <c r="K10" s="437" t="str">
        <f t="shared" si="3"/>
        <v>G4</v>
      </c>
      <c r="L10" s="437" t="str">
        <f t="shared" si="4"/>
        <v>AW</v>
      </c>
      <c r="M10" s="2"/>
      <c r="N10" s="40" t="str">
        <f>'MATCH DETAILS'!D9</f>
        <v>G</v>
      </c>
      <c r="O10" s="161" t="str">
        <f>'MATCH DETAILS'!E9</f>
        <v>GG</v>
      </c>
      <c r="P10" s="161">
        <f>IF(N10=F6,12)+IF(N10=F7,11)+IF(N10=F8,10)+IF(N10=F9,9)+IF(N10=F10,8)+IF(N10=F11,7)+IF(N10=F12,6)+IF(N10=F13,5)+IF(N10=F14,4)+IF(N10=F15,3)+IF(N10=F16,2)+IF(N10=F17,1)</f>
        <v>5</v>
      </c>
      <c r="Q10" s="161">
        <f>IF(O10=F6,12)+IF(O10=F7,11)+IF(O10=F8,10)+IF(O10=F9,9)+IF(O10=F10,8)+IF(O10=F11,7)+IF(O10=F12,6)+IF(O10=F13,5)+IF(O10=F14,4)+IF(O10=F15,3)+IF(O10=F16,2)+IF(O10=F17,1)</f>
        <v>0</v>
      </c>
      <c r="R10" s="2"/>
      <c r="S10" s="136"/>
      <c r="T10" s="136"/>
      <c r="U10" s="136"/>
      <c r="V10" s="136"/>
      <c r="W10" s="136">
        <f>P10+Q10</f>
        <v>5</v>
      </c>
      <c r="X10" s="136"/>
      <c r="Y10" s="136"/>
      <c r="Z10" s="136"/>
      <c r="AA10" s="136"/>
      <c r="AB10" s="136"/>
      <c r="AC10" s="136"/>
      <c r="AD10" s="136"/>
      <c r="AE10" s="2"/>
      <c r="BN10" s="2"/>
      <c r="BO10" s="2"/>
      <c r="BP10" s="2"/>
    </row>
    <row r="11" spans="1:97" ht="20.100000000000001" customHeight="1" x14ac:dyDescent="0.25">
      <c r="A11" s="120" t="s">
        <v>89</v>
      </c>
      <c r="B11" s="40" t="s">
        <v>142</v>
      </c>
      <c r="C11" s="40">
        <v>100</v>
      </c>
      <c r="D11" s="418" t="s">
        <v>0</v>
      </c>
      <c r="E11" s="437">
        <v>6</v>
      </c>
      <c r="F11" s="438" t="s">
        <v>1</v>
      </c>
      <c r="G11" s="439">
        <v>14</v>
      </c>
      <c r="H11" s="440" t="str">
        <f t="shared" si="0"/>
        <v>Nikita Scepunov</v>
      </c>
      <c r="I11" s="440" t="str">
        <f t="shared" si="1"/>
        <v>Bracknell A.C.</v>
      </c>
      <c r="J11" s="440" t="str">
        <f t="shared" si="2"/>
        <v>BAC</v>
      </c>
      <c r="K11" s="437" t="str">
        <f t="shared" si="3"/>
        <v/>
      </c>
      <c r="L11" s="437" t="str">
        <f t="shared" si="4"/>
        <v>AW</v>
      </c>
      <c r="M11" s="2"/>
      <c r="N11" s="40" t="str">
        <f>'MATCH DETAILS'!D10</f>
        <v>H</v>
      </c>
      <c r="O11" s="161" t="str">
        <f>'MATCH DETAILS'!E10</f>
        <v>HH</v>
      </c>
      <c r="P11" s="161">
        <f>IF(N11=F6,12)+IF(N11=F7,11)+IF(N11=F8,10)+IF(N11=F9,9)+IF(N11=F10,8)+IF(N11=F11,7)+IF(N11=F12,6)+IF(N11=F13,5)+IF(N11=F14,4)+IF(N11=F15,3)+IF(N11=F16,2)+IF(N11=F17,1)</f>
        <v>4</v>
      </c>
      <c r="Q11" s="161">
        <f>IF(O11=F6,12)+IF(O11=F7,11)+IF(O11=F8,10)+IF(O11=F9,9)+IF(O11=F10,8)+IF(O11=F11,7)+IF(O11=F12,6)+IF(O11=F13,5)+IF(O11=F14,4)+IF(O11=F15,3)+IF(O11=F16,2)+IF(O11=F17,1)</f>
        <v>0</v>
      </c>
      <c r="R11" s="2"/>
      <c r="S11" s="136"/>
      <c r="T11" s="136"/>
      <c r="U11" s="136"/>
      <c r="V11" s="136"/>
      <c r="W11" s="136"/>
      <c r="X11" s="136">
        <f>P11+Q11</f>
        <v>4</v>
      </c>
      <c r="Y11" s="136"/>
      <c r="Z11" s="136"/>
      <c r="AA11" s="136"/>
      <c r="AB11" s="136"/>
      <c r="AC11" s="136"/>
      <c r="AD11" s="136"/>
      <c r="AE11" s="2"/>
      <c r="BN11" s="2"/>
      <c r="BO11" s="2"/>
      <c r="BP11" s="2"/>
    </row>
    <row r="12" spans="1:97" ht="20.100000000000001" customHeight="1" x14ac:dyDescent="0.25">
      <c r="A12" s="120" t="s">
        <v>89</v>
      </c>
      <c r="B12" s="40" t="s">
        <v>142</v>
      </c>
      <c r="C12" s="40">
        <v>100</v>
      </c>
      <c r="D12" s="418" t="s">
        <v>0</v>
      </c>
      <c r="E12" s="437">
        <v>7</v>
      </c>
      <c r="F12" s="438" t="s">
        <v>0</v>
      </c>
      <c r="G12" s="439">
        <v>14.5</v>
      </c>
      <c r="H12" s="440" t="str">
        <f t="shared" si="0"/>
        <v>Archie Ellis</v>
      </c>
      <c r="I12" s="440" t="str">
        <f t="shared" si="1"/>
        <v>Aldershot, Farnham and District A.C.</v>
      </c>
      <c r="J12" s="440" t="str">
        <f t="shared" si="2"/>
        <v>AFD</v>
      </c>
      <c r="K12" s="437" t="str">
        <f t="shared" si="3"/>
        <v/>
      </c>
      <c r="L12" s="437" t="str">
        <f t="shared" si="4"/>
        <v xml:space="preserve"> </v>
      </c>
      <c r="M12" s="2"/>
      <c r="N12" s="40" t="str">
        <f>'MATCH DETAILS'!D11</f>
        <v>M</v>
      </c>
      <c r="O12" s="161" t="str">
        <f>'MATCH DETAILS'!E11</f>
        <v>MM</v>
      </c>
      <c r="P12" s="161">
        <f>IF(N12=F6,12)+IF(N12=F7,11)+IF(N12=F8,10)+IF(N12=F9,9)+IF(N12=F10,8)+IF(N12=F11,7)+IF(N12=F12,6)+IF(N12=F13,5)+IF(N12=F14,4)+IF(N12=F15,3)+IF(N12=F16,2)+IF(N12=F17,1)</f>
        <v>10</v>
      </c>
      <c r="Q12" s="161">
        <f>IF(O12=F6,12)+IF(O12=F7,11)+IF(O12=F8,10)+IF(O12=F9,9)+IF(O12=F10,8)+IF(O12=F11,7)+IF(O12=F12,6)+IF(O12=F13,5)+IF(O12=F14,4)+IF(O12=F15,3)+IF(O12=F16,2)+IF(O12=F17,1)</f>
        <v>0</v>
      </c>
      <c r="R12" s="2"/>
      <c r="S12" s="136"/>
      <c r="T12" s="136"/>
      <c r="U12" s="136"/>
      <c r="V12" s="136"/>
      <c r="W12" s="136"/>
      <c r="X12" s="136"/>
      <c r="Y12" s="136">
        <f>P12+Q12</f>
        <v>10</v>
      </c>
      <c r="Z12" s="136"/>
      <c r="AA12" s="136"/>
      <c r="AB12" s="136"/>
      <c r="AC12" s="136"/>
      <c r="AD12" s="136"/>
      <c r="AE12" s="2"/>
      <c r="BN12" s="2"/>
      <c r="BO12" s="2"/>
      <c r="BP12" s="2"/>
    </row>
    <row r="13" spans="1:97" ht="20.100000000000001" customHeight="1" x14ac:dyDescent="0.25">
      <c r="A13" s="120" t="s">
        <v>89</v>
      </c>
      <c r="B13" s="40" t="s">
        <v>142</v>
      </c>
      <c r="C13" s="40">
        <v>100</v>
      </c>
      <c r="D13" s="418" t="s">
        <v>0</v>
      </c>
      <c r="E13" s="437">
        <v>8</v>
      </c>
      <c r="F13" s="438" t="s">
        <v>55</v>
      </c>
      <c r="G13" s="439">
        <v>15.2</v>
      </c>
      <c r="H13" s="440" t="str">
        <f t="shared" si="0"/>
        <v>Joseph Brockhurst</v>
      </c>
      <c r="I13" s="440" t="str">
        <f t="shared" si="1"/>
        <v>Guildford and Godalming A.C.</v>
      </c>
      <c r="J13" s="440" t="str">
        <f t="shared" si="2"/>
        <v>GGAC</v>
      </c>
      <c r="K13" s="437" t="str">
        <f t="shared" si="3"/>
        <v/>
      </c>
      <c r="L13" s="437" t="str">
        <f t="shared" si="4"/>
        <v xml:space="preserve"> </v>
      </c>
      <c r="M13" s="2"/>
      <c r="N13" s="40" t="str">
        <f>'MATCH DETAILS'!D12</f>
        <v>R</v>
      </c>
      <c r="O13" s="161" t="str">
        <f>'MATCH DETAILS'!E12</f>
        <v>RR</v>
      </c>
      <c r="P13" s="161">
        <f>IF(N13=F6,12)+IF(N13=F7,11)+IF(N13=F8,10)+IF(N13=F9,9)+IF(N13=F10,8)+IF(N13=F11,7)+IF(N13=F12,6)+IF(N13=F13,5)+IF(N13=F14,4)+IF(N13=F15,3)+IF(N13=F16,2)+IF(N13=F17,1)</f>
        <v>8</v>
      </c>
      <c r="Q13" s="161">
        <f>IF(O13=F6,12)+IF(O13=F7,11)+IF(O13=F8,10)+IF(O13=F9,9)+IF(O13=F10,8)+IF(O13=F11,7)+IF(O13=F12,6)+IF(O13=F13,5)+IF(O13=F14,4)+IF(O13=F15,3)+IF(O13=F16,2)+IF(O13=F17,1)</f>
        <v>0</v>
      </c>
      <c r="R13" s="2"/>
      <c r="S13" s="136"/>
      <c r="T13" s="136"/>
      <c r="U13" s="136"/>
      <c r="V13" s="136"/>
      <c r="W13" s="136"/>
      <c r="X13" s="136"/>
      <c r="Y13" s="136"/>
      <c r="Z13" s="136">
        <f>P13+Q13</f>
        <v>8</v>
      </c>
      <c r="AA13" s="136"/>
      <c r="AB13" s="136"/>
      <c r="AC13" s="136"/>
      <c r="AD13" s="136"/>
      <c r="AE13" s="2"/>
      <c r="BN13" s="2"/>
      <c r="BO13" s="2"/>
      <c r="BP13" s="2"/>
    </row>
    <row r="14" spans="1:97" ht="20.100000000000001" customHeight="1" x14ac:dyDescent="0.25">
      <c r="A14" s="120" t="s">
        <v>89</v>
      </c>
      <c r="B14" s="161" t="s">
        <v>142</v>
      </c>
      <c r="C14" s="161">
        <v>100</v>
      </c>
      <c r="D14" s="418" t="s">
        <v>0</v>
      </c>
      <c r="E14" s="437">
        <v>9</v>
      </c>
      <c r="F14" s="438" t="s">
        <v>111</v>
      </c>
      <c r="G14" s="439">
        <v>16.3</v>
      </c>
      <c r="H14" s="440" t="str">
        <f t="shared" si="0"/>
        <v xml:space="preserve">Christopher Burton </v>
      </c>
      <c r="I14" s="440" t="str">
        <f t="shared" si="1"/>
        <v>Hillingdon A.C.</v>
      </c>
      <c r="J14" s="440" t="str">
        <f t="shared" si="2"/>
        <v>HJAC</v>
      </c>
      <c r="K14" s="437" t="str">
        <f t="shared" si="3"/>
        <v/>
      </c>
      <c r="L14" s="437" t="str">
        <f>IF(G14&lt;=BR1121,"AW"," ")</f>
        <v xml:space="preserve"> </v>
      </c>
      <c r="M14" s="2"/>
      <c r="N14" s="161" t="str">
        <f>'MATCH DETAILS'!D13</f>
        <v>W</v>
      </c>
      <c r="O14" s="161" t="str">
        <f>'MATCH DETAILS'!E13</f>
        <v>WW</v>
      </c>
      <c r="P14" s="161">
        <f>IF(N14=F6,12)+IF(N14=F7,11)+IF(N14=F8,10)+IF(N14=F9,9)+IF(N14=F10,8)+IF(N14=F11,7)+IF(N14=F12,6)+IF(N14=F13,5)+IF(N14=F14,4)+IF(N14=F15,3)+IF(N14=F16,2)+IF(N14=F17,1)</f>
        <v>11</v>
      </c>
      <c r="Q14" s="161">
        <f>IF(O14=F6,12)+IF(O14=F7,11)+IF(O14=F8,10)+IF(O14=F9,9)+IF(O14=F10,8)+IF(O14=F11,7)+IF(O14=F12,6)+IF(O14=F13,5)+IF(O14=F14,4)+IF(O14=F15,3)+IF(O14=F16,2)+IF(O14=F17,1)</f>
        <v>0</v>
      </c>
      <c r="R14" s="2"/>
      <c r="S14" s="136"/>
      <c r="T14" s="136"/>
      <c r="U14" s="136"/>
      <c r="V14" s="136"/>
      <c r="W14" s="136"/>
      <c r="X14" s="136"/>
      <c r="Y14" s="136"/>
      <c r="Z14" s="136"/>
      <c r="AA14" s="136">
        <f>P14+Q14</f>
        <v>11</v>
      </c>
      <c r="AB14" s="136"/>
      <c r="AC14" s="136"/>
      <c r="AD14" s="136"/>
      <c r="AE14" s="2"/>
      <c r="BN14" s="2"/>
      <c r="BO14" s="2"/>
      <c r="BP14" s="2"/>
    </row>
    <row r="15" spans="1:97" ht="20.100000000000001" customHeight="1" x14ac:dyDescent="0.25">
      <c r="A15" s="120" t="s">
        <v>89</v>
      </c>
      <c r="B15" s="161" t="s">
        <v>142</v>
      </c>
      <c r="C15" s="161">
        <v>100</v>
      </c>
      <c r="D15" s="418" t="s">
        <v>0</v>
      </c>
      <c r="E15" s="437">
        <v>10</v>
      </c>
      <c r="F15" s="438"/>
      <c r="G15" s="441" t="s">
        <v>36</v>
      </c>
      <c r="H15" s="440" t="str">
        <f t="shared" si="0"/>
        <v xml:space="preserve"> </v>
      </c>
      <c r="I15" s="440" t="str">
        <f t="shared" si="1"/>
        <v/>
      </c>
      <c r="J15" s="440" t="str">
        <f t="shared" si="2"/>
        <v/>
      </c>
      <c r="K15" s="437" t="str">
        <f t="shared" si="3"/>
        <v/>
      </c>
      <c r="L15" s="437" t="str">
        <f>IF(G15&lt;=BR1122,"AW"," ")</f>
        <v xml:space="preserve"> </v>
      </c>
      <c r="M15" s="2"/>
      <c r="N15" s="366" t="str">
        <f>'MATCH DETAILS'!D14</f>
        <v>j</v>
      </c>
      <c r="O15" s="366" t="str">
        <f>'MATCH DETAILS'!E14</f>
        <v>jj</v>
      </c>
      <c r="P15" s="366">
        <f>IF(N15=F6,12)+IF(N15=F7,11)+IF(N15=F8,10)+IF(N15=F9,9)+IF(N15=F10,8)+IF(N15=F11,7)+IF(N15=F12,6)+IF(N15=F13,5)+IF(N15=F14,4)+IF(N15=F15,3)+IF(N15=F16,2)+IF(N15=F17,1)</f>
        <v>0</v>
      </c>
      <c r="Q15" s="366">
        <f>IF(O15=F6,12)+IF(O15=F7,11)+IF(O15=F8,10)+IF(O15=F9,9)+IF(O15=F10,8)+IF(O15=F11,7)+IF(O15=F12,6)+IF(O15=F13,5)+IF(O15=F14,4)+IF(O15=F15,3)+IF(O15=F16,2)+IF(O15=F17,1)</f>
        <v>0</v>
      </c>
      <c r="R15" s="2"/>
      <c r="S15" s="136"/>
      <c r="T15" s="136"/>
      <c r="U15" s="136"/>
      <c r="V15" s="136"/>
      <c r="W15" s="136"/>
      <c r="X15" s="136"/>
      <c r="Y15" s="136"/>
      <c r="Z15" s="136"/>
      <c r="AA15" s="136"/>
      <c r="AB15" s="136">
        <f>P15+Q15</f>
        <v>0</v>
      </c>
      <c r="AC15" s="136"/>
      <c r="AD15" s="136"/>
      <c r="AE15" s="2"/>
      <c r="BN15" s="2"/>
      <c r="BO15" s="2"/>
      <c r="BP15" s="2"/>
    </row>
    <row r="16" spans="1:97" ht="20.100000000000001" customHeight="1" x14ac:dyDescent="0.25">
      <c r="A16" s="120" t="s">
        <v>89</v>
      </c>
      <c r="B16" s="40" t="s">
        <v>142</v>
      </c>
      <c r="C16" s="40">
        <v>100</v>
      </c>
      <c r="D16" s="418" t="s">
        <v>0</v>
      </c>
      <c r="E16" s="437">
        <v>11</v>
      </c>
      <c r="F16" s="438"/>
      <c r="G16" s="441" t="s">
        <v>36</v>
      </c>
      <c r="H16" s="440" t="str">
        <f t="shared" si="0"/>
        <v xml:space="preserve"> </v>
      </c>
      <c r="I16" s="440" t="str">
        <f t="shared" si="1"/>
        <v/>
      </c>
      <c r="J16" s="440" t="str">
        <f t="shared" si="2"/>
        <v/>
      </c>
      <c r="K16" s="437" t="str">
        <f t="shared" si="3"/>
        <v/>
      </c>
      <c r="L16" s="437" t="str">
        <f>IF(G16&lt;=BR1123,"AW"," ")</f>
        <v xml:space="preserve"> </v>
      </c>
      <c r="M16" s="2"/>
      <c r="N16" s="366" t="str">
        <f>'MATCH DETAILS'!D15</f>
        <v>p</v>
      </c>
      <c r="O16" s="366" t="str">
        <f>'MATCH DETAILS'!E15</f>
        <v>pp</v>
      </c>
      <c r="P16" s="366">
        <f>IF(N16=F6,12)+IF(N16=F7,11)+IF(N16=F8,10)+IF(N16=F9,9)+IF(N16=F10,8)+IF(N16=F11,7)+IF(N16=F12,6)+IF(N16=F13,5)+IF(N16=F14,4)+IF(N16=F15,3)+IF(N16=F16,2)+IF(N16=F17,1)</f>
        <v>0</v>
      </c>
      <c r="Q16" s="366">
        <f>IF(O16=F6,12)+IF(O16=F7,11)+IF(O16=F8,10)+IF(O16=F9,9)+IF(O16=F10,8)+IF(O16=F11,7)+IF(O16=F12,6)+IF(O16=F13,5)+IF(O16=F14,4)+IF(O16=F15,3)+IF(O16=F16,2)+IF(O16=F17,1)</f>
        <v>0</v>
      </c>
      <c r="R16" s="2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>
        <f>P16+Q16</f>
        <v>0</v>
      </c>
      <c r="AD16" s="136"/>
      <c r="AE16" s="2"/>
      <c r="BN16" s="2"/>
      <c r="BO16" s="2"/>
      <c r="BP16" s="2"/>
    </row>
    <row r="17" spans="1:93" ht="20.100000000000001" customHeight="1" x14ac:dyDescent="0.25">
      <c r="A17" s="120" t="s">
        <v>89</v>
      </c>
      <c r="B17" s="40" t="s">
        <v>142</v>
      </c>
      <c r="C17" s="40">
        <v>100</v>
      </c>
      <c r="D17" s="418" t="s">
        <v>0</v>
      </c>
      <c r="E17" s="437">
        <v>12</v>
      </c>
      <c r="F17" s="438"/>
      <c r="G17" s="441" t="s">
        <v>36</v>
      </c>
      <c r="H17" s="440" t="str">
        <f t="shared" si="0"/>
        <v xml:space="preserve"> </v>
      </c>
      <c r="I17" s="440" t="str">
        <f t="shared" si="1"/>
        <v/>
      </c>
      <c r="J17" s="440" t="str">
        <f t="shared" si="2"/>
        <v/>
      </c>
      <c r="K17" s="437" t="str">
        <f t="shared" si="3"/>
        <v/>
      </c>
      <c r="L17" s="437" t="str">
        <f>IF(G17&lt;=BR1124,"AW"," ")</f>
        <v xml:space="preserve"> </v>
      </c>
      <c r="M17" s="2"/>
      <c r="N17" s="366" t="str">
        <f>'MATCH DETAILS'!D16</f>
        <v>z</v>
      </c>
      <c r="O17" s="366" t="str">
        <f>'MATCH DETAILS'!E16</f>
        <v>zz</v>
      </c>
      <c r="P17" s="366">
        <f>IF(N17=F6,12)+IF(N17=F7,11)+IF(N17=F8,10)+IF(N17=F9,9)+IF(N17=F10,8)+IF(N17=F11,7)+IF(N17=F12,6)+IF(N17=F13,5)+IF(N17=F14,4)+IF(N17=F15,3)+IF(N17=F16,2)+IF(N17=F17,1)</f>
        <v>0</v>
      </c>
      <c r="Q17" s="366">
        <f>IF(O17=F6,12)+IF(O17=F7,11)+IF(O17=F8,10)+IF(O17=F9,9)+IF(O17=F10,8)+IF(O17=F11,7)+IF(O17=F12,6)+IF(O17=F13,5)+IF(O17=F14,4)+IF(O17=F15,3)+IF(O17=F16,2)+IF(O17=F17,1)</f>
        <v>0</v>
      </c>
      <c r="R17" s="2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>
        <f>P17+Q17</f>
        <v>0</v>
      </c>
      <c r="AE17" s="2"/>
      <c r="BN17" s="2"/>
      <c r="BO17" s="2"/>
      <c r="BP17" s="2"/>
    </row>
    <row r="18" spans="1:93" ht="20.100000000000001" customHeight="1" x14ac:dyDescent="0.25">
      <c r="A18" s="120" t="s">
        <v>89</v>
      </c>
      <c r="B18" s="40" t="s">
        <v>142</v>
      </c>
      <c r="C18" s="40"/>
      <c r="D18" s="418"/>
      <c r="E18" s="476" t="s">
        <v>36</v>
      </c>
      <c r="F18" s="476"/>
      <c r="G18" s="476"/>
      <c r="H18" s="476"/>
      <c r="I18" s="476"/>
      <c r="J18" s="476"/>
      <c r="K18" s="476"/>
      <c r="L18" s="476"/>
      <c r="M18" s="2"/>
      <c r="N18" s="40"/>
      <c r="O18" s="40"/>
      <c r="P18" s="40"/>
      <c r="Q18" s="40"/>
      <c r="R18" s="2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2"/>
      <c r="BN18" s="2"/>
      <c r="BO18" s="2"/>
      <c r="BP18" s="2"/>
    </row>
    <row r="19" spans="1:93" ht="20.100000000000001" customHeight="1" x14ac:dyDescent="0.25">
      <c r="A19" s="120" t="s">
        <v>89</v>
      </c>
      <c r="B19" s="40" t="s">
        <v>142</v>
      </c>
      <c r="C19" s="40">
        <v>100</v>
      </c>
      <c r="D19" s="418" t="s">
        <v>1</v>
      </c>
      <c r="E19" s="474" t="s">
        <v>253</v>
      </c>
      <c r="F19" s="474"/>
      <c r="G19" s="474"/>
      <c r="H19" s="474"/>
      <c r="I19" s="442" t="s">
        <v>96</v>
      </c>
      <c r="J19" s="442"/>
      <c r="K19" s="475">
        <f>K5</f>
        <v>12.4</v>
      </c>
      <c r="L19" s="475"/>
      <c r="M19" s="2"/>
      <c r="N19" s="40"/>
      <c r="O19" s="40"/>
      <c r="P19" s="40"/>
      <c r="Q19" s="40"/>
      <c r="R19" s="2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2"/>
      <c r="BN19" s="2"/>
      <c r="BO19" s="2"/>
      <c r="BP19" s="2"/>
    </row>
    <row r="20" spans="1:93" ht="20.100000000000001" customHeight="1" x14ac:dyDescent="0.25">
      <c r="A20" s="120" t="s">
        <v>89</v>
      </c>
      <c r="B20" s="40" t="s">
        <v>142</v>
      </c>
      <c r="C20" s="40">
        <v>100</v>
      </c>
      <c r="D20" s="418" t="s">
        <v>1</v>
      </c>
      <c r="E20" s="437">
        <v>1</v>
      </c>
      <c r="F20" s="438" t="s">
        <v>146</v>
      </c>
      <c r="G20" s="439">
        <v>13.5</v>
      </c>
      <c r="H20" s="440" t="str">
        <f t="shared" ref="H20:H31" si="5">IF(F20=0," ",VLOOKUP(F20,$AG$1114:$AI$1137,3,FALSE))</f>
        <v>Adam Sfendla</v>
      </c>
      <c r="I20" s="440" t="str">
        <f t="shared" ref="I20:I31" si="6">IF(F20=0,"",VLOOKUP(F20,$BB$1114:$BD$1137,3,FALSE))</f>
        <v>Windsor, Slough, Eton and Hounslow A.C.</v>
      </c>
      <c r="J20" s="440" t="str">
        <f t="shared" ref="J20:J31" si="7">IF(F20=0,"",VLOOKUP(F20,$BB$1114:$BE$1137,4,FALSE))</f>
        <v>WSEH</v>
      </c>
      <c r="K20" s="437" t="str">
        <f t="shared" ref="K20:K31" si="8">IF(G20="","",IF($DC$1115="F"," ",IF($DC$1115="T",IF(G20&lt;=$CS$1115,"G1",IF(G20&lt;=$CV$1115,"G2",IF(G20&lt;=$CY$1115,"G3",IF(G20&lt;=$DB$1115,"G4","")))))))</f>
        <v>G4</v>
      </c>
      <c r="L20" s="437" t="str">
        <f t="shared" ref="L20:L22" si="9">IF(G20&lt;=BR1127,"AW"," ")</f>
        <v>AW</v>
      </c>
      <c r="M20" s="2"/>
      <c r="N20" s="40" t="str">
        <f t="shared" ref="N20:O31" si="10">N6</f>
        <v>A</v>
      </c>
      <c r="O20" s="40" t="str">
        <f t="shared" si="10"/>
        <v>AA</v>
      </c>
      <c r="P20" s="161">
        <f>IF(N20=F20,12)+IF(N20=F21,11)+IF(N20=F22,10)+IF(N20=F23,9)+IF(N20=F24,8)+IF(N20=F25,7)+IF(N20=F26,6)+IF(N20=F27,5)+IF(N20=F28,4)+IF(N20=F29,3)+IF(N20=F30,2)+IF(N20=F31,1)</f>
        <v>0</v>
      </c>
      <c r="Q20" s="161">
        <f>IF(O20=F20,12)+IF(O20=F21,11)+IF(O20=F22,10)+IF(O20=F23,9)+IF(O20=F24,8)+IF(O20=F25,7)+IF(O20=F26,6)+IF(O20=F27,5)+IF(O20=F28,4)+IF(O20=F29,3)+IF(O20=F30,2)+IF(O20=F31,1)</f>
        <v>11</v>
      </c>
      <c r="R20" s="2"/>
      <c r="S20" s="136">
        <f>P20+Q20</f>
        <v>11</v>
      </c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2"/>
      <c r="BN20" s="2"/>
      <c r="BO20" s="2"/>
      <c r="BP20" s="2"/>
    </row>
    <row r="21" spans="1:93" ht="20.100000000000001" customHeight="1" x14ac:dyDescent="0.25">
      <c r="A21" s="120" t="s">
        <v>89</v>
      </c>
      <c r="B21" s="40" t="s">
        <v>142</v>
      </c>
      <c r="C21" s="40">
        <v>100</v>
      </c>
      <c r="D21" s="418" t="s">
        <v>1</v>
      </c>
      <c r="E21" s="437">
        <v>2</v>
      </c>
      <c r="F21" s="438" t="s">
        <v>86</v>
      </c>
      <c r="G21" s="439">
        <v>13.9</v>
      </c>
      <c r="H21" s="440" t="str">
        <f t="shared" si="5"/>
        <v>Kyle Cochrane</v>
      </c>
      <c r="I21" s="440" t="str">
        <f t="shared" si="6"/>
        <v>Aldershot, Farnham and District A.C.</v>
      </c>
      <c r="J21" s="440" t="str">
        <f t="shared" si="7"/>
        <v>AFD</v>
      </c>
      <c r="K21" s="437" t="str">
        <f t="shared" si="8"/>
        <v>G4</v>
      </c>
      <c r="L21" s="437" t="str">
        <f t="shared" si="9"/>
        <v>AW</v>
      </c>
      <c r="M21" s="2"/>
      <c r="N21" s="40" t="str">
        <f t="shared" si="10"/>
        <v>S</v>
      </c>
      <c r="O21" s="40" t="str">
        <f t="shared" si="10"/>
        <v>SS</v>
      </c>
      <c r="P21" s="161">
        <f>IF(N21=F20,12)+IF(N21=F21,11)+IF(N21=F22,10)+IF(N21=F23,9)+IF(N21=F24,8)+IF(N21=F25,7)+IF(N21=F26,6)+IF(N21=F27,5)+IF(N21=F28,4)+IF(N21=F29,3)+IF(N21=F30,2)+IF(N21=F31,1)</f>
        <v>0</v>
      </c>
      <c r="Q21" s="161">
        <f>IF(O21=F20,12)+IF(O21=F21,11)+IF(O21=F22,10)+IF(O21=F23,9)+IF(O21=F24,8)+IF(O21=F25,7)+IF(O21=F26,6)+IF(O21=F27,5)+IF(O21=F28,4)+IF(O21=F29,3)+IF(O21=F30,2)+IF(O21=F31,1)</f>
        <v>8</v>
      </c>
      <c r="R21" s="2"/>
      <c r="S21" s="136"/>
      <c r="T21" s="136">
        <f>P21+Q21</f>
        <v>8</v>
      </c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2"/>
      <c r="BN21" s="2"/>
      <c r="BO21" s="2"/>
      <c r="BP21" s="2"/>
    </row>
    <row r="22" spans="1:93" ht="20.100000000000001" customHeight="1" x14ac:dyDescent="0.25">
      <c r="A22" s="120" t="s">
        <v>89</v>
      </c>
      <c r="B22" s="40" t="s">
        <v>142</v>
      </c>
      <c r="C22" s="40">
        <v>100</v>
      </c>
      <c r="D22" s="418" t="s">
        <v>1</v>
      </c>
      <c r="E22" s="437">
        <v>3</v>
      </c>
      <c r="F22" s="438" t="s">
        <v>145</v>
      </c>
      <c r="G22" s="439">
        <v>14.1</v>
      </c>
      <c r="H22" s="440" t="str">
        <f t="shared" si="5"/>
        <v>Hal Rust D'Eye</v>
      </c>
      <c r="I22" s="440" t="str">
        <f t="shared" si="6"/>
        <v>Reading A.C.</v>
      </c>
      <c r="J22" s="440" t="str">
        <f t="shared" si="7"/>
        <v>RAC</v>
      </c>
      <c r="K22" s="437" t="str">
        <f t="shared" si="8"/>
        <v/>
      </c>
      <c r="L22" s="437" t="str">
        <f t="shared" si="9"/>
        <v>AW</v>
      </c>
      <c r="M22" s="2"/>
      <c r="N22" s="40" t="str">
        <f t="shared" si="10"/>
        <v>B</v>
      </c>
      <c r="O22" s="40" t="str">
        <f t="shared" si="10"/>
        <v>BB</v>
      </c>
      <c r="P22" s="161">
        <f>IF(N22=F20,12)+IF(N22=F21,11)+IF(N22=F22,10)+IF(N22=F23,9)+IF(N22=F24,8)+IF(N22=F25,7)+IF(N22=F26,6)+IF(N22=F27,5)+IF(N22=F28,4)+IF(N22=F29,3)+IF(N22=F30,2)+IF(N22=F31,1)</f>
        <v>0</v>
      </c>
      <c r="Q22" s="161">
        <f>IF(O22=F20,12)+IF(O22=F21,11)+IF(O22=F22,10)+IF(O22=F23,9)+IF(O22=F24,8)+IF(O22=F25,7)+IF(O22=F26,6)+IF(O22=F27,5)+IF(O22=F28,4)+IF(O22=F29,3)+IF(O22=F30,2)+IF(O22=F31,1)</f>
        <v>7</v>
      </c>
      <c r="R22" s="2"/>
      <c r="S22" s="136"/>
      <c r="T22" s="136"/>
      <c r="U22" s="136">
        <f>P22+Q22</f>
        <v>7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2"/>
      <c r="BN22" s="2"/>
      <c r="BO22" s="2"/>
      <c r="BP22" s="2"/>
    </row>
    <row r="23" spans="1:93" ht="20.100000000000001" customHeight="1" x14ac:dyDescent="0.25">
      <c r="A23" s="120" t="s">
        <v>89</v>
      </c>
      <c r="B23" s="40" t="s">
        <v>142</v>
      </c>
      <c r="C23" s="40">
        <v>100</v>
      </c>
      <c r="D23" s="418" t="s">
        <v>1</v>
      </c>
      <c r="E23" s="437">
        <v>4</v>
      </c>
      <c r="F23" s="438" t="s">
        <v>144</v>
      </c>
      <c r="G23" s="439">
        <v>14.2</v>
      </c>
      <c r="H23" s="440" t="str">
        <f t="shared" si="5"/>
        <v>Jack Britton</v>
      </c>
      <c r="I23" s="440" t="str">
        <f t="shared" si="6"/>
        <v>Maidenhead A.C.</v>
      </c>
      <c r="J23" s="440" t="str">
        <f t="shared" si="7"/>
        <v>MAC</v>
      </c>
      <c r="K23" s="437" t="str">
        <f t="shared" si="8"/>
        <v/>
      </c>
      <c r="L23" s="437" t="str">
        <f>IF(G23&lt;=BR1134,"AW"," ")</f>
        <v>AW</v>
      </c>
      <c r="M23" s="2"/>
      <c r="N23" s="40" t="str">
        <f t="shared" si="10"/>
        <v>C</v>
      </c>
      <c r="O23" s="40" t="str">
        <f t="shared" si="10"/>
        <v>CC</v>
      </c>
      <c r="P23" s="161">
        <f>IF(N23=F20,12)+IF(N23=F21,11)+IF(N23=F22,10)+IF(N23=F23,9)+IF(N23=F24,8)+IF(N23=F25,7)+IF(N23=F26,6)+IF(N23=F27,5)+IF(N23=F28,4)+IF(N23=F29,3)+IF(N23=F30,2)+IF(N23=F31,1)</f>
        <v>0</v>
      </c>
      <c r="Q23" s="161">
        <f>IF(O23=F20,12)+IF(O23=F21,11)+IF(O23=F22,10)+IF(O23=F23,9)+IF(O23=F24,8)+IF(O23=F25,7)+IF(O23=F26,6)+IF(O23=F27,5)+IF(O23=F28,4)+IF(O23=F29,3)+IF(O23=F30,2)+IF(O23=F31,1)</f>
        <v>6</v>
      </c>
      <c r="R23" s="2"/>
      <c r="S23" s="136"/>
      <c r="T23" s="136"/>
      <c r="U23" s="136"/>
      <c r="V23" s="136">
        <f>P23+Q23</f>
        <v>6</v>
      </c>
      <c r="W23" s="136"/>
      <c r="X23" s="136"/>
      <c r="Y23" s="136"/>
      <c r="Z23" s="136"/>
      <c r="AA23" s="136"/>
      <c r="AB23" s="136"/>
      <c r="AC23" s="136"/>
      <c r="AD23" s="136"/>
      <c r="AE23" s="2"/>
      <c r="BN23" s="2"/>
      <c r="BO23" s="2"/>
      <c r="BP23" s="2"/>
    </row>
    <row r="24" spans="1:93" ht="20.100000000000001" customHeight="1" x14ac:dyDescent="0.25">
      <c r="A24" s="120" t="s">
        <v>89</v>
      </c>
      <c r="B24" s="40" t="s">
        <v>142</v>
      </c>
      <c r="C24" s="40">
        <v>100</v>
      </c>
      <c r="D24" s="418" t="s">
        <v>1</v>
      </c>
      <c r="E24" s="437">
        <v>5</v>
      </c>
      <c r="F24" s="438" t="s">
        <v>141</v>
      </c>
      <c r="G24" s="439">
        <v>14.3</v>
      </c>
      <c r="H24" s="440" t="str">
        <f t="shared" si="5"/>
        <v>Oliver Marshall</v>
      </c>
      <c r="I24" s="440" t="str">
        <f t="shared" si="6"/>
        <v>Basingstoke and Mid Hants A.C.</v>
      </c>
      <c r="J24" s="440" t="str">
        <f t="shared" si="7"/>
        <v>BMH</v>
      </c>
      <c r="K24" s="437" t="str">
        <f t="shared" si="8"/>
        <v/>
      </c>
      <c r="L24" s="437" t="str">
        <f>IF(G24&lt;=BR1135,"AW"," ")</f>
        <v xml:space="preserve"> </v>
      </c>
      <c r="M24" s="2"/>
      <c r="N24" s="40" t="str">
        <f t="shared" si="10"/>
        <v>G</v>
      </c>
      <c r="O24" s="40" t="str">
        <f t="shared" si="10"/>
        <v>GG</v>
      </c>
      <c r="P24" s="161">
        <f>IF(N24=F20,12)+IF(N24=F21,11)+IF(N24=F22,10)+IF(N24=F23,9)+IF(N24=F24,8)+IF(N24=F25,7)+IF(N24=F26,6)+IF(N24=F27,5)+IF(N24=F28,4)+IF(N24=F29,3)+IF(N24=F30,2)+IF(N24=F31,1)</f>
        <v>0</v>
      </c>
      <c r="Q24" s="161">
        <f>IF(O24=F20,12)+IF(O24=F21,11)+IF(O24=F22,10)+IF(O24=F23,9)+IF(O24=F24,8)+IF(O24=F25,7)+IF(O24=F26,6)+IF(O24=F27,5)+IF(O24=F28,4)+IF(O24=F29,3)+IF(O24=F30,2)+IF(O24=F31,1)</f>
        <v>0</v>
      </c>
      <c r="R24" s="2"/>
      <c r="S24" s="136"/>
      <c r="T24" s="136"/>
      <c r="U24" s="136"/>
      <c r="V24" s="136"/>
      <c r="W24" s="136">
        <f>P24+Q24</f>
        <v>0</v>
      </c>
      <c r="X24" s="136"/>
      <c r="Y24" s="136"/>
      <c r="Z24" s="136"/>
      <c r="AA24" s="136"/>
      <c r="AB24" s="136"/>
      <c r="AC24" s="136"/>
      <c r="AD24" s="136"/>
      <c r="AE24" s="2"/>
      <c r="BN24" s="2"/>
      <c r="BO24" s="2"/>
      <c r="BP24" s="2"/>
    </row>
    <row r="25" spans="1:93" ht="20.100000000000001" customHeight="1" x14ac:dyDescent="0.25">
      <c r="A25" s="120" t="s">
        <v>89</v>
      </c>
      <c r="B25" s="40" t="s">
        <v>142</v>
      </c>
      <c r="C25" s="40">
        <v>100</v>
      </c>
      <c r="D25" s="418" t="s">
        <v>1</v>
      </c>
      <c r="E25" s="437">
        <v>6</v>
      </c>
      <c r="F25" s="438" t="s">
        <v>85</v>
      </c>
      <c r="G25" s="439">
        <v>14.4</v>
      </c>
      <c r="H25" s="440" t="str">
        <f t="shared" si="5"/>
        <v>Matthew Mule</v>
      </c>
      <c r="I25" s="440" t="str">
        <f t="shared" si="6"/>
        <v>Bracknell A.C.</v>
      </c>
      <c r="J25" s="440" t="str">
        <f t="shared" si="7"/>
        <v>BAC</v>
      </c>
      <c r="K25" s="437" t="str">
        <f t="shared" si="8"/>
        <v/>
      </c>
      <c r="L25" s="437" t="str">
        <f>IF(G25&lt;=BR1136,"AW"," ")</f>
        <v xml:space="preserve"> </v>
      </c>
      <c r="M25" s="2"/>
      <c r="N25" s="40" t="str">
        <f t="shared" si="10"/>
        <v>H</v>
      </c>
      <c r="O25" s="40" t="str">
        <f t="shared" si="10"/>
        <v>HH</v>
      </c>
      <c r="P25" s="161">
        <f>IF(N25=F20,12)+IF(N25=F21,11)+IF(N25=F22,10)+IF(N25=F23,9)+IF(N25=F24,8)+IF(N25=F25,7)+IF(N25=F26,6)+IF(N25=F27,5)+IF(N25=F28,4)+IF(N25=F29,3)+IF(N25=F30,2)+IF(N25=F31,1)</f>
        <v>0</v>
      </c>
      <c r="Q25" s="161">
        <f>IF(O25=F20,12)+IF(O25=F21,11)+IF(O25=F22,10)+IF(O25=F23,9)+IF(O25=F24,8)+IF(O25=F25,7)+IF(O25=F26,6)+IF(O25=F27,5)+IF(O25=F28,4)+IF(O25=F29,3)+IF(O25=F30,2)+IF(O25=F31,1)</f>
        <v>0</v>
      </c>
      <c r="R25" s="2"/>
      <c r="S25" s="136"/>
      <c r="T25" s="136"/>
      <c r="U25" s="136"/>
      <c r="V25" s="136"/>
      <c r="W25" s="136"/>
      <c r="X25" s="136">
        <f>P25+Q25</f>
        <v>0</v>
      </c>
      <c r="Y25" s="136"/>
      <c r="Z25" s="136"/>
      <c r="AA25" s="136"/>
      <c r="AB25" s="136"/>
      <c r="AC25" s="136"/>
      <c r="AD25" s="136"/>
      <c r="AE25" s="2"/>
      <c r="BN25" s="2"/>
      <c r="BO25" s="2"/>
      <c r="BP25" s="2"/>
    </row>
    <row r="26" spans="1:93" ht="20.100000000000001" customHeight="1" x14ac:dyDescent="0.25">
      <c r="A26" s="120" t="s">
        <v>89</v>
      </c>
      <c r="B26" s="40" t="s">
        <v>142</v>
      </c>
      <c r="C26" s="40">
        <v>100</v>
      </c>
      <c r="D26" s="418" t="s">
        <v>1</v>
      </c>
      <c r="E26" s="437">
        <v>7</v>
      </c>
      <c r="F26" s="438" t="s">
        <v>112</v>
      </c>
      <c r="G26" s="439">
        <v>16.600000000000001</v>
      </c>
      <c r="H26" s="440" t="str">
        <f t="shared" si="5"/>
        <v>Ryan de Ruijter</v>
      </c>
      <c r="I26" s="440" t="str">
        <f t="shared" si="6"/>
        <v>Camberley and District A.C.</v>
      </c>
      <c r="J26" s="440" t="str">
        <f t="shared" si="7"/>
        <v>CDAC</v>
      </c>
      <c r="K26" s="437" t="str">
        <f t="shared" si="8"/>
        <v/>
      </c>
      <c r="L26" s="437" t="str">
        <f>IF(G26&lt;=BR1137,"AW"," ")</f>
        <v xml:space="preserve"> </v>
      </c>
      <c r="M26" s="2"/>
      <c r="N26" s="40" t="str">
        <f t="shared" si="10"/>
        <v>M</v>
      </c>
      <c r="O26" s="40" t="str">
        <f t="shared" si="10"/>
        <v>MM</v>
      </c>
      <c r="P26" s="161">
        <f>IF(N26=F20,12)+IF(N26=F21,11)+IF(N26=F22,10)+IF(N26=F23,9)+IF(N26=F24,8)+IF(N26=F25,7)+IF(N26=F26,6)+IF(N26=F27,5)+IF(N26=F28,4)+IF(N26=F29,3)+IF(N26=F30,2)+IF(N26=F31,1)</f>
        <v>0</v>
      </c>
      <c r="Q26" s="161">
        <f>IF(O26=F20,12)+IF(O26=F21,11)+IF(O26=F22,10)+IF(O26=F23,9)+IF(O26=F24,8)+IF(O26=F25,7)+IF(O26=F26,6)+IF(O26=F27,5)+IF(O26=F28,4)+IF(O26=F29,3)+IF(O26=F30,2)+IF(O26=F31,1)</f>
        <v>9</v>
      </c>
      <c r="R26" s="2"/>
      <c r="S26" s="136"/>
      <c r="T26" s="136"/>
      <c r="U26" s="136"/>
      <c r="V26" s="136"/>
      <c r="W26" s="136"/>
      <c r="X26" s="136"/>
      <c r="Y26" s="136">
        <f>P26+Q26</f>
        <v>9</v>
      </c>
      <c r="Z26" s="136"/>
      <c r="AA26" s="136"/>
      <c r="AB26" s="136"/>
      <c r="AC26" s="136"/>
      <c r="AD26" s="136"/>
      <c r="AE26" s="2"/>
      <c r="BN26" s="2"/>
      <c r="BO26" s="2"/>
      <c r="BP26" s="2"/>
    </row>
    <row r="27" spans="1:93" ht="20.100000000000001" customHeight="1" x14ac:dyDescent="0.25">
      <c r="A27" s="120" t="s">
        <v>89</v>
      </c>
      <c r="B27" s="40" t="s">
        <v>142</v>
      </c>
      <c r="C27" s="40">
        <v>100</v>
      </c>
      <c r="D27" s="418" t="s">
        <v>1</v>
      </c>
      <c r="E27" s="437">
        <v>8</v>
      </c>
      <c r="F27" s="438"/>
      <c r="G27" s="441"/>
      <c r="H27" s="440" t="str">
        <f t="shared" si="5"/>
        <v xml:space="preserve"> </v>
      </c>
      <c r="I27" s="440" t="str">
        <f t="shared" si="6"/>
        <v/>
      </c>
      <c r="J27" s="440" t="str">
        <f t="shared" si="7"/>
        <v/>
      </c>
      <c r="K27" s="437" t="str">
        <f t="shared" si="8"/>
        <v/>
      </c>
      <c r="L27" s="437" t="str">
        <f>IF(G27&lt;=BR1138,"AW"," ")</f>
        <v>AW</v>
      </c>
      <c r="M27" s="2"/>
      <c r="N27" s="40" t="str">
        <f t="shared" si="10"/>
        <v>R</v>
      </c>
      <c r="O27" s="40" t="str">
        <f t="shared" si="10"/>
        <v>RR</v>
      </c>
      <c r="P27" s="161">
        <f>IF(N27=F20,12)+IF(N27=F21,11)+IF(N27=F22,10)+IF(N27=F23,9)+IF(N27=F24,8)+IF(N27=F25,7)+IF(N27=F26,6)+IF(N27=F27,5)+IF(N27=F28,4)+IF(N27=F29,3)+IF(N27=F30,2)+IF(N27=F31,1)</f>
        <v>0</v>
      </c>
      <c r="Q27" s="161">
        <f>IF(O27=F20,12)+IF(O27=F21,11)+IF(O27=F22,10)+IF(O27=F23,9)+IF(O27=F24,8)+IF(O27=F25,7)+IF(O27=F26,6)+IF(O27=F27,5)+IF(O27=F28,4)+IF(O27=F29,3)+IF(O27=F30,2)+IF(O27=F31,1)</f>
        <v>10</v>
      </c>
      <c r="R27" s="2"/>
      <c r="S27" s="136"/>
      <c r="T27" s="136"/>
      <c r="U27" s="136"/>
      <c r="V27" s="136"/>
      <c r="W27" s="136"/>
      <c r="X27" s="136"/>
      <c r="Y27" s="136"/>
      <c r="Z27" s="136">
        <f>P27+Q27</f>
        <v>10</v>
      </c>
      <c r="AA27" s="136"/>
      <c r="AB27" s="136"/>
      <c r="AC27" s="136"/>
      <c r="AD27" s="136"/>
      <c r="AE27" s="2"/>
      <c r="BN27" s="2"/>
      <c r="BO27" s="2"/>
      <c r="BP27" s="2"/>
    </row>
    <row r="28" spans="1:93" ht="20.100000000000001" customHeight="1" x14ac:dyDescent="0.25">
      <c r="A28" s="120" t="s">
        <v>89</v>
      </c>
      <c r="B28" s="161" t="s">
        <v>142</v>
      </c>
      <c r="C28" s="161">
        <v>100</v>
      </c>
      <c r="D28" s="161" t="s">
        <v>1</v>
      </c>
      <c r="E28" s="8">
        <v>9</v>
      </c>
      <c r="F28" s="144"/>
      <c r="G28" s="145" t="s">
        <v>36</v>
      </c>
      <c r="H28" s="122" t="str">
        <f t="shared" si="5"/>
        <v xml:space="preserve"> </v>
      </c>
      <c r="I28" s="122" t="str">
        <f t="shared" si="6"/>
        <v/>
      </c>
      <c r="J28" s="122" t="str">
        <f t="shared" si="7"/>
        <v/>
      </c>
      <c r="K28" s="8" t="str">
        <f t="shared" si="8"/>
        <v/>
      </c>
      <c r="L28" s="8" t="str">
        <f>IF(G28&lt;=BR1137,"AW"," ")</f>
        <v xml:space="preserve"> </v>
      </c>
      <c r="M28" s="2"/>
      <c r="N28" s="161" t="str">
        <f t="shared" si="10"/>
        <v>W</v>
      </c>
      <c r="O28" s="161" t="str">
        <f t="shared" si="10"/>
        <v>WW</v>
      </c>
      <c r="P28" s="161">
        <f>IF(N28=F20,12)+IF(N28=F21,11)+IF(N28=F22,10)+IF(N28=F23,9)+IF(N28=F24,8)+IF(N28=F25,7)+IF(N28=F26,6)+IF(N28=F27,5)+IF(N28=F28,4)+IF(N28=F29,3)+IF(N28=F30,2)+IF(N28=F31,1)</f>
        <v>0</v>
      </c>
      <c r="Q28" s="161">
        <f>IF(O28=F20,12)+IF(O28=F21,11)+IF(O28=F22,10)+IF(O28=F23,9)+IF(O28=F24,8)+IF(O28=F25,7)+IF(O28=F26,6)+IF(O28=F27,5)+IF(O28=F28,4)+IF(O28=F29,3)+IF(O28=F30,2)+IF(O28=F31,1)</f>
        <v>12</v>
      </c>
      <c r="R28" s="2"/>
      <c r="S28" s="136"/>
      <c r="T28" s="136"/>
      <c r="U28" s="136"/>
      <c r="V28" s="136"/>
      <c r="W28" s="136"/>
      <c r="X28" s="136"/>
      <c r="Y28" s="136"/>
      <c r="Z28" s="136"/>
      <c r="AA28" s="136">
        <f>P28+Q28</f>
        <v>12</v>
      </c>
      <c r="AB28" s="136"/>
      <c r="AC28" s="136"/>
      <c r="AD28" s="136"/>
      <c r="AE28" s="2"/>
      <c r="BN28" s="2"/>
      <c r="BO28" s="2"/>
      <c r="BP28" s="2"/>
    </row>
    <row r="29" spans="1:93" ht="20.100000000000001" customHeight="1" x14ac:dyDescent="0.25">
      <c r="A29" s="120" t="s">
        <v>89</v>
      </c>
      <c r="B29" s="161" t="s">
        <v>142</v>
      </c>
      <c r="C29" s="161">
        <v>100</v>
      </c>
      <c r="D29" s="161" t="s">
        <v>1</v>
      </c>
      <c r="E29" s="8">
        <v>10</v>
      </c>
      <c r="F29" s="144"/>
      <c r="G29" s="145" t="s">
        <v>36</v>
      </c>
      <c r="H29" s="122" t="str">
        <f t="shared" si="5"/>
        <v xml:space="preserve"> </v>
      </c>
      <c r="I29" s="122" t="str">
        <f t="shared" si="6"/>
        <v/>
      </c>
      <c r="J29" s="122" t="str">
        <f t="shared" si="7"/>
        <v/>
      </c>
      <c r="K29" s="8" t="str">
        <f t="shared" si="8"/>
        <v/>
      </c>
      <c r="L29" s="8" t="str">
        <f>IF(G29&lt;=BR1138,"AW"," ")</f>
        <v xml:space="preserve"> </v>
      </c>
      <c r="M29" s="2"/>
      <c r="N29" s="366" t="str">
        <f t="shared" si="10"/>
        <v>j</v>
      </c>
      <c r="O29" s="366" t="str">
        <f t="shared" si="10"/>
        <v>jj</v>
      </c>
      <c r="P29" s="366">
        <f>IF(N29=F20,12)+IF(N29=F21,11)+IF(N29=F22,10)+IF(N29=F23,9)+IF(N29=F24,8)+IF(N29=F25,7)+IF(N29=F26,6)+IF(N29=F27,5)+IF(N29=F28,4)+IF(N29=F29,3)+IF(N29=F30,2)+IF(N29=F31,1)</f>
        <v>0</v>
      </c>
      <c r="Q29" s="366">
        <f>IF(O29=F20,12)+IF(O29=F21,11)+IF(O29=F22,10)+IF(O29=F23,9)+IF(O29=F24,8)+IF(O29=F25,7)+IF(O29=F26,6)+IF(O29=F27,5)+IF(O29=F28,4)+IF(O29=F29,3)+IF(O29=F30,2)+IF(O29=F31,1)</f>
        <v>0</v>
      </c>
      <c r="R29" s="2"/>
      <c r="S29" s="136"/>
      <c r="T29" s="136"/>
      <c r="U29" s="136"/>
      <c r="V29" s="136"/>
      <c r="W29" s="136"/>
      <c r="X29" s="136"/>
      <c r="Y29" s="136"/>
      <c r="Z29" s="136"/>
      <c r="AA29" s="136"/>
      <c r="AB29" s="136">
        <f>P29+Q29</f>
        <v>0</v>
      </c>
      <c r="AC29" s="136"/>
      <c r="AD29" s="136"/>
      <c r="AE29" s="2"/>
      <c r="BN29" s="2"/>
      <c r="BO29" s="2"/>
      <c r="BP29" s="2"/>
    </row>
    <row r="30" spans="1:93" ht="20.100000000000001" customHeight="1" x14ac:dyDescent="0.25">
      <c r="A30" s="120" t="s">
        <v>89</v>
      </c>
      <c r="B30" s="40" t="s">
        <v>142</v>
      </c>
      <c r="C30" s="40">
        <v>100</v>
      </c>
      <c r="D30" s="40" t="s">
        <v>1</v>
      </c>
      <c r="E30" s="8">
        <v>11</v>
      </c>
      <c r="F30" s="144"/>
      <c r="G30" s="145" t="s">
        <v>36</v>
      </c>
      <c r="H30" s="122" t="str">
        <f t="shared" si="5"/>
        <v xml:space="preserve"> </v>
      </c>
      <c r="I30" s="122" t="str">
        <f t="shared" si="6"/>
        <v/>
      </c>
      <c r="J30" s="122" t="str">
        <f t="shared" si="7"/>
        <v/>
      </c>
      <c r="K30" s="8" t="str">
        <f t="shared" si="8"/>
        <v/>
      </c>
      <c r="L30" s="8" t="str">
        <f>IF(G30&lt;=BR1139,"AW"," ")</f>
        <v xml:space="preserve"> </v>
      </c>
      <c r="M30" s="2"/>
      <c r="N30" s="366" t="str">
        <f t="shared" si="10"/>
        <v>p</v>
      </c>
      <c r="O30" s="366" t="str">
        <f t="shared" si="10"/>
        <v>pp</v>
      </c>
      <c r="P30" s="366">
        <f>IF(N30=F20,12)+IF(N30=F21,11)+IF(N30=F22,10)+IF(N30=F23,9)+IF(N30=F24,8)+IF(N30=F25,7)+IF(N30=F26,6)+IF(N30=F27,5)+IF(N30=F28,4)+IF(N30=F29,3)+IF(N30=F30,2)+IF(N30=F31,1)</f>
        <v>0</v>
      </c>
      <c r="Q30" s="366">
        <f>IF(O30=F20,12)+IF(O30=F21,11)+IF(O30=F22,10)+IF(O30=F23,9)+IF(O30=F24,8)+IF(O30=F25,7)+IF(O30=F26,6)+IF(O30=F27,5)+IF(O30=F28,4)+IF(O30=F29,3)+IF(O30=F30,2)+IF(O30=F31,1)</f>
        <v>0</v>
      </c>
      <c r="R30" s="2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>
        <f>P30+Q30</f>
        <v>0</v>
      </c>
      <c r="AD30" s="136"/>
      <c r="AE30" s="2"/>
      <c r="BN30" s="2"/>
      <c r="BO30" s="2"/>
      <c r="BP30" s="2"/>
    </row>
    <row r="31" spans="1:93" ht="20.100000000000001" customHeight="1" x14ac:dyDescent="0.25">
      <c r="A31" s="120" t="s">
        <v>89</v>
      </c>
      <c r="B31" s="40" t="s">
        <v>142</v>
      </c>
      <c r="C31" s="40">
        <v>100</v>
      </c>
      <c r="D31" s="40" t="s">
        <v>1</v>
      </c>
      <c r="E31" s="8">
        <v>12</v>
      </c>
      <c r="F31" s="144"/>
      <c r="G31" s="145" t="s">
        <v>36</v>
      </c>
      <c r="H31" s="122" t="str">
        <f t="shared" si="5"/>
        <v xml:space="preserve"> </v>
      </c>
      <c r="I31" s="122" t="str">
        <f t="shared" si="6"/>
        <v/>
      </c>
      <c r="J31" s="122" t="str">
        <f t="shared" si="7"/>
        <v/>
      </c>
      <c r="K31" s="8" t="str">
        <f t="shared" si="8"/>
        <v/>
      </c>
      <c r="L31" s="8" t="str">
        <f>IF(G31&lt;=BR1140,"AW"," ")</f>
        <v xml:space="preserve"> </v>
      </c>
      <c r="M31" s="2"/>
      <c r="N31" s="366" t="str">
        <f t="shared" si="10"/>
        <v>z</v>
      </c>
      <c r="O31" s="366" t="str">
        <f t="shared" si="10"/>
        <v>zz</v>
      </c>
      <c r="P31" s="366">
        <f>IF(N31=F20,12)+IF(N31=F21,11)+IF(N31=F22,10)+IF(N31=F23,9)+IF(N31=F24,8)+IF(N31=F25,7)+IF(N31=F26,6)+IF(N31=F27,5)+IF(N31=F28,4)+IF(N31=F29,3)+IF(N31=F30,2)+IF(N31=F31,1)</f>
        <v>0</v>
      </c>
      <c r="Q31" s="366">
        <f>IF(O31=F20,12)+IF(O31=F21,11)+IF(O31=F22,10)+IF(O31=F23,9)+IF(O31=F24,8)+IF(O31=F25,7)+IF(O31=F26,6)+IF(O31=F27,5)+IF(O31=F28,4)+IF(O31=F29,3)+IF(O31=F30,2)+IF(O31=F31,1)</f>
        <v>0</v>
      </c>
      <c r="R31" s="2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>
        <f>P31+Q31</f>
        <v>0</v>
      </c>
      <c r="AE31" s="2"/>
      <c r="BN31" s="2"/>
      <c r="BO31" s="2"/>
      <c r="BP31" s="2"/>
    </row>
    <row r="32" spans="1:93" ht="20.100000000000001" customHeight="1" x14ac:dyDescent="0.25">
      <c r="A32" s="120" t="s">
        <v>89</v>
      </c>
      <c r="B32" s="40" t="s">
        <v>142</v>
      </c>
      <c r="C32" s="40"/>
      <c r="D32" s="40"/>
      <c r="E32" s="473"/>
      <c r="F32" s="473"/>
      <c r="G32" s="473"/>
      <c r="H32" s="473"/>
      <c r="I32" s="473"/>
      <c r="J32" s="473"/>
      <c r="K32" s="473"/>
      <c r="L32" s="473"/>
      <c r="M32" s="126"/>
      <c r="N32" s="74" t="s">
        <v>302</v>
      </c>
      <c r="O32" s="74" t="s">
        <v>302</v>
      </c>
      <c r="P32" s="40"/>
      <c r="Q32" s="40"/>
      <c r="R32" s="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2"/>
      <c r="AF32" s="106"/>
      <c r="AG32" s="25"/>
      <c r="AH32" s="2"/>
      <c r="AI32" s="25"/>
      <c r="AJ32" s="25"/>
      <c r="AK32" s="2"/>
      <c r="AL32" s="25"/>
      <c r="AM32" s="25"/>
      <c r="AN32" s="2"/>
      <c r="AO32" s="25"/>
      <c r="AP32" s="25"/>
      <c r="AQ32" s="2"/>
      <c r="AR32" s="25"/>
      <c r="AS32" s="25"/>
      <c r="AT32" s="2"/>
      <c r="AU32" s="25"/>
      <c r="AV32" s="25"/>
      <c r="AW32" s="25"/>
      <c r="AX32" s="25"/>
      <c r="AY32" s="25"/>
      <c r="AZ32" s="25"/>
      <c r="BA32" s="25"/>
      <c r="BB32" s="25"/>
      <c r="BC32" s="2"/>
      <c r="BD32" s="25"/>
      <c r="BE32" s="25"/>
      <c r="BF32" s="2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62"/>
      <c r="BR32" s="62"/>
      <c r="BS32" s="62"/>
      <c r="BT32" s="62"/>
      <c r="BU32" s="62"/>
      <c r="BV32" s="62"/>
      <c r="BW32" s="62"/>
      <c r="BX32" s="63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"/>
    </row>
    <row r="33" spans="1:68" ht="20.100000000000001" customHeight="1" x14ac:dyDescent="0.25">
      <c r="A33" s="120" t="s">
        <v>89</v>
      </c>
      <c r="B33" s="40" t="s">
        <v>142</v>
      </c>
      <c r="C33" s="40">
        <v>200</v>
      </c>
      <c r="D33" s="443" t="s">
        <v>0</v>
      </c>
      <c r="E33" s="474" t="s">
        <v>254</v>
      </c>
      <c r="F33" s="474"/>
      <c r="G33" s="474"/>
      <c r="H33" s="474"/>
      <c r="I33" s="442" t="s">
        <v>96</v>
      </c>
      <c r="J33" s="442"/>
      <c r="K33" s="475">
        <f>'MATCH DETAILS'!K4</f>
        <v>25.3</v>
      </c>
      <c r="L33" s="475"/>
      <c r="M33" s="124"/>
      <c r="N33" s="74" t="s">
        <v>302</v>
      </c>
      <c r="O33" s="74" t="s">
        <v>302</v>
      </c>
      <c r="P33" s="40"/>
      <c r="Q33" s="40"/>
      <c r="R33" s="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2"/>
      <c r="BN33" s="2"/>
      <c r="BO33" s="2"/>
      <c r="BP33" s="2"/>
    </row>
    <row r="34" spans="1:68" ht="20.100000000000001" customHeight="1" x14ac:dyDescent="0.25">
      <c r="A34" s="120" t="s">
        <v>89</v>
      </c>
      <c r="B34" s="40" t="s">
        <v>142</v>
      </c>
      <c r="C34" s="40">
        <v>200</v>
      </c>
      <c r="D34" s="443" t="s">
        <v>0</v>
      </c>
      <c r="E34" s="437">
        <v>1</v>
      </c>
      <c r="F34" s="438" t="s">
        <v>140</v>
      </c>
      <c r="G34" s="439">
        <v>28.1</v>
      </c>
      <c r="H34" s="440" t="str">
        <f t="shared" ref="H34:H45" si="11">IF(F34=0," ",VLOOKUP(F34,$AJ$1114:$AL$1137,3,FALSE))</f>
        <v>Tom Shephard</v>
      </c>
      <c r="I34" s="440" t="str">
        <f t="shared" ref="I34:I45" si="12">IF(F34=0,"",VLOOKUP(F34,$BB$1114:$BD$1137,3,FALSE))</f>
        <v>Basingstoke and Mid Hants A.C.</v>
      </c>
      <c r="J34" s="440" t="str">
        <f t="shared" ref="J34:J45" si="13">IF(F34=0,"",VLOOKUP(F34,$BB$1114:$BE$1137,4,FALSE))</f>
        <v>BMH</v>
      </c>
      <c r="K34" s="437" t="str">
        <f t="shared" ref="K34:K45" si="14">IF(G34="","",IF($DC$1117="F"," ",IF($DC$1117="T",IF(G34&lt;=$CS$1117,"G1",IF(G34&lt;=$CV$1117,"G2",IF(G34&lt;=$CY$1117,"G3",IF(G34&lt;=$DB$1117,"G4","")))))))</f>
        <v>G4</v>
      </c>
      <c r="L34" s="437" t="str">
        <f t="shared" ref="L34:L41" si="15">IF(G34&lt;=BS1115,"AW"," ")</f>
        <v>AW</v>
      </c>
      <c r="M34" s="2"/>
      <c r="N34" s="40" t="str">
        <f t="shared" ref="N34:O53" si="16">N20</f>
        <v>A</v>
      </c>
      <c r="O34" s="40" t="str">
        <f t="shared" si="16"/>
        <v>AA</v>
      </c>
      <c r="P34" s="161">
        <f>IF(N34=F34,12)+IF(N34=F35,11)+IF(N34=F36,10)+IF(N34=F37,9)+IF(N34=F38,8)+IF(N34=F39,7)+IF(N34=F40,6)+IF(N34=F41,5)+IF(N34=F42,4)+IF(N34=F43,3)+IF(N34=F44,2)+IF(N34=F45,1)</f>
        <v>6</v>
      </c>
      <c r="Q34" s="161">
        <f>IF(O34=F34,12)+IF(O34=F35,11)+IF(O34=F36,10)+IF(O34=F37,9)+IF(O34=F38,8)+IF(O34=F39,7)+IF(O34=F40,6)+IF(O34=F41,5)+IF(O34=F42,4)+IF(O34=F43,3)+IF(O34=F44,2)+IF(O34=F45,1)</f>
        <v>0</v>
      </c>
      <c r="R34" s="2"/>
      <c r="S34" s="136">
        <f>P34+Q34</f>
        <v>6</v>
      </c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2"/>
      <c r="BN34" s="2"/>
      <c r="BO34" s="2"/>
      <c r="BP34" s="2"/>
    </row>
    <row r="35" spans="1:68" ht="20.100000000000001" customHeight="1" x14ac:dyDescent="0.25">
      <c r="A35" s="120" t="s">
        <v>89</v>
      </c>
      <c r="B35" s="40" t="s">
        <v>142</v>
      </c>
      <c r="C35" s="40">
        <v>200</v>
      </c>
      <c r="D35" s="443" t="s">
        <v>0</v>
      </c>
      <c r="E35" s="437">
        <v>2</v>
      </c>
      <c r="F35" s="438" t="s">
        <v>142</v>
      </c>
      <c r="G35" s="439">
        <v>28.6</v>
      </c>
      <c r="H35" s="440" t="str">
        <f t="shared" si="11"/>
        <v>Javier Firma</v>
      </c>
      <c r="I35" s="440" t="str">
        <f t="shared" si="12"/>
        <v>Maidenhead A.C.</v>
      </c>
      <c r="J35" s="440" t="str">
        <f t="shared" si="13"/>
        <v>MAC</v>
      </c>
      <c r="K35" s="437" t="str">
        <f t="shared" si="14"/>
        <v>G4</v>
      </c>
      <c r="L35" s="437" t="str">
        <f t="shared" si="15"/>
        <v>AW</v>
      </c>
      <c r="M35" s="2"/>
      <c r="N35" s="40" t="str">
        <f t="shared" si="16"/>
        <v>S</v>
      </c>
      <c r="O35" s="40" t="str">
        <f t="shared" si="16"/>
        <v>SS</v>
      </c>
      <c r="P35" s="161">
        <f>IF(N35=F34,12)+IF(N35=F35,11)+IF(N35=F36,10)+IF(N35=F37,9)+IF(N35=F38,8)+IF(N35=F39,7)+IF(N35=F40,6)+IF(N35=F41,5)+IF(N35=F42,4)+IF(N35=F43,3)+IF(N35=F44,2)+IF(N35=F45,1)</f>
        <v>12</v>
      </c>
      <c r="Q35" s="161">
        <f>IF(O35=F34,12)+IF(O35=F35,11)+IF(O35=F36,10)+IF(O35=F37,9)+IF(O35=F38,8)+IF(O35=F39,7)+IF(O35=F40,6)+IF(O35=F41,5)+IF(O35=F42,4)+IF(O35=F43,3)+IF(O35=F44,2)+IF(O35=F45,1)</f>
        <v>0</v>
      </c>
      <c r="R35" s="2"/>
      <c r="S35" s="136"/>
      <c r="T35" s="136">
        <f>P35+Q35</f>
        <v>12</v>
      </c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2"/>
      <c r="BN35" s="2"/>
      <c r="BO35" s="2"/>
      <c r="BP35" s="2"/>
    </row>
    <row r="36" spans="1:68" ht="20.100000000000001" customHeight="1" x14ac:dyDescent="0.25">
      <c r="A36" s="120" t="s">
        <v>89</v>
      </c>
      <c r="B36" s="40" t="s">
        <v>142</v>
      </c>
      <c r="C36" s="40">
        <v>200</v>
      </c>
      <c r="D36" s="443" t="s">
        <v>0</v>
      </c>
      <c r="E36" s="437">
        <v>3</v>
      </c>
      <c r="F36" s="438" t="s">
        <v>110</v>
      </c>
      <c r="G36" s="439">
        <v>29</v>
      </c>
      <c r="H36" s="440" t="str">
        <f t="shared" si="11"/>
        <v>Will Odgers</v>
      </c>
      <c r="I36" s="440" t="str">
        <f t="shared" si="12"/>
        <v>Camberley and District A.C.</v>
      </c>
      <c r="J36" s="440" t="str">
        <f t="shared" si="13"/>
        <v>CDAC</v>
      </c>
      <c r="K36" s="437" t="str">
        <f t="shared" si="14"/>
        <v>G4</v>
      </c>
      <c r="L36" s="437" t="str">
        <f t="shared" si="15"/>
        <v>AW</v>
      </c>
      <c r="M36" s="2"/>
      <c r="N36" s="40" t="str">
        <f t="shared" si="16"/>
        <v>B</v>
      </c>
      <c r="O36" s="40" t="str">
        <f t="shared" si="16"/>
        <v>BB</v>
      </c>
      <c r="P36" s="161">
        <f>IF(N36=F34,12)+IF(N36=F35,11)+IF(N36=F36,10)+IF(N36=F37,9)+IF(N36=F38,8)+IF(N36=F39,7)+IF(N36=F40,6)+IF(N36=F41,5)+IF(N36=F42,4)+IF(N36=F43,3)+IF(N36=F44,2)+IF(N36=F45,1)</f>
        <v>9</v>
      </c>
      <c r="Q36" s="161">
        <f>IF(O36=F34,12)+IF(O36=F35,11)+IF(O36=F36,10)+IF(O36=F37,9)+IF(O36=F38,8)+IF(O36=F39,7)+IF(O36=F40,6)+IF(O36=F41,5)+IF(O36=F42,4)+IF(O36=F43,3)+IF(O36=F44,2)+IF(O36=F45,1)</f>
        <v>0</v>
      </c>
      <c r="R36" s="2"/>
      <c r="S36" s="136"/>
      <c r="T36" s="136"/>
      <c r="U36" s="136">
        <f>P36+Q36</f>
        <v>9</v>
      </c>
      <c r="V36" s="136"/>
      <c r="W36" s="136"/>
      <c r="X36" s="136"/>
      <c r="Y36" s="136"/>
      <c r="Z36" s="136"/>
      <c r="AA36" s="136"/>
      <c r="AB36" s="136"/>
      <c r="AC36" s="136"/>
      <c r="AD36" s="136"/>
      <c r="AE36" s="2"/>
      <c r="BN36" s="2"/>
      <c r="BO36" s="2"/>
      <c r="BP36" s="2"/>
    </row>
    <row r="37" spans="1:68" ht="20.100000000000001" customHeight="1" x14ac:dyDescent="0.25">
      <c r="A37" s="120" t="s">
        <v>89</v>
      </c>
      <c r="B37" s="40" t="s">
        <v>142</v>
      </c>
      <c r="C37" s="40">
        <v>200</v>
      </c>
      <c r="D37" s="443" t="s">
        <v>0</v>
      </c>
      <c r="E37" s="437">
        <v>4</v>
      </c>
      <c r="F37" s="438" t="s">
        <v>1</v>
      </c>
      <c r="G37" s="439">
        <v>29</v>
      </c>
      <c r="H37" s="440" t="str">
        <f t="shared" si="11"/>
        <v>James Hall</v>
      </c>
      <c r="I37" s="440" t="str">
        <f t="shared" si="12"/>
        <v>Bracknell A.C.</v>
      </c>
      <c r="J37" s="440" t="str">
        <f t="shared" si="13"/>
        <v>BAC</v>
      </c>
      <c r="K37" s="437" t="str">
        <f t="shared" si="14"/>
        <v>G4</v>
      </c>
      <c r="L37" s="437" t="str">
        <f t="shared" si="15"/>
        <v>AW</v>
      </c>
      <c r="M37" s="2"/>
      <c r="N37" s="40" t="str">
        <f t="shared" si="16"/>
        <v>C</v>
      </c>
      <c r="O37" s="40" t="str">
        <f t="shared" si="16"/>
        <v>CC</v>
      </c>
      <c r="P37" s="161">
        <f>IF(N37=F34,12)+IF(N37=F35,11)+IF(N37=F36,10)+IF(N37=F37,9)+IF(N37=F38,8)+IF(N37=F39,7)+IF(N37=F40,6)+IF(N37=F41,5)+IF(N37=F42,4)+IF(N37=F43,3)+IF(N37=F44,2)+IF(N37=F45,1)</f>
        <v>10</v>
      </c>
      <c r="Q37" s="161">
        <f>IF(O37=F34,12)+IF(O37=F35,11)+IF(O37=F36,10)+IF(O37=F37,9)+IF(O37=F38,8)+IF(O37=F39,7)+IF(O37=F40,6)+IF(O37=F41,5)+IF(O37=F42,4)+IF(O37=F43,3)+IF(O37=F44,2)+IF(O37=F45,1)</f>
        <v>0</v>
      </c>
      <c r="R37" s="2"/>
      <c r="S37" s="136"/>
      <c r="T37" s="136"/>
      <c r="U37" s="136"/>
      <c r="V37" s="136">
        <f>P37+Q37</f>
        <v>10</v>
      </c>
      <c r="W37" s="136"/>
      <c r="X37" s="136"/>
      <c r="Y37" s="136"/>
      <c r="Z37" s="136"/>
      <c r="AA37" s="136"/>
      <c r="AB37" s="136"/>
      <c r="AC37" s="136"/>
      <c r="AD37" s="136"/>
      <c r="AE37" s="2"/>
      <c r="AF37" s="494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2"/>
      <c r="BO37" s="2"/>
      <c r="BP37" s="2"/>
    </row>
    <row r="38" spans="1:68" ht="20.100000000000001" customHeight="1" x14ac:dyDescent="0.25">
      <c r="A38" s="120" t="s">
        <v>89</v>
      </c>
      <c r="B38" s="40" t="s">
        <v>142</v>
      </c>
      <c r="C38" s="40">
        <v>200</v>
      </c>
      <c r="D38" s="443" t="s">
        <v>0</v>
      </c>
      <c r="E38" s="437">
        <v>5</v>
      </c>
      <c r="F38" s="438" t="s">
        <v>84</v>
      </c>
      <c r="G38" s="439">
        <v>29.8</v>
      </c>
      <c r="H38" s="440" t="str">
        <f t="shared" si="11"/>
        <v>Joseph Caesar</v>
      </c>
      <c r="I38" s="440" t="str">
        <f t="shared" si="12"/>
        <v>Windsor, Slough, Eton and Hounslow A.C.</v>
      </c>
      <c r="J38" s="440" t="str">
        <f t="shared" si="13"/>
        <v>WSEH</v>
      </c>
      <c r="K38" s="437" t="str">
        <f t="shared" si="14"/>
        <v/>
      </c>
      <c r="L38" s="437" t="str">
        <f t="shared" si="15"/>
        <v xml:space="preserve"> </v>
      </c>
      <c r="M38" s="2"/>
      <c r="N38" s="40" t="str">
        <f t="shared" si="16"/>
        <v>G</v>
      </c>
      <c r="O38" s="40" t="str">
        <f t="shared" si="16"/>
        <v>GG</v>
      </c>
      <c r="P38" s="161">
        <f>IF(N38=F34,12)+IF(N38=F35,11)+IF(N38=F36,10)+IF(N38=F37,9)+IF(N38=F38,8)+IF(N38=F39,7)+IF(N38=F40,6)+IF(N38=F41,5)+IF(N38=F42,4)+IF(N38=F43,3)+IF(N38=F44,2)+IF(N38=F45,1)</f>
        <v>0</v>
      </c>
      <c r="Q38" s="161">
        <f>IF(O38=F34,12)+IF(O38=F35,11)+IF(O38=F36,10)+IF(O38=F37,9)+IF(O38=F38,8)+IF(O38=F39,7)+IF(O38=F40,6)+IF(O38=F41,5)+IF(O38=F42,4)+IF(O38=F43,3)+IF(O38=F44,2)+IF(O38=F45,1)</f>
        <v>0</v>
      </c>
      <c r="R38" s="2"/>
      <c r="S38" s="136"/>
      <c r="T38" s="136"/>
      <c r="U38" s="136"/>
      <c r="V38" s="136"/>
      <c r="W38" s="136">
        <f>P38+Q38</f>
        <v>0</v>
      </c>
      <c r="X38" s="136"/>
      <c r="Y38" s="136"/>
      <c r="Z38" s="136"/>
      <c r="AA38" s="136"/>
      <c r="AB38" s="136"/>
      <c r="AC38" s="136"/>
      <c r="AD38" s="136"/>
      <c r="AE38" s="2"/>
      <c r="AF38" s="495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1:68" ht="20.100000000000001" customHeight="1" x14ac:dyDescent="0.25">
      <c r="A39" s="120" t="s">
        <v>89</v>
      </c>
      <c r="B39" s="40" t="s">
        <v>142</v>
      </c>
      <c r="C39" s="40">
        <v>200</v>
      </c>
      <c r="D39" s="443" t="s">
        <v>0</v>
      </c>
      <c r="E39" s="437">
        <v>6</v>
      </c>
      <c r="F39" s="438" t="s">
        <v>143</v>
      </c>
      <c r="G39" s="439">
        <v>30.3</v>
      </c>
      <c r="H39" s="440" t="str">
        <f t="shared" si="11"/>
        <v>Edward Mercer-Gray</v>
      </c>
      <c r="I39" s="440" t="str">
        <f t="shared" si="12"/>
        <v>Reading A.C.</v>
      </c>
      <c r="J39" s="440" t="str">
        <f t="shared" si="13"/>
        <v>RAC</v>
      </c>
      <c r="K39" s="437" t="str">
        <f t="shared" si="14"/>
        <v/>
      </c>
      <c r="L39" s="437" t="str">
        <f t="shared" si="15"/>
        <v xml:space="preserve"> </v>
      </c>
      <c r="M39" s="2"/>
      <c r="N39" s="40" t="str">
        <f t="shared" si="16"/>
        <v>H</v>
      </c>
      <c r="O39" s="40" t="str">
        <f t="shared" si="16"/>
        <v>HH</v>
      </c>
      <c r="P39" s="161">
        <f>IF(N39=F34,12)+IF(N39=F35,11)+IF(N39=F36,10)+IF(N39=F37,9)+IF(N39=F38,8)+IF(N39=F39,7)+IF(N39=F40,6)+IF(N39=F41,5)+IF(N39=F42,4)+IF(N39=F43,3)+IF(N39=F44,2)+IF(N39=F45,1)</f>
        <v>5</v>
      </c>
      <c r="Q39" s="161">
        <f>IF(O39=F34,12)+IF(O39=F35,11)+IF(O39=F36,10)+IF(O39=F37,9)+IF(O39=F38,8)+IF(O39=F39,7)+IF(O39=F40,6)+IF(O39=F41,5)+IF(O39=F42,4)+IF(O39=F43,3)+IF(O39=F44,2)+IF(O39=F45,1)</f>
        <v>0</v>
      </c>
      <c r="R39" s="2"/>
      <c r="S39" s="136"/>
      <c r="T39" s="136"/>
      <c r="U39" s="136"/>
      <c r="V39" s="136"/>
      <c r="W39" s="136"/>
      <c r="X39" s="136">
        <f>P39+Q39</f>
        <v>5</v>
      </c>
      <c r="Y39" s="136"/>
      <c r="Z39" s="136"/>
      <c r="AA39" s="136"/>
      <c r="AB39" s="136"/>
      <c r="AC39" s="136"/>
      <c r="AD39" s="136"/>
      <c r="AE39" s="2"/>
      <c r="AF39" s="495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68" ht="20.100000000000001" customHeight="1" x14ac:dyDescent="0.25">
      <c r="A40" s="120" t="s">
        <v>89</v>
      </c>
      <c r="B40" s="40" t="s">
        <v>142</v>
      </c>
      <c r="C40" s="40">
        <v>200</v>
      </c>
      <c r="D40" s="443" t="s">
        <v>0</v>
      </c>
      <c r="E40" s="437">
        <v>7</v>
      </c>
      <c r="F40" s="438" t="s">
        <v>0</v>
      </c>
      <c r="G40" s="439">
        <v>30.3</v>
      </c>
      <c r="H40" s="440" t="str">
        <f t="shared" si="11"/>
        <v>Daniel Shattock</v>
      </c>
      <c r="I40" s="440" t="str">
        <f t="shared" si="12"/>
        <v>Aldershot, Farnham and District A.C.</v>
      </c>
      <c r="J40" s="440" t="str">
        <f t="shared" si="13"/>
        <v>AFD</v>
      </c>
      <c r="K40" s="437" t="str">
        <f t="shared" si="14"/>
        <v/>
      </c>
      <c r="L40" s="437" t="str">
        <f t="shared" si="15"/>
        <v xml:space="preserve"> </v>
      </c>
      <c r="M40" s="2"/>
      <c r="N40" s="40" t="str">
        <f t="shared" si="16"/>
        <v>M</v>
      </c>
      <c r="O40" s="40" t="str">
        <f t="shared" si="16"/>
        <v>MM</v>
      </c>
      <c r="P40" s="161">
        <f>IF(N40=F34,12)+IF(N40=F35,11)+IF(N40=F36,10)+IF(N40=F37,9)+IF(N40=F38,8)+IF(N40=F39,7)+IF(N40=F40,6)+IF(N40=F41,5)+IF(N40=F42,4)+IF(N40=F43,3)+IF(N40=F44,2)+IF(N40=F45,1)</f>
        <v>11</v>
      </c>
      <c r="Q40" s="161">
        <f>IF(O40=F34,12)+IF(O40=F35,11)+IF(O40=F36,10)+IF(O40=F37,9)+IF(O40=F38,8)+IF(O40=F39,7)+IF(O40=F40,6)+IF(O40=F41,5)+IF(O40=F42,4)+IF(O40=F43,3)+IF(O40=F44,2)+IF(O40=F45,1)</f>
        <v>0</v>
      </c>
      <c r="R40" s="2"/>
      <c r="S40" s="136"/>
      <c r="T40" s="136"/>
      <c r="U40" s="136"/>
      <c r="V40" s="136"/>
      <c r="W40" s="136"/>
      <c r="X40" s="136"/>
      <c r="Y40" s="136">
        <f>P40+Q40</f>
        <v>11</v>
      </c>
      <c r="Z40" s="136"/>
      <c r="AA40" s="136"/>
      <c r="AB40" s="136"/>
      <c r="AC40" s="136"/>
      <c r="AD40" s="136"/>
      <c r="AE40" s="2"/>
      <c r="AF40" s="495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1:68" ht="20.100000000000001" customHeight="1" x14ac:dyDescent="0.25">
      <c r="A41" s="120" t="s">
        <v>89</v>
      </c>
      <c r="B41" s="40" t="s">
        <v>142</v>
      </c>
      <c r="C41" s="40">
        <v>200</v>
      </c>
      <c r="D41" s="443" t="s">
        <v>0</v>
      </c>
      <c r="E41" s="437">
        <v>8</v>
      </c>
      <c r="F41" s="438" t="s">
        <v>111</v>
      </c>
      <c r="G41" s="439">
        <v>30.7</v>
      </c>
      <c r="H41" s="440" t="str">
        <f t="shared" si="11"/>
        <v>Yuri Zykov</v>
      </c>
      <c r="I41" s="440" t="str">
        <f t="shared" si="12"/>
        <v>Hillingdon A.C.</v>
      </c>
      <c r="J41" s="440" t="str">
        <f t="shared" si="13"/>
        <v>HJAC</v>
      </c>
      <c r="K41" s="437" t="str">
        <f t="shared" si="14"/>
        <v/>
      </c>
      <c r="L41" s="437" t="str">
        <f t="shared" si="15"/>
        <v xml:space="preserve"> </v>
      </c>
      <c r="M41" s="2"/>
      <c r="N41" s="40" t="str">
        <f t="shared" si="16"/>
        <v>R</v>
      </c>
      <c r="O41" s="40" t="str">
        <f t="shared" si="16"/>
        <v>RR</v>
      </c>
      <c r="P41" s="161">
        <f>IF(N41=F34,12)+IF(N41=F35,11)+IF(N41=F36,10)+IF(N41=F37,9)+IF(N41=F38,8)+IF(N41=F39,7)+IF(N41=F40,6)+IF(N41=F41,5)+IF(N41=F42,4)+IF(N41=F43,3)+IF(N41=F44,2)+IF(N41=F45,1)</f>
        <v>7</v>
      </c>
      <c r="Q41" s="161">
        <f>IF(O41=F34,12)+IF(O41=F35,11)+IF(O41=F36,10)+IF(O41=F37,9)+IF(O41=F38,8)+IF(O41=F39,7)+IF(O41=F40,6)+IF(O41=F41,5)+IF(O41=F42,4)+IF(O41=F43,3)+IF(O41=F44,2)+IF(O41=F45,1)</f>
        <v>0</v>
      </c>
      <c r="R41" s="2"/>
      <c r="S41" s="136"/>
      <c r="T41" s="136"/>
      <c r="U41" s="136"/>
      <c r="V41" s="136"/>
      <c r="W41" s="136"/>
      <c r="X41" s="136"/>
      <c r="Y41" s="136"/>
      <c r="Z41" s="136">
        <f>P41+Q41</f>
        <v>7</v>
      </c>
      <c r="AA41" s="136"/>
      <c r="AB41" s="136"/>
      <c r="AC41" s="136"/>
      <c r="AD41" s="136"/>
      <c r="AE41" s="2"/>
      <c r="AF41" s="495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1:68" ht="20.100000000000001" customHeight="1" x14ac:dyDescent="0.25">
      <c r="A42" s="120" t="s">
        <v>89</v>
      </c>
      <c r="B42" s="161" t="s">
        <v>142</v>
      </c>
      <c r="C42" s="161">
        <v>200</v>
      </c>
      <c r="D42" s="443" t="s">
        <v>0</v>
      </c>
      <c r="E42" s="437">
        <v>9</v>
      </c>
      <c r="F42" s="438"/>
      <c r="G42" s="441" t="s">
        <v>36</v>
      </c>
      <c r="H42" s="440" t="str">
        <f t="shared" si="11"/>
        <v xml:space="preserve"> </v>
      </c>
      <c r="I42" s="440" t="str">
        <f t="shared" si="12"/>
        <v/>
      </c>
      <c r="J42" s="440" t="str">
        <f t="shared" si="13"/>
        <v/>
      </c>
      <c r="K42" s="437" t="str">
        <f t="shared" si="14"/>
        <v/>
      </c>
      <c r="L42" s="437" t="str">
        <f>IF(G42&lt;=BS1121,"AW"," ")</f>
        <v xml:space="preserve"> </v>
      </c>
      <c r="M42" s="2"/>
      <c r="N42" s="161" t="str">
        <f t="shared" si="16"/>
        <v>W</v>
      </c>
      <c r="O42" s="161" t="str">
        <f t="shared" si="16"/>
        <v>WW</v>
      </c>
      <c r="P42" s="161">
        <f>IF(N42=F34,12)+IF(N42=F35,11)+IF(N42=F36,10)+IF(N42=F37,9)+IF(N42=F38,8)+IF(N42=F39,7)+IF(N42=F40,6)+IF(N42=F41,5)+IF(N42=F42,4)+IF(N42=F43,3)+IF(N42=F44,2)+IF(N42=F45,1)</f>
        <v>8</v>
      </c>
      <c r="Q42" s="161">
        <f>IF(O42=F34,12)+IF(O42=F35,11)+IF(O42=F36,10)+IF(O42=F37,9)+IF(O42=F38,8)+IF(O42=F39,7)+IF(O42=F40,6)+IF(O42=F41,5)+IF(O42=F42,4)+IF(O42=F43,3)+IF(O42=F44,2)+IF(O42=F45,1)</f>
        <v>0</v>
      </c>
      <c r="R42" s="2"/>
      <c r="S42" s="136"/>
      <c r="T42" s="136"/>
      <c r="U42" s="136"/>
      <c r="V42" s="136"/>
      <c r="W42" s="136"/>
      <c r="X42" s="136"/>
      <c r="Y42" s="136"/>
      <c r="Z42" s="136"/>
      <c r="AA42" s="136">
        <f>P42+Q42</f>
        <v>8</v>
      </c>
      <c r="AB42" s="136"/>
      <c r="AC42" s="136"/>
      <c r="AD42" s="136"/>
      <c r="AE42" s="2"/>
      <c r="AF42" s="495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1:68" ht="20.100000000000001" customHeight="1" x14ac:dyDescent="0.25">
      <c r="A43" s="120" t="s">
        <v>89</v>
      </c>
      <c r="B43" s="161" t="s">
        <v>142</v>
      </c>
      <c r="C43" s="161">
        <v>200</v>
      </c>
      <c r="D43" s="443" t="s">
        <v>0</v>
      </c>
      <c r="E43" s="437">
        <v>10</v>
      </c>
      <c r="F43" s="438"/>
      <c r="G43" s="441" t="s">
        <v>36</v>
      </c>
      <c r="H43" s="440" t="str">
        <f t="shared" si="11"/>
        <v xml:space="preserve"> </v>
      </c>
      <c r="I43" s="440" t="str">
        <f t="shared" si="12"/>
        <v/>
      </c>
      <c r="J43" s="440" t="str">
        <f t="shared" si="13"/>
        <v/>
      </c>
      <c r="K43" s="437" t="str">
        <f t="shared" si="14"/>
        <v/>
      </c>
      <c r="L43" s="437" t="str">
        <f>IF(G43&lt;=BS1122,"AW"," ")</f>
        <v xml:space="preserve"> </v>
      </c>
      <c r="M43" s="2"/>
      <c r="N43" s="366" t="str">
        <f t="shared" si="16"/>
        <v>j</v>
      </c>
      <c r="O43" s="366" t="str">
        <f t="shared" si="16"/>
        <v>jj</v>
      </c>
      <c r="P43" s="366">
        <f>IF(N43=F34,12)+IF(N43=F35,11)+IF(N43=F36,10)+IF(N43=F37,9)+IF(N43=F38,8)+IF(N43=F39,7)+IF(N43=F40,6)+IF(N43=F41,5)+IF(N43=F42,4)+IF(N43=F43,3)+IF(N43=F44,2)+IF(N43=F45,1)</f>
        <v>0</v>
      </c>
      <c r="Q43" s="366">
        <f>IF(O43=F34,12)+IF(O43=F35,11)+IF(O43=F36,10)+IF(O43=F37,9)+IF(O43=F38,8)+IF(O43=F39,7)+IF(O43=F40,6)+IF(O43=F41,5)+IF(O43=F42,4)+IF(O43=F43,3)+IF(O43=F44,2)+IF(O43=F45,1)</f>
        <v>0</v>
      </c>
      <c r="R43" s="2"/>
      <c r="S43" s="136"/>
      <c r="T43" s="136"/>
      <c r="U43" s="136"/>
      <c r="V43" s="136"/>
      <c r="W43" s="136"/>
      <c r="X43" s="136"/>
      <c r="Y43" s="136"/>
      <c r="Z43" s="136"/>
      <c r="AA43" s="136"/>
      <c r="AB43" s="136">
        <f>P43+Q43</f>
        <v>0</v>
      </c>
      <c r="AC43" s="136"/>
      <c r="AD43" s="136"/>
      <c r="AE43" s="2"/>
      <c r="AF43" s="495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1:68" ht="20.100000000000001" customHeight="1" x14ac:dyDescent="0.25">
      <c r="A44" s="120" t="s">
        <v>89</v>
      </c>
      <c r="B44" s="40" t="s">
        <v>142</v>
      </c>
      <c r="C44" s="40">
        <v>200</v>
      </c>
      <c r="D44" s="443" t="s">
        <v>0</v>
      </c>
      <c r="E44" s="437">
        <v>11</v>
      </c>
      <c r="F44" s="438"/>
      <c r="G44" s="441" t="s">
        <v>36</v>
      </c>
      <c r="H44" s="440" t="str">
        <f t="shared" si="11"/>
        <v xml:space="preserve"> </v>
      </c>
      <c r="I44" s="440" t="str">
        <f t="shared" si="12"/>
        <v/>
      </c>
      <c r="J44" s="440" t="str">
        <f t="shared" si="13"/>
        <v/>
      </c>
      <c r="K44" s="437" t="str">
        <f t="shared" si="14"/>
        <v/>
      </c>
      <c r="L44" s="437" t="str">
        <f>IF(G44&lt;=BS1123,"AW"," ")</f>
        <v xml:space="preserve"> </v>
      </c>
      <c r="M44" s="2"/>
      <c r="N44" s="366" t="str">
        <f t="shared" si="16"/>
        <v>p</v>
      </c>
      <c r="O44" s="366" t="str">
        <f t="shared" si="16"/>
        <v>pp</v>
      </c>
      <c r="P44" s="366">
        <f>IF(N44=F34,12)+IF(N44=F35,11)+IF(N44=F36,10)+IF(N44=F37,9)+IF(N44=F38,8)+IF(N44=F39,7)+IF(N44=F40,6)+IF(N44=F41,5)+IF(N44=F42,4)+IF(N44=F43,3)+IF(N44=F44,2)+IF(N44=F45,1)</f>
        <v>0</v>
      </c>
      <c r="Q44" s="366">
        <f>IF(O44=F34,12)+IF(O44=F35,11)+IF(O44=F36,10)+IF(O44=F37,9)+IF(O44=F38,8)+IF(O44=F39,7)+IF(O44=F40,6)+IF(O44=F41,5)+IF(O44=F42,4)+IF(O44=F43,3)+IF(O44=F44,2)+IF(O44=F45,1)</f>
        <v>0</v>
      </c>
      <c r="R44" s="2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>
        <f>P44+Q44</f>
        <v>0</v>
      </c>
      <c r="AD44" s="136"/>
      <c r="AE44" s="2"/>
      <c r="AF44" s="495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1:68" ht="20.100000000000001" customHeight="1" x14ac:dyDescent="0.25">
      <c r="A45" s="120" t="s">
        <v>89</v>
      </c>
      <c r="B45" s="40" t="s">
        <v>142</v>
      </c>
      <c r="C45" s="40">
        <v>200</v>
      </c>
      <c r="D45" s="443" t="s">
        <v>0</v>
      </c>
      <c r="E45" s="437">
        <v>12</v>
      </c>
      <c r="F45" s="438"/>
      <c r="G45" s="441" t="s">
        <v>36</v>
      </c>
      <c r="H45" s="440" t="str">
        <f t="shared" si="11"/>
        <v xml:space="preserve"> </v>
      </c>
      <c r="I45" s="440" t="str">
        <f t="shared" si="12"/>
        <v/>
      </c>
      <c r="J45" s="440" t="str">
        <f t="shared" si="13"/>
        <v/>
      </c>
      <c r="K45" s="437" t="str">
        <f t="shared" si="14"/>
        <v/>
      </c>
      <c r="L45" s="437" t="str">
        <f>IF(G45&lt;=BS1124,"AW"," ")</f>
        <v xml:space="preserve"> </v>
      </c>
      <c r="M45" s="2"/>
      <c r="N45" s="366" t="str">
        <f t="shared" si="16"/>
        <v>z</v>
      </c>
      <c r="O45" s="366" t="str">
        <f t="shared" si="16"/>
        <v>zz</v>
      </c>
      <c r="P45" s="366">
        <f>IF(N45=F34,12)+IF(N45=F35,11)+IF(N45=F36,10)+IF(N45=F37,9)+IF(N45=F38,8)+IF(N45=F39,7)+IF(N45=F40,6)+IF(N45=F41,5)+IF(N45=F42,4)+IF(N45=F43,3)+IF(N45=F44,2)+IF(N45=F45,1)</f>
        <v>0</v>
      </c>
      <c r="Q45" s="366">
        <f>IF(O45=F34,12)+IF(O45=F35,11)+IF(O45=F36,10)+IF(O45=F37,9)+IF(O45=F38,8)+IF(O45=F39,7)+IF(O45=F40,6)+IF(O45=F41,5)+IF(O45=F42,4)+IF(O45=F43,3)+IF(O45=F44,2)+IF(O45=F45,1)</f>
        <v>0</v>
      </c>
      <c r="R45" s="2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>
        <f>P45+Q45</f>
        <v>0</v>
      </c>
      <c r="AE45" s="2"/>
      <c r="AF45" s="495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1:68" ht="20.100000000000001" customHeight="1" x14ac:dyDescent="0.25">
      <c r="A46" s="120" t="s">
        <v>89</v>
      </c>
      <c r="B46" s="40" t="s">
        <v>142</v>
      </c>
      <c r="C46" s="40"/>
      <c r="D46" s="443"/>
      <c r="E46" s="476" t="s">
        <v>36</v>
      </c>
      <c r="F46" s="476"/>
      <c r="G46" s="476"/>
      <c r="H46" s="476"/>
      <c r="I46" s="476"/>
      <c r="J46" s="476"/>
      <c r="K46" s="476"/>
      <c r="L46" s="476"/>
      <c r="M46" s="2"/>
      <c r="N46" s="40" t="str">
        <f t="shared" si="16"/>
        <v>,</v>
      </c>
      <c r="O46" s="40" t="str">
        <f t="shared" si="16"/>
        <v>,</v>
      </c>
      <c r="P46" s="40"/>
      <c r="Q46" s="40"/>
      <c r="R46" s="2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2"/>
      <c r="AF46" s="7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1:68" ht="20.100000000000001" customHeight="1" x14ac:dyDescent="0.25">
      <c r="A47" s="120" t="s">
        <v>89</v>
      </c>
      <c r="B47" s="40" t="s">
        <v>142</v>
      </c>
      <c r="C47" s="40">
        <v>200</v>
      </c>
      <c r="D47" s="443" t="s">
        <v>1</v>
      </c>
      <c r="E47" s="474" t="s">
        <v>255</v>
      </c>
      <c r="F47" s="474"/>
      <c r="G47" s="474"/>
      <c r="H47" s="474"/>
      <c r="I47" s="442" t="s">
        <v>96</v>
      </c>
      <c r="J47" s="442"/>
      <c r="K47" s="475">
        <f>K33</f>
        <v>25.3</v>
      </c>
      <c r="L47" s="475"/>
      <c r="M47" s="2"/>
      <c r="N47" s="40" t="str">
        <f t="shared" si="16"/>
        <v>,</v>
      </c>
      <c r="O47" s="40" t="str">
        <f t="shared" si="16"/>
        <v>,</v>
      </c>
      <c r="P47" s="40"/>
      <c r="Q47" s="40"/>
      <c r="R47" s="2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2"/>
      <c r="AF47" s="7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1:68" ht="20.100000000000001" customHeight="1" x14ac:dyDescent="0.25">
      <c r="A48" s="120" t="s">
        <v>89</v>
      </c>
      <c r="B48" s="40" t="s">
        <v>142</v>
      </c>
      <c r="C48" s="40">
        <v>200</v>
      </c>
      <c r="D48" s="443" t="s">
        <v>1</v>
      </c>
      <c r="E48" s="437">
        <v>1</v>
      </c>
      <c r="F48" s="438" t="s">
        <v>141</v>
      </c>
      <c r="G48" s="439">
        <v>29.2</v>
      </c>
      <c r="H48" s="440" t="str">
        <f t="shared" ref="H48:H59" si="17">IF(F48=0," ",VLOOKUP(F48,$AJ$1114:$AL$1137,3,FALSE))</f>
        <v>Kenoe Lewis</v>
      </c>
      <c r="I48" s="440" t="str">
        <f t="shared" ref="I48:I59" si="18">IF(F48=0,"",VLOOKUP(F48,$BB$1114:$BD$1137,3,FALSE))</f>
        <v>Basingstoke and Mid Hants A.C.</v>
      </c>
      <c r="J48" s="440" t="str">
        <f t="shared" ref="J48:J59" si="19">IF(F48=0,"",VLOOKUP(F48,$BB$1114:$BE$1137,4,FALSE))</f>
        <v>BMH</v>
      </c>
      <c r="K48" s="437" t="str">
        <f t="shared" ref="K48:K59" si="20">IF(G48="","",IF($DC$1117="F"," ",IF($DC$1117="T",IF(G48&lt;=$CS$1117,"G1",IF(G48&lt;=$CV$1117,"G2",IF(G48&lt;=$CY$1117,"G3",IF(G48&lt;=$DB$1117,"G4","")))))))</f>
        <v/>
      </c>
      <c r="L48" s="437" t="str">
        <f t="shared" ref="L48:L50" si="21">IF(G48&lt;=BS1127,"AW"," ")</f>
        <v>AW</v>
      </c>
      <c r="M48" s="2"/>
      <c r="N48" s="40" t="str">
        <f t="shared" si="16"/>
        <v>A</v>
      </c>
      <c r="O48" s="40" t="str">
        <f t="shared" si="16"/>
        <v>AA</v>
      </c>
      <c r="P48" s="161">
        <f>IF(N48=F48,12)+IF(N48=F49,11)+IF(N48=F50,10)+IF(N48=F51,9)+IF(N48=F52,8)+IF(N48=F53,7)+IF(N48=F54,6)+IF(N48=F55,5)+IF(N48=F56,4)+IF(N48=F57,3)+IF(N48=F58,2)+IF(N48=F59,1)</f>
        <v>0</v>
      </c>
      <c r="Q48" s="161">
        <f>IF(O48=F48,12)+IF(O48=F49,11)+IF(O48=F50,10)+IF(O48=F51,9)+IF(O48=F52,8)+IF(O48=F53,7)+IF(O48=F54,6)+IF(O48=F55,5)+IF(O48=F56,4)+IF(O48=F57,3)+IF(O48=F58,2)+IF(O48=F59,1)</f>
        <v>8</v>
      </c>
      <c r="R48" s="2"/>
      <c r="S48" s="136">
        <f>P48+Q48</f>
        <v>8</v>
      </c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2"/>
      <c r="AF48" s="7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1:93" ht="20.100000000000001" customHeight="1" x14ac:dyDescent="0.25">
      <c r="A49" s="120" t="s">
        <v>89</v>
      </c>
      <c r="B49" s="40" t="s">
        <v>142</v>
      </c>
      <c r="C49" s="40">
        <v>200</v>
      </c>
      <c r="D49" s="443" t="s">
        <v>1</v>
      </c>
      <c r="E49" s="437">
        <v>2</v>
      </c>
      <c r="F49" s="438" t="s">
        <v>85</v>
      </c>
      <c r="G49" s="439">
        <v>29.6</v>
      </c>
      <c r="H49" s="440" t="str">
        <f t="shared" si="17"/>
        <v>Matthew Mule</v>
      </c>
      <c r="I49" s="440" t="str">
        <f t="shared" si="18"/>
        <v>Bracknell A.C.</v>
      </c>
      <c r="J49" s="440" t="str">
        <f t="shared" si="19"/>
        <v>BAC</v>
      </c>
      <c r="K49" s="437" t="str">
        <f t="shared" si="20"/>
        <v/>
      </c>
      <c r="L49" s="437" t="str">
        <f t="shared" si="21"/>
        <v>AW</v>
      </c>
      <c r="M49" s="2"/>
      <c r="N49" s="40" t="str">
        <f t="shared" si="16"/>
        <v>S</v>
      </c>
      <c r="O49" s="40" t="str">
        <f t="shared" si="16"/>
        <v>SS</v>
      </c>
      <c r="P49" s="161">
        <f>IF(N49=F48,12)+IF(N49=F49,11)+IF(N49=F50,10)+IF(N49=F51,9)+IF(N49=F52,8)+IF(N49=F53,7)+IF(N49=F54,6)+IF(N49=F55,5)+IF(N49=F56,4)+IF(N49=F57,3)+IF(N49=F58,2)+IF(N49=F59,1)</f>
        <v>0</v>
      </c>
      <c r="Q49" s="161">
        <f>IF(O49=F48,12)+IF(O49=F49,11)+IF(O49=F50,10)+IF(O49=F51,9)+IF(O49=F52,8)+IF(O49=F53,7)+IF(O49=F54,6)+IF(O49=F55,5)+IF(O49=F56,4)+IF(O49=F57,3)+IF(O49=F58,2)+IF(O49=F59,1)</f>
        <v>12</v>
      </c>
      <c r="R49" s="2"/>
      <c r="S49" s="136"/>
      <c r="T49" s="136">
        <f>P49+Q49</f>
        <v>12</v>
      </c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2"/>
      <c r="AF49" s="7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1:93" ht="20.100000000000001" customHeight="1" x14ac:dyDescent="0.25">
      <c r="A50" s="120" t="s">
        <v>89</v>
      </c>
      <c r="B50" s="40" t="s">
        <v>142</v>
      </c>
      <c r="C50" s="40">
        <v>200</v>
      </c>
      <c r="D50" s="443" t="s">
        <v>1</v>
      </c>
      <c r="E50" s="437">
        <v>3</v>
      </c>
      <c r="F50" s="438" t="s">
        <v>146</v>
      </c>
      <c r="G50" s="439">
        <v>29.7</v>
      </c>
      <c r="H50" s="440" t="str">
        <f t="shared" si="17"/>
        <v>Charlie Hodson</v>
      </c>
      <c r="I50" s="440" t="str">
        <f t="shared" si="18"/>
        <v>Windsor, Slough, Eton and Hounslow A.C.</v>
      </c>
      <c r="J50" s="440" t="str">
        <f t="shared" si="19"/>
        <v>WSEH</v>
      </c>
      <c r="K50" s="437" t="str">
        <f t="shared" si="20"/>
        <v/>
      </c>
      <c r="L50" s="437" t="str">
        <f t="shared" si="21"/>
        <v>AW</v>
      </c>
      <c r="M50" s="2"/>
      <c r="N50" s="40" t="str">
        <f t="shared" si="16"/>
        <v>B</v>
      </c>
      <c r="O50" s="40" t="str">
        <f t="shared" si="16"/>
        <v>BB</v>
      </c>
      <c r="P50" s="161">
        <f>IF(N50=F48,12)+IF(N50=F49,11)+IF(N50=F50,10)+IF(N50=F51,9)+IF(N50=F52,8)+IF(N50=F53,7)+IF(N50=F54,6)+IF(N50=F55,5)+IF(N50=F56,4)+IF(N50=F57,3)+IF(N50=F58,2)+IF(N50=F59,1)</f>
        <v>0</v>
      </c>
      <c r="Q50" s="161">
        <f>IF(O50=F48,12)+IF(O50=F49,11)+IF(O50=F50,10)+IF(O50=F51,9)+IF(O50=F52,8)+IF(O50=F53,7)+IF(O50=F54,6)+IF(O50=F55,5)+IF(O50=F56,4)+IF(O50=F57,3)+IF(O50=F58,2)+IF(O50=F59,1)</f>
        <v>11</v>
      </c>
      <c r="R50" s="2"/>
      <c r="S50" s="136"/>
      <c r="T50" s="136"/>
      <c r="U50" s="136">
        <f>P50+Q50</f>
        <v>11</v>
      </c>
      <c r="V50" s="136"/>
      <c r="W50" s="136"/>
      <c r="X50" s="136"/>
      <c r="Y50" s="136"/>
      <c r="Z50" s="136"/>
      <c r="AA50" s="136"/>
      <c r="AB50" s="136"/>
      <c r="AC50" s="136"/>
      <c r="AD50" s="136"/>
      <c r="AE50" s="2"/>
      <c r="AF50" s="7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1:93" ht="20.100000000000001" customHeight="1" x14ac:dyDescent="0.25">
      <c r="A51" s="120" t="s">
        <v>89</v>
      </c>
      <c r="B51" s="40" t="s">
        <v>142</v>
      </c>
      <c r="C51" s="40">
        <v>200</v>
      </c>
      <c r="D51" s="443" t="s">
        <v>1</v>
      </c>
      <c r="E51" s="437">
        <v>4</v>
      </c>
      <c r="F51" s="438" t="s">
        <v>112</v>
      </c>
      <c r="G51" s="439">
        <v>30.2</v>
      </c>
      <c r="H51" s="440" t="str">
        <f t="shared" si="17"/>
        <v>Morgan Kendall</v>
      </c>
      <c r="I51" s="440" t="str">
        <f t="shared" si="18"/>
        <v>Camberley and District A.C.</v>
      </c>
      <c r="J51" s="440" t="str">
        <f t="shared" si="19"/>
        <v>CDAC</v>
      </c>
      <c r="K51" s="437" t="str">
        <f t="shared" si="20"/>
        <v/>
      </c>
      <c r="L51" s="437" t="str">
        <f>IF(G51&lt;=BS1134,"AW"," ")</f>
        <v xml:space="preserve"> </v>
      </c>
      <c r="M51" s="2"/>
      <c r="N51" s="40" t="str">
        <f t="shared" si="16"/>
        <v>C</v>
      </c>
      <c r="O51" s="40" t="str">
        <f t="shared" si="16"/>
        <v>CC</v>
      </c>
      <c r="P51" s="161">
        <f>IF(N51=F48,12)+IF(N51=F49,11)+IF(N51=F50,10)+IF(N51=F51,9)+IF(N51=F52,8)+IF(N51=F53,7)+IF(N51=F54,6)+IF(N51=F55,5)+IF(N51=F56,4)+IF(N51=F57,3)+IF(N51=F58,2)+IF(N51=F59,1)</f>
        <v>0</v>
      </c>
      <c r="Q51" s="161">
        <f>IF(O51=F48,12)+IF(O51=F49,11)+IF(O51=F50,10)+IF(O51=F51,9)+IF(O51=F52,8)+IF(O51=F53,7)+IF(O51=F54,6)+IF(O51=F55,5)+IF(O51=F56,4)+IF(O51=F57,3)+IF(O51=F58,2)+IF(O51=F59,1)</f>
        <v>9</v>
      </c>
      <c r="R51" s="2"/>
      <c r="S51" s="136"/>
      <c r="T51" s="136"/>
      <c r="U51" s="136"/>
      <c r="V51" s="136">
        <f>P51+Q51</f>
        <v>9</v>
      </c>
      <c r="W51" s="136"/>
      <c r="X51" s="136"/>
      <c r="Y51" s="136"/>
      <c r="Z51" s="136"/>
      <c r="AA51" s="136"/>
      <c r="AB51" s="136"/>
      <c r="AC51" s="136"/>
      <c r="AD51" s="136"/>
      <c r="AE51" s="2"/>
      <c r="AF51" s="7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93" ht="20.100000000000001" customHeight="1" x14ac:dyDescent="0.25">
      <c r="A52" s="120" t="s">
        <v>89</v>
      </c>
      <c r="B52" s="40" t="s">
        <v>142</v>
      </c>
      <c r="C52" s="40">
        <v>200</v>
      </c>
      <c r="D52" s="443" t="s">
        <v>1</v>
      </c>
      <c r="E52" s="437">
        <v>5</v>
      </c>
      <c r="F52" s="438" t="s">
        <v>86</v>
      </c>
      <c r="G52" s="439">
        <v>30.7</v>
      </c>
      <c r="H52" s="440" t="str">
        <f t="shared" si="17"/>
        <v>Archie Ellis</v>
      </c>
      <c r="I52" s="440" t="str">
        <f t="shared" si="18"/>
        <v>Aldershot, Farnham and District A.C.</v>
      </c>
      <c r="J52" s="440" t="str">
        <f t="shared" si="19"/>
        <v>AFD</v>
      </c>
      <c r="K52" s="437" t="str">
        <f t="shared" si="20"/>
        <v/>
      </c>
      <c r="L52" s="437" t="str">
        <f>IF(G52&lt;=BS1135,"AW"," ")</f>
        <v xml:space="preserve"> </v>
      </c>
      <c r="M52" s="2"/>
      <c r="N52" s="40" t="str">
        <f t="shared" si="16"/>
        <v>G</v>
      </c>
      <c r="O52" s="40" t="str">
        <f t="shared" si="16"/>
        <v>GG</v>
      </c>
      <c r="P52" s="161">
        <f>IF(N52=F48,12)+IF(N52=F49,11)+IF(N52=F50,10)+IF(N52=F51,9)+IF(N52=F52,8)+IF(N52=F53,7)+IF(N52=F54,6)+IF(N52=F55,5)+IF(N52=F56,4)+IF(N52=F57,3)+IF(N52=F58,2)+IF(N52=F59,1)</f>
        <v>0</v>
      </c>
      <c r="Q52" s="161">
        <f>IF(O52=F48,12)+IF(O52=F49,11)+IF(O52=F50,10)+IF(O52=F51,9)+IF(O52=F52,8)+IF(O52=F53,7)+IF(O52=F54,6)+IF(O52=F55,5)+IF(O52=F56,4)+IF(O52=F57,3)+IF(O52=F58,2)+IF(O52=F59,1)</f>
        <v>0</v>
      </c>
      <c r="R52" s="2"/>
      <c r="S52" s="136"/>
      <c r="T52" s="136"/>
      <c r="U52" s="136"/>
      <c r="V52" s="136"/>
      <c r="W52" s="136">
        <f>P52+Q52</f>
        <v>0</v>
      </c>
      <c r="X52" s="136"/>
      <c r="Y52" s="136"/>
      <c r="Z52" s="136"/>
      <c r="AA52" s="136"/>
      <c r="AB52" s="136"/>
      <c r="AC52" s="136"/>
      <c r="AD52" s="136"/>
      <c r="AE52" s="2"/>
      <c r="AF52" s="7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1:93" ht="20.100000000000001" customHeight="1" x14ac:dyDescent="0.25">
      <c r="A53" s="120" t="s">
        <v>89</v>
      </c>
      <c r="B53" s="40" t="s">
        <v>142</v>
      </c>
      <c r="C53" s="40">
        <v>200</v>
      </c>
      <c r="D53" s="443" t="s">
        <v>1</v>
      </c>
      <c r="E53" s="437">
        <v>6</v>
      </c>
      <c r="F53" s="438" t="s">
        <v>145</v>
      </c>
      <c r="G53" s="439">
        <v>31.1</v>
      </c>
      <c r="H53" s="440" t="str">
        <f t="shared" si="17"/>
        <v>Aaron Lamb</v>
      </c>
      <c r="I53" s="440" t="str">
        <f t="shared" si="18"/>
        <v>Reading A.C.</v>
      </c>
      <c r="J53" s="440" t="str">
        <f t="shared" si="19"/>
        <v>RAC</v>
      </c>
      <c r="K53" s="437" t="str">
        <f t="shared" si="20"/>
        <v/>
      </c>
      <c r="L53" s="437" t="str">
        <f>IF(G53&lt;=BS1136,"AW"," ")</f>
        <v xml:space="preserve"> </v>
      </c>
      <c r="M53" s="2"/>
      <c r="N53" s="40" t="str">
        <f t="shared" si="16"/>
        <v>H</v>
      </c>
      <c r="O53" s="40" t="str">
        <f t="shared" si="16"/>
        <v>HH</v>
      </c>
      <c r="P53" s="161">
        <f>IF(N53=F48,12)+IF(N53=F49,11)+IF(N53=F50,10)+IF(N53=F51,9)+IF(N53=F52,8)+IF(N53=F53,7)+IF(N53=F54,6)+IF(N53=F55,5)+IF(N53=F56,4)+IF(N53=F57,3)+IF(N53=F58,2)+IF(N53=F59,1)</f>
        <v>0</v>
      </c>
      <c r="Q53" s="161">
        <f>IF(O53=F48,12)+IF(O53=F49,11)+IF(O53=F50,10)+IF(O53=F51,9)+IF(O53=F52,8)+IF(O53=F53,7)+IF(O53=F54,6)+IF(O53=F55,5)+IF(O53=F56,4)+IF(O53=F57,3)+IF(O53=F58,2)+IF(O53=F59,1)</f>
        <v>5</v>
      </c>
      <c r="R53" s="2"/>
      <c r="S53" s="136"/>
      <c r="T53" s="136"/>
      <c r="U53" s="136"/>
      <c r="V53" s="136"/>
      <c r="W53" s="136"/>
      <c r="X53" s="136">
        <f>P53+Q53</f>
        <v>5</v>
      </c>
      <c r="Y53" s="136"/>
      <c r="Z53" s="136"/>
      <c r="AA53" s="136"/>
      <c r="AB53" s="136"/>
      <c r="AC53" s="136"/>
      <c r="AD53" s="136"/>
      <c r="AE53" s="2"/>
      <c r="AF53" s="7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1:93" ht="20.100000000000001" customHeight="1" x14ac:dyDescent="0.25">
      <c r="A54" s="120" t="s">
        <v>89</v>
      </c>
      <c r="B54" s="40" t="s">
        <v>142</v>
      </c>
      <c r="C54" s="40">
        <v>200</v>
      </c>
      <c r="D54" s="443" t="s">
        <v>1</v>
      </c>
      <c r="E54" s="437">
        <v>7</v>
      </c>
      <c r="F54" s="438" t="s">
        <v>144</v>
      </c>
      <c r="G54" s="439">
        <v>31.4</v>
      </c>
      <c r="H54" s="440" t="str">
        <f t="shared" si="17"/>
        <v>Joshua Covas</v>
      </c>
      <c r="I54" s="440" t="str">
        <f t="shared" si="18"/>
        <v>Maidenhead A.C.</v>
      </c>
      <c r="J54" s="440" t="str">
        <f t="shared" si="19"/>
        <v>MAC</v>
      </c>
      <c r="K54" s="437" t="str">
        <f t="shared" si="20"/>
        <v/>
      </c>
      <c r="L54" s="437" t="str">
        <f>IF(G54&lt;=BS1137,"AW"," ")</f>
        <v xml:space="preserve"> </v>
      </c>
      <c r="M54" s="2"/>
      <c r="N54" s="40" t="str">
        <f t="shared" ref="N54:O73" si="22">N40</f>
        <v>M</v>
      </c>
      <c r="O54" s="40" t="str">
        <f t="shared" si="22"/>
        <v>MM</v>
      </c>
      <c r="P54" s="161">
        <f>IF(N54=F48,12)+IF(N54=F49,11)+IF(N54=F50,10)+IF(N54=F51,9)+IF(N54=F52,8)+IF(N54=F53,7)+IF(N54=F54,6)+IF(N54=F55,5)+IF(N54=F56,4)+IF(N54=F57,3)+IF(N54=F58,2)+IF(N54=F59,1)</f>
        <v>0</v>
      </c>
      <c r="Q54" s="161">
        <f>IF(O54=F48,12)+IF(O54=F49,11)+IF(O54=F50,10)+IF(O54=F51,9)+IF(O54=F52,8)+IF(O54=F53,7)+IF(O54=F54,6)+IF(O54=F55,5)+IF(O54=F56,4)+IF(O54=F57,3)+IF(O54=F58,2)+IF(O54=F59,1)</f>
        <v>6</v>
      </c>
      <c r="R54" s="2"/>
      <c r="S54" s="136"/>
      <c r="T54" s="136"/>
      <c r="U54" s="136"/>
      <c r="V54" s="136"/>
      <c r="W54" s="136"/>
      <c r="X54" s="136"/>
      <c r="Y54" s="136">
        <f>P54+Q54</f>
        <v>6</v>
      </c>
      <c r="Z54" s="136"/>
      <c r="AA54" s="136"/>
      <c r="AB54" s="136"/>
      <c r="AC54" s="136"/>
      <c r="AD54" s="136"/>
      <c r="AE54" s="2"/>
      <c r="AF54" s="7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1:93" ht="20.100000000000001" customHeight="1" x14ac:dyDescent="0.25">
      <c r="A55" s="120" t="s">
        <v>89</v>
      </c>
      <c r="B55" s="40" t="s">
        <v>142</v>
      </c>
      <c r="C55" s="40">
        <v>200</v>
      </c>
      <c r="D55" s="443" t="s">
        <v>1</v>
      </c>
      <c r="E55" s="437">
        <v>8</v>
      </c>
      <c r="F55" s="438" t="s">
        <v>113</v>
      </c>
      <c r="G55" s="439">
        <v>33.200000000000003</v>
      </c>
      <c r="H55" s="440" t="str">
        <f t="shared" si="17"/>
        <v>Ethan Van Beek</v>
      </c>
      <c r="I55" s="440" t="str">
        <f t="shared" si="18"/>
        <v>Hillingdon A.C.</v>
      </c>
      <c r="J55" s="440" t="str">
        <f t="shared" si="19"/>
        <v>HJAC</v>
      </c>
      <c r="K55" s="437" t="str">
        <f t="shared" si="20"/>
        <v/>
      </c>
      <c r="L55" s="437" t="str">
        <f>IF(G55&lt;=BS1138,"AW"," ")</f>
        <v xml:space="preserve"> </v>
      </c>
      <c r="M55" s="2"/>
      <c r="N55" s="40" t="str">
        <f t="shared" si="22"/>
        <v>R</v>
      </c>
      <c r="O55" s="40" t="str">
        <f t="shared" si="22"/>
        <v>RR</v>
      </c>
      <c r="P55" s="161">
        <f>IF(N55=F48,12)+IF(N55=F49,11)+IF(N55=F50,10)+IF(N55=F51,9)+IF(N55=F52,8)+IF(N55=F53,7)+IF(N55=F54,6)+IF(N55=F55,5)+IF(N55=F56,4)+IF(N55=F57,3)+IF(N55=F58,2)+IF(N55=F59,1)</f>
        <v>0</v>
      </c>
      <c r="Q55" s="161">
        <f>IF(O55=F48,12)+IF(O55=F49,11)+IF(O55=F50,10)+IF(O55=F51,9)+IF(O55=F52,8)+IF(O55=F53,7)+IF(O55=F54,6)+IF(O55=F55,5)+IF(O55=F56,4)+IF(O55=F57,3)+IF(O55=F58,2)+IF(O55=F59,1)</f>
        <v>7</v>
      </c>
      <c r="R55" s="2"/>
      <c r="S55" s="136"/>
      <c r="T55" s="136"/>
      <c r="U55" s="136"/>
      <c r="V55" s="136"/>
      <c r="W55" s="136"/>
      <c r="X55" s="136"/>
      <c r="Y55" s="136"/>
      <c r="Z55" s="136">
        <f>P55+Q55</f>
        <v>7</v>
      </c>
      <c r="AA55" s="136"/>
      <c r="AB55" s="136"/>
      <c r="AC55" s="136"/>
      <c r="AD55" s="136"/>
      <c r="AE55" s="2"/>
      <c r="AF55" s="7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1:93" ht="20.100000000000001" customHeight="1" x14ac:dyDescent="0.25">
      <c r="A56" s="120" t="s">
        <v>89</v>
      </c>
      <c r="B56" s="161" t="s">
        <v>142</v>
      </c>
      <c r="C56" s="161">
        <v>200</v>
      </c>
      <c r="D56" s="443" t="s">
        <v>1</v>
      </c>
      <c r="E56" s="437">
        <v>9</v>
      </c>
      <c r="F56" s="438"/>
      <c r="G56" s="441" t="s">
        <v>36</v>
      </c>
      <c r="H56" s="440" t="str">
        <f t="shared" si="17"/>
        <v xml:space="preserve"> </v>
      </c>
      <c r="I56" s="440" t="str">
        <f t="shared" si="18"/>
        <v/>
      </c>
      <c r="J56" s="440" t="str">
        <f t="shared" si="19"/>
        <v/>
      </c>
      <c r="K56" s="437" t="str">
        <f t="shared" si="20"/>
        <v/>
      </c>
      <c r="L56" s="437" t="str">
        <f>IF(G56&lt;=BS1137,"AW"," ")</f>
        <v xml:space="preserve"> </v>
      </c>
      <c r="M56" s="2"/>
      <c r="N56" s="161" t="str">
        <f t="shared" si="22"/>
        <v>W</v>
      </c>
      <c r="O56" s="161" t="str">
        <f t="shared" si="22"/>
        <v>WW</v>
      </c>
      <c r="P56" s="161">
        <f>IF(N56=F48,12)+IF(N56=F49,11)+IF(N56=F50,10)+IF(N56=F51,9)+IF(N56=F52,8)+IF(N56=F53,7)+IF(N56=F54,6)+IF(N56=F55,5)+IF(N56=F56,4)+IF(N56=F57,3)+IF(N56=F58,2)+IF(N56=F59,1)</f>
        <v>0</v>
      </c>
      <c r="Q56" s="161">
        <f>IF(O56=F48,12)+IF(O56=F49,11)+IF(O56=F50,10)+IF(O56=F51,9)+IF(O56=F52,8)+IF(O56=F53,7)+IF(O56=F54,6)+IF(O56=F55,5)+IF(O56=F56,4)+IF(O56=F57,3)+IF(O56=F58,2)+IF(O56=F59,1)</f>
        <v>10</v>
      </c>
      <c r="R56" s="2"/>
      <c r="S56" s="136"/>
      <c r="T56" s="136"/>
      <c r="U56" s="136"/>
      <c r="V56" s="136"/>
      <c r="W56" s="136"/>
      <c r="X56" s="136"/>
      <c r="Y56" s="136"/>
      <c r="Z56" s="136"/>
      <c r="AA56" s="136">
        <f>P56+Q56</f>
        <v>10</v>
      </c>
      <c r="AB56" s="136"/>
      <c r="AC56" s="136"/>
      <c r="AD56" s="136"/>
      <c r="AE56" s="2"/>
      <c r="AF56" s="163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1:93" ht="20.100000000000001" customHeight="1" x14ac:dyDescent="0.25">
      <c r="A57" s="120" t="s">
        <v>89</v>
      </c>
      <c r="B57" s="161" t="s">
        <v>142</v>
      </c>
      <c r="C57" s="161">
        <v>200</v>
      </c>
      <c r="D57" s="443" t="s">
        <v>1</v>
      </c>
      <c r="E57" s="437">
        <v>10</v>
      </c>
      <c r="F57" s="438"/>
      <c r="G57" s="441" t="s">
        <v>36</v>
      </c>
      <c r="H57" s="440" t="str">
        <f t="shared" si="17"/>
        <v xml:space="preserve"> </v>
      </c>
      <c r="I57" s="440" t="str">
        <f t="shared" si="18"/>
        <v/>
      </c>
      <c r="J57" s="440" t="str">
        <f t="shared" si="19"/>
        <v/>
      </c>
      <c r="K57" s="437" t="str">
        <f t="shared" si="20"/>
        <v/>
      </c>
      <c r="L57" s="437" t="str">
        <f>IF(G57&lt;=BS1138,"AW"," ")</f>
        <v xml:space="preserve"> </v>
      </c>
      <c r="M57" s="2"/>
      <c r="N57" s="366" t="str">
        <f t="shared" si="22"/>
        <v>j</v>
      </c>
      <c r="O57" s="366" t="str">
        <f t="shared" si="22"/>
        <v>jj</v>
      </c>
      <c r="P57" s="366">
        <f>IF(N57=F48,12)+IF(N57=F49,11)+IF(N57=F50,10)+IF(N57=F51,9)+IF(N57=F52,8)+IF(N57=F53,7)+IF(N57=F54,6)+IF(N57=F55,5)+IF(N57=F56,4)+IF(N57=F57,3)+IF(N57=F58,2)+IF(N57=F59,1)</f>
        <v>0</v>
      </c>
      <c r="Q57" s="366">
        <f>IF(O57=F48,12)+IF(O57=F49,11)+IF(O57=F50,10)+IF(O57=F51,9)+IF(O57=F52,8)+IF(O57=F53,7)+IF(O57=F54,6)+IF(O57=F55,5)+IF(O57=F56,4)+IF(O57=F57,3)+IF(O57=F58,2)+IF(O57=F59,1)</f>
        <v>0</v>
      </c>
      <c r="R57" s="2"/>
      <c r="S57" s="136"/>
      <c r="T57" s="136"/>
      <c r="U57" s="136"/>
      <c r="V57" s="136"/>
      <c r="W57" s="136"/>
      <c r="X57" s="136"/>
      <c r="Y57" s="136"/>
      <c r="Z57" s="136"/>
      <c r="AA57" s="136"/>
      <c r="AB57" s="136">
        <f>P57+Q57</f>
        <v>0</v>
      </c>
      <c r="AC57" s="136"/>
      <c r="AD57" s="136"/>
      <c r="AE57" s="2"/>
      <c r="AF57" s="163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1:93" ht="20.100000000000001" customHeight="1" x14ac:dyDescent="0.25">
      <c r="A58" s="120" t="s">
        <v>89</v>
      </c>
      <c r="B58" s="40" t="s">
        <v>142</v>
      </c>
      <c r="C58" s="40">
        <v>200</v>
      </c>
      <c r="D58" s="443" t="s">
        <v>1</v>
      </c>
      <c r="E58" s="437">
        <v>11</v>
      </c>
      <c r="F58" s="438"/>
      <c r="G58" s="441" t="s">
        <v>36</v>
      </c>
      <c r="H58" s="440" t="str">
        <f t="shared" si="17"/>
        <v xml:space="preserve"> </v>
      </c>
      <c r="I58" s="440" t="str">
        <f t="shared" si="18"/>
        <v/>
      </c>
      <c r="J58" s="440" t="str">
        <f t="shared" si="19"/>
        <v/>
      </c>
      <c r="K58" s="437" t="str">
        <f t="shared" si="20"/>
        <v/>
      </c>
      <c r="L58" s="437" t="str">
        <f>IF(G58&lt;=BS1139,"AW"," ")</f>
        <v xml:space="preserve"> </v>
      </c>
      <c r="M58" s="2"/>
      <c r="N58" s="366" t="str">
        <f t="shared" si="22"/>
        <v>p</v>
      </c>
      <c r="O58" s="366" t="str">
        <f t="shared" si="22"/>
        <v>pp</v>
      </c>
      <c r="P58" s="366">
        <f>IF(N58=F48,12)+IF(N58=F49,11)+IF(N58=F50,10)+IF(N58=F51,9)+IF(N58=F52,8)+IF(N58=F53,7)+IF(N58=F54,6)+IF(N58=F55,5)+IF(N58=F56,4)+IF(N58=F57,3)+IF(N58=F58,2)+IF(N58=F59,1)</f>
        <v>0</v>
      </c>
      <c r="Q58" s="366">
        <f>IF(O58=F48,12)+IF(O58=F49,11)+IF(O58=F50,10)+IF(O58=F51,9)+IF(O58=F52,8)+IF(O58=F53,7)+IF(O58=F54,6)+IF(O58=F55,5)+IF(O58=F56,4)+IF(O58=F57,3)+IF(O58=F58,2)+IF(O58=F59,1)</f>
        <v>0</v>
      </c>
      <c r="R58" s="2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>
        <f>P58+Q58</f>
        <v>0</v>
      </c>
      <c r="AD58" s="136"/>
      <c r="AE58" s="2"/>
      <c r="AF58" s="7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1:93" ht="20.100000000000001" customHeight="1" x14ac:dyDescent="0.25">
      <c r="A59" s="120" t="s">
        <v>89</v>
      </c>
      <c r="B59" s="40" t="s">
        <v>142</v>
      </c>
      <c r="C59" s="40">
        <v>200</v>
      </c>
      <c r="D59" s="443" t="s">
        <v>1</v>
      </c>
      <c r="E59" s="437">
        <v>12</v>
      </c>
      <c r="F59" s="438"/>
      <c r="G59" s="441" t="s">
        <v>36</v>
      </c>
      <c r="H59" s="440" t="str">
        <f t="shared" si="17"/>
        <v xml:space="preserve"> </v>
      </c>
      <c r="I59" s="440" t="str">
        <f t="shared" si="18"/>
        <v/>
      </c>
      <c r="J59" s="440" t="str">
        <f t="shared" si="19"/>
        <v/>
      </c>
      <c r="K59" s="437" t="str">
        <f t="shared" si="20"/>
        <v/>
      </c>
      <c r="L59" s="437" t="str">
        <f>IF(G59&lt;=BS1140,"AW"," ")</f>
        <v xml:space="preserve"> </v>
      </c>
      <c r="M59" s="2"/>
      <c r="N59" s="366" t="str">
        <f t="shared" si="22"/>
        <v>z</v>
      </c>
      <c r="O59" s="366" t="str">
        <f t="shared" si="22"/>
        <v>zz</v>
      </c>
      <c r="P59" s="366">
        <f>IF(N59=F48,12)+IF(N59=F49,11)+IF(N59=F50,10)+IF(N59=F51,9)+IF(N59=F52,8)+IF(N59=F53,7)+IF(N59=F54,6)+IF(N59=F55,5)+IF(N59=F56,4)+IF(N59=F57,3)+IF(N59=F58,2)+IF(N59=F59,1)</f>
        <v>0</v>
      </c>
      <c r="Q59" s="366">
        <f>IF(O59=F48,12)+IF(O59=F49,11)+IF(O59=F50,10)+IF(O59=F51,9)+IF(O59=F52,8)+IF(O59=F53,7)+IF(O59=F54,6)+IF(O59=F55,5)+IF(O59=F56,4)+IF(O59=F57,3)+IF(O59=F58,2)+IF(O59=F59,1)</f>
        <v>0</v>
      </c>
      <c r="R59" s="2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>
        <f>P59+Q59</f>
        <v>0</v>
      </c>
      <c r="AE59" s="2"/>
      <c r="AF59" s="7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1:93" ht="20.100000000000001" customHeight="1" x14ac:dyDescent="0.25">
      <c r="A60" s="120" t="s">
        <v>89</v>
      </c>
      <c r="B60" s="40" t="s">
        <v>142</v>
      </c>
      <c r="C60" s="40"/>
      <c r="D60" s="443"/>
      <c r="E60" s="476" t="s">
        <v>36</v>
      </c>
      <c r="F60" s="476"/>
      <c r="G60" s="476"/>
      <c r="H60" s="476"/>
      <c r="I60" s="476"/>
      <c r="J60" s="476"/>
      <c r="K60" s="476"/>
      <c r="L60" s="476"/>
      <c r="M60" s="2"/>
      <c r="N60" s="40" t="str">
        <f t="shared" si="22"/>
        <v>,</v>
      </c>
      <c r="O60" s="40" t="str">
        <f t="shared" si="22"/>
        <v>,</v>
      </c>
      <c r="P60" s="40"/>
      <c r="Q60" s="40"/>
      <c r="R60" s="2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2"/>
      <c r="AF60" s="7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1:93" ht="20.100000000000001" customHeight="1" x14ac:dyDescent="0.25">
      <c r="A61" s="120" t="s">
        <v>89</v>
      </c>
      <c r="B61" s="40" t="s">
        <v>142</v>
      </c>
      <c r="C61" s="40">
        <v>800</v>
      </c>
      <c r="D61" s="443" t="s">
        <v>0</v>
      </c>
      <c r="E61" s="474" t="s">
        <v>256</v>
      </c>
      <c r="F61" s="474"/>
      <c r="G61" s="474"/>
      <c r="H61" s="474"/>
      <c r="I61" s="442" t="s">
        <v>92</v>
      </c>
      <c r="J61" s="442"/>
      <c r="K61" s="489">
        <f>'MATCH DETAILS'!K5</f>
        <v>1.5624999999999999E-3</v>
      </c>
      <c r="L61" s="489"/>
      <c r="M61" s="124"/>
      <c r="N61" s="40" t="str">
        <f t="shared" si="22"/>
        <v>,</v>
      </c>
      <c r="O61" s="40" t="str">
        <f t="shared" si="22"/>
        <v>,</v>
      </c>
      <c r="P61" s="40"/>
      <c r="Q61" s="40"/>
      <c r="R61" s="2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2"/>
      <c r="AF61" s="106"/>
      <c r="AG61" s="25"/>
      <c r="AH61" s="2"/>
      <c r="AI61" s="25"/>
      <c r="AJ61" s="25"/>
      <c r="AK61" s="2"/>
      <c r="AL61" s="25"/>
      <c r="AM61" s="25"/>
      <c r="AN61" s="2"/>
      <c r="AO61" s="25"/>
      <c r="AP61" s="25"/>
      <c r="AQ61" s="2"/>
      <c r="AR61" s="25"/>
      <c r="AS61" s="25"/>
      <c r="AT61" s="2"/>
      <c r="AU61" s="25"/>
      <c r="AV61" s="25"/>
      <c r="AW61" s="25"/>
      <c r="AX61" s="25"/>
      <c r="AY61" s="25"/>
      <c r="AZ61" s="25"/>
      <c r="BA61" s="25"/>
      <c r="BB61" s="25"/>
      <c r="BC61" s="2"/>
      <c r="BD61" s="25"/>
      <c r="BE61" s="25"/>
      <c r="BF61" s="2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62"/>
      <c r="BR61" s="62"/>
      <c r="BS61" s="62"/>
      <c r="BT61" s="62"/>
      <c r="BU61" s="62"/>
      <c r="BV61" s="62"/>
      <c r="BW61" s="62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"/>
    </row>
    <row r="62" spans="1:93" ht="20.100000000000001" customHeight="1" x14ac:dyDescent="0.25">
      <c r="A62" s="120" t="s">
        <v>89</v>
      </c>
      <c r="B62" s="40" t="s">
        <v>142</v>
      </c>
      <c r="C62" s="40">
        <v>800</v>
      </c>
      <c r="D62" s="443" t="s">
        <v>0</v>
      </c>
      <c r="E62" s="437">
        <v>1</v>
      </c>
      <c r="F62" s="438" t="s">
        <v>143</v>
      </c>
      <c r="G62" s="444">
        <v>1.6134259259259259E-3</v>
      </c>
      <c r="H62" s="440" t="str">
        <f t="shared" ref="H62:H73" si="23">IF(F62=0," ",VLOOKUP(F62,$AM$1113:$AO$1137,3,FALSE))</f>
        <v>Aidan Marshall</v>
      </c>
      <c r="I62" s="440" t="str">
        <f t="shared" ref="I62:I73" si="24">IF(F62=0,"",VLOOKUP(F62,$BB$1114:$BD$1137,3,FALSE))</f>
        <v>Reading A.C.</v>
      </c>
      <c r="J62" s="440" t="str">
        <f t="shared" ref="J62:J73" si="25">IF(F62=0,"",VLOOKUP(F62,$BB$1114:$BE$1137,4,FALSE))</f>
        <v>RAC</v>
      </c>
      <c r="K62" s="437" t="str">
        <f t="shared" ref="K62:K73" si="26">IF(G62="","",IF($DC$1120="F"," ",IF($DC$1120="T",IF(G62&lt;=$CS$1120,"G1",IF(G62&lt;=$CV$1120,"G2",IF(G62&lt;=$CY$1120,"G3",IF(G62&lt;=$DB$1120,"G4","")))))))</f>
        <v>G1</v>
      </c>
      <c r="L62" s="437" t="str">
        <f t="shared" ref="L62:L69" si="27">IF(G62&lt;=BU1115,"AW"," ")</f>
        <v>AW</v>
      </c>
      <c r="M62" s="2"/>
      <c r="N62" s="40" t="str">
        <f t="shared" si="22"/>
        <v>A</v>
      </c>
      <c r="O62" s="40" t="str">
        <f t="shared" si="22"/>
        <v>AA</v>
      </c>
      <c r="P62" s="161">
        <f>IF(N62=F62,12)+IF(N62=F63,11)+IF(N62=F64,10)+IF(N62=F65,9)+IF(N62=F66,8)+IF(N62=F67,7)+IF(N62=F68,6)+IF(N62=F69,5)+IF(N62=F70,4)+IF(N62=F71,3)+IF(N62=F72,2)+IF(N62=F73,1)</f>
        <v>11</v>
      </c>
      <c r="Q62" s="161">
        <f>IF(O62=F62,12)+IF(O62=F63,11)+IF(O62=F64,10)+IF(O62=F65,9)+IF(O62=F66,8)+IF(O62=F67,7)+IF(O62=F68,6)+IF(O62=F69,5)+IF(O62=F70,4)+IF(O62=F71,3)+IF(O62=F72,2)+IF(O62=F73,1)</f>
        <v>0</v>
      </c>
      <c r="R62" s="2"/>
      <c r="S62" s="136">
        <f>P62+Q62</f>
        <v>11</v>
      </c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2"/>
      <c r="AF62" s="7"/>
    </row>
    <row r="63" spans="1:93" ht="20.100000000000001" customHeight="1" x14ac:dyDescent="0.25">
      <c r="A63" s="120" t="s">
        <v>89</v>
      </c>
      <c r="B63" s="40" t="s">
        <v>142</v>
      </c>
      <c r="C63" s="40">
        <v>800</v>
      </c>
      <c r="D63" s="443" t="s">
        <v>0</v>
      </c>
      <c r="E63" s="437">
        <v>2</v>
      </c>
      <c r="F63" s="438" t="s">
        <v>0</v>
      </c>
      <c r="G63" s="444">
        <v>1.6469907407407407E-3</v>
      </c>
      <c r="H63" s="440" t="str">
        <f t="shared" si="23"/>
        <v>Daniel Shattock</v>
      </c>
      <c r="I63" s="440" t="str">
        <f t="shared" si="24"/>
        <v>Aldershot, Farnham and District A.C.</v>
      </c>
      <c r="J63" s="440" t="str">
        <f t="shared" si="25"/>
        <v>AFD</v>
      </c>
      <c r="K63" s="437" t="str">
        <f t="shared" si="26"/>
        <v>G2</v>
      </c>
      <c r="L63" s="437" t="str">
        <f t="shared" si="27"/>
        <v>AW</v>
      </c>
      <c r="M63" s="2"/>
      <c r="N63" s="40" t="str">
        <f t="shared" si="22"/>
        <v>S</v>
      </c>
      <c r="O63" s="40" t="str">
        <f t="shared" si="22"/>
        <v>SS</v>
      </c>
      <c r="P63" s="161">
        <f>IF(N63=F62,12)+IF(N63=F63,11)+IF(N63=F64,10)+IF(N63=F65,9)+IF(N63=F66,8)+IF(N63=F67,7)+IF(N63=F68,6)+IF(N63=F69,5)+IF(N63=F70,4)+IF(N63=F71,3)+IF(N63=F72,2)+IF(N63=F73,1)</f>
        <v>9</v>
      </c>
      <c r="Q63" s="161">
        <f>IF(O63=F62,12)+IF(O63=F63,11)+IF(O63=F64,10)+IF(O63=F65,9)+IF(O63=F66,8)+IF(O63=F67,7)+IF(O63=F68,6)+IF(O63=F69,5)+IF(O63=F70,4)+IF(O63=F71,3)+IF(O63=F72,2)+IF(O63=F73,1)</f>
        <v>0</v>
      </c>
      <c r="R63" s="2"/>
      <c r="S63" s="136"/>
      <c r="T63" s="136">
        <f>P63+Q63</f>
        <v>9</v>
      </c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5"/>
      <c r="AF63" s="20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93" ht="20.100000000000001" customHeight="1" x14ac:dyDescent="0.25">
      <c r="A64" s="120" t="s">
        <v>89</v>
      </c>
      <c r="B64" s="40" t="s">
        <v>142</v>
      </c>
      <c r="C64" s="40">
        <v>800</v>
      </c>
      <c r="D64" s="443" t="s">
        <v>0</v>
      </c>
      <c r="E64" s="437">
        <v>3</v>
      </c>
      <c r="F64" s="438" t="s">
        <v>110</v>
      </c>
      <c r="G64" s="444">
        <v>1.6712962962962964E-3</v>
      </c>
      <c r="H64" s="440" t="str">
        <f t="shared" si="23"/>
        <v>James Dargan</v>
      </c>
      <c r="I64" s="440" t="str">
        <f t="shared" si="24"/>
        <v>Camberley and District A.C.</v>
      </c>
      <c r="J64" s="440" t="str">
        <f t="shared" si="25"/>
        <v>CDAC</v>
      </c>
      <c r="K64" s="437" t="str">
        <f t="shared" si="26"/>
        <v>G2</v>
      </c>
      <c r="L64" s="437" t="str">
        <f t="shared" si="27"/>
        <v>AW</v>
      </c>
      <c r="M64" s="2"/>
      <c r="N64" s="40" t="str">
        <f t="shared" si="22"/>
        <v>B</v>
      </c>
      <c r="O64" s="40" t="str">
        <f t="shared" si="22"/>
        <v>BB</v>
      </c>
      <c r="P64" s="161">
        <f>IF(N64=F62,12)+IF(N64=F63,11)+IF(N64=F64,10)+IF(N64=F65,9)+IF(N64=F66,8)+IF(N64=F67,7)+IF(N64=F68,6)+IF(N64=F69,5)+IF(N64=F70,4)+IF(N64=F71,3)+IF(N64=F72,2)+IF(N64=F73,1)</f>
        <v>7</v>
      </c>
      <c r="Q64" s="161">
        <f>IF(O64=F62,12)+IF(O64=F63,11)+IF(O64=F64,10)+IF(O64=F65,9)+IF(O64=F66,8)+IF(O64=F67,7)+IF(O64=F68,6)+IF(O64=F69,5)+IF(O64=F70,4)+IF(O64=F71,3)+IF(O64=F72,2)+IF(O64=F73,1)</f>
        <v>0</v>
      </c>
      <c r="R64" s="2"/>
      <c r="S64" s="136"/>
      <c r="T64" s="136"/>
      <c r="U64" s="136">
        <f>P64+Q64</f>
        <v>7</v>
      </c>
      <c r="V64" s="136"/>
      <c r="W64" s="136"/>
      <c r="X64" s="136"/>
      <c r="Y64" s="136"/>
      <c r="Z64" s="136"/>
      <c r="AA64" s="136"/>
      <c r="AB64" s="136"/>
      <c r="AC64" s="136"/>
      <c r="AD64" s="136"/>
      <c r="AE64" s="2"/>
      <c r="BB64" s="20"/>
      <c r="BC64" s="20"/>
      <c r="BD64" s="7"/>
      <c r="BE64" s="20"/>
      <c r="BF64" s="20"/>
      <c r="BG64" s="7"/>
      <c r="BH64" s="20"/>
      <c r="BI64" s="20"/>
      <c r="BJ64" s="20"/>
      <c r="BK64" s="20"/>
      <c r="BL64" s="20"/>
      <c r="BM64" s="20"/>
      <c r="BN64" s="20"/>
      <c r="BO64" s="20"/>
      <c r="BP64" s="20"/>
      <c r="BQ64" s="50"/>
      <c r="BR64" s="60"/>
      <c r="BS64" s="50"/>
      <c r="BT64" s="60"/>
      <c r="BU64" s="50"/>
      <c r="BV64" s="60"/>
      <c r="BW64" s="50"/>
    </row>
    <row r="65" spans="1:75" ht="20.100000000000001" customHeight="1" x14ac:dyDescent="0.25">
      <c r="A65" s="120" t="s">
        <v>89</v>
      </c>
      <c r="B65" s="40" t="s">
        <v>142</v>
      </c>
      <c r="C65" s="40">
        <v>800</v>
      </c>
      <c r="D65" s="443" t="s">
        <v>0</v>
      </c>
      <c r="E65" s="437">
        <v>4</v>
      </c>
      <c r="F65" s="438" t="s">
        <v>140</v>
      </c>
      <c r="G65" s="444">
        <v>1.7048611111111112E-3</v>
      </c>
      <c r="H65" s="440" t="str">
        <f t="shared" si="23"/>
        <v>Oliver Marshall</v>
      </c>
      <c r="I65" s="440" t="str">
        <f t="shared" si="24"/>
        <v>Basingstoke and Mid Hants A.C.</v>
      </c>
      <c r="J65" s="440" t="str">
        <f t="shared" si="25"/>
        <v>BMH</v>
      </c>
      <c r="K65" s="437" t="str">
        <f t="shared" si="26"/>
        <v>G3</v>
      </c>
      <c r="L65" s="437" t="str">
        <f t="shared" si="27"/>
        <v>AW</v>
      </c>
      <c r="M65" s="2"/>
      <c r="N65" s="40" t="str">
        <f t="shared" si="22"/>
        <v>C</v>
      </c>
      <c r="O65" s="40" t="str">
        <f t="shared" si="22"/>
        <v>CC</v>
      </c>
      <c r="P65" s="161">
        <f>IF(N65=F62,12)+IF(N65=F63,11)+IF(N65=F64,10)+IF(N65=F65,9)+IF(N65=F66,8)+IF(N65=F67,7)+IF(N65=F68,6)+IF(N65=F69,5)+IF(N65=F70,4)+IF(N65=F71,3)+IF(N65=F72,2)+IF(N65=F73,1)</f>
        <v>10</v>
      </c>
      <c r="Q65" s="161">
        <f>IF(O65=F62,12)+IF(O65=F63,11)+IF(O65=F64,10)+IF(O65=F65,9)+IF(O65=F66,8)+IF(O65=F67,7)+IF(O65=F68,6)+IF(O65=F69,5)+IF(O65=F70,4)+IF(O65=F71,3)+IF(O65=F72,2)+IF(O65=F73,1)</f>
        <v>0</v>
      </c>
      <c r="R65" s="2"/>
      <c r="S65" s="136"/>
      <c r="T65" s="136"/>
      <c r="U65" s="136"/>
      <c r="V65" s="136">
        <f>P65+Q65</f>
        <v>10</v>
      </c>
      <c r="W65" s="136"/>
      <c r="X65" s="136"/>
      <c r="Y65" s="136"/>
      <c r="Z65" s="136"/>
      <c r="AA65" s="136"/>
      <c r="AB65" s="136"/>
      <c r="AC65" s="136"/>
      <c r="AD65" s="136"/>
      <c r="AE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50"/>
      <c r="BR65" s="50"/>
      <c r="BS65" s="50"/>
      <c r="BT65" s="50"/>
      <c r="BU65" s="50"/>
      <c r="BV65" s="50"/>
      <c r="BW65" s="50"/>
    </row>
    <row r="66" spans="1:75" ht="20.100000000000001" customHeight="1" x14ac:dyDescent="0.25">
      <c r="A66" s="120" t="s">
        <v>89</v>
      </c>
      <c r="B66" s="40" t="s">
        <v>142</v>
      </c>
      <c r="C66" s="40">
        <v>800</v>
      </c>
      <c r="D66" s="443" t="s">
        <v>0</v>
      </c>
      <c r="E66" s="437">
        <v>5</v>
      </c>
      <c r="F66" s="438" t="s">
        <v>84</v>
      </c>
      <c r="G66" s="444">
        <v>1.8344907407407407E-3</v>
      </c>
      <c r="H66" s="440" t="str">
        <f t="shared" si="23"/>
        <v>Samuel Johnston</v>
      </c>
      <c r="I66" s="440" t="str">
        <f t="shared" si="24"/>
        <v>Windsor, Slough, Eton and Hounslow A.C.</v>
      </c>
      <c r="J66" s="440" t="str">
        <f t="shared" si="25"/>
        <v>WSEH</v>
      </c>
      <c r="K66" s="437" t="str">
        <f t="shared" si="26"/>
        <v/>
      </c>
      <c r="L66" s="437" t="str">
        <f t="shared" si="27"/>
        <v>AW</v>
      </c>
      <c r="M66" s="2"/>
      <c r="N66" s="40" t="str">
        <f t="shared" si="22"/>
        <v>G</v>
      </c>
      <c r="O66" s="40" t="str">
        <f t="shared" si="22"/>
        <v>GG</v>
      </c>
      <c r="P66" s="161">
        <f>IF(N66=F62,12)+IF(N66=F63,11)+IF(N66=F64,10)+IF(N66=F65,9)+IF(N66=F66,8)+IF(N66=F67,7)+IF(N66=F68,6)+IF(N66=F69,5)+IF(N66=F70,4)+IF(N66=F71,3)+IF(N66=F72,2)+IF(N66=F73,1)</f>
        <v>5</v>
      </c>
      <c r="Q66" s="161">
        <f>IF(O66=F62,12)+IF(O66=F63,11)+IF(O66=F64,10)+IF(O66=F65,9)+IF(O66=F66,8)+IF(O66=F67,7)+IF(O66=F68,6)+IF(O66=F69,5)+IF(O66=F70,4)+IF(O66=F71,3)+IF(O66=F72,2)+IF(O66=F73,1)</f>
        <v>0</v>
      </c>
      <c r="R66" s="2"/>
      <c r="S66" s="136"/>
      <c r="T66" s="136"/>
      <c r="U66" s="136"/>
      <c r="V66" s="136"/>
      <c r="W66" s="136">
        <f>P66+Q66</f>
        <v>5</v>
      </c>
      <c r="X66" s="136"/>
      <c r="Y66" s="136"/>
      <c r="Z66" s="136"/>
      <c r="AA66" s="136"/>
      <c r="AB66" s="136"/>
      <c r="AC66" s="136"/>
      <c r="AD66" s="136"/>
      <c r="AE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50"/>
      <c r="BR66" s="50"/>
      <c r="BS66" s="50"/>
      <c r="BT66" s="50"/>
      <c r="BU66" s="50"/>
      <c r="BV66" s="50"/>
      <c r="BW66" s="50"/>
    </row>
    <row r="67" spans="1:75" ht="20.100000000000001" customHeight="1" x14ac:dyDescent="0.25">
      <c r="A67" s="120" t="s">
        <v>89</v>
      </c>
      <c r="B67" s="40" t="s">
        <v>142</v>
      </c>
      <c r="C67" s="40">
        <v>800</v>
      </c>
      <c r="D67" s="443" t="s">
        <v>0</v>
      </c>
      <c r="E67" s="437">
        <v>6</v>
      </c>
      <c r="F67" s="438" t="s">
        <v>1</v>
      </c>
      <c r="G67" s="444">
        <v>1.8923611111111112E-3</v>
      </c>
      <c r="H67" s="440" t="str">
        <f t="shared" si="23"/>
        <v>Nathan McWilliam</v>
      </c>
      <c r="I67" s="440" t="str">
        <f t="shared" si="24"/>
        <v>Bracknell A.C.</v>
      </c>
      <c r="J67" s="440" t="str">
        <f t="shared" si="25"/>
        <v>BAC</v>
      </c>
      <c r="K67" s="437" t="str">
        <f t="shared" si="26"/>
        <v/>
      </c>
      <c r="L67" s="437" t="str">
        <f t="shared" si="27"/>
        <v>AW</v>
      </c>
      <c r="M67" s="2"/>
      <c r="N67" s="40" t="str">
        <f t="shared" si="22"/>
        <v>H</v>
      </c>
      <c r="O67" s="40" t="str">
        <f t="shared" si="22"/>
        <v>HH</v>
      </c>
      <c r="P67" s="161">
        <f>IF(N67=F62,12)+IF(N67=F63,11)+IF(N67=F64,10)+IF(N67=F65,9)+IF(N67=F66,8)+IF(N67=F67,7)+IF(N67=F68,6)+IF(N67=F69,5)+IF(N67=F70,4)+IF(N67=F71,3)+IF(N67=F72,2)+IF(N67=F73,1)</f>
        <v>6</v>
      </c>
      <c r="Q67" s="161">
        <f>IF(O67=F62,12)+IF(O67=F63,11)+IF(O67=F64,10)+IF(O67=F65,9)+IF(O67=F66,8)+IF(O67=F67,7)+IF(O67=F68,6)+IF(O67=F69,5)+IF(O67=F70,4)+IF(O67=F71,3)+IF(O67=F72,2)+IF(O67=F73,1)</f>
        <v>0</v>
      </c>
      <c r="R67" s="2"/>
      <c r="S67" s="136"/>
      <c r="T67" s="136"/>
      <c r="U67" s="136"/>
      <c r="V67" s="136"/>
      <c r="W67" s="136"/>
      <c r="X67" s="136">
        <f>P67+Q67</f>
        <v>6</v>
      </c>
      <c r="Y67" s="136"/>
      <c r="Z67" s="136"/>
      <c r="AA67" s="136"/>
      <c r="AB67" s="136"/>
      <c r="AC67" s="136"/>
      <c r="AD67" s="136"/>
      <c r="AE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50"/>
      <c r="BR67" s="50"/>
      <c r="BS67" s="50"/>
      <c r="BT67" s="50"/>
      <c r="BU67" s="50"/>
      <c r="BV67" s="50"/>
      <c r="BW67" s="50"/>
    </row>
    <row r="68" spans="1:75" ht="20.100000000000001" customHeight="1" x14ac:dyDescent="0.25">
      <c r="A68" s="120" t="s">
        <v>89</v>
      </c>
      <c r="B68" s="40" t="s">
        <v>142</v>
      </c>
      <c r="C68" s="40">
        <v>800</v>
      </c>
      <c r="D68" s="443" t="s">
        <v>0</v>
      </c>
      <c r="E68" s="437">
        <v>7</v>
      </c>
      <c r="F68" s="438" t="s">
        <v>111</v>
      </c>
      <c r="G68" s="444">
        <v>1.931712962962963E-3</v>
      </c>
      <c r="H68" s="440" t="str">
        <f t="shared" si="23"/>
        <v xml:space="preserve">Christopher Burton </v>
      </c>
      <c r="I68" s="440" t="str">
        <f t="shared" si="24"/>
        <v>Hillingdon A.C.</v>
      </c>
      <c r="J68" s="440" t="str">
        <f t="shared" si="25"/>
        <v>HJAC</v>
      </c>
      <c r="K68" s="437" t="str">
        <f t="shared" si="26"/>
        <v/>
      </c>
      <c r="L68" s="437" t="str">
        <f t="shared" si="27"/>
        <v xml:space="preserve"> </v>
      </c>
      <c r="M68" s="2"/>
      <c r="N68" s="40" t="str">
        <f t="shared" si="22"/>
        <v>M</v>
      </c>
      <c r="O68" s="40" t="str">
        <f t="shared" si="22"/>
        <v>MM</v>
      </c>
      <c r="P68" s="161">
        <f>IF(N68=F62,12)+IF(N68=F63,11)+IF(N68=F64,10)+IF(N68=F65,9)+IF(N68=F66,8)+IF(N68=F67,7)+IF(N68=F68,6)+IF(N68=F69,5)+IF(N68=F70,4)+IF(N68=F71,3)+IF(N68=F72,2)+IF(N68=F73,1)</f>
        <v>0</v>
      </c>
      <c r="Q68" s="161">
        <f>IF(O68=F62,12)+IF(O68=F63,11)+IF(O68=F64,10)+IF(O68=F65,9)+IF(O68=F66,8)+IF(O68=F67,7)+IF(O68=F68,6)+IF(O68=F69,5)+IF(O68=F70,4)+IF(O68=F71,3)+IF(O68=F72,2)+IF(O68=F73,1)</f>
        <v>0</v>
      </c>
      <c r="R68" s="2"/>
      <c r="S68" s="136"/>
      <c r="T68" s="136"/>
      <c r="U68" s="136"/>
      <c r="V68" s="136"/>
      <c r="W68" s="136"/>
      <c r="X68" s="136"/>
      <c r="Y68" s="136">
        <f>P68+Q68</f>
        <v>0</v>
      </c>
      <c r="Z68" s="136"/>
      <c r="AA68" s="136"/>
      <c r="AB68" s="136"/>
      <c r="AC68" s="136"/>
      <c r="AD68" s="136"/>
      <c r="AE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50"/>
      <c r="BR68" s="50"/>
      <c r="BS68" s="50"/>
      <c r="BT68" s="50"/>
      <c r="BU68" s="50"/>
      <c r="BV68" s="50"/>
      <c r="BW68" s="50"/>
    </row>
    <row r="69" spans="1:75" ht="20.100000000000001" customHeight="1" x14ac:dyDescent="0.25">
      <c r="A69" s="120" t="s">
        <v>89</v>
      </c>
      <c r="B69" s="40" t="s">
        <v>142</v>
      </c>
      <c r="C69" s="40">
        <v>800</v>
      </c>
      <c r="D69" s="443" t="s">
        <v>0</v>
      </c>
      <c r="E69" s="437">
        <v>8</v>
      </c>
      <c r="F69" s="438" t="s">
        <v>55</v>
      </c>
      <c r="G69" s="444">
        <v>2.0462962962962965E-3</v>
      </c>
      <c r="H69" s="440" t="str">
        <f t="shared" si="23"/>
        <v>Joseph Brockhurst</v>
      </c>
      <c r="I69" s="440" t="str">
        <f t="shared" si="24"/>
        <v>Guildford and Godalming A.C.</v>
      </c>
      <c r="J69" s="440" t="str">
        <f t="shared" si="25"/>
        <v>GGAC</v>
      </c>
      <c r="K69" s="437" t="str">
        <f t="shared" si="26"/>
        <v/>
      </c>
      <c r="L69" s="437" t="str">
        <f t="shared" si="27"/>
        <v xml:space="preserve"> </v>
      </c>
      <c r="M69" s="2"/>
      <c r="N69" s="40" t="str">
        <f t="shared" si="22"/>
        <v>R</v>
      </c>
      <c r="O69" s="40" t="str">
        <f t="shared" si="22"/>
        <v>RR</v>
      </c>
      <c r="P69" s="161">
        <f>IF(N69=F62,12)+IF(N69=F63,11)+IF(N69=F64,10)+IF(N69=F65,9)+IF(N69=F66,8)+IF(N69=F67,7)+IF(N69=F68,6)+IF(N69=F69,5)+IF(N69=F70,4)+IF(N69=F71,3)+IF(N69=F72,2)+IF(N69=F73,1)</f>
        <v>12</v>
      </c>
      <c r="Q69" s="161">
        <f>IF(O69=F62,12)+IF(O69=F63,11)+IF(O69=F64,10)+IF(O69=F65,9)+IF(O69=F66,8)+IF(O69=F67,7)+IF(O69=F68,6)+IF(O69=F69,5)+IF(O69=F70,4)+IF(O69=F71,3)+IF(O69=F72,2)+IF(O69=F73,1)</f>
        <v>0</v>
      </c>
      <c r="R69" s="2"/>
      <c r="S69" s="136"/>
      <c r="T69" s="136"/>
      <c r="U69" s="136"/>
      <c r="V69" s="136"/>
      <c r="W69" s="136"/>
      <c r="X69" s="136"/>
      <c r="Y69" s="136"/>
      <c r="Z69" s="136">
        <f>P69+Q69</f>
        <v>12</v>
      </c>
      <c r="AA69" s="136"/>
      <c r="AB69" s="136"/>
      <c r="AC69" s="136"/>
      <c r="AD69" s="136"/>
      <c r="AE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50"/>
      <c r="BR69" s="50"/>
      <c r="BS69" s="50"/>
      <c r="BT69" s="50"/>
      <c r="BU69" s="50"/>
      <c r="BV69" s="50"/>
      <c r="BW69" s="50"/>
    </row>
    <row r="70" spans="1:75" ht="20.100000000000001" customHeight="1" x14ac:dyDescent="0.25">
      <c r="A70" s="120" t="s">
        <v>89</v>
      </c>
      <c r="B70" s="161" t="s">
        <v>142</v>
      </c>
      <c r="C70" s="161">
        <v>800</v>
      </c>
      <c r="D70" s="443" t="s">
        <v>0</v>
      </c>
      <c r="E70" s="437">
        <v>9</v>
      </c>
      <c r="F70" s="438"/>
      <c r="G70" s="444" t="s">
        <v>36</v>
      </c>
      <c r="H70" s="440" t="str">
        <f t="shared" si="23"/>
        <v xml:space="preserve"> </v>
      </c>
      <c r="I70" s="440" t="str">
        <f t="shared" si="24"/>
        <v/>
      </c>
      <c r="J70" s="440" t="str">
        <f t="shared" si="25"/>
        <v/>
      </c>
      <c r="K70" s="437" t="str">
        <f t="shared" si="26"/>
        <v/>
      </c>
      <c r="L70" s="437" t="str">
        <f>IF(G70&lt;=BU1121,"AW"," ")</f>
        <v xml:space="preserve"> </v>
      </c>
      <c r="M70" s="2"/>
      <c r="N70" s="161" t="str">
        <f t="shared" si="22"/>
        <v>W</v>
      </c>
      <c r="O70" s="161" t="str">
        <f t="shared" si="22"/>
        <v>WW</v>
      </c>
      <c r="P70" s="161">
        <f>IF(N70=F62,12)+IF(N70=F63,11)+IF(N70=F64,10)+IF(N70=F65,9)+IF(N70=F66,8)+IF(N70=F67,7)+IF(N70=F68,6)+IF(N70=F69,5)+IF(N70=F70,4)+IF(N70=F71,3)+IF(N70=F72,2)+IF(N70=F73,1)</f>
        <v>8</v>
      </c>
      <c r="Q70" s="161">
        <f>IF(O70=F62,12)+IF(O70=F63,11)+IF(O70=F64,10)+IF(O70=F65,9)+IF(O70=F66,8)+IF(O70=F67,7)+IF(O70=F68,6)+IF(O70=F69,5)+IF(O70=F70,4)+IF(O70=F71,3)+IF(O70=F72,2)+IF(O70=F73,1)</f>
        <v>0</v>
      </c>
      <c r="R70" s="2"/>
      <c r="S70" s="136"/>
      <c r="T70" s="136"/>
      <c r="U70" s="136"/>
      <c r="V70" s="136"/>
      <c r="W70" s="136"/>
      <c r="X70" s="136"/>
      <c r="Y70" s="136"/>
      <c r="Z70" s="136"/>
      <c r="AA70" s="136">
        <f>P70+Q70</f>
        <v>8</v>
      </c>
      <c r="AB70" s="136"/>
      <c r="AC70" s="136"/>
      <c r="AD70" s="136"/>
      <c r="AE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50"/>
      <c r="BR70" s="50"/>
      <c r="BS70" s="50"/>
      <c r="BT70" s="50"/>
      <c r="BU70" s="50"/>
      <c r="BV70" s="50"/>
      <c r="BW70" s="50"/>
    </row>
    <row r="71" spans="1:75" ht="20.100000000000001" customHeight="1" x14ac:dyDescent="0.25">
      <c r="A71" s="120" t="s">
        <v>89</v>
      </c>
      <c r="B71" s="161" t="s">
        <v>142</v>
      </c>
      <c r="C71" s="161">
        <v>800</v>
      </c>
      <c r="D71" s="443" t="s">
        <v>0</v>
      </c>
      <c r="E71" s="437">
        <v>10</v>
      </c>
      <c r="F71" s="438"/>
      <c r="G71" s="444" t="s">
        <v>36</v>
      </c>
      <c r="H71" s="440" t="str">
        <f t="shared" si="23"/>
        <v xml:space="preserve"> </v>
      </c>
      <c r="I71" s="440" t="str">
        <f t="shared" si="24"/>
        <v/>
      </c>
      <c r="J71" s="440" t="str">
        <f t="shared" si="25"/>
        <v/>
      </c>
      <c r="K71" s="437" t="str">
        <f t="shared" si="26"/>
        <v/>
      </c>
      <c r="L71" s="437" t="str">
        <f>IF(G71&lt;=BU1122,"AW"," ")</f>
        <v xml:space="preserve"> </v>
      </c>
      <c r="M71" s="2"/>
      <c r="N71" s="366" t="str">
        <f t="shared" si="22"/>
        <v>j</v>
      </c>
      <c r="O71" s="366" t="str">
        <f t="shared" si="22"/>
        <v>jj</v>
      </c>
      <c r="P71" s="366">
        <f>IF(N71=F62,12)+IF(N71=F63,11)+IF(N71=F64,10)+IF(N71=F65,9)+IF(N71=F66,8)+IF(N71=F67,7)+IF(N71=F68,6)+IF(N71=F69,5)+IF(N71=F70,4)+IF(N71=F71,3)+IF(N71=F72,2)+IF(N71=F73,1)</f>
        <v>0</v>
      </c>
      <c r="Q71" s="366">
        <f>IF(O71=F62,12)+IF(O71=F63,11)+IF(O71=F64,10)+IF(O71=F65,9)+IF(O71=F66,8)+IF(O71=F67,7)+IF(O71=F68,6)+IF(O71=F69,5)+IF(O71=F70,4)+IF(O71=F71,3)+IF(O71=F72,2)+IF(O71=F73,1)</f>
        <v>0</v>
      </c>
      <c r="R71" s="2"/>
      <c r="S71" s="136"/>
      <c r="T71" s="136"/>
      <c r="U71" s="136"/>
      <c r="V71" s="136"/>
      <c r="W71" s="136"/>
      <c r="X71" s="136"/>
      <c r="Y71" s="136"/>
      <c r="Z71" s="136"/>
      <c r="AA71" s="136"/>
      <c r="AB71" s="136">
        <f>P71+Q71</f>
        <v>0</v>
      </c>
      <c r="AC71" s="136"/>
      <c r="AD71" s="136"/>
      <c r="AE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50"/>
      <c r="BR71" s="50"/>
      <c r="BS71" s="50"/>
      <c r="BT71" s="50"/>
      <c r="BU71" s="50"/>
      <c r="BV71" s="50"/>
      <c r="BW71" s="50"/>
    </row>
    <row r="72" spans="1:75" ht="20.100000000000001" customHeight="1" x14ac:dyDescent="0.25">
      <c r="A72" s="120" t="s">
        <v>89</v>
      </c>
      <c r="B72" s="40" t="s">
        <v>142</v>
      </c>
      <c r="C72" s="40">
        <v>800</v>
      </c>
      <c r="D72" s="443" t="s">
        <v>0</v>
      </c>
      <c r="E72" s="437">
        <v>11</v>
      </c>
      <c r="F72" s="438"/>
      <c r="G72" s="444" t="s">
        <v>36</v>
      </c>
      <c r="H72" s="440" t="str">
        <f t="shared" si="23"/>
        <v xml:space="preserve"> </v>
      </c>
      <c r="I72" s="440" t="str">
        <f t="shared" si="24"/>
        <v/>
      </c>
      <c r="J72" s="440" t="str">
        <f t="shared" si="25"/>
        <v/>
      </c>
      <c r="K72" s="437" t="str">
        <f t="shared" si="26"/>
        <v/>
      </c>
      <c r="L72" s="437" t="str">
        <f>IF(G72&lt;=BU1123,"AW"," ")</f>
        <v xml:space="preserve"> </v>
      </c>
      <c r="M72" s="2"/>
      <c r="N72" s="366" t="str">
        <f t="shared" si="22"/>
        <v>p</v>
      </c>
      <c r="O72" s="366" t="str">
        <f t="shared" si="22"/>
        <v>pp</v>
      </c>
      <c r="P72" s="366">
        <f>IF(N72=F62,12)+IF(N72=F63,11)+IF(N72=F64,10)+IF(N72=F65,9)+IF(N72=F66,8)+IF(N72=F67,7)+IF(N72=F68,6)+IF(N72=F69,5)+IF(N72=F70,4)+IF(N72=F71,3)+IF(N72=F72,2)+IF(N72=F73,1)</f>
        <v>0</v>
      </c>
      <c r="Q72" s="366">
        <f>IF(O72=F62,12)+IF(O72=F63,11)+IF(O72=F64,10)+IF(O72=F65,9)+IF(O72=F66,8)+IF(O72=F67,7)+IF(O72=F68,6)+IF(O72=F69,5)+IF(O72=F70,4)+IF(O72=F71,3)+IF(O72=F72,2)+IF(O72=F73,1)</f>
        <v>0</v>
      </c>
      <c r="R72" s="2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>
        <f>P72+Q72</f>
        <v>0</v>
      </c>
      <c r="AD72" s="136"/>
      <c r="AE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50"/>
      <c r="BR72" s="50"/>
      <c r="BS72" s="50"/>
      <c r="BT72" s="50"/>
      <c r="BU72" s="50"/>
      <c r="BV72" s="50"/>
      <c r="BW72" s="50"/>
    </row>
    <row r="73" spans="1:75" ht="20.100000000000001" customHeight="1" x14ac:dyDescent="0.25">
      <c r="A73" s="120" t="s">
        <v>89</v>
      </c>
      <c r="B73" s="40" t="s">
        <v>142</v>
      </c>
      <c r="C73" s="40">
        <v>800</v>
      </c>
      <c r="D73" s="443" t="s">
        <v>0</v>
      </c>
      <c r="E73" s="437">
        <v>12</v>
      </c>
      <c r="F73" s="438"/>
      <c r="G73" s="444" t="s">
        <v>36</v>
      </c>
      <c r="H73" s="440" t="str">
        <f t="shared" si="23"/>
        <v xml:space="preserve"> </v>
      </c>
      <c r="I73" s="440" t="str">
        <f t="shared" si="24"/>
        <v/>
      </c>
      <c r="J73" s="440" t="str">
        <f t="shared" si="25"/>
        <v/>
      </c>
      <c r="K73" s="437" t="str">
        <f t="shared" si="26"/>
        <v/>
      </c>
      <c r="L73" s="437" t="str">
        <f>IF(G73&lt;=BU1124,"AW"," ")</f>
        <v xml:space="preserve"> </v>
      </c>
      <c r="M73" s="2"/>
      <c r="N73" s="366" t="str">
        <f t="shared" si="22"/>
        <v>z</v>
      </c>
      <c r="O73" s="366" t="str">
        <f t="shared" si="22"/>
        <v>zz</v>
      </c>
      <c r="P73" s="366">
        <f>IF(N73=F62,12)+IF(N73=F63,11)+IF(N73=F64,10)+IF(N73=F65,9)+IF(N73=F66,8)+IF(N73=F67,7)+IF(N73=F68,6)+IF(N73=F69,5)+IF(N73=F70,4)+IF(N73=F71,3)+IF(N73=F72,2)+IF(N73=F73,1)</f>
        <v>0</v>
      </c>
      <c r="Q73" s="366">
        <f>IF(O73=F62,12)+IF(O73=F63,11)+IF(O73=F64,10)+IF(O73=F65,9)+IF(O73=F66,8)+IF(O73=F67,7)+IF(O73=F68,6)+IF(O73=F69,5)+IF(O73=F70,4)+IF(O73=F71,3)+IF(O73=F72,2)+IF(O73=F73,1)</f>
        <v>0</v>
      </c>
      <c r="R73" s="2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>
        <f>P73+Q73</f>
        <v>0</v>
      </c>
      <c r="AE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50"/>
      <c r="BR73" s="50"/>
      <c r="BS73" s="50"/>
      <c r="BT73" s="50"/>
      <c r="BU73" s="50"/>
      <c r="BV73" s="50"/>
      <c r="BW73" s="50"/>
    </row>
    <row r="74" spans="1:75" ht="20.100000000000001" customHeight="1" x14ac:dyDescent="0.25">
      <c r="A74" s="120" t="s">
        <v>89</v>
      </c>
      <c r="B74" s="40" t="s">
        <v>142</v>
      </c>
      <c r="C74" s="40"/>
      <c r="D74" s="443"/>
      <c r="E74" s="476" t="s">
        <v>36</v>
      </c>
      <c r="F74" s="476"/>
      <c r="G74" s="476"/>
      <c r="H74" s="476"/>
      <c r="I74" s="476"/>
      <c r="J74" s="476"/>
      <c r="K74" s="476"/>
      <c r="L74" s="476"/>
      <c r="M74" s="2"/>
      <c r="N74" s="40" t="str">
        <f t="shared" ref="N74:O93" si="28">N60</f>
        <v>,</v>
      </c>
      <c r="O74" s="40" t="str">
        <f t="shared" si="28"/>
        <v>,</v>
      </c>
      <c r="P74" s="40"/>
      <c r="Q74" s="40"/>
      <c r="R74" s="2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2"/>
      <c r="AF74" s="7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1:75" ht="20.100000000000001" customHeight="1" x14ac:dyDescent="0.25">
      <c r="A75" s="120" t="s">
        <v>89</v>
      </c>
      <c r="B75" s="40" t="s">
        <v>142</v>
      </c>
      <c r="C75" s="40">
        <v>800</v>
      </c>
      <c r="D75" s="443" t="s">
        <v>1</v>
      </c>
      <c r="E75" s="474" t="s">
        <v>257</v>
      </c>
      <c r="F75" s="474"/>
      <c r="G75" s="474"/>
      <c r="H75" s="474"/>
      <c r="I75" s="442" t="s">
        <v>92</v>
      </c>
      <c r="J75" s="442"/>
      <c r="K75" s="489">
        <f>K61</f>
        <v>1.5624999999999999E-3</v>
      </c>
      <c r="L75" s="489"/>
      <c r="M75" s="2"/>
      <c r="N75" s="40" t="str">
        <f t="shared" si="28"/>
        <v>,</v>
      </c>
      <c r="O75" s="40" t="str">
        <f t="shared" si="28"/>
        <v>,</v>
      </c>
      <c r="P75" s="40"/>
      <c r="Q75" s="40"/>
      <c r="R75" s="2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50"/>
      <c r="BR75" s="50"/>
      <c r="BS75" s="50"/>
      <c r="BT75" s="50"/>
      <c r="BU75" s="50"/>
      <c r="BV75" s="50"/>
      <c r="BW75" s="50"/>
    </row>
    <row r="76" spans="1:75" ht="20.100000000000001" customHeight="1" x14ac:dyDescent="0.25">
      <c r="A76" s="120" t="s">
        <v>89</v>
      </c>
      <c r="B76" s="40" t="s">
        <v>142</v>
      </c>
      <c r="C76" s="40">
        <v>800</v>
      </c>
      <c r="D76" s="443" t="s">
        <v>1</v>
      </c>
      <c r="E76" s="437">
        <v>1</v>
      </c>
      <c r="F76" s="438" t="s">
        <v>112</v>
      </c>
      <c r="G76" s="445">
        <v>1.7939814814814815E-3</v>
      </c>
      <c r="H76" s="440" t="str">
        <f t="shared" ref="H76:H87" si="29">IF(F76=0," ",VLOOKUP(F76,$AM$1113:$AO$1137,3,FALSE))</f>
        <v>Ollie Mellor</v>
      </c>
      <c r="I76" s="440" t="str">
        <f t="shared" ref="I76:I87" si="30">IF(F76=0,"",VLOOKUP(F76,$BB$1114:$BD$1137,3,FALSE))</f>
        <v>Camberley and District A.C.</v>
      </c>
      <c r="J76" s="440" t="str">
        <f t="shared" ref="J76:J87" si="31">IF(F76=0,"",VLOOKUP(F76,$BB$1114:$BE$1137,4,FALSE))</f>
        <v>CDAC</v>
      </c>
      <c r="K76" s="437" t="str">
        <f t="shared" ref="K76:K87" si="32">IF(G76="","",IF($DC$1120="F"," ",IF($DC$1120="T",IF(G76&lt;=$CS$1120,"G1",IF(G76&lt;=$CV$1120,"G2",IF(G76&lt;=$CY$1120,"G3",IF(G76&lt;=$DB$1120,"G4","")))))))</f>
        <v/>
      </c>
      <c r="L76" s="437" t="str">
        <f t="shared" ref="L76:L78" si="33">IF(G76&lt;=BU1127,"AW"," ")</f>
        <v>AW</v>
      </c>
      <c r="M76" s="2"/>
      <c r="N76" s="40" t="str">
        <f t="shared" si="28"/>
        <v>A</v>
      </c>
      <c r="O76" s="40" t="str">
        <f t="shared" si="28"/>
        <v>AA</v>
      </c>
      <c r="P76" s="161">
        <f>IF(N76=F76,12)+IF(N76=F77,11)+IF(N76=F78,10)+IF(N76=F79,9)+IF(N76=F80,8)+IF(N76=F81,7)+IF(N76=F82,6)+IF(N76=F83,5)+IF(N76=F84,4)+IF(N76=F85,3)+IF(N76=F86,2)+IF(N76=F87,1)</f>
        <v>0</v>
      </c>
      <c r="Q76" s="161">
        <f>IF(O76=F76,12)+IF(O76=F77,11)+IF(O76=F78,10)+IF(O76=F79,9)+IF(O76=F80,8)+IF(O76=F81,7)+IF(O76=F82,6)+IF(O76=F83,5)+IF(O76=F84,4)+IF(O76=F85,3)+IF(O76=F86,2)+IF(O76=F87,1)</f>
        <v>10</v>
      </c>
      <c r="R76" s="2"/>
      <c r="S76" s="136">
        <f>P76+Q76</f>
        <v>10</v>
      </c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50"/>
      <c r="BR76" s="50"/>
      <c r="BS76" s="50"/>
      <c r="BT76" s="50"/>
      <c r="BU76" s="50"/>
      <c r="BV76" s="50"/>
      <c r="BW76" s="50"/>
    </row>
    <row r="77" spans="1:75" ht="20.100000000000001" customHeight="1" x14ac:dyDescent="0.25">
      <c r="A77" s="120" t="s">
        <v>89</v>
      </c>
      <c r="B77" s="40" t="s">
        <v>142</v>
      </c>
      <c r="C77" s="40">
        <v>800</v>
      </c>
      <c r="D77" s="443" t="s">
        <v>1</v>
      </c>
      <c r="E77" s="437">
        <v>2</v>
      </c>
      <c r="F77" s="438" t="s">
        <v>85</v>
      </c>
      <c r="G77" s="445">
        <v>1.7997685185185185E-3</v>
      </c>
      <c r="H77" s="440" t="s">
        <v>692</v>
      </c>
      <c r="I77" s="440" t="s">
        <v>120</v>
      </c>
      <c r="J77" s="440"/>
      <c r="K77" s="437" t="str">
        <f t="shared" si="32"/>
        <v/>
      </c>
      <c r="L77" s="437" t="str">
        <f t="shared" si="33"/>
        <v>AW</v>
      </c>
      <c r="M77" s="2"/>
      <c r="N77" s="40" t="str">
        <f t="shared" si="28"/>
        <v>S</v>
      </c>
      <c r="O77" s="40" t="str">
        <f t="shared" si="28"/>
        <v>SS</v>
      </c>
      <c r="P77" s="161">
        <f>IF(N77=F76,12)+IF(N77=F77,11)+IF(N77=F78,10)+IF(N77=F79,9)+IF(N77=F80,8)+IF(N77=F81,7)+IF(N77=F82,6)+IF(N77=F83,5)+IF(N77=F84,4)+IF(N77=F85,3)+IF(N77=F86,2)+IF(N77=F87,1)</f>
        <v>0</v>
      </c>
      <c r="Q77" s="161">
        <f>IF(O77=F76,12)+IF(O77=F77,11)+IF(O77=F78,10)+IF(O77=F79,9)+IF(O77=F80,8)+IF(O77=F81,7)+IF(O77=F82,6)+IF(O77=F83,5)+IF(O77=F84,4)+IF(O77=F85,3)+IF(O77=F86,2)+IF(O77=F87,1)</f>
        <v>7</v>
      </c>
      <c r="R77" s="2"/>
      <c r="S77" s="136"/>
      <c r="T77" s="136">
        <f>P77+Q77</f>
        <v>7</v>
      </c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50"/>
      <c r="BR77" s="50"/>
      <c r="BS77" s="50"/>
      <c r="BT77" s="50"/>
      <c r="BU77" s="50"/>
      <c r="BV77" s="50"/>
      <c r="BW77" s="50"/>
    </row>
    <row r="78" spans="1:75" ht="20.100000000000001" customHeight="1" x14ac:dyDescent="0.25">
      <c r="A78" s="120" t="s">
        <v>89</v>
      </c>
      <c r="B78" s="40" t="s">
        <v>142</v>
      </c>
      <c r="C78" s="40">
        <v>800</v>
      </c>
      <c r="D78" s="443" t="s">
        <v>1</v>
      </c>
      <c r="E78" s="437">
        <v>3</v>
      </c>
      <c r="F78" s="438" t="s">
        <v>86</v>
      </c>
      <c r="G78" s="445">
        <v>1.8101851851851849E-3</v>
      </c>
      <c r="H78" s="440" t="str">
        <f t="shared" si="29"/>
        <v>Alex Bishop</v>
      </c>
      <c r="I78" s="440" t="str">
        <f t="shared" si="30"/>
        <v>Aldershot, Farnham and District A.C.</v>
      </c>
      <c r="J78" s="440" t="str">
        <f t="shared" si="31"/>
        <v>AFD</v>
      </c>
      <c r="K78" s="437" t="str">
        <f t="shared" si="32"/>
        <v/>
      </c>
      <c r="L78" s="437" t="str">
        <f t="shared" si="33"/>
        <v>AW</v>
      </c>
      <c r="M78" s="2"/>
      <c r="N78" s="40" t="str">
        <f t="shared" si="28"/>
        <v>B</v>
      </c>
      <c r="O78" s="40" t="str">
        <f t="shared" si="28"/>
        <v>BB</v>
      </c>
      <c r="P78" s="161">
        <f>IF(N78=F76,12)+IF(N78=F77,11)+IF(N78=F78,10)+IF(N78=F79,9)+IF(N78=F80,8)+IF(N78=F81,7)+IF(N78=F82,6)+IF(N78=F83,5)+IF(N78=F84,4)+IF(N78=F85,3)+IF(N78=F86,2)+IF(N78=F87,1)</f>
        <v>0</v>
      </c>
      <c r="Q78" s="161">
        <f>IF(O78=F76,12)+IF(O78=F77,11)+IF(O78=F78,10)+IF(O78=F79,9)+IF(O78=F80,8)+IF(O78=F81,7)+IF(O78=F82,6)+IF(O78=F83,5)+IF(O78=F84,4)+IF(O78=F85,3)+IF(O78=F86,2)+IF(O78=F87,1)</f>
        <v>11</v>
      </c>
      <c r="R78" s="2"/>
      <c r="S78" s="136"/>
      <c r="T78" s="136"/>
      <c r="U78" s="136">
        <f>P78+Q78</f>
        <v>11</v>
      </c>
      <c r="V78" s="136"/>
      <c r="W78" s="136"/>
      <c r="X78" s="136"/>
      <c r="Y78" s="136"/>
      <c r="Z78" s="136"/>
      <c r="AA78" s="136"/>
      <c r="AB78" s="136"/>
      <c r="AC78" s="136"/>
      <c r="AD78" s="136"/>
      <c r="AE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50"/>
      <c r="BR78" s="50"/>
      <c r="BS78" s="50"/>
      <c r="BT78" s="50"/>
      <c r="BU78" s="50"/>
      <c r="BV78" s="50"/>
      <c r="BW78" s="50"/>
    </row>
    <row r="79" spans="1:75" ht="20.100000000000001" customHeight="1" x14ac:dyDescent="0.25">
      <c r="A79" s="120" t="s">
        <v>89</v>
      </c>
      <c r="B79" s="40" t="s">
        <v>142</v>
      </c>
      <c r="C79" s="40">
        <v>800</v>
      </c>
      <c r="D79" s="443" t="s">
        <v>1</v>
      </c>
      <c r="E79" s="437">
        <v>4</v>
      </c>
      <c r="F79" s="438" t="s">
        <v>145</v>
      </c>
      <c r="G79" s="445">
        <v>1.8344907407407407E-3</v>
      </c>
      <c r="H79" s="440" t="str">
        <f t="shared" si="29"/>
        <v>Charlie  Rickards</v>
      </c>
      <c r="I79" s="440" t="str">
        <f t="shared" si="30"/>
        <v>Reading A.C.</v>
      </c>
      <c r="J79" s="440" t="str">
        <f t="shared" si="31"/>
        <v>RAC</v>
      </c>
      <c r="K79" s="437" t="str">
        <f t="shared" si="32"/>
        <v/>
      </c>
      <c r="L79" s="437" t="str">
        <f>IF(G79&lt;=BU1134,"AW"," ")</f>
        <v>AW</v>
      </c>
      <c r="M79" s="2"/>
      <c r="N79" s="40" t="str">
        <f t="shared" si="28"/>
        <v>C</v>
      </c>
      <c r="O79" s="40" t="str">
        <f t="shared" si="28"/>
        <v>CC</v>
      </c>
      <c r="P79" s="161">
        <f>IF(N79=F76,12)+IF(N79=F77,11)+IF(N79=F78,10)+IF(N79=F79,9)+IF(N79=F80,8)+IF(N79=F81,7)+IF(N79=F82,6)+IF(N79=F83,5)+IF(N79=F84,4)+IF(N79=F85,3)+IF(N79=F86,2)+IF(N79=F87,1)</f>
        <v>0</v>
      </c>
      <c r="Q79" s="161">
        <f>IF(O79=F76,12)+IF(O79=F77,11)+IF(O79=F78,10)+IF(O79=F79,9)+IF(O79=F80,8)+IF(O79=F81,7)+IF(O79=F82,6)+IF(O79=F83,5)+IF(O79=F84,4)+IF(O79=F85,3)+IF(O79=F86,2)+IF(O79=F87,1)</f>
        <v>12</v>
      </c>
      <c r="R79" s="2"/>
      <c r="S79" s="136"/>
      <c r="T79" s="136"/>
      <c r="U79" s="136"/>
      <c r="V79" s="136">
        <f>P79+Q79</f>
        <v>12</v>
      </c>
      <c r="W79" s="136"/>
      <c r="X79" s="136"/>
      <c r="Y79" s="136"/>
      <c r="Z79" s="136"/>
      <c r="AA79" s="136"/>
      <c r="AB79" s="136"/>
      <c r="AC79" s="136"/>
      <c r="AD79" s="136"/>
      <c r="AE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50"/>
      <c r="BR79" s="50"/>
      <c r="BS79" s="50"/>
      <c r="BT79" s="50"/>
      <c r="BU79" s="50"/>
      <c r="BV79" s="50"/>
      <c r="BW79" s="50"/>
    </row>
    <row r="80" spans="1:75" ht="20.100000000000001" customHeight="1" x14ac:dyDescent="0.25">
      <c r="A80" s="120" t="s">
        <v>89</v>
      </c>
      <c r="B80" s="40" t="s">
        <v>142</v>
      </c>
      <c r="C80" s="40">
        <v>800</v>
      </c>
      <c r="D80" s="443" t="s">
        <v>1</v>
      </c>
      <c r="E80" s="437">
        <v>5</v>
      </c>
      <c r="F80" s="438" t="s">
        <v>146</v>
      </c>
      <c r="G80" s="445">
        <v>1.9097222222222222E-3</v>
      </c>
      <c r="H80" s="440" t="str">
        <f t="shared" si="29"/>
        <v>Joshua Claassen</v>
      </c>
      <c r="I80" s="440" t="str">
        <f t="shared" si="30"/>
        <v>Windsor, Slough, Eton and Hounslow A.C.</v>
      </c>
      <c r="J80" s="440" t="str">
        <f t="shared" si="31"/>
        <v>WSEH</v>
      </c>
      <c r="K80" s="437" t="str">
        <f t="shared" si="32"/>
        <v/>
      </c>
      <c r="L80" s="437" t="str">
        <f>IF(G80&lt;=BU1135,"AW"," ")</f>
        <v>AW</v>
      </c>
      <c r="M80" s="2"/>
      <c r="N80" s="40" t="str">
        <f t="shared" si="28"/>
        <v>G</v>
      </c>
      <c r="O80" s="40" t="str">
        <f t="shared" si="28"/>
        <v>GG</v>
      </c>
      <c r="P80" s="161">
        <f>IF(N80=F76,12)+IF(N80=F77,11)+IF(N80=F78,10)+IF(N80=F79,9)+IF(N80=F80,8)+IF(N80=F81,7)+IF(N80=F82,6)+IF(N80=F83,5)+IF(N80=F84,4)+IF(N80=F85,3)+IF(N80=F86,2)+IF(N80=F87,1)</f>
        <v>0</v>
      </c>
      <c r="Q80" s="161">
        <f>IF(O80=F76,12)+IF(O80=F77,11)+IF(O80=F78,10)+IF(O80=F79,9)+IF(O80=F80,8)+IF(O80=F81,7)+IF(O80=F82,6)+IF(O80=F83,5)+IF(O80=F84,4)+IF(O80=F85,3)+IF(O80=F86,2)+IF(O80=F87,1)</f>
        <v>0</v>
      </c>
      <c r="R80" s="2"/>
      <c r="S80" s="136"/>
      <c r="T80" s="136"/>
      <c r="U80" s="136"/>
      <c r="V80" s="136"/>
      <c r="W80" s="136">
        <f>P80+Q80</f>
        <v>0</v>
      </c>
      <c r="X80" s="136"/>
      <c r="Y80" s="136"/>
      <c r="Z80" s="136"/>
      <c r="AA80" s="136"/>
      <c r="AB80" s="136"/>
      <c r="AC80" s="136"/>
      <c r="AD80" s="136"/>
      <c r="AE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50"/>
      <c r="BR80" s="50"/>
      <c r="BS80" s="50"/>
      <c r="BT80" s="50"/>
      <c r="BU80" s="50"/>
      <c r="BV80" s="50"/>
      <c r="BW80" s="50"/>
    </row>
    <row r="81" spans="1:75" ht="20.100000000000001" customHeight="1" x14ac:dyDescent="0.25">
      <c r="A81" s="120" t="s">
        <v>89</v>
      </c>
      <c r="B81" s="40" t="s">
        <v>142</v>
      </c>
      <c r="C81" s="40">
        <v>800</v>
      </c>
      <c r="D81" s="443" t="s">
        <v>1</v>
      </c>
      <c r="E81" s="437">
        <v>6</v>
      </c>
      <c r="F81" s="438" t="s">
        <v>141</v>
      </c>
      <c r="G81" s="445">
        <v>1.9699074074074076E-3</v>
      </c>
      <c r="H81" s="440" t="str">
        <f t="shared" si="29"/>
        <v>Jack Breeds</v>
      </c>
      <c r="I81" s="440" t="str">
        <f t="shared" si="30"/>
        <v>Basingstoke and Mid Hants A.C.</v>
      </c>
      <c r="J81" s="440" t="str">
        <f t="shared" si="31"/>
        <v>BMH</v>
      </c>
      <c r="K81" s="437" t="str">
        <f t="shared" si="32"/>
        <v/>
      </c>
      <c r="L81" s="437" t="str">
        <f>IF(G81&lt;=BU1136,"AW"," ")</f>
        <v xml:space="preserve"> </v>
      </c>
      <c r="M81" s="2"/>
      <c r="N81" s="40" t="str">
        <f t="shared" si="28"/>
        <v>H</v>
      </c>
      <c r="O81" s="40" t="str">
        <f t="shared" si="28"/>
        <v>HH</v>
      </c>
      <c r="P81" s="161">
        <f>IF(N81=F76,12)+IF(N81=F77,11)+IF(N81=F78,10)+IF(N81=F79,9)+IF(N81=F80,8)+IF(N81=F81,7)+IF(N81=F82,6)+IF(N81=F83,5)+IF(N81=F84,4)+IF(N81=F85,3)+IF(N81=F86,2)+IF(N81=F87,1)</f>
        <v>0</v>
      </c>
      <c r="Q81" s="161">
        <f>IF(O81=F76,12)+IF(O81=F77,11)+IF(O81=F78,10)+IF(O81=F79,9)+IF(O81=F80,8)+IF(O81=F81,7)+IF(O81=F82,6)+IF(O81=F83,5)+IF(O81=F84,4)+IF(O81=F85,3)+IF(O81=F86,2)+IF(O81=F87,1)</f>
        <v>6</v>
      </c>
      <c r="R81" s="2"/>
      <c r="S81" s="136"/>
      <c r="T81" s="136"/>
      <c r="U81" s="136"/>
      <c r="V81" s="136"/>
      <c r="W81" s="136"/>
      <c r="X81" s="136">
        <f>P81+Q81</f>
        <v>6</v>
      </c>
      <c r="Y81" s="136"/>
      <c r="Z81" s="136"/>
      <c r="AA81" s="136"/>
      <c r="AB81" s="136"/>
      <c r="AC81" s="136"/>
      <c r="AD81" s="136"/>
      <c r="AE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50"/>
      <c r="BR81" s="50"/>
      <c r="BS81" s="50"/>
      <c r="BT81" s="50"/>
      <c r="BU81" s="50"/>
      <c r="BV81" s="50"/>
      <c r="BW81" s="50"/>
    </row>
    <row r="82" spans="1:75" ht="20.100000000000001" customHeight="1" x14ac:dyDescent="0.25">
      <c r="A82" s="120" t="s">
        <v>89</v>
      </c>
      <c r="B82" s="40" t="s">
        <v>142</v>
      </c>
      <c r="C82" s="40">
        <v>800</v>
      </c>
      <c r="D82" s="443" t="s">
        <v>1</v>
      </c>
      <c r="E82" s="437">
        <v>7</v>
      </c>
      <c r="F82" s="438" t="s">
        <v>113</v>
      </c>
      <c r="G82" s="445">
        <v>2.1006944444444445E-3</v>
      </c>
      <c r="H82" s="440" t="str">
        <f t="shared" si="29"/>
        <v>Callum McDonnell</v>
      </c>
      <c r="I82" s="440" t="str">
        <f t="shared" si="30"/>
        <v>Hillingdon A.C.</v>
      </c>
      <c r="J82" s="440" t="str">
        <f t="shared" si="31"/>
        <v>HJAC</v>
      </c>
      <c r="K82" s="437" t="str">
        <f t="shared" si="32"/>
        <v/>
      </c>
      <c r="L82" s="437" t="str">
        <f>IF(G82&lt;=BU1137,"AW"," ")</f>
        <v xml:space="preserve"> </v>
      </c>
      <c r="M82" s="2"/>
      <c r="N82" s="40" t="str">
        <f t="shared" si="28"/>
        <v>M</v>
      </c>
      <c r="O82" s="40" t="str">
        <f t="shared" si="28"/>
        <v>MM</v>
      </c>
      <c r="P82" s="161">
        <f>IF(N82=F76,12)+IF(N82=F77,11)+IF(N82=F78,10)+IF(N82=F79,9)+IF(N82=F80,8)+IF(N82=F81,7)+IF(N82=F82,6)+IF(N82=F83,5)+IF(N82=F84,4)+IF(N82=F85,3)+IF(N82=F86,2)+IF(N82=F87,1)</f>
        <v>0</v>
      </c>
      <c r="Q82" s="161">
        <f>IF(O82=F76,12)+IF(O82=F77,11)+IF(O82=F78,10)+IF(O82=F79,9)+IF(O82=F80,8)+IF(O82=F81,7)+IF(O82=F82,6)+IF(O82=F83,5)+IF(O82=F84,4)+IF(O82=F85,3)+IF(O82=F86,2)+IF(O82=F87,1)</f>
        <v>0</v>
      </c>
      <c r="R82" s="2"/>
      <c r="S82" s="136"/>
      <c r="T82" s="136"/>
      <c r="U82" s="136"/>
      <c r="V82" s="136"/>
      <c r="W82" s="136"/>
      <c r="X82" s="136"/>
      <c r="Y82" s="136">
        <f>P82+Q82</f>
        <v>0</v>
      </c>
      <c r="Z82" s="136"/>
      <c r="AA82" s="136"/>
      <c r="AB82" s="136"/>
      <c r="AC82" s="136"/>
      <c r="AD82" s="136"/>
      <c r="AE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50"/>
      <c r="BR82" s="50"/>
      <c r="BS82" s="50"/>
      <c r="BT82" s="50"/>
      <c r="BU82" s="50"/>
      <c r="BV82" s="50"/>
      <c r="BW82" s="50"/>
    </row>
    <row r="83" spans="1:75" ht="20.100000000000001" customHeight="1" x14ac:dyDescent="0.25">
      <c r="A83" s="120" t="s">
        <v>89</v>
      </c>
      <c r="B83" s="40" t="s">
        <v>142</v>
      </c>
      <c r="C83" s="40">
        <v>800</v>
      </c>
      <c r="D83" s="443" t="s">
        <v>1</v>
      </c>
      <c r="E83" s="437">
        <v>8</v>
      </c>
      <c r="F83" s="438"/>
      <c r="G83" s="445" t="s">
        <v>36</v>
      </c>
      <c r="H83" s="440" t="str">
        <f t="shared" si="29"/>
        <v xml:space="preserve"> </v>
      </c>
      <c r="I83" s="440" t="str">
        <f t="shared" si="30"/>
        <v/>
      </c>
      <c r="J83" s="440" t="str">
        <f t="shared" si="31"/>
        <v/>
      </c>
      <c r="K83" s="437" t="str">
        <f t="shared" si="32"/>
        <v/>
      </c>
      <c r="L83" s="437" t="str">
        <f>IF(G83&lt;=BU1138,"AW"," ")</f>
        <v xml:space="preserve"> </v>
      </c>
      <c r="M83" s="2"/>
      <c r="N83" s="40" t="str">
        <f t="shared" si="28"/>
        <v>R</v>
      </c>
      <c r="O83" s="40" t="str">
        <f t="shared" si="28"/>
        <v>RR</v>
      </c>
      <c r="P83" s="161">
        <f>IF(N83=F76,12)+IF(N83=F77,11)+IF(N83=F78,10)+IF(N83=F79,9)+IF(N83=F80,8)+IF(N83=F81,7)+IF(N83=F82,6)+IF(N83=F83,5)+IF(N83=F84,4)+IF(N83=F85,3)+IF(N83=F86,2)+IF(N83=F87,1)</f>
        <v>0</v>
      </c>
      <c r="Q83" s="161">
        <f>IF(O83=F76,12)+IF(O83=F77,11)+IF(O83=F78,10)+IF(O83=F79,9)+IF(O83=F80,8)+IF(O83=F81,7)+IF(O83=F82,6)+IF(O83=F83,5)+IF(O83=F84,4)+IF(O83=F85,3)+IF(O83=F86,2)+IF(O83=F87,1)</f>
        <v>9</v>
      </c>
      <c r="R83" s="2"/>
      <c r="S83" s="136"/>
      <c r="T83" s="136"/>
      <c r="U83" s="136"/>
      <c r="V83" s="136"/>
      <c r="W83" s="136"/>
      <c r="X83" s="136"/>
      <c r="Y83" s="136"/>
      <c r="Z83" s="136">
        <f>P83+Q83</f>
        <v>9</v>
      </c>
      <c r="AA83" s="136"/>
      <c r="AB83" s="136"/>
      <c r="AC83" s="136"/>
      <c r="AD83" s="136"/>
      <c r="AE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50"/>
      <c r="BR83" s="50"/>
      <c r="BS83" s="50"/>
      <c r="BT83" s="50"/>
      <c r="BU83" s="50"/>
      <c r="BV83" s="50"/>
      <c r="BW83" s="50"/>
    </row>
    <row r="84" spans="1:75" ht="20.100000000000001" customHeight="1" x14ac:dyDescent="0.25">
      <c r="A84" s="120" t="s">
        <v>89</v>
      </c>
      <c r="B84" s="161" t="s">
        <v>142</v>
      </c>
      <c r="C84" s="161">
        <v>800</v>
      </c>
      <c r="D84" s="161" t="s">
        <v>1</v>
      </c>
      <c r="E84" s="8">
        <v>9</v>
      </c>
      <c r="F84" s="144"/>
      <c r="G84" s="146" t="s">
        <v>36</v>
      </c>
      <c r="H84" s="122" t="str">
        <f t="shared" si="29"/>
        <v xml:space="preserve"> </v>
      </c>
      <c r="I84" s="122" t="str">
        <f t="shared" si="30"/>
        <v/>
      </c>
      <c r="J84" s="122" t="str">
        <f t="shared" si="31"/>
        <v/>
      </c>
      <c r="K84" s="8" t="str">
        <f t="shared" si="32"/>
        <v/>
      </c>
      <c r="L84" s="8" t="str">
        <f>IF(G84&lt;=BU1137,"AW"," ")</f>
        <v xml:space="preserve"> </v>
      </c>
      <c r="M84" s="2"/>
      <c r="N84" s="161" t="str">
        <f t="shared" si="28"/>
        <v>W</v>
      </c>
      <c r="O84" s="161" t="str">
        <f t="shared" si="28"/>
        <v>WW</v>
      </c>
      <c r="P84" s="161">
        <f>IF(N84=F76,12)+IF(N84=F77,11)+IF(N84=F78,10)+IF(N84=F79,9)+IF(N84=F80,8)+IF(N84=F81,7)+IF(N84=F82,6)+IF(N84=F83,5)+IF(N84=F84,4)+IF(N84=F85,3)+IF(N84=F86,2)+IF(N84=F87,1)</f>
        <v>0</v>
      </c>
      <c r="Q84" s="161">
        <f>IF(O84=F76,12)+IF(O84=F77,11)+IF(O84=F78,10)+IF(O84=F79,9)+IF(O84=F80,8)+IF(O84=F81,7)+IF(O84=F82,6)+IF(O84=F83,5)+IF(O84=F84,4)+IF(O84=F85,3)+IF(O84=F86,2)+IF(O84=F87,1)</f>
        <v>8</v>
      </c>
      <c r="R84" s="2"/>
      <c r="S84" s="136"/>
      <c r="T84" s="136"/>
      <c r="U84" s="136"/>
      <c r="V84" s="136"/>
      <c r="W84" s="136"/>
      <c r="X84" s="136"/>
      <c r="Y84" s="136"/>
      <c r="Z84" s="136"/>
      <c r="AA84" s="136">
        <f>P84+Q84</f>
        <v>8</v>
      </c>
      <c r="AB84" s="136"/>
      <c r="AC84" s="136"/>
      <c r="AD84" s="136"/>
      <c r="AE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50"/>
      <c r="BR84" s="50"/>
      <c r="BS84" s="50"/>
      <c r="BT84" s="50"/>
      <c r="BU84" s="50"/>
      <c r="BV84" s="50"/>
      <c r="BW84" s="50"/>
    </row>
    <row r="85" spans="1:75" ht="20.100000000000001" customHeight="1" x14ac:dyDescent="0.25">
      <c r="A85" s="120" t="s">
        <v>89</v>
      </c>
      <c r="B85" s="161" t="s">
        <v>142</v>
      </c>
      <c r="C85" s="161">
        <v>800</v>
      </c>
      <c r="D85" s="161" t="s">
        <v>1</v>
      </c>
      <c r="E85" s="8">
        <v>10</v>
      </c>
      <c r="F85" s="144"/>
      <c r="G85" s="146" t="s">
        <v>36</v>
      </c>
      <c r="H85" s="122" t="str">
        <f t="shared" si="29"/>
        <v xml:space="preserve"> </v>
      </c>
      <c r="I85" s="122" t="str">
        <f t="shared" si="30"/>
        <v/>
      </c>
      <c r="J85" s="122" t="str">
        <f t="shared" si="31"/>
        <v/>
      </c>
      <c r="K85" s="8" t="str">
        <f t="shared" si="32"/>
        <v/>
      </c>
      <c r="L85" s="8" t="str">
        <f>IF(G85&lt;=BU1138,"AW"," ")</f>
        <v xml:space="preserve"> </v>
      </c>
      <c r="M85" s="2"/>
      <c r="N85" s="366" t="str">
        <f t="shared" si="28"/>
        <v>j</v>
      </c>
      <c r="O85" s="366" t="str">
        <f t="shared" si="28"/>
        <v>jj</v>
      </c>
      <c r="P85" s="366">
        <f>IF(N85=F76,12)+IF(N85=F77,11)+IF(N85=F78,10)+IF(N85=F79,9)+IF(N85=F80,8)+IF(N85=F81,7)+IF(N85=F82,6)+IF(N85=F83,5)+IF(N85=F84,4)+IF(N85=F85,3)+IF(N85=F86,2)+IF(N85=F87,1)</f>
        <v>0</v>
      </c>
      <c r="Q85" s="366">
        <f>IF(O85=F76,12)+IF(O85=F77,11)+IF(O85=F78,10)+IF(O85=F79,9)+IF(O85=F80,8)+IF(O85=F81,7)+IF(O85=F82,6)+IF(O85=F83,5)+IF(O85=F84,4)+IF(O85=F85,3)+IF(O85=F86,2)+IF(O85=F87,1)</f>
        <v>0</v>
      </c>
      <c r="R85" s="2"/>
      <c r="S85" s="136"/>
      <c r="T85" s="136"/>
      <c r="U85" s="136"/>
      <c r="V85" s="136"/>
      <c r="W85" s="136"/>
      <c r="X85" s="136"/>
      <c r="Y85" s="136"/>
      <c r="Z85" s="136"/>
      <c r="AA85" s="136"/>
      <c r="AB85" s="136">
        <f>P85+Q85</f>
        <v>0</v>
      </c>
      <c r="AC85" s="136"/>
      <c r="AD85" s="136"/>
      <c r="AE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50"/>
      <c r="BR85" s="50"/>
      <c r="BS85" s="50"/>
      <c r="BT85" s="50"/>
      <c r="BU85" s="50"/>
      <c r="BV85" s="50"/>
      <c r="BW85" s="50"/>
    </row>
    <row r="86" spans="1:75" ht="20.100000000000001" customHeight="1" x14ac:dyDescent="0.25">
      <c r="A86" s="120" t="s">
        <v>89</v>
      </c>
      <c r="B86" s="40" t="s">
        <v>142</v>
      </c>
      <c r="C86" s="40">
        <v>800</v>
      </c>
      <c r="D86" s="40" t="s">
        <v>1</v>
      </c>
      <c r="E86" s="8">
        <v>11</v>
      </c>
      <c r="F86" s="144"/>
      <c r="G86" s="146" t="s">
        <v>36</v>
      </c>
      <c r="H86" s="122" t="str">
        <f t="shared" si="29"/>
        <v xml:space="preserve"> </v>
      </c>
      <c r="I86" s="122" t="str">
        <f t="shared" si="30"/>
        <v/>
      </c>
      <c r="J86" s="122" t="str">
        <f t="shared" si="31"/>
        <v/>
      </c>
      <c r="K86" s="8" t="str">
        <f t="shared" si="32"/>
        <v/>
      </c>
      <c r="L86" s="8" t="str">
        <f>IF(G86&lt;=BU1139,"AW"," ")</f>
        <v xml:space="preserve"> </v>
      </c>
      <c r="M86" s="2"/>
      <c r="N86" s="366" t="str">
        <f t="shared" si="28"/>
        <v>p</v>
      </c>
      <c r="O86" s="366" t="str">
        <f t="shared" si="28"/>
        <v>pp</v>
      </c>
      <c r="P86" s="366">
        <f>IF(N86=F76,12)+IF(N86=F77,11)+IF(N86=F78,10)+IF(N86=F79,9)+IF(N86=F80,8)+IF(N86=F81,7)+IF(N86=F82,6)+IF(N86=F83,5)+IF(N86=F84,4)+IF(N86=F85,3)+IF(N86=F86,2)+IF(N86=F87,1)</f>
        <v>0</v>
      </c>
      <c r="Q86" s="366">
        <f>IF(O86=F76,12)+IF(O86=F77,11)+IF(O86=F78,10)+IF(O86=F79,9)+IF(O86=F80,8)+IF(O86=F81,7)+IF(O86=F82,6)+IF(O86=F83,5)+IF(O86=F84,4)+IF(O86=F85,3)+IF(O86=F86,2)+IF(O86=F87,1)</f>
        <v>0</v>
      </c>
      <c r="R86" s="2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>
        <f>P86+Q86</f>
        <v>0</v>
      </c>
      <c r="AD86" s="136"/>
      <c r="AE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50"/>
      <c r="BR86" s="50"/>
      <c r="BS86" s="50"/>
      <c r="BT86" s="50"/>
      <c r="BU86" s="50"/>
      <c r="BV86" s="50"/>
      <c r="BW86" s="50"/>
    </row>
    <row r="87" spans="1:75" ht="20.100000000000001" customHeight="1" x14ac:dyDescent="0.25">
      <c r="A87" s="120" t="s">
        <v>89</v>
      </c>
      <c r="B87" s="40" t="s">
        <v>142</v>
      </c>
      <c r="C87" s="40">
        <v>800</v>
      </c>
      <c r="D87" s="40" t="s">
        <v>1</v>
      </c>
      <c r="E87" s="8">
        <v>12</v>
      </c>
      <c r="F87" s="144"/>
      <c r="G87" s="146" t="s">
        <v>36</v>
      </c>
      <c r="H87" s="122" t="str">
        <f t="shared" si="29"/>
        <v xml:space="preserve"> </v>
      </c>
      <c r="I87" s="122" t="str">
        <f t="shared" si="30"/>
        <v/>
      </c>
      <c r="J87" s="122" t="str">
        <f t="shared" si="31"/>
        <v/>
      </c>
      <c r="K87" s="8" t="str">
        <f t="shared" si="32"/>
        <v/>
      </c>
      <c r="L87" s="8" t="str">
        <f>IF(G87&lt;=BU1140,"AW"," ")</f>
        <v xml:space="preserve"> </v>
      </c>
      <c r="M87" s="2"/>
      <c r="N87" s="366" t="str">
        <f t="shared" si="28"/>
        <v>z</v>
      </c>
      <c r="O87" s="366" t="str">
        <f t="shared" si="28"/>
        <v>zz</v>
      </c>
      <c r="P87" s="366">
        <f>IF(N87=F76,12)+IF(N87=F77,11)+IF(N87=F78,10)+IF(N87=F79,9)+IF(N87=F80,8)+IF(N87=F81,7)+IF(N87=F82,6)+IF(N87=F83,5)+IF(N87=F84,4)+IF(N87=F85,3)+IF(N87=F86,2)+IF(N87=F87,1)</f>
        <v>0</v>
      </c>
      <c r="Q87" s="366">
        <f>IF(O87=F76,12)+IF(O87=F77,11)+IF(O87=F78,10)+IF(O87=F79,9)+IF(O87=F80,8)+IF(O87=F81,7)+IF(O87=F82,6)+IF(O87=F83,5)+IF(O87=F84,4)+IF(O87=F85,3)+IF(O87=F86,2)+IF(O87=F87,1)</f>
        <v>0</v>
      </c>
      <c r="R87" s="2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>
        <f>P87+Q87</f>
        <v>0</v>
      </c>
      <c r="AE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50"/>
      <c r="BR87" s="50"/>
      <c r="BS87" s="50"/>
      <c r="BT87" s="50"/>
      <c r="BU87" s="50"/>
      <c r="BV87" s="50"/>
      <c r="BW87" s="50"/>
    </row>
    <row r="88" spans="1:75" ht="20.100000000000001" customHeight="1" x14ac:dyDescent="0.25">
      <c r="A88" s="120" t="s">
        <v>89</v>
      </c>
      <c r="B88" s="40" t="s">
        <v>142</v>
      </c>
      <c r="C88" s="40"/>
      <c r="D88" s="40"/>
      <c r="E88" s="473" t="s">
        <v>36</v>
      </c>
      <c r="F88" s="473"/>
      <c r="G88" s="473"/>
      <c r="H88" s="473"/>
      <c r="I88" s="473"/>
      <c r="J88" s="473"/>
      <c r="K88" s="473"/>
      <c r="L88" s="473"/>
      <c r="M88" s="2"/>
      <c r="N88" s="40" t="str">
        <f t="shared" si="28"/>
        <v>,</v>
      </c>
      <c r="O88" s="40" t="str">
        <f t="shared" si="28"/>
        <v>,</v>
      </c>
      <c r="P88" s="40"/>
      <c r="Q88" s="40"/>
      <c r="R88" s="2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2"/>
      <c r="AF88" s="7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</row>
    <row r="89" spans="1:75" ht="20.100000000000001" customHeight="1" x14ac:dyDescent="0.25">
      <c r="A89" s="120" t="s">
        <v>89</v>
      </c>
      <c r="B89" s="40" t="s">
        <v>142</v>
      </c>
      <c r="C89" s="40">
        <v>1500</v>
      </c>
      <c r="D89" s="418" t="s">
        <v>0</v>
      </c>
      <c r="E89" s="474" t="s">
        <v>258</v>
      </c>
      <c r="F89" s="474"/>
      <c r="G89" s="474"/>
      <c r="H89" s="474"/>
      <c r="I89" s="442" t="s">
        <v>92</v>
      </c>
      <c r="J89" s="442"/>
      <c r="K89" s="489">
        <f>'MATCH DETAILS'!K6</f>
        <v>3.216435185185185E-3</v>
      </c>
      <c r="L89" s="489"/>
      <c r="M89" s="124"/>
      <c r="N89" s="40" t="str">
        <f t="shared" si="28"/>
        <v>,</v>
      </c>
      <c r="O89" s="40" t="str">
        <f t="shared" si="28"/>
        <v>,</v>
      </c>
      <c r="P89" s="40"/>
      <c r="Q89" s="40"/>
      <c r="R89" s="2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50"/>
      <c r="BR89" s="50"/>
      <c r="BS89" s="50"/>
      <c r="BT89" s="50"/>
      <c r="BU89" s="50"/>
      <c r="BV89" s="50"/>
      <c r="BW89" s="50"/>
    </row>
    <row r="90" spans="1:75" ht="20.100000000000001" customHeight="1" x14ac:dyDescent="0.25">
      <c r="A90" s="120" t="s">
        <v>89</v>
      </c>
      <c r="B90" s="40" t="s">
        <v>142</v>
      </c>
      <c r="C90" s="40">
        <v>1500</v>
      </c>
      <c r="D90" s="418" t="s">
        <v>0</v>
      </c>
      <c r="E90" s="437">
        <v>1</v>
      </c>
      <c r="F90" s="438" t="s">
        <v>141</v>
      </c>
      <c r="G90" s="445">
        <v>3.4953703703703705E-3</v>
      </c>
      <c r="H90" s="440" t="str">
        <f t="shared" ref="H90:H101" si="34">IF(F90=0," ",VLOOKUP(F90,$AP$1113:$AR$1137,3,FALSE))</f>
        <v>Leo Liversage</v>
      </c>
      <c r="I90" s="440" t="str">
        <f t="shared" ref="I90:I101" si="35">IF(F90=0,"",VLOOKUP(F90,$BB$1114:$BD$1137,3,FALSE))</f>
        <v>Basingstoke and Mid Hants A.C.</v>
      </c>
      <c r="J90" s="440" t="str">
        <f t="shared" ref="J90:J101" si="36">IF(F90=0,"",VLOOKUP(F90,$BB$1114:$BE$1137,4,FALSE))</f>
        <v>BMH</v>
      </c>
      <c r="K90" s="437" t="str">
        <f t="shared" ref="K90:K101" si="37">IF(G90="","",IF($DC$1121="F"," ",IF($DC$1121="T",IF(G90&lt;=$CS$1121,"G1",IF(G90&lt;=$CV$1121,"G2",IF(G90&lt;=$CY$1121,"G3",IF(G90&lt;=$DB$1121,"G4","")))))))</f>
        <v>G3</v>
      </c>
      <c r="L90" s="437" t="str">
        <f t="shared" ref="L90:L97" si="38">IF(G90&lt;=BV1115,"AW"," ")</f>
        <v>AW</v>
      </c>
      <c r="M90" s="2"/>
      <c r="N90" s="40" t="str">
        <f t="shared" si="28"/>
        <v>A</v>
      </c>
      <c r="O90" s="40" t="str">
        <f t="shared" si="28"/>
        <v>AA</v>
      </c>
      <c r="P90" s="161">
        <f>IF(N90=F90,12)+IF(N90=F91,11)+IF(N90=F92,10)+IF(N90=F93,9)+IF(N90=F94,8)+IF(N90=F95,7)+IF(N90=F96,6)+IF(N90=F97,5)+IF(N90=F98,4)+IF(N90=F99,3)+IF(N90=F100,2)+IF(N90=F101,1)</f>
        <v>0</v>
      </c>
      <c r="Q90" s="161">
        <f>IF(O90=F90,12)+IF(O90=F91,11)+IF(O90=F92,10)+IF(O90=F93,9)+IF(O90=F94,8)+IF(O90=F95,7)+IF(O90=F96,6)+IF(O90=F97,5)+IF(O90=F98,4)+IF(O90=F99,3)+IF(O90=F100,2)+IF(O90=F101,1)</f>
        <v>9</v>
      </c>
      <c r="R90" s="2"/>
      <c r="S90" s="136">
        <f>P90+Q90</f>
        <v>9</v>
      </c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50"/>
      <c r="BR90" s="50"/>
      <c r="BS90" s="50"/>
      <c r="BT90" s="50"/>
      <c r="BU90" s="50"/>
      <c r="BV90" s="50"/>
      <c r="BW90" s="50"/>
    </row>
    <row r="91" spans="1:75" ht="20.100000000000001" customHeight="1" x14ac:dyDescent="0.25">
      <c r="A91" s="120" t="s">
        <v>89</v>
      </c>
      <c r="B91" s="40" t="s">
        <v>142</v>
      </c>
      <c r="C91" s="40">
        <v>1500</v>
      </c>
      <c r="D91" s="418" t="s">
        <v>0</v>
      </c>
      <c r="E91" s="437">
        <v>2</v>
      </c>
      <c r="F91" s="438" t="s">
        <v>85</v>
      </c>
      <c r="G91" s="445">
        <v>3.5057870370370369E-3</v>
      </c>
      <c r="H91" s="440" t="str">
        <f t="shared" si="34"/>
        <v>Nathan Rollins</v>
      </c>
      <c r="I91" s="440" t="str">
        <f t="shared" si="35"/>
        <v>Bracknell A.C.</v>
      </c>
      <c r="J91" s="440" t="str">
        <f t="shared" si="36"/>
        <v>BAC</v>
      </c>
      <c r="K91" s="437" t="str">
        <f t="shared" si="37"/>
        <v>G3</v>
      </c>
      <c r="L91" s="437" t="str">
        <f t="shared" si="38"/>
        <v>AW</v>
      </c>
      <c r="M91" s="2"/>
      <c r="N91" s="40" t="str">
        <f t="shared" si="28"/>
        <v>S</v>
      </c>
      <c r="O91" s="40" t="str">
        <f t="shared" si="28"/>
        <v>SS</v>
      </c>
      <c r="P91" s="161">
        <f>IF(N91=F90,12)+IF(N91=F91,11)+IF(N91=F92,10)+IF(N91=F93,9)+IF(N91=F94,8)+IF(N91=F95,7)+IF(N91=F96,6)+IF(N91=F97,5)+IF(N91=F98,4)+IF(N91=F99,3)+IF(N91=F100,2)+IF(N91=F101,1)</f>
        <v>0</v>
      </c>
      <c r="Q91" s="161">
        <f>IF(O91=F90,12)+IF(O91=F91,11)+IF(O91=F92,10)+IF(O91=F93,9)+IF(O91=F94,8)+IF(O91=F95,7)+IF(O91=F96,6)+IF(O91=F97,5)+IF(O91=F98,4)+IF(O91=F99,3)+IF(O91=F100,2)+IF(O91=F101,1)</f>
        <v>12</v>
      </c>
      <c r="R91" s="2"/>
      <c r="S91" s="136"/>
      <c r="T91" s="136">
        <f>P91+Q91</f>
        <v>12</v>
      </c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50"/>
      <c r="BR91" s="50"/>
      <c r="BS91" s="50"/>
      <c r="BT91" s="50"/>
      <c r="BU91" s="50"/>
      <c r="BV91" s="50"/>
      <c r="BW91" s="50"/>
    </row>
    <row r="92" spans="1:75" ht="20.100000000000001" customHeight="1" x14ac:dyDescent="0.25">
      <c r="A92" s="120" t="s">
        <v>89</v>
      </c>
      <c r="B92" s="40" t="s">
        <v>142</v>
      </c>
      <c r="C92" s="40">
        <v>1500</v>
      </c>
      <c r="D92" s="418" t="s">
        <v>0</v>
      </c>
      <c r="E92" s="437">
        <v>3</v>
      </c>
      <c r="F92" s="438" t="s">
        <v>111</v>
      </c>
      <c r="G92" s="445">
        <v>3.5729166666666665E-3</v>
      </c>
      <c r="H92" s="440" t="str">
        <f t="shared" si="34"/>
        <v>Luke McGarvie</v>
      </c>
      <c r="I92" s="440" t="str">
        <f t="shared" si="35"/>
        <v>Hillingdon A.C.</v>
      </c>
      <c r="J92" s="440" t="str">
        <f t="shared" si="36"/>
        <v>HJAC</v>
      </c>
      <c r="K92" s="437" t="str">
        <f t="shared" si="37"/>
        <v>G4</v>
      </c>
      <c r="L92" s="437" t="str">
        <f t="shared" si="38"/>
        <v>AW</v>
      </c>
      <c r="M92" s="2"/>
      <c r="N92" s="40" t="str">
        <f t="shared" si="28"/>
        <v>B</v>
      </c>
      <c r="O92" s="40" t="str">
        <f t="shared" si="28"/>
        <v>BB</v>
      </c>
      <c r="P92" s="161">
        <f>IF(N92=F90,12)+IF(N92=F91,11)+IF(N92=F92,10)+IF(N92=F93,9)+IF(N92=F94,8)+IF(N92=F95,7)+IF(N92=F96,6)+IF(N92=F97,5)+IF(N92=F98,4)+IF(N92=F99,3)+IF(N92=F100,2)+IF(N92=F101,1)</f>
        <v>0</v>
      </c>
      <c r="Q92" s="161">
        <f>IF(O92=F90,12)+IF(O92=F91,11)+IF(O92=F92,10)+IF(O92=F93,9)+IF(O92=F94,8)+IF(O92=F95,7)+IF(O92=F96,6)+IF(O92=F97,5)+IF(O92=F98,4)+IF(O92=F99,3)+IF(O92=F100,2)+IF(O92=F101,1)</f>
        <v>11</v>
      </c>
      <c r="R92" s="2"/>
      <c r="S92" s="136"/>
      <c r="T92" s="136"/>
      <c r="U92" s="136">
        <f>P92+Q92</f>
        <v>11</v>
      </c>
      <c r="V92" s="136"/>
      <c r="W92" s="136"/>
      <c r="X92" s="136"/>
      <c r="Y92" s="136"/>
      <c r="Z92" s="136"/>
      <c r="AA92" s="136"/>
      <c r="AB92" s="136"/>
      <c r="AC92" s="136"/>
      <c r="AD92" s="136"/>
      <c r="AE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50"/>
      <c r="BR92" s="50"/>
      <c r="BS92" s="50"/>
      <c r="BT92" s="50"/>
      <c r="BU92" s="50"/>
      <c r="BV92" s="50"/>
      <c r="BW92" s="50"/>
    </row>
    <row r="93" spans="1:75" ht="20.100000000000001" customHeight="1" x14ac:dyDescent="0.25">
      <c r="A93" s="120" t="s">
        <v>89</v>
      </c>
      <c r="B93" s="40" t="s">
        <v>142</v>
      </c>
      <c r="C93" s="40">
        <v>1500</v>
      </c>
      <c r="D93" s="418" t="s">
        <v>0</v>
      </c>
      <c r="E93" s="437">
        <v>4</v>
      </c>
      <c r="F93" s="438" t="s">
        <v>86</v>
      </c>
      <c r="G93" s="445">
        <v>3.5902777777777777E-3</v>
      </c>
      <c r="H93" s="440" t="str">
        <f t="shared" si="34"/>
        <v>Aiden Elford</v>
      </c>
      <c r="I93" s="440" t="str">
        <f t="shared" si="35"/>
        <v>Aldershot, Farnham and District A.C.</v>
      </c>
      <c r="J93" s="440" t="str">
        <f t="shared" si="36"/>
        <v>AFD</v>
      </c>
      <c r="K93" s="437" t="str">
        <f t="shared" si="37"/>
        <v>G4</v>
      </c>
      <c r="L93" s="437" t="str">
        <f t="shared" si="38"/>
        <v>AW</v>
      </c>
      <c r="M93" s="2"/>
      <c r="N93" s="40" t="str">
        <f t="shared" si="28"/>
        <v>C</v>
      </c>
      <c r="O93" s="40" t="str">
        <f t="shared" si="28"/>
        <v>CC</v>
      </c>
      <c r="P93" s="161">
        <f>IF(N93=F90,12)+IF(N93=F91,11)+IF(N93=F92,10)+IF(N93=F93,9)+IF(N93=F94,8)+IF(N93=F95,7)+IF(N93=F96,6)+IF(N93=F97,5)+IF(N93=F98,4)+IF(N93=F99,3)+IF(N93=F100,2)+IF(N93=F101,1)</f>
        <v>8</v>
      </c>
      <c r="Q93" s="161">
        <f>IF(O93=F90,12)+IF(O93=F91,11)+IF(O93=F92,10)+IF(O93=F93,9)+IF(O93=F94,8)+IF(O93=F95,7)+IF(O93=F96,6)+IF(O93=F97,5)+IF(O93=F98,4)+IF(O93=F99,3)+IF(O93=F100,2)+IF(O93=F101,1)</f>
        <v>0</v>
      </c>
      <c r="R93" s="2"/>
      <c r="S93" s="136"/>
      <c r="T93" s="136"/>
      <c r="U93" s="136"/>
      <c r="V93" s="136">
        <f>P93+Q93</f>
        <v>8</v>
      </c>
      <c r="W93" s="136"/>
      <c r="X93" s="136"/>
      <c r="Y93" s="136"/>
      <c r="Z93" s="136"/>
      <c r="AA93" s="136"/>
      <c r="AB93" s="136"/>
      <c r="AC93" s="136"/>
      <c r="AD93" s="136"/>
      <c r="AE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50"/>
      <c r="BR93" s="50"/>
      <c r="BS93" s="50"/>
      <c r="BT93" s="50"/>
      <c r="BU93" s="50"/>
      <c r="BV93" s="50"/>
      <c r="BW93" s="50"/>
    </row>
    <row r="94" spans="1:75" ht="20.100000000000001" customHeight="1" x14ac:dyDescent="0.25">
      <c r="A94" s="120" t="s">
        <v>89</v>
      </c>
      <c r="B94" s="40" t="s">
        <v>142</v>
      </c>
      <c r="C94" s="40">
        <v>1500</v>
      </c>
      <c r="D94" s="418" t="s">
        <v>0</v>
      </c>
      <c r="E94" s="437">
        <v>5</v>
      </c>
      <c r="F94" s="438" t="s">
        <v>110</v>
      </c>
      <c r="G94" s="445">
        <v>3.6226851851851854E-3</v>
      </c>
      <c r="H94" s="440" t="str">
        <f t="shared" si="34"/>
        <v>Tobie Dawe</v>
      </c>
      <c r="I94" s="440" t="str">
        <f t="shared" si="35"/>
        <v>Camberley and District A.C.</v>
      </c>
      <c r="J94" s="440" t="str">
        <f t="shared" si="36"/>
        <v>CDAC</v>
      </c>
      <c r="K94" s="437" t="str">
        <f t="shared" si="37"/>
        <v>G4</v>
      </c>
      <c r="L94" s="437" t="str">
        <f t="shared" si="38"/>
        <v>AW</v>
      </c>
      <c r="M94" s="2"/>
      <c r="N94" s="40" t="str">
        <f t="shared" ref="N94:O113" si="39">N80</f>
        <v>G</v>
      </c>
      <c r="O94" s="40" t="str">
        <f t="shared" si="39"/>
        <v>GG</v>
      </c>
      <c r="P94" s="161">
        <f>IF(N94=F90,12)+IF(N94=F91,11)+IF(N94=F92,10)+IF(N94=F93,9)+IF(N94=F94,8)+IF(N94=F95,7)+IF(N94=F96,6)+IF(N94=F97,5)+IF(N94=F98,4)+IF(N94=F99,3)+IF(N94=F100,2)+IF(N94=F101,1)</f>
        <v>0</v>
      </c>
      <c r="Q94" s="161">
        <f>IF(O94=F90,12)+IF(O94=F91,11)+IF(O94=F92,10)+IF(O94=F93,9)+IF(O94=F94,8)+IF(O94=F95,7)+IF(O94=F96,6)+IF(O94=F97,5)+IF(O94=F98,4)+IF(O94=F99,3)+IF(O94=F100,2)+IF(O94=F101,1)</f>
        <v>0</v>
      </c>
      <c r="R94" s="2"/>
      <c r="S94" s="136"/>
      <c r="T94" s="136"/>
      <c r="U94" s="136"/>
      <c r="V94" s="136"/>
      <c r="W94" s="136">
        <f>P94+Q94</f>
        <v>0</v>
      </c>
      <c r="X94" s="136"/>
      <c r="Y94" s="136"/>
      <c r="Z94" s="136"/>
      <c r="AA94" s="136"/>
      <c r="AB94" s="136"/>
      <c r="AC94" s="136"/>
      <c r="AD94" s="136"/>
      <c r="AE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50"/>
      <c r="BR94" s="50"/>
      <c r="BS94" s="50"/>
      <c r="BT94" s="50"/>
      <c r="BU94" s="50"/>
      <c r="BV94" s="50"/>
      <c r="BW94" s="50"/>
    </row>
    <row r="95" spans="1:75" ht="20.100000000000001" customHeight="1" x14ac:dyDescent="0.25">
      <c r="A95" s="120" t="s">
        <v>89</v>
      </c>
      <c r="B95" s="40" t="s">
        <v>142</v>
      </c>
      <c r="C95" s="40">
        <v>1500</v>
      </c>
      <c r="D95" s="418" t="s">
        <v>0</v>
      </c>
      <c r="E95" s="437">
        <v>6</v>
      </c>
      <c r="F95" s="438" t="s">
        <v>143</v>
      </c>
      <c r="G95" s="445">
        <v>3.6574074074074074E-3</v>
      </c>
      <c r="H95" s="440" t="str">
        <f t="shared" si="34"/>
        <v>Lucas Tallon-Viejo</v>
      </c>
      <c r="I95" s="440" t="str">
        <f t="shared" si="35"/>
        <v>Reading A.C.</v>
      </c>
      <c r="J95" s="440" t="str">
        <f t="shared" si="36"/>
        <v>RAC</v>
      </c>
      <c r="K95" s="437" t="str">
        <f t="shared" si="37"/>
        <v>G4</v>
      </c>
      <c r="L95" s="437" t="str">
        <f t="shared" si="38"/>
        <v>AW</v>
      </c>
      <c r="M95" s="2"/>
      <c r="N95" s="40" t="str">
        <f t="shared" si="39"/>
        <v>H</v>
      </c>
      <c r="O95" s="40" t="str">
        <f t="shared" si="39"/>
        <v>HH</v>
      </c>
      <c r="P95" s="161">
        <f>IF(N95=F90,12)+IF(N95=F91,11)+IF(N95=F92,10)+IF(N95=F93,9)+IF(N95=F94,8)+IF(N95=F95,7)+IF(N95=F96,6)+IF(N95=F97,5)+IF(N95=F98,4)+IF(N95=F99,3)+IF(N95=F100,2)+IF(N95=F101,1)</f>
        <v>10</v>
      </c>
      <c r="Q95" s="161">
        <f>IF(O95=F90,12)+IF(O95=F91,11)+IF(O95=F92,10)+IF(O95=F93,9)+IF(O95=F94,8)+IF(O95=F95,7)+IF(O95=F96,6)+IF(O95=F97,5)+IF(O95=F98,4)+IF(O95=F99,3)+IF(O95=F100,2)+IF(O95=F101,1)</f>
        <v>0</v>
      </c>
      <c r="R95" s="2"/>
      <c r="S95" s="136"/>
      <c r="T95" s="136"/>
      <c r="U95" s="136"/>
      <c r="V95" s="136"/>
      <c r="W95" s="136"/>
      <c r="X95" s="136">
        <f>P95+Q95</f>
        <v>10</v>
      </c>
      <c r="Y95" s="136"/>
      <c r="Z95" s="136"/>
      <c r="AA95" s="136"/>
      <c r="AB95" s="136"/>
      <c r="AC95" s="136"/>
      <c r="AD95" s="136"/>
      <c r="AE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50"/>
      <c r="BR95" s="50"/>
      <c r="BS95" s="50"/>
      <c r="BT95" s="50"/>
      <c r="BU95" s="50"/>
      <c r="BV95" s="50"/>
      <c r="BW95" s="50"/>
    </row>
    <row r="96" spans="1:75" ht="20.100000000000001" customHeight="1" x14ac:dyDescent="0.25">
      <c r="A96" s="120" t="s">
        <v>89</v>
      </c>
      <c r="B96" s="40" t="s">
        <v>142</v>
      </c>
      <c r="C96" s="40">
        <v>1500</v>
      </c>
      <c r="D96" s="418" t="s">
        <v>0</v>
      </c>
      <c r="E96" s="437">
        <v>7</v>
      </c>
      <c r="F96" s="438" t="s">
        <v>146</v>
      </c>
      <c r="G96" s="445">
        <v>3.8078703703703707E-3</v>
      </c>
      <c r="H96" s="440" t="str">
        <f t="shared" si="34"/>
        <v>Charlie Hodson</v>
      </c>
      <c r="I96" s="440" t="str">
        <f t="shared" si="35"/>
        <v>Windsor, Slough, Eton and Hounslow A.C.</v>
      </c>
      <c r="J96" s="440" t="str">
        <f t="shared" si="36"/>
        <v>WSEH</v>
      </c>
      <c r="K96" s="437" t="str">
        <f t="shared" si="37"/>
        <v/>
      </c>
      <c r="L96" s="437" t="str">
        <f t="shared" si="38"/>
        <v xml:space="preserve"> </v>
      </c>
      <c r="M96" s="2"/>
      <c r="N96" s="40" t="str">
        <f t="shared" si="39"/>
        <v>M</v>
      </c>
      <c r="O96" s="40" t="str">
        <f t="shared" si="39"/>
        <v>MM</v>
      </c>
      <c r="P96" s="161">
        <f>IF(N96=F90,12)+IF(N96=F91,11)+IF(N96=F92,10)+IF(N96=F93,9)+IF(N96=F94,8)+IF(N96=F95,7)+IF(N96=F96,6)+IF(N96=F97,5)+IF(N96=F98,4)+IF(N96=F99,3)+IF(N96=F100,2)+IF(N96=F101,1)</f>
        <v>0</v>
      </c>
      <c r="Q96" s="161">
        <f>IF(O96=F90,12)+IF(O96=F91,11)+IF(O96=F92,10)+IF(O96=F93,9)+IF(O96=F94,8)+IF(O96=F95,7)+IF(O96=F96,6)+IF(O96=F97,5)+IF(O96=F98,4)+IF(O96=F99,3)+IF(O96=F100,2)+IF(O96=F101,1)</f>
        <v>0</v>
      </c>
      <c r="R96" s="2"/>
      <c r="S96" s="136"/>
      <c r="T96" s="136"/>
      <c r="U96" s="136"/>
      <c r="V96" s="136"/>
      <c r="W96" s="136"/>
      <c r="X96" s="136"/>
      <c r="Y96" s="136">
        <f>P96+Q96</f>
        <v>0</v>
      </c>
      <c r="Z96" s="136"/>
      <c r="AA96" s="136"/>
      <c r="AB96" s="136"/>
      <c r="AC96" s="136"/>
      <c r="AD96" s="136"/>
      <c r="AE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50"/>
      <c r="BR96" s="50"/>
      <c r="BS96" s="50"/>
      <c r="BT96" s="50"/>
      <c r="BU96" s="50"/>
      <c r="BV96" s="50"/>
      <c r="BW96" s="50"/>
    </row>
    <row r="97" spans="1:75" ht="20.100000000000001" customHeight="1" x14ac:dyDescent="0.25">
      <c r="A97" s="120" t="s">
        <v>89</v>
      </c>
      <c r="B97" s="40" t="s">
        <v>142</v>
      </c>
      <c r="C97" s="40">
        <v>1500</v>
      </c>
      <c r="D97" s="418" t="s">
        <v>0</v>
      </c>
      <c r="E97" s="437">
        <v>8</v>
      </c>
      <c r="F97" s="438"/>
      <c r="G97" s="445" t="s">
        <v>36</v>
      </c>
      <c r="H97" s="440" t="str">
        <f t="shared" si="34"/>
        <v xml:space="preserve"> </v>
      </c>
      <c r="I97" s="440" t="str">
        <f t="shared" si="35"/>
        <v/>
      </c>
      <c r="J97" s="440" t="str">
        <f t="shared" si="36"/>
        <v/>
      </c>
      <c r="K97" s="437" t="str">
        <f t="shared" si="37"/>
        <v/>
      </c>
      <c r="L97" s="437" t="str">
        <f t="shared" si="38"/>
        <v xml:space="preserve"> </v>
      </c>
      <c r="M97" s="2"/>
      <c r="N97" s="40" t="str">
        <f t="shared" si="39"/>
        <v>R</v>
      </c>
      <c r="O97" s="40" t="str">
        <f t="shared" si="39"/>
        <v>RR</v>
      </c>
      <c r="P97" s="161">
        <f>IF(N97=F90,12)+IF(N97=F91,11)+IF(N97=F92,10)+IF(N97=F93,9)+IF(N97=F94,8)+IF(N97=F95,7)+IF(N97=F96,6)+IF(N97=F97,5)+IF(N97=F98,4)+IF(N97=F99,3)+IF(N97=F100,2)+IF(N97=F101,1)</f>
        <v>7</v>
      </c>
      <c r="Q97" s="161">
        <f>IF(O97=F90,12)+IF(O97=F91,11)+IF(O97=F92,10)+IF(O97=F93,9)+IF(O97=F94,8)+IF(O97=F95,7)+IF(O97=F96,6)+IF(O97=F97,5)+IF(O97=F98,4)+IF(O97=F99,3)+IF(O97=F100,2)+IF(O97=F101,1)</f>
        <v>0</v>
      </c>
      <c r="R97" s="2"/>
      <c r="S97" s="136"/>
      <c r="T97" s="136"/>
      <c r="U97" s="136"/>
      <c r="V97" s="136"/>
      <c r="W97" s="136"/>
      <c r="X97" s="136"/>
      <c r="Y97" s="136"/>
      <c r="Z97" s="136">
        <f>P97+Q97</f>
        <v>7</v>
      </c>
      <c r="AA97" s="136"/>
      <c r="AB97" s="136"/>
      <c r="AC97" s="136"/>
      <c r="AD97" s="136"/>
      <c r="AE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50"/>
      <c r="BR97" s="50"/>
      <c r="BS97" s="50"/>
      <c r="BT97" s="50"/>
      <c r="BU97" s="50"/>
      <c r="BV97" s="50"/>
      <c r="BW97" s="50"/>
    </row>
    <row r="98" spans="1:75" ht="20.100000000000001" customHeight="1" x14ac:dyDescent="0.25">
      <c r="A98" s="120" t="s">
        <v>89</v>
      </c>
      <c r="B98" s="161" t="s">
        <v>142</v>
      </c>
      <c r="C98" s="161">
        <v>1500</v>
      </c>
      <c r="D98" s="418" t="s">
        <v>0</v>
      </c>
      <c r="E98" s="437">
        <v>9</v>
      </c>
      <c r="F98" s="438"/>
      <c r="G98" s="445" t="s">
        <v>36</v>
      </c>
      <c r="H98" s="440" t="str">
        <f t="shared" si="34"/>
        <v xml:space="preserve"> </v>
      </c>
      <c r="I98" s="440" t="str">
        <f t="shared" si="35"/>
        <v/>
      </c>
      <c r="J98" s="440" t="str">
        <f t="shared" si="36"/>
        <v/>
      </c>
      <c r="K98" s="437" t="str">
        <f t="shared" si="37"/>
        <v/>
      </c>
      <c r="L98" s="437" t="str">
        <f>IF(G98&lt;=BV1121,"AW"," ")</f>
        <v xml:space="preserve"> </v>
      </c>
      <c r="M98" s="2"/>
      <c r="N98" s="161" t="str">
        <f t="shared" si="39"/>
        <v>W</v>
      </c>
      <c r="O98" s="161" t="str">
        <f t="shared" si="39"/>
        <v>WW</v>
      </c>
      <c r="P98" s="161">
        <f>IF(N98=F90,12)+IF(N98=F91,11)+IF(N98=F92,10)+IF(N98=F93,9)+IF(N98=F94,8)+IF(N98=F95,7)+IF(N98=F96,6)+IF(N98=F97,5)+IF(N98=F98,4)+IF(N98=F99,3)+IF(N98=F100,2)+IF(N98=F101,1)</f>
        <v>0</v>
      </c>
      <c r="Q98" s="161">
        <f>IF(O98=F90,12)+IF(O98=F91,11)+IF(O98=F92,10)+IF(O98=F93,9)+IF(O98=F94,8)+IF(O98=F95,7)+IF(O98=F96,6)+IF(O98=F97,5)+IF(O98=F98,4)+IF(O98=F99,3)+IF(O98=F100,2)+IF(O98=F101,1)</f>
        <v>6</v>
      </c>
      <c r="R98" s="2"/>
      <c r="S98" s="136"/>
      <c r="T98" s="136"/>
      <c r="U98" s="136"/>
      <c r="V98" s="136"/>
      <c r="W98" s="136"/>
      <c r="X98" s="136"/>
      <c r="Y98" s="136"/>
      <c r="Z98" s="136"/>
      <c r="AA98" s="136">
        <f>P98+Q98</f>
        <v>6</v>
      </c>
      <c r="AB98" s="136"/>
      <c r="AC98" s="136"/>
      <c r="AD98" s="136"/>
      <c r="AE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50"/>
      <c r="BR98" s="50"/>
      <c r="BS98" s="50"/>
      <c r="BT98" s="50"/>
      <c r="BU98" s="50"/>
      <c r="BV98" s="50"/>
      <c r="BW98" s="50"/>
    </row>
    <row r="99" spans="1:75" ht="20.100000000000001" customHeight="1" x14ac:dyDescent="0.25">
      <c r="A99" s="120" t="s">
        <v>89</v>
      </c>
      <c r="B99" s="161" t="s">
        <v>142</v>
      </c>
      <c r="C99" s="161">
        <v>1500</v>
      </c>
      <c r="D99" s="418" t="s">
        <v>0</v>
      </c>
      <c r="E99" s="437">
        <v>10</v>
      </c>
      <c r="F99" s="438"/>
      <c r="G99" s="445" t="s">
        <v>36</v>
      </c>
      <c r="H99" s="440" t="str">
        <f t="shared" si="34"/>
        <v xml:space="preserve"> </v>
      </c>
      <c r="I99" s="440" t="str">
        <f t="shared" si="35"/>
        <v/>
      </c>
      <c r="J99" s="440" t="str">
        <f t="shared" si="36"/>
        <v/>
      </c>
      <c r="K99" s="437" t="str">
        <f t="shared" si="37"/>
        <v/>
      </c>
      <c r="L99" s="437" t="str">
        <f>IF(G99&lt;=BV1122,"AW"," ")</f>
        <v xml:space="preserve"> </v>
      </c>
      <c r="M99" s="2"/>
      <c r="N99" s="366" t="str">
        <f t="shared" si="39"/>
        <v>j</v>
      </c>
      <c r="O99" s="366" t="str">
        <f t="shared" si="39"/>
        <v>jj</v>
      </c>
      <c r="P99" s="366">
        <f>IF(N99=F90,12)+IF(N99=F91,11)+IF(N99=F92,10)+IF(N99=F93,9)+IF(N99=F94,8)+IF(N99=F95,7)+IF(N99=F96,6)+IF(N99=F97,5)+IF(N99=F98,4)+IF(N99=F99,3)+IF(N99=F100,2)+IF(N99=F101,1)</f>
        <v>0</v>
      </c>
      <c r="Q99" s="366">
        <f>IF(O99=F90,12)+IF(O99=F91,11)+IF(O99=F92,10)+IF(O99=F93,9)+IF(O99=F94,8)+IF(O99=F95,7)+IF(O99=F96,6)+IF(O99=F97,5)+IF(O99=F98,4)+IF(O99=F99,3)+IF(O99=F100,2)+IF(O99=F101,1)</f>
        <v>0</v>
      </c>
      <c r="R99" s="2"/>
      <c r="S99" s="136"/>
      <c r="T99" s="136"/>
      <c r="U99" s="136"/>
      <c r="V99" s="136"/>
      <c r="W99" s="136"/>
      <c r="X99" s="136"/>
      <c r="Y99" s="136"/>
      <c r="Z99" s="136"/>
      <c r="AA99" s="136"/>
      <c r="AB99" s="136">
        <f>P99+Q99</f>
        <v>0</v>
      </c>
      <c r="AC99" s="136"/>
      <c r="AD99" s="136"/>
      <c r="AE99" s="2"/>
      <c r="AF99" s="162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50"/>
      <c r="BR99" s="50"/>
      <c r="BS99" s="50"/>
      <c r="BT99" s="50"/>
      <c r="BU99" s="50"/>
      <c r="BV99" s="50"/>
      <c r="BW99" s="50"/>
    </row>
    <row r="100" spans="1:75" ht="20.100000000000001" customHeight="1" x14ac:dyDescent="0.25">
      <c r="A100" s="120" t="s">
        <v>89</v>
      </c>
      <c r="B100" s="40" t="s">
        <v>142</v>
      </c>
      <c r="C100" s="40">
        <v>1500</v>
      </c>
      <c r="D100" s="418" t="s">
        <v>0</v>
      </c>
      <c r="E100" s="437">
        <v>11</v>
      </c>
      <c r="F100" s="438"/>
      <c r="G100" s="445" t="s">
        <v>36</v>
      </c>
      <c r="H100" s="440" t="str">
        <f t="shared" si="34"/>
        <v xml:space="preserve"> </v>
      </c>
      <c r="I100" s="440" t="str">
        <f t="shared" si="35"/>
        <v/>
      </c>
      <c r="J100" s="440" t="str">
        <f t="shared" si="36"/>
        <v/>
      </c>
      <c r="K100" s="437" t="str">
        <f t="shared" si="37"/>
        <v/>
      </c>
      <c r="L100" s="437" t="str">
        <f>IF(G100&lt;=BV1123,"AW"," ")</f>
        <v xml:space="preserve"> </v>
      </c>
      <c r="M100" s="2"/>
      <c r="N100" s="366" t="str">
        <f t="shared" si="39"/>
        <v>p</v>
      </c>
      <c r="O100" s="366" t="str">
        <f t="shared" si="39"/>
        <v>pp</v>
      </c>
      <c r="P100" s="366">
        <f>IF(N100=F90,12)+IF(N100=F91,11)+IF(N100=F92,10)+IF(N100=F93,9)+IF(N100=F94,8)+IF(N100=F95,7)+IF(N100=F96,6)+IF(N100=F97,5)+IF(N100=F98,4)+IF(N100=F99,3)+IF(N100=F100,2)+IF(N100=F101,1)</f>
        <v>0</v>
      </c>
      <c r="Q100" s="366">
        <f>IF(O100=F90,12)+IF(O100=F91,11)+IF(O100=F92,10)+IF(O100=F93,9)+IF(O100=F94,8)+IF(O100=F95,7)+IF(O100=F96,6)+IF(O100=F97,5)+IF(O100=F98,4)+IF(O100=F99,3)+IF(O100=F100,2)+IF(O100=F101,1)</f>
        <v>0</v>
      </c>
      <c r="R100" s="2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>
        <f>P100+Q100</f>
        <v>0</v>
      </c>
      <c r="AD100" s="136"/>
      <c r="AE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50"/>
      <c r="BR100" s="50"/>
      <c r="BS100" s="50"/>
      <c r="BT100" s="50"/>
      <c r="BU100" s="50"/>
      <c r="BV100" s="50"/>
      <c r="BW100" s="50"/>
    </row>
    <row r="101" spans="1:75" ht="20.100000000000001" customHeight="1" x14ac:dyDescent="0.25">
      <c r="A101" s="120" t="s">
        <v>89</v>
      </c>
      <c r="B101" s="40" t="s">
        <v>142</v>
      </c>
      <c r="C101" s="40">
        <v>1500</v>
      </c>
      <c r="D101" s="418" t="s">
        <v>0</v>
      </c>
      <c r="E101" s="437">
        <v>12</v>
      </c>
      <c r="F101" s="438"/>
      <c r="G101" s="445" t="s">
        <v>36</v>
      </c>
      <c r="H101" s="440" t="str">
        <f t="shared" si="34"/>
        <v xml:space="preserve"> </v>
      </c>
      <c r="I101" s="440" t="str">
        <f t="shared" si="35"/>
        <v/>
      </c>
      <c r="J101" s="440" t="str">
        <f t="shared" si="36"/>
        <v/>
      </c>
      <c r="K101" s="437" t="str">
        <f t="shared" si="37"/>
        <v/>
      </c>
      <c r="L101" s="437" t="str">
        <f>IF(G101&lt;=BV1124,"AW"," ")</f>
        <v xml:space="preserve"> </v>
      </c>
      <c r="M101" s="2"/>
      <c r="N101" s="366" t="str">
        <f t="shared" si="39"/>
        <v>z</v>
      </c>
      <c r="O101" s="366" t="str">
        <f t="shared" si="39"/>
        <v>zz</v>
      </c>
      <c r="P101" s="366">
        <f>IF(N101=F90,12)+IF(N101=F91,11)+IF(N101=F92,10)+IF(N101=F93,9)+IF(N101=F94,8)+IF(N101=F95,7)+IF(N101=F96,6)+IF(N101=F97,5)+IF(N101=F98,4)+IF(N101=F99,3)+IF(N101=F100,2)+IF(N101=F101,1)</f>
        <v>0</v>
      </c>
      <c r="Q101" s="366">
        <f>IF(O101=F90,12)+IF(O101=F91,11)+IF(O101=F92,10)+IF(O101=F93,9)+IF(O101=F94,8)+IF(O101=F95,7)+IF(O101=F96,6)+IF(O101=F97,5)+IF(O101=F98,4)+IF(O101=F99,3)+IF(O101=F100,2)+IF(O101=F101,1)</f>
        <v>0</v>
      </c>
      <c r="R101" s="2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>
        <f>P101+Q101</f>
        <v>0</v>
      </c>
      <c r="AE101" s="2"/>
      <c r="AF101" s="119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50"/>
      <c r="BR101" s="50"/>
      <c r="BS101" s="50"/>
      <c r="BT101" s="50"/>
      <c r="BU101" s="50"/>
      <c r="BV101" s="50"/>
      <c r="BW101" s="50"/>
    </row>
    <row r="102" spans="1:75" ht="20.100000000000001" customHeight="1" x14ac:dyDescent="0.25">
      <c r="A102" s="120" t="s">
        <v>89</v>
      </c>
      <c r="B102" s="40" t="s">
        <v>142</v>
      </c>
      <c r="C102" s="40"/>
      <c r="D102" s="418"/>
      <c r="E102" s="476" t="s">
        <v>36</v>
      </c>
      <c r="F102" s="476"/>
      <c r="G102" s="476"/>
      <c r="H102" s="476"/>
      <c r="I102" s="476"/>
      <c r="J102" s="476"/>
      <c r="K102" s="476"/>
      <c r="L102" s="476"/>
      <c r="M102" s="2"/>
      <c r="N102" s="40" t="str">
        <f t="shared" si="39"/>
        <v>,</v>
      </c>
      <c r="O102" s="40" t="str">
        <f t="shared" si="39"/>
        <v>,</v>
      </c>
      <c r="P102" s="40"/>
      <c r="Q102" s="40"/>
      <c r="R102" s="2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2"/>
      <c r="AF102" s="7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</row>
    <row r="103" spans="1:75" ht="20.100000000000001" customHeight="1" x14ac:dyDescent="0.25">
      <c r="A103" s="120" t="s">
        <v>89</v>
      </c>
      <c r="B103" s="40" t="s">
        <v>142</v>
      </c>
      <c r="C103" s="40">
        <v>1500</v>
      </c>
      <c r="D103" s="418" t="s">
        <v>1</v>
      </c>
      <c r="E103" s="474" t="s">
        <v>259</v>
      </c>
      <c r="F103" s="474"/>
      <c r="G103" s="474"/>
      <c r="H103" s="474"/>
      <c r="I103" s="442" t="s">
        <v>92</v>
      </c>
      <c r="J103" s="442"/>
      <c r="K103" s="489">
        <f>K89</f>
        <v>3.216435185185185E-3</v>
      </c>
      <c r="L103" s="489"/>
      <c r="M103" s="2"/>
      <c r="N103" s="40" t="str">
        <f t="shared" si="39"/>
        <v>,</v>
      </c>
      <c r="O103" s="40" t="str">
        <f t="shared" si="39"/>
        <v>,</v>
      </c>
      <c r="P103" s="40"/>
      <c r="Q103" s="40"/>
      <c r="R103" s="2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2"/>
      <c r="AF103" s="7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50"/>
      <c r="BR103" s="50"/>
      <c r="BS103" s="50"/>
      <c r="BT103" s="50"/>
      <c r="BU103" s="50"/>
      <c r="BV103" s="50"/>
      <c r="BW103" s="50"/>
    </row>
    <row r="104" spans="1:75" ht="20.100000000000001" customHeight="1" x14ac:dyDescent="0.25">
      <c r="A104" s="120" t="s">
        <v>89</v>
      </c>
      <c r="B104" s="40" t="s">
        <v>142</v>
      </c>
      <c r="C104" s="40">
        <v>1500</v>
      </c>
      <c r="D104" s="418" t="s">
        <v>1</v>
      </c>
      <c r="E104" s="437">
        <v>1</v>
      </c>
      <c r="F104" s="438" t="s">
        <v>0</v>
      </c>
      <c r="G104" s="445">
        <v>3.6018518518518522E-3</v>
      </c>
      <c r="H104" s="440" t="str">
        <f t="shared" ref="H104:H115" si="40">IF(F104=0," ",VLOOKUP(F104,$AP$1113:$AR$1137,3,FALSE))</f>
        <v>Toby Spencer</v>
      </c>
      <c r="I104" s="440" t="str">
        <f t="shared" ref="I104:I115" si="41">IF(F104=0,"",VLOOKUP(F104,$BB$1114:$BD$1137,3,FALSE))</f>
        <v>Aldershot, Farnham and District A.C.</v>
      </c>
      <c r="J104" s="440" t="str">
        <f t="shared" ref="J104:J115" si="42">IF(F104=0,"",VLOOKUP(F104,$BB$1114:$BE$1137,4,FALSE))</f>
        <v>AFD</v>
      </c>
      <c r="K104" s="437" t="str">
        <f t="shared" ref="K104:K115" si="43">IF(G104="","",IF($DC$1121="F"," ",IF($DC$1121="T",IF(G104&lt;=$CS$1121,"G1",IF(G104&lt;=$CV$1121,"G2",IF(G104&lt;=$CY$1121,"G3",IF(G104&lt;=$DB$1121,"G4","")))))))</f>
        <v>G4</v>
      </c>
      <c r="L104" s="437" t="str">
        <f t="shared" ref="L104:L106" si="44">IF(G104&lt;=BV1127,"AW"," ")</f>
        <v>AW</v>
      </c>
      <c r="M104" s="2"/>
      <c r="N104" s="40" t="str">
        <f t="shared" si="39"/>
        <v>A</v>
      </c>
      <c r="O104" s="40" t="str">
        <f t="shared" si="39"/>
        <v>AA</v>
      </c>
      <c r="P104" s="161">
        <f>IF(N104=F104,12)+IF(N104=F105,11)+IF(N104=F106,10)+IF(N104=F107,9)+IF(N104=F108,8)+IF(N104=F109,7)+IF(N104=F110,6)+IF(N104=F111,5)+IF(N104=F112,4)+IF(N104=F113,3)+IF(N104=F114,2)+IF(N104=F115,1)</f>
        <v>12</v>
      </c>
      <c r="Q104" s="161">
        <f>IF(O104=F104,12)+IF(O104=F105,11)+IF(O104=F106,10)+IF(O104=F107,9)+IF(O104=F108,8)+IF(O104=F109,7)+IF(O104=F110,6)+IF(O104=F111,5)+IF(O104=F112,4)+IF(O104=F113,3)+IF(O104=F114,2)+IF(O104=F115,1)</f>
        <v>0</v>
      </c>
      <c r="R104" s="2"/>
      <c r="S104" s="136">
        <f>P104+Q104</f>
        <v>12</v>
      </c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2"/>
      <c r="AF104" s="7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50"/>
      <c r="BR104" s="50"/>
      <c r="BS104" s="50"/>
      <c r="BT104" s="50"/>
      <c r="BU104" s="50"/>
      <c r="BV104" s="50"/>
      <c r="BW104" s="50"/>
    </row>
    <row r="105" spans="1:75" ht="20.100000000000001" customHeight="1" x14ac:dyDescent="0.25">
      <c r="A105" s="120" t="s">
        <v>89</v>
      </c>
      <c r="B105" s="40" t="s">
        <v>142</v>
      </c>
      <c r="C105" s="40">
        <v>1500</v>
      </c>
      <c r="D105" s="418" t="s">
        <v>1</v>
      </c>
      <c r="E105" s="437">
        <v>2</v>
      </c>
      <c r="F105" s="438" t="s">
        <v>1</v>
      </c>
      <c r="G105" s="445">
        <v>3.655092592592593E-3</v>
      </c>
      <c r="H105" s="440" t="str">
        <f t="shared" si="40"/>
        <v>Tathan Brooks</v>
      </c>
      <c r="I105" s="440" t="str">
        <f t="shared" si="41"/>
        <v>Bracknell A.C.</v>
      </c>
      <c r="J105" s="440" t="str">
        <f t="shared" si="42"/>
        <v>BAC</v>
      </c>
      <c r="K105" s="437" t="str">
        <f t="shared" si="43"/>
        <v>G4</v>
      </c>
      <c r="L105" s="437" t="str">
        <f t="shared" si="44"/>
        <v>AW</v>
      </c>
      <c r="M105" s="2"/>
      <c r="N105" s="40" t="str">
        <f t="shared" si="39"/>
        <v>S</v>
      </c>
      <c r="O105" s="40" t="str">
        <f t="shared" si="39"/>
        <v>SS</v>
      </c>
      <c r="P105" s="161">
        <f>IF(N105=F104,12)+IF(N105=F105,11)+IF(N105=F106,10)+IF(N105=F107,9)+IF(N105=F108,8)+IF(N105=F109,7)+IF(N105=F110,6)+IF(N105=F111,5)+IF(N105=F112,4)+IF(N105=F113,3)+IF(N105=F114,2)+IF(N105=F115,1)</f>
        <v>10</v>
      </c>
      <c r="Q105" s="161">
        <f>IF(O105=F104,12)+IF(O105=F105,11)+IF(O105=F106,10)+IF(O105=F107,9)+IF(O105=F108,8)+IF(O105=F109,7)+IF(O105=F110,6)+IF(O105=F111,5)+IF(O105=F112,4)+IF(O105=F113,3)+IF(O105=F114,2)+IF(O105=F115,1)</f>
        <v>0</v>
      </c>
      <c r="R105" s="2"/>
      <c r="S105" s="136"/>
      <c r="T105" s="136">
        <f>P105+Q105</f>
        <v>10</v>
      </c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2"/>
      <c r="AF105" s="7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50"/>
      <c r="BR105" s="50"/>
      <c r="BS105" s="50"/>
      <c r="BT105" s="50"/>
      <c r="BU105" s="50"/>
      <c r="BV105" s="50"/>
      <c r="BW105" s="50"/>
    </row>
    <row r="106" spans="1:75" ht="20.100000000000001" customHeight="1" x14ac:dyDescent="0.25">
      <c r="A106" s="120" t="s">
        <v>89</v>
      </c>
      <c r="B106" s="40" t="s">
        <v>142</v>
      </c>
      <c r="C106" s="40">
        <v>1500</v>
      </c>
      <c r="D106" s="418" t="s">
        <v>1</v>
      </c>
      <c r="E106" s="437">
        <v>3</v>
      </c>
      <c r="F106" s="438" t="s">
        <v>140</v>
      </c>
      <c r="G106" s="445">
        <v>3.6747685185185186E-3</v>
      </c>
      <c r="H106" s="440" t="str">
        <f t="shared" si="40"/>
        <v>Jack Hedderly</v>
      </c>
      <c r="I106" s="440" t="str">
        <f t="shared" si="41"/>
        <v>Basingstoke and Mid Hants A.C.</v>
      </c>
      <c r="J106" s="440" t="str">
        <f t="shared" si="42"/>
        <v>BMH</v>
      </c>
      <c r="K106" s="437" t="str">
        <f t="shared" si="43"/>
        <v/>
      </c>
      <c r="L106" s="437" t="str">
        <f t="shared" si="44"/>
        <v>AW</v>
      </c>
      <c r="M106" s="2"/>
      <c r="N106" s="40" t="str">
        <f t="shared" si="39"/>
        <v>B</v>
      </c>
      <c r="O106" s="40" t="str">
        <f t="shared" si="39"/>
        <v>BB</v>
      </c>
      <c r="P106" s="161">
        <f>IF(N106=F104,12)+IF(N106=F105,11)+IF(N106=F106,10)+IF(N106=F107,9)+IF(N106=F108,8)+IF(N106=F109,7)+IF(N106=F110,6)+IF(N106=F111,5)+IF(N106=F112,4)+IF(N106=F113,3)+IF(N106=F114,2)+IF(N106=F115,1)</f>
        <v>11</v>
      </c>
      <c r="Q106" s="161">
        <f>IF(O106=F104,12)+IF(O106=F105,11)+IF(O106=F106,10)+IF(O106=F107,9)+IF(O106=F108,8)+IF(O106=F109,7)+IF(O106=F110,6)+IF(O106=F111,5)+IF(O106=F112,4)+IF(O106=F113,3)+IF(O106=F114,2)+IF(O106=F115,1)</f>
        <v>0</v>
      </c>
      <c r="R106" s="2"/>
      <c r="S106" s="136"/>
      <c r="T106" s="136"/>
      <c r="U106" s="136">
        <f>P106+Q106</f>
        <v>11</v>
      </c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2"/>
      <c r="AF106" s="7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50"/>
      <c r="BR106" s="50"/>
      <c r="BS106" s="50"/>
      <c r="BT106" s="50"/>
      <c r="BU106" s="50"/>
      <c r="BV106" s="50"/>
      <c r="BW106" s="50"/>
    </row>
    <row r="107" spans="1:75" ht="20.100000000000001" customHeight="1" x14ac:dyDescent="0.25">
      <c r="A107" s="120" t="s">
        <v>89</v>
      </c>
      <c r="B107" s="40" t="s">
        <v>142</v>
      </c>
      <c r="C107" s="40">
        <v>1500</v>
      </c>
      <c r="D107" s="418" t="s">
        <v>1</v>
      </c>
      <c r="E107" s="437">
        <v>4</v>
      </c>
      <c r="F107" s="438" t="s">
        <v>112</v>
      </c>
      <c r="G107" s="445">
        <v>3.7881944444444447E-3</v>
      </c>
      <c r="H107" s="440" t="str">
        <f t="shared" si="40"/>
        <v>Hayden Ashworth</v>
      </c>
      <c r="I107" s="440" t="str">
        <f t="shared" si="41"/>
        <v>Camberley and District A.C.</v>
      </c>
      <c r="J107" s="440" t="str">
        <f t="shared" si="42"/>
        <v>CDAC</v>
      </c>
      <c r="K107" s="437" t="str">
        <f t="shared" si="43"/>
        <v/>
      </c>
      <c r="L107" s="437" t="str">
        <f>IF(G107&lt;=BV1134,"AW"," ")</f>
        <v xml:space="preserve"> </v>
      </c>
      <c r="M107" s="2"/>
      <c r="N107" s="40" t="str">
        <f t="shared" si="39"/>
        <v>C</v>
      </c>
      <c r="O107" s="40" t="str">
        <f t="shared" si="39"/>
        <v>CC</v>
      </c>
      <c r="P107" s="161">
        <f>IF(N107=F104,12)+IF(N107=F105,11)+IF(N107=F106,10)+IF(N107=F107,9)+IF(N107=F108,8)+IF(N107=F109,7)+IF(N107=F110,6)+IF(N107=F111,5)+IF(N107=F112,4)+IF(N107=F113,3)+IF(N107=F114,2)+IF(N107=F115,1)</f>
        <v>0</v>
      </c>
      <c r="Q107" s="161">
        <f>IF(O107=F104,12)+IF(O107=F105,11)+IF(O107=F106,10)+IF(O107=F107,9)+IF(O107=F108,8)+IF(O107=F109,7)+IF(O107=F110,6)+IF(O107=F111,5)+IF(O107=F112,4)+IF(O107=F113,3)+IF(O107=F114,2)+IF(O107=F115,1)</f>
        <v>9</v>
      </c>
      <c r="R107" s="2"/>
      <c r="S107" s="136"/>
      <c r="T107" s="136"/>
      <c r="U107" s="136"/>
      <c r="V107" s="136">
        <f>P107+Q107</f>
        <v>9</v>
      </c>
      <c r="W107" s="136"/>
      <c r="X107" s="136"/>
      <c r="Y107" s="136"/>
      <c r="Z107" s="136"/>
      <c r="AA107" s="136"/>
      <c r="AB107" s="136"/>
      <c r="AC107" s="136"/>
      <c r="AD107" s="136"/>
      <c r="AE107" s="2"/>
      <c r="AF107" s="7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50"/>
      <c r="BR107" s="50"/>
      <c r="BS107" s="50"/>
      <c r="BT107" s="50"/>
      <c r="BU107" s="50"/>
      <c r="BV107" s="50"/>
      <c r="BW107" s="50"/>
    </row>
    <row r="108" spans="1:75" ht="20.100000000000001" customHeight="1" x14ac:dyDescent="0.25">
      <c r="A108" s="120" t="s">
        <v>89</v>
      </c>
      <c r="B108" s="40" t="s">
        <v>142</v>
      </c>
      <c r="C108" s="40">
        <v>1500</v>
      </c>
      <c r="D108" s="418" t="s">
        <v>1</v>
      </c>
      <c r="E108" s="437">
        <v>5</v>
      </c>
      <c r="F108" s="438" t="s">
        <v>145</v>
      </c>
      <c r="G108" s="445">
        <v>3.8425925925925923E-3</v>
      </c>
      <c r="H108" s="440" t="str">
        <f t="shared" si="40"/>
        <v>George Huggett</v>
      </c>
      <c r="I108" s="440" t="str">
        <f t="shared" si="41"/>
        <v>Reading A.C.</v>
      </c>
      <c r="J108" s="440" t="str">
        <f t="shared" si="42"/>
        <v>RAC</v>
      </c>
      <c r="K108" s="437" t="str">
        <f t="shared" si="43"/>
        <v/>
      </c>
      <c r="L108" s="437" t="str">
        <f>IF(G108&lt;=BV1135,"AW"," ")</f>
        <v xml:space="preserve"> </v>
      </c>
      <c r="M108" s="2"/>
      <c r="N108" s="40" t="str">
        <f t="shared" si="39"/>
        <v>G</v>
      </c>
      <c r="O108" s="40" t="str">
        <f t="shared" si="39"/>
        <v>GG</v>
      </c>
      <c r="P108" s="161">
        <f>IF(N108=F104,12)+IF(N108=F105,11)+IF(N108=F106,10)+IF(N108=F107,9)+IF(N108=F108,8)+IF(N108=F109,7)+IF(N108=F110,6)+IF(N108=F111,5)+IF(N108=F112,4)+IF(N108=F113,3)+IF(N108=F114,2)+IF(N108=F115,1)</f>
        <v>0</v>
      </c>
      <c r="Q108" s="161">
        <f>IF(O108=F104,12)+IF(O108=F105,11)+IF(O108=F106,10)+IF(O108=F107,9)+IF(O108=F108,8)+IF(O108=F109,7)+IF(O108=F110,6)+IF(O108=F111,5)+IF(O108=F112,4)+IF(O108=F113,3)+IF(O108=F114,2)+IF(O108=F115,1)</f>
        <v>0</v>
      </c>
      <c r="R108" s="2"/>
      <c r="S108" s="136"/>
      <c r="T108" s="136"/>
      <c r="U108" s="136"/>
      <c r="V108" s="136"/>
      <c r="W108" s="136">
        <f>P108+Q108</f>
        <v>0</v>
      </c>
      <c r="X108" s="136"/>
      <c r="Y108" s="136"/>
      <c r="Z108" s="136"/>
      <c r="AA108" s="136"/>
      <c r="AB108" s="136"/>
      <c r="AC108" s="136"/>
      <c r="AD108" s="136"/>
      <c r="AE108" s="2"/>
      <c r="AF108" s="7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50"/>
      <c r="BR108" s="50"/>
      <c r="BS108" s="50"/>
      <c r="BT108" s="50"/>
      <c r="BU108" s="50"/>
      <c r="BV108" s="50"/>
      <c r="BW108" s="50"/>
    </row>
    <row r="109" spans="1:75" ht="20.100000000000001" customHeight="1" x14ac:dyDescent="0.25">
      <c r="A109" s="120" t="s">
        <v>89</v>
      </c>
      <c r="B109" s="40" t="s">
        <v>142</v>
      </c>
      <c r="C109" s="40">
        <v>1500</v>
      </c>
      <c r="D109" s="418" t="s">
        <v>1</v>
      </c>
      <c r="E109" s="437">
        <v>6</v>
      </c>
      <c r="F109" s="438" t="s">
        <v>84</v>
      </c>
      <c r="G109" s="445">
        <v>3.9259259259259256E-3</v>
      </c>
      <c r="H109" s="440" t="str">
        <f t="shared" si="40"/>
        <v>Oliver Layfield</v>
      </c>
      <c r="I109" s="440" t="str">
        <f t="shared" si="41"/>
        <v>Windsor, Slough, Eton and Hounslow A.C.</v>
      </c>
      <c r="J109" s="440" t="str">
        <f t="shared" si="42"/>
        <v>WSEH</v>
      </c>
      <c r="K109" s="437" t="str">
        <f t="shared" si="43"/>
        <v/>
      </c>
      <c r="L109" s="437" t="str">
        <f>IF(G109&lt;=BV1136,"AW"," ")</f>
        <v xml:space="preserve"> </v>
      </c>
      <c r="M109" s="2"/>
      <c r="N109" s="40" t="str">
        <f t="shared" si="39"/>
        <v>H</v>
      </c>
      <c r="O109" s="40" t="str">
        <f t="shared" si="39"/>
        <v>HH</v>
      </c>
      <c r="P109" s="161">
        <f>IF(N109=F104,12)+IF(N109=F105,11)+IF(N109=F106,10)+IF(N109=F107,9)+IF(N109=F108,8)+IF(N109=F109,7)+IF(N109=F110,6)+IF(N109=F111,5)+IF(N109=F112,4)+IF(N109=F113,3)+IF(N109=F114,2)+IF(N109=F115,1)</f>
        <v>0</v>
      </c>
      <c r="Q109" s="161">
        <f>IF(O109=F104,12)+IF(O109=F105,11)+IF(O109=F106,10)+IF(O109=F107,9)+IF(O109=F108,8)+IF(O109=F109,7)+IF(O109=F110,6)+IF(O109=F111,5)+IF(O109=F112,4)+IF(O109=F113,3)+IF(O109=F114,2)+IF(O109=F115,1)</f>
        <v>0</v>
      </c>
      <c r="R109" s="2"/>
      <c r="S109" s="136"/>
      <c r="T109" s="136"/>
      <c r="U109" s="136"/>
      <c r="V109" s="136"/>
      <c r="W109" s="136"/>
      <c r="X109" s="136">
        <f>P109+Q109</f>
        <v>0</v>
      </c>
      <c r="Y109" s="136"/>
      <c r="Z109" s="136"/>
      <c r="AA109" s="136"/>
      <c r="AB109" s="136"/>
      <c r="AC109" s="136"/>
      <c r="AD109" s="136"/>
      <c r="AE109" s="2"/>
      <c r="AF109" s="7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50"/>
      <c r="BR109" s="50"/>
      <c r="BS109" s="50"/>
      <c r="BT109" s="50"/>
      <c r="BU109" s="50"/>
      <c r="BV109" s="50"/>
      <c r="BW109" s="50"/>
    </row>
    <row r="110" spans="1:75" ht="20.100000000000001" customHeight="1" x14ac:dyDescent="0.25">
      <c r="A110" s="120" t="s">
        <v>89</v>
      </c>
      <c r="B110" s="40" t="s">
        <v>142</v>
      </c>
      <c r="C110" s="40">
        <v>1500</v>
      </c>
      <c r="D110" s="418" t="s">
        <v>1</v>
      </c>
      <c r="E110" s="437">
        <v>7</v>
      </c>
      <c r="F110" s="438"/>
      <c r="G110" s="445" t="s">
        <v>36</v>
      </c>
      <c r="H110" s="440" t="str">
        <f t="shared" si="40"/>
        <v xml:space="preserve"> </v>
      </c>
      <c r="I110" s="440" t="str">
        <f t="shared" si="41"/>
        <v/>
      </c>
      <c r="J110" s="440" t="str">
        <f t="shared" si="42"/>
        <v/>
      </c>
      <c r="K110" s="437" t="str">
        <f t="shared" si="43"/>
        <v/>
      </c>
      <c r="L110" s="437" t="str">
        <f>IF(G110&lt;=BV1137,"AW"," ")</f>
        <v xml:space="preserve"> </v>
      </c>
      <c r="M110" s="2"/>
      <c r="N110" s="40" t="str">
        <f t="shared" si="39"/>
        <v>M</v>
      </c>
      <c r="O110" s="40" t="str">
        <f t="shared" si="39"/>
        <v>MM</v>
      </c>
      <c r="P110" s="161">
        <f>IF(N110=F104,12)+IF(N110=F105,11)+IF(N110=F106,10)+IF(N110=F107,9)+IF(N110=F108,8)+IF(N110=F109,7)+IF(N110=F110,6)+IF(N110=F111,5)+IF(N110=F112,4)+IF(N110=F113,3)+IF(N110=F114,2)+IF(N110=F115,1)</f>
        <v>0</v>
      </c>
      <c r="Q110" s="161">
        <f>IF(O110=F104,12)+IF(O110=F105,11)+IF(O110=F106,10)+IF(O110=F107,9)+IF(O110=F108,8)+IF(O110=F109,7)+IF(O110=F110,6)+IF(O110=F111,5)+IF(O110=F112,4)+IF(O110=F113,3)+IF(O110=F114,2)+IF(O110=F115,1)</f>
        <v>0</v>
      </c>
      <c r="R110" s="2"/>
      <c r="S110" s="136"/>
      <c r="T110" s="136"/>
      <c r="U110" s="136"/>
      <c r="V110" s="136"/>
      <c r="W110" s="136"/>
      <c r="X110" s="136"/>
      <c r="Y110" s="136">
        <f>P110+Q110</f>
        <v>0</v>
      </c>
      <c r="Z110" s="136"/>
      <c r="AA110" s="136"/>
      <c r="AB110" s="136"/>
      <c r="AC110" s="136"/>
      <c r="AD110" s="136"/>
      <c r="AE110" s="2"/>
      <c r="AF110" s="7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50"/>
      <c r="BR110" s="50"/>
      <c r="BS110" s="50"/>
      <c r="BT110" s="50"/>
      <c r="BU110" s="50"/>
      <c r="BV110" s="50"/>
      <c r="BW110" s="50"/>
    </row>
    <row r="111" spans="1:75" ht="20.100000000000001" customHeight="1" x14ac:dyDescent="0.25">
      <c r="A111" s="120" t="s">
        <v>89</v>
      </c>
      <c r="B111" s="40" t="s">
        <v>142</v>
      </c>
      <c r="C111" s="40">
        <v>1500</v>
      </c>
      <c r="D111" s="40" t="s">
        <v>1</v>
      </c>
      <c r="E111" s="8">
        <v>8</v>
      </c>
      <c r="F111" s="144"/>
      <c r="G111" s="146" t="s">
        <v>36</v>
      </c>
      <c r="H111" s="122" t="str">
        <f t="shared" si="40"/>
        <v xml:space="preserve"> </v>
      </c>
      <c r="I111" s="122" t="str">
        <f t="shared" si="41"/>
        <v/>
      </c>
      <c r="J111" s="122" t="str">
        <f t="shared" si="42"/>
        <v/>
      </c>
      <c r="K111" s="8" t="str">
        <f t="shared" si="43"/>
        <v/>
      </c>
      <c r="L111" s="8" t="str">
        <f>IF(G111&lt;=BV1138,"AW"," ")</f>
        <v xml:space="preserve"> </v>
      </c>
      <c r="M111" s="2"/>
      <c r="N111" s="40" t="str">
        <f t="shared" si="39"/>
        <v>R</v>
      </c>
      <c r="O111" s="40" t="str">
        <f t="shared" si="39"/>
        <v>RR</v>
      </c>
      <c r="P111" s="161">
        <f>IF(N111=F104,12)+IF(N111=F105,11)+IF(N111=F106,10)+IF(N111=F107,9)+IF(N111=F108,8)+IF(N111=F109,7)+IF(N111=F110,6)+IF(N111=F111,5)+IF(N111=F112,4)+IF(N111=F113,3)+IF(N111=F114,2)+IF(N111=F115,1)</f>
        <v>0</v>
      </c>
      <c r="Q111" s="161">
        <f>IF(O111=F104,12)+IF(O111=F105,11)+IF(O111=F106,10)+IF(O111=F107,9)+IF(O111=F108,8)+IF(O111=F109,7)+IF(O111=F110,6)+IF(O111=F111,5)+IF(O111=F112,4)+IF(O111=F113,3)+IF(O111=F114,2)+IF(O111=F115,1)</f>
        <v>8</v>
      </c>
      <c r="R111" s="2"/>
      <c r="S111" s="136"/>
      <c r="T111" s="136"/>
      <c r="U111" s="136"/>
      <c r="V111" s="136"/>
      <c r="W111" s="136"/>
      <c r="X111" s="136"/>
      <c r="Y111" s="136"/>
      <c r="Z111" s="136">
        <f>P111+Q111</f>
        <v>8</v>
      </c>
      <c r="AA111" s="136"/>
      <c r="AB111" s="136"/>
      <c r="AC111" s="136"/>
      <c r="AD111" s="136"/>
      <c r="AE111" s="2"/>
      <c r="AF111" s="7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50"/>
      <c r="BR111" s="50"/>
      <c r="BS111" s="50"/>
      <c r="BT111" s="50"/>
      <c r="BU111" s="50"/>
      <c r="BV111" s="50"/>
      <c r="BW111" s="50"/>
    </row>
    <row r="112" spans="1:75" ht="20.100000000000001" customHeight="1" x14ac:dyDescent="0.25">
      <c r="A112" s="120" t="s">
        <v>89</v>
      </c>
      <c r="B112" s="161" t="s">
        <v>142</v>
      </c>
      <c r="C112" s="161">
        <v>1500</v>
      </c>
      <c r="D112" s="161" t="s">
        <v>1</v>
      </c>
      <c r="E112" s="8">
        <v>9</v>
      </c>
      <c r="F112" s="144"/>
      <c r="G112" s="146" t="s">
        <v>36</v>
      </c>
      <c r="H112" s="122" t="str">
        <f t="shared" si="40"/>
        <v xml:space="preserve"> </v>
      </c>
      <c r="I112" s="122" t="str">
        <f t="shared" si="41"/>
        <v/>
      </c>
      <c r="J112" s="122" t="str">
        <f t="shared" si="42"/>
        <v/>
      </c>
      <c r="K112" s="8" t="str">
        <f t="shared" si="43"/>
        <v/>
      </c>
      <c r="L112" s="8" t="str">
        <f>IF(G112&lt;=BV1137,"AW"," ")</f>
        <v xml:space="preserve"> </v>
      </c>
      <c r="M112" s="2"/>
      <c r="N112" s="161" t="str">
        <f t="shared" si="39"/>
        <v>W</v>
      </c>
      <c r="O112" s="161" t="str">
        <f t="shared" si="39"/>
        <v>WW</v>
      </c>
      <c r="P112" s="161">
        <f>IF(N112=F104,12)+IF(N112=F105,11)+IF(N112=F106,10)+IF(N112=F107,9)+IF(N112=F108,8)+IF(N112=F109,7)+IF(N112=F110,6)+IF(N112=F111,5)+IF(N112=F112,4)+IF(N112=F113,3)+IF(N112=F114,2)+IF(N112=F115,1)</f>
        <v>7</v>
      </c>
      <c r="Q112" s="161">
        <f>IF(O112=F104,12)+IF(O112=F105,11)+IF(O112=F106,10)+IF(O112=F107,9)+IF(O112=F108,8)+IF(O112=F109,7)+IF(O112=F110,6)+IF(O112=F111,5)+IF(O112=F112,4)+IF(O112=F113,3)+IF(O112=F114,2)+IF(O112=F115,1)</f>
        <v>0</v>
      </c>
      <c r="R112" s="2"/>
      <c r="S112" s="136"/>
      <c r="T112" s="136"/>
      <c r="U112" s="136"/>
      <c r="V112" s="136"/>
      <c r="W112" s="136"/>
      <c r="X112" s="136"/>
      <c r="Y112" s="136"/>
      <c r="Z112" s="136"/>
      <c r="AA112" s="136">
        <f>P112+Q112</f>
        <v>7</v>
      </c>
      <c r="AB112" s="136"/>
      <c r="AC112" s="136"/>
      <c r="AD112" s="136"/>
      <c r="AE112" s="2"/>
      <c r="AF112" s="163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50"/>
      <c r="BR112" s="50"/>
      <c r="BS112" s="50"/>
      <c r="BT112" s="50"/>
      <c r="BU112" s="50"/>
      <c r="BV112" s="50"/>
      <c r="BW112" s="50"/>
    </row>
    <row r="113" spans="1:75" ht="20.100000000000001" customHeight="1" x14ac:dyDescent="0.25">
      <c r="A113" s="120" t="s">
        <v>89</v>
      </c>
      <c r="B113" s="161" t="s">
        <v>142</v>
      </c>
      <c r="C113" s="161">
        <v>1500</v>
      </c>
      <c r="D113" s="161" t="s">
        <v>1</v>
      </c>
      <c r="E113" s="8">
        <v>10</v>
      </c>
      <c r="F113" s="144"/>
      <c r="G113" s="146" t="s">
        <v>36</v>
      </c>
      <c r="H113" s="122" t="str">
        <f t="shared" si="40"/>
        <v xml:space="preserve"> </v>
      </c>
      <c r="I113" s="122" t="str">
        <f t="shared" si="41"/>
        <v/>
      </c>
      <c r="J113" s="122" t="str">
        <f t="shared" si="42"/>
        <v/>
      </c>
      <c r="K113" s="8" t="str">
        <f t="shared" si="43"/>
        <v/>
      </c>
      <c r="L113" s="8" t="str">
        <f>IF(G113&lt;=BV1138,"AW"," ")</f>
        <v xml:space="preserve"> </v>
      </c>
      <c r="M113" s="2"/>
      <c r="N113" s="366" t="str">
        <f t="shared" si="39"/>
        <v>j</v>
      </c>
      <c r="O113" s="366" t="str">
        <f t="shared" si="39"/>
        <v>jj</v>
      </c>
      <c r="P113" s="366">
        <f>IF(N113=F104,12)+IF(N113=F105,11)+IF(N113=F106,10)+IF(N113=F107,9)+IF(N113=F108,8)+IF(N113=F109,7)+IF(N113=F110,6)+IF(N113=F111,5)+IF(N113=F112,4)+IF(N113=F113,3)+IF(N113=F114,2)+IF(N113=F115,1)</f>
        <v>0</v>
      </c>
      <c r="Q113" s="366">
        <f>IF(O113=F104,12)+IF(O113=F105,11)+IF(O113=F106,10)+IF(O113=F107,9)+IF(O113=F108,8)+IF(O113=F109,7)+IF(O113=F110,6)+IF(O113=F111,5)+IF(O113=F112,4)+IF(O113=F113,3)+IF(O113=F114,2)+IF(O113=F115,1)</f>
        <v>0</v>
      </c>
      <c r="R113" s="2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>
        <f>P113+Q113</f>
        <v>0</v>
      </c>
      <c r="AC113" s="136"/>
      <c r="AD113" s="136"/>
      <c r="AE113" s="2"/>
      <c r="AF113" s="163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50"/>
      <c r="BR113" s="50"/>
      <c r="BS113" s="50"/>
      <c r="BT113" s="50"/>
      <c r="BU113" s="50"/>
      <c r="BV113" s="50"/>
      <c r="BW113" s="50"/>
    </row>
    <row r="114" spans="1:75" ht="20.100000000000001" customHeight="1" x14ac:dyDescent="0.25">
      <c r="A114" s="120" t="s">
        <v>89</v>
      </c>
      <c r="B114" s="40" t="s">
        <v>142</v>
      </c>
      <c r="C114" s="40">
        <v>1500</v>
      </c>
      <c r="D114" s="40" t="s">
        <v>1</v>
      </c>
      <c r="E114" s="8">
        <v>11</v>
      </c>
      <c r="F114" s="144"/>
      <c r="G114" s="146" t="s">
        <v>36</v>
      </c>
      <c r="H114" s="122" t="str">
        <f t="shared" si="40"/>
        <v xml:space="preserve"> </v>
      </c>
      <c r="I114" s="122" t="str">
        <f t="shared" si="41"/>
        <v/>
      </c>
      <c r="J114" s="122" t="str">
        <f t="shared" si="42"/>
        <v/>
      </c>
      <c r="K114" s="8" t="str">
        <f t="shared" si="43"/>
        <v/>
      </c>
      <c r="L114" s="8" t="str">
        <f>IF(G114&lt;=BV1139,"AW"," ")</f>
        <v xml:space="preserve"> </v>
      </c>
      <c r="M114" s="2"/>
      <c r="N114" s="366" t="str">
        <f t="shared" ref="N114:O133" si="45">N100</f>
        <v>p</v>
      </c>
      <c r="O114" s="366" t="str">
        <f t="shared" si="45"/>
        <v>pp</v>
      </c>
      <c r="P114" s="366">
        <f>IF(N114=F104,12)+IF(N114=F105,11)+IF(N114=F106,10)+IF(N114=F107,9)+IF(N114=F108,8)+IF(N114=F109,7)+IF(N114=F110,6)+IF(N114=F111,5)+IF(N114=F112,4)+IF(N114=F113,3)+IF(N114=F114,2)+IF(N114=F115,1)</f>
        <v>0</v>
      </c>
      <c r="Q114" s="366">
        <f>IF(O114=F104,12)+IF(O114=F105,11)+IF(O114=F106,10)+IF(O114=F107,9)+IF(O114=F108,8)+IF(O114=F109,7)+IF(O114=F110,6)+IF(O114=F111,5)+IF(O114=F112,4)+IF(O114=F113,3)+IF(O114=F114,2)+IF(O114=F115,1)</f>
        <v>0</v>
      </c>
      <c r="R114" s="2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>
        <f>P114+Q114</f>
        <v>0</v>
      </c>
      <c r="AD114" s="136"/>
      <c r="AE114" s="2"/>
      <c r="AF114" s="7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50"/>
      <c r="BR114" s="50"/>
      <c r="BS114" s="50"/>
      <c r="BT114" s="50"/>
      <c r="BU114" s="50"/>
      <c r="BV114" s="50"/>
      <c r="BW114" s="50"/>
    </row>
    <row r="115" spans="1:75" ht="20.100000000000001" customHeight="1" x14ac:dyDescent="0.25">
      <c r="A115" s="120" t="s">
        <v>89</v>
      </c>
      <c r="B115" s="40" t="s">
        <v>142</v>
      </c>
      <c r="C115" s="40">
        <v>1500</v>
      </c>
      <c r="D115" s="40" t="s">
        <v>1</v>
      </c>
      <c r="E115" s="8">
        <v>12</v>
      </c>
      <c r="F115" s="144"/>
      <c r="G115" s="146" t="s">
        <v>36</v>
      </c>
      <c r="H115" s="122" t="str">
        <f t="shared" si="40"/>
        <v xml:space="preserve"> </v>
      </c>
      <c r="I115" s="122" t="str">
        <f t="shared" si="41"/>
        <v/>
      </c>
      <c r="J115" s="122" t="str">
        <f t="shared" si="42"/>
        <v/>
      </c>
      <c r="K115" s="8" t="str">
        <f t="shared" si="43"/>
        <v/>
      </c>
      <c r="L115" s="8" t="str">
        <f>IF(G115&lt;=BV1140,"AW"," ")</f>
        <v xml:space="preserve"> </v>
      </c>
      <c r="M115" s="2"/>
      <c r="N115" s="366" t="str">
        <f t="shared" si="45"/>
        <v>z</v>
      </c>
      <c r="O115" s="366" t="str">
        <f t="shared" si="45"/>
        <v>zz</v>
      </c>
      <c r="P115" s="366">
        <f>IF(N115=F104,12)+IF(N115=F105,11)+IF(N115=F106,10)+IF(N115=F107,9)+IF(N115=F108,8)+IF(N115=F109,7)+IF(N115=F110,6)+IF(N115=F111,5)+IF(N115=F112,4)+IF(N115=F113,3)+IF(N115=F114,2)+IF(N115=F115,1)</f>
        <v>0</v>
      </c>
      <c r="Q115" s="366">
        <f>IF(O115=F104,12)+IF(O115=F105,11)+IF(O115=F106,10)+IF(O115=F107,9)+IF(O115=F108,8)+IF(O115=F109,7)+IF(O115=F110,6)+IF(O115=F111,5)+IF(O115=F112,4)+IF(O115=F113,3)+IF(O115=F114,2)+IF(O115=F115,1)</f>
        <v>0</v>
      </c>
      <c r="R115" s="2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>
        <f>P115+Q115</f>
        <v>0</v>
      </c>
      <c r="AE115" s="2"/>
      <c r="AF115" s="7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50"/>
      <c r="BR115" s="50"/>
      <c r="BS115" s="50"/>
      <c r="BT115" s="50"/>
      <c r="BU115" s="50"/>
      <c r="BV115" s="50"/>
      <c r="BW115" s="50"/>
    </row>
    <row r="116" spans="1:75" ht="20.100000000000001" customHeight="1" x14ac:dyDescent="0.25">
      <c r="A116" s="120" t="s">
        <v>89</v>
      </c>
      <c r="B116" s="40" t="s">
        <v>142</v>
      </c>
      <c r="C116" s="40"/>
      <c r="D116" s="40"/>
      <c r="E116" s="473" t="s">
        <v>36</v>
      </c>
      <c r="F116" s="473"/>
      <c r="G116" s="473"/>
      <c r="H116" s="473"/>
      <c r="I116" s="473"/>
      <c r="J116" s="473"/>
      <c r="K116" s="473"/>
      <c r="L116" s="473"/>
      <c r="M116" s="2"/>
      <c r="N116" s="40" t="str">
        <f t="shared" si="45"/>
        <v>,</v>
      </c>
      <c r="O116" s="40" t="str">
        <f t="shared" si="45"/>
        <v>,</v>
      </c>
      <c r="P116" s="40"/>
      <c r="Q116" s="40"/>
      <c r="R116" s="2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2"/>
      <c r="AF116" s="7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1:75" ht="20.100000000000001" customHeight="1" x14ac:dyDescent="0.25">
      <c r="A117" s="120" t="s">
        <v>89</v>
      </c>
      <c r="B117" s="40" t="s">
        <v>142</v>
      </c>
      <c r="C117" s="129" t="s">
        <v>270</v>
      </c>
      <c r="D117" s="443" t="s">
        <v>0</v>
      </c>
      <c r="E117" s="474" t="s">
        <v>260</v>
      </c>
      <c r="F117" s="474"/>
      <c r="G117" s="474"/>
      <c r="H117" s="474"/>
      <c r="I117" s="442" t="s">
        <v>92</v>
      </c>
      <c r="J117" s="442"/>
      <c r="K117" s="475">
        <f>'MATCH DETAILS'!K7</f>
        <v>11.7</v>
      </c>
      <c r="L117" s="475"/>
      <c r="M117" s="124"/>
      <c r="N117" s="40" t="str">
        <f t="shared" si="45"/>
        <v>,</v>
      </c>
      <c r="O117" s="40" t="str">
        <f t="shared" si="45"/>
        <v>,</v>
      </c>
      <c r="P117" s="40"/>
      <c r="Q117" s="40"/>
      <c r="R117" s="2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2"/>
      <c r="AF117" s="106"/>
      <c r="AG117" s="25"/>
      <c r="AH117" s="2"/>
      <c r="AI117" s="25"/>
      <c r="AJ117" s="25"/>
      <c r="AK117" s="2"/>
      <c r="AL117" s="25"/>
      <c r="AM117" s="25"/>
      <c r="AN117" s="2"/>
      <c r="AO117" s="25"/>
      <c r="AP117" s="25"/>
      <c r="AQ117" s="2"/>
      <c r="AR117" s="25"/>
      <c r="AS117" s="25"/>
      <c r="AT117" s="2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"/>
      <c r="BI117" s="2"/>
      <c r="BJ117" s="2"/>
      <c r="BK117" s="2"/>
      <c r="BL117" s="2"/>
      <c r="BM117" s="2"/>
      <c r="BN117" s="2"/>
      <c r="BO117" s="2"/>
      <c r="BP117" s="2"/>
      <c r="BQ117" s="50"/>
      <c r="BR117" s="50"/>
      <c r="BS117" s="50"/>
      <c r="BT117" s="50"/>
      <c r="BU117" s="50"/>
      <c r="BV117" s="50"/>
      <c r="BW117" s="50"/>
    </row>
    <row r="118" spans="1:75" ht="20.100000000000001" customHeight="1" x14ac:dyDescent="0.25">
      <c r="A118" s="120" t="s">
        <v>89</v>
      </c>
      <c r="B118" s="40" t="s">
        <v>142</v>
      </c>
      <c r="C118" s="129" t="s">
        <v>270</v>
      </c>
      <c r="D118" s="443" t="s">
        <v>0</v>
      </c>
      <c r="E118" s="437">
        <v>1</v>
      </c>
      <c r="F118" s="438" t="s">
        <v>110</v>
      </c>
      <c r="G118" s="439">
        <v>12.6</v>
      </c>
      <c r="H118" s="440" t="str">
        <f t="shared" ref="H118:H129" si="46">IF(F118=0," ",VLOOKUP(F118,$AS$1113:$AU$1137,3,FALSE))</f>
        <v>Will Odgers</v>
      </c>
      <c r="I118" s="440" t="str">
        <f t="shared" ref="I118:I129" si="47">IF(F118=0,"",VLOOKUP(F118,$BB$1114:$BD$1137,3,FALSE))</f>
        <v>Camberley and District A.C.</v>
      </c>
      <c r="J118" s="440" t="str">
        <f t="shared" ref="J118:J129" si="48">IF(F118=0,"",VLOOKUP(F118,$BB$1114:$BE$1137,4,FALSE))</f>
        <v>CDAC</v>
      </c>
      <c r="K118" s="437" t="str">
        <f t="shared" ref="K118:K129" si="49">IF(G118="","",IF($DC$1122="F"," ",IF($DC$1122="T",IF(G118&lt;=$CS$1122,"G1",IF(G118&lt;=$CV$1122,"G2",IF(G118&lt;=$CY$1122,"G3",IF(G118&lt;=$DB$1122,"G4","")))))))</f>
        <v>G1</v>
      </c>
      <c r="L118" s="437" t="str">
        <f t="shared" ref="L118:L125" si="50">IF(G118&lt;=BX1115,"AW"," ")</f>
        <v>AW</v>
      </c>
      <c r="M118" s="2"/>
      <c r="N118" s="40" t="str">
        <f t="shared" si="45"/>
        <v>A</v>
      </c>
      <c r="O118" s="40" t="str">
        <f t="shared" si="45"/>
        <v>AA</v>
      </c>
      <c r="P118" s="161">
        <f>IF(N118=F118,12)+IF(N118=F119,11)+IF(N118=F120,10)+IF(N118=F121,9)+IF(N118=F122,8)+IF(N118=F123,7)+IF(N118=F124,6)+IF(N118=F125,5)+IF(N118=F126,4)+IF(N118=F127,3)+IF(N118=F128,2)+IF(N118=F129,1)</f>
        <v>0</v>
      </c>
      <c r="Q118" s="161">
        <f>IF(O118=F118,12)+IF(O118=F119,11)+IF(O118=F120,10)+IF(O118=F121,9)+IF(O118=F122,8)+IF(O118=F123,7)+IF(O118=F124,6)+IF(O118=F125,5)+IF(O118=F126,4)+IF(O118=F127,3)+IF(O118=F128,2)+IF(O118=F129,1)</f>
        <v>0</v>
      </c>
      <c r="R118" s="2"/>
      <c r="S118" s="136">
        <f>P118+Q118</f>
        <v>0</v>
      </c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2"/>
      <c r="AF118" s="106"/>
      <c r="AG118" s="25"/>
      <c r="AH118" s="2"/>
      <c r="AI118" s="25"/>
      <c r="AJ118" s="25"/>
      <c r="AK118" s="2"/>
      <c r="AL118" s="25"/>
      <c r="AM118" s="25"/>
      <c r="AN118" s="2"/>
      <c r="AO118" s="25"/>
      <c r="AP118" s="25"/>
      <c r="AQ118" s="2"/>
      <c r="AR118" s="25"/>
      <c r="AS118" s="25"/>
      <c r="AT118" s="2"/>
      <c r="AU118" s="25"/>
      <c r="AV118" s="25"/>
      <c r="AW118" s="25"/>
      <c r="AX118" s="25"/>
      <c r="AY118" s="25"/>
      <c r="AZ118" s="25"/>
      <c r="BA118" s="25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50"/>
      <c r="BR118" s="50"/>
      <c r="BS118" s="50"/>
      <c r="BT118" s="50"/>
      <c r="BU118" s="50"/>
      <c r="BV118" s="50"/>
      <c r="BW118" s="50"/>
    </row>
    <row r="119" spans="1:75" ht="20.100000000000001" customHeight="1" x14ac:dyDescent="0.25">
      <c r="A119" s="120" t="s">
        <v>89</v>
      </c>
      <c r="B119" s="40" t="s">
        <v>142</v>
      </c>
      <c r="C119" s="129" t="s">
        <v>270</v>
      </c>
      <c r="D119" s="443" t="s">
        <v>0</v>
      </c>
      <c r="E119" s="437">
        <v>2</v>
      </c>
      <c r="F119" s="438" t="s">
        <v>143</v>
      </c>
      <c r="G119" s="439">
        <v>13.1</v>
      </c>
      <c r="H119" s="440" t="str">
        <f t="shared" si="46"/>
        <v>Reuben Jones</v>
      </c>
      <c r="I119" s="440" t="str">
        <f t="shared" si="47"/>
        <v>Reading A.C.</v>
      </c>
      <c r="J119" s="440" t="str">
        <f t="shared" si="48"/>
        <v>RAC</v>
      </c>
      <c r="K119" s="437" t="str">
        <f t="shared" si="49"/>
        <v>G2</v>
      </c>
      <c r="L119" s="437" t="str">
        <f t="shared" si="50"/>
        <v>AW</v>
      </c>
      <c r="M119" s="2"/>
      <c r="N119" s="40" t="str">
        <f t="shared" si="45"/>
        <v>S</v>
      </c>
      <c r="O119" s="40" t="str">
        <f t="shared" si="45"/>
        <v>SS</v>
      </c>
      <c r="P119" s="161">
        <f>IF(N119=F118,12)+IF(N119=F119,11)+IF(N119=F120,10)+IF(N119=F121,9)+IF(N119=F122,8)+IF(N119=F123,7)+IF(N119=F124,6)+IF(N119=F125,5)+IF(N119=F126,4)+IF(N119=F127,3)+IF(N119=F128,2)+IF(N119=F129,1)</f>
        <v>0</v>
      </c>
      <c r="Q119" s="161">
        <f>IF(O119=F118,12)+IF(O119=F119,11)+IF(O119=F120,10)+IF(O119=F121,9)+IF(O119=F122,8)+IF(O119=F123,7)+IF(O119=F124,6)+IF(O119=F125,5)+IF(O119=F126,4)+IF(O119=F127,3)+IF(O119=F128,2)+IF(O119=F129,1)</f>
        <v>0</v>
      </c>
      <c r="R119" s="2"/>
      <c r="S119" s="136"/>
      <c r="T119" s="136">
        <f>P119+Q119</f>
        <v>0</v>
      </c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2"/>
      <c r="AF119" s="7"/>
    </row>
    <row r="120" spans="1:75" ht="20.100000000000001" customHeight="1" x14ac:dyDescent="0.25">
      <c r="A120" s="120" t="s">
        <v>89</v>
      </c>
      <c r="B120" s="40" t="s">
        <v>142</v>
      </c>
      <c r="C120" s="129" t="s">
        <v>270</v>
      </c>
      <c r="D120" s="443" t="s">
        <v>0</v>
      </c>
      <c r="E120" s="437">
        <v>3</v>
      </c>
      <c r="F120" s="438" t="s">
        <v>84</v>
      </c>
      <c r="G120" s="439">
        <v>13.6</v>
      </c>
      <c r="H120" s="440" t="str">
        <f t="shared" si="46"/>
        <v>Adam Sfendla</v>
      </c>
      <c r="I120" s="440" t="str">
        <f t="shared" si="47"/>
        <v>Windsor, Slough, Eton and Hounslow A.C.</v>
      </c>
      <c r="J120" s="440" t="str">
        <f t="shared" si="48"/>
        <v>WSEH</v>
      </c>
      <c r="K120" s="437" t="str">
        <f t="shared" si="49"/>
        <v>G3</v>
      </c>
      <c r="L120" s="437" t="str">
        <f t="shared" si="50"/>
        <v>AW</v>
      </c>
      <c r="M120" s="2"/>
      <c r="N120" s="40" t="str">
        <f t="shared" si="45"/>
        <v>B</v>
      </c>
      <c r="O120" s="40" t="str">
        <f t="shared" si="45"/>
        <v>BB</v>
      </c>
      <c r="P120" s="161">
        <f>IF(N120=F118,12)+IF(N120=F119,11)+IF(N120=F120,10)+IF(N120=F121,9)+IF(N120=F122,8)+IF(N120=F123,7)+IF(N120=F124,6)+IF(N120=F125,5)+IF(N120=F126,4)+IF(N120=F127,3)+IF(N120=F128,2)+IF(N120=F129,1)</f>
        <v>9</v>
      </c>
      <c r="Q120" s="161">
        <f>IF(O120=F118,12)+IF(O120=F119,11)+IF(O120=F120,10)+IF(O120=F121,9)+IF(O120=F122,8)+IF(O120=F123,7)+IF(O120=F124,6)+IF(O120=F125,5)+IF(O120=F126,4)+IF(O120=F127,3)+IF(O120=F128,2)+IF(O120=F129,1)</f>
        <v>0</v>
      </c>
      <c r="R120" s="2"/>
      <c r="S120" s="136"/>
      <c r="T120" s="136"/>
      <c r="U120" s="136">
        <f>P120+Q120</f>
        <v>9</v>
      </c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2"/>
      <c r="AF120" s="7"/>
    </row>
    <row r="121" spans="1:75" ht="20.100000000000001" customHeight="1" x14ac:dyDescent="0.25">
      <c r="A121" s="120" t="s">
        <v>89</v>
      </c>
      <c r="B121" s="40" t="s">
        <v>142</v>
      </c>
      <c r="C121" s="129" t="s">
        <v>270</v>
      </c>
      <c r="D121" s="443" t="s">
        <v>0</v>
      </c>
      <c r="E121" s="437">
        <v>4</v>
      </c>
      <c r="F121" s="438" t="s">
        <v>1</v>
      </c>
      <c r="G121" s="439">
        <v>13.9</v>
      </c>
      <c r="H121" s="440" t="str">
        <f t="shared" si="46"/>
        <v>Nikita Scepunov</v>
      </c>
      <c r="I121" s="440" t="str">
        <f t="shared" si="47"/>
        <v>Bracknell A.C.</v>
      </c>
      <c r="J121" s="440" t="str">
        <f t="shared" si="48"/>
        <v>BAC</v>
      </c>
      <c r="K121" s="437" t="str">
        <f t="shared" si="49"/>
        <v>G3</v>
      </c>
      <c r="L121" s="437" t="str">
        <f t="shared" si="50"/>
        <v>AW</v>
      </c>
      <c r="M121" s="2"/>
      <c r="N121" s="40" t="str">
        <f t="shared" si="45"/>
        <v>C</v>
      </c>
      <c r="O121" s="40" t="str">
        <f t="shared" si="45"/>
        <v>CC</v>
      </c>
      <c r="P121" s="161">
        <f>IF(N121=F118,12)+IF(N121=F119,11)+IF(N121=F120,10)+IF(N121=F121,9)+IF(N121=F122,8)+IF(N121=F123,7)+IF(N121=F124,6)+IF(N121=F125,5)+IF(N121=F126,4)+IF(N121=F127,3)+IF(N121=F128,2)+IF(N121=F129,1)</f>
        <v>12</v>
      </c>
      <c r="Q121" s="161">
        <f>IF(O121=F118,12)+IF(O121=F119,11)+IF(O121=F120,10)+IF(O121=F121,9)+IF(O121=F122,8)+IF(O121=F123,7)+IF(O121=F124,6)+IF(O121=F125,5)+IF(O121=F126,4)+IF(O121=F127,3)+IF(O121=F128,2)+IF(O121=F129,1)</f>
        <v>0</v>
      </c>
      <c r="R121" s="2"/>
      <c r="S121" s="136"/>
      <c r="T121" s="136"/>
      <c r="U121" s="136"/>
      <c r="V121" s="136">
        <f>P121+Q121</f>
        <v>12</v>
      </c>
      <c r="W121" s="136"/>
      <c r="X121" s="136"/>
      <c r="Y121" s="136"/>
      <c r="Z121" s="136"/>
      <c r="AA121" s="136"/>
      <c r="AB121" s="136"/>
      <c r="AC121" s="136"/>
      <c r="AD121" s="136"/>
      <c r="AE121" s="2"/>
      <c r="AF121" s="7"/>
      <c r="BC121" s="37"/>
    </row>
    <row r="122" spans="1:75" ht="20.100000000000001" customHeight="1" x14ac:dyDescent="0.25">
      <c r="A122" s="120" t="s">
        <v>89</v>
      </c>
      <c r="B122" s="40" t="s">
        <v>142</v>
      </c>
      <c r="C122" s="129" t="s">
        <v>270</v>
      </c>
      <c r="D122" s="443" t="s">
        <v>0</v>
      </c>
      <c r="E122" s="437">
        <v>5</v>
      </c>
      <c r="F122" s="438" t="s">
        <v>111</v>
      </c>
      <c r="G122" s="439">
        <v>15.5</v>
      </c>
      <c r="H122" s="440" t="str">
        <f t="shared" si="46"/>
        <v>Urijah Otibo</v>
      </c>
      <c r="I122" s="440" t="str">
        <f t="shared" si="47"/>
        <v>Hillingdon A.C.</v>
      </c>
      <c r="J122" s="440" t="str">
        <f t="shared" si="48"/>
        <v>HJAC</v>
      </c>
      <c r="K122" s="437" t="str">
        <f t="shared" si="49"/>
        <v/>
      </c>
      <c r="L122" s="437" t="str">
        <f t="shared" si="50"/>
        <v>AW</v>
      </c>
      <c r="M122" s="2"/>
      <c r="N122" s="40" t="str">
        <f t="shared" si="45"/>
        <v>G</v>
      </c>
      <c r="O122" s="40" t="str">
        <f t="shared" si="45"/>
        <v>GG</v>
      </c>
      <c r="P122" s="161">
        <f>IF(N122=F118,12)+IF(N122=F119,11)+IF(N122=F120,10)+IF(N122=F121,9)+IF(N122=F122,8)+IF(N122=F123,7)+IF(N122=F124,6)+IF(N122=F125,5)+IF(N122=F126,4)+IF(N122=F127,3)+IF(N122=F128,2)+IF(N122=F129,1)</f>
        <v>0</v>
      </c>
      <c r="Q122" s="161">
        <f>IF(O122=F118,12)+IF(O122=F119,11)+IF(O122=F120,10)+IF(O122=F121,9)+IF(O122=F122,8)+IF(O122=F123,7)+IF(O122=F124,6)+IF(O122=F125,5)+IF(O122=F126,4)+IF(O122=F127,3)+IF(O122=F128,2)+IF(O122=F129,1)</f>
        <v>0</v>
      </c>
      <c r="R122" s="2"/>
      <c r="S122" s="136"/>
      <c r="T122" s="136"/>
      <c r="U122" s="136"/>
      <c r="V122" s="136"/>
      <c r="W122" s="136">
        <f>P122+Q122</f>
        <v>0</v>
      </c>
      <c r="X122" s="136"/>
      <c r="Y122" s="136"/>
      <c r="Z122" s="136"/>
      <c r="AA122" s="136"/>
      <c r="AB122" s="136"/>
      <c r="AC122" s="136"/>
      <c r="AD122" s="136"/>
      <c r="AE122" s="2"/>
      <c r="AF122" s="7"/>
      <c r="BC122" s="37"/>
    </row>
    <row r="123" spans="1:75" ht="20.100000000000001" customHeight="1" x14ac:dyDescent="0.25">
      <c r="A123" s="120" t="s">
        <v>89</v>
      </c>
      <c r="B123" s="40" t="s">
        <v>142</v>
      </c>
      <c r="C123" s="129" t="s">
        <v>270</v>
      </c>
      <c r="D123" s="443" t="s">
        <v>0</v>
      </c>
      <c r="E123" s="437">
        <v>6</v>
      </c>
      <c r="F123" s="438"/>
      <c r="G123" s="441" t="s">
        <v>36</v>
      </c>
      <c r="H123" s="440" t="str">
        <f t="shared" si="46"/>
        <v xml:space="preserve"> </v>
      </c>
      <c r="I123" s="440" t="str">
        <f t="shared" si="47"/>
        <v/>
      </c>
      <c r="J123" s="440" t="str">
        <f t="shared" si="48"/>
        <v/>
      </c>
      <c r="K123" s="437" t="str">
        <f t="shared" si="49"/>
        <v/>
      </c>
      <c r="L123" s="437" t="str">
        <f t="shared" si="50"/>
        <v xml:space="preserve"> </v>
      </c>
      <c r="M123" s="2"/>
      <c r="N123" s="40" t="str">
        <f t="shared" si="45"/>
        <v>H</v>
      </c>
      <c r="O123" s="40" t="str">
        <f t="shared" si="45"/>
        <v>HH</v>
      </c>
      <c r="P123" s="161">
        <f>IF(N123=F118,12)+IF(N123=F119,11)+IF(N123=F120,10)+IF(N123=F121,9)+IF(N123=F122,8)+IF(N123=F123,7)+IF(N123=F124,6)+IF(N123=F125,5)+IF(N123=F126,4)+IF(N123=F127,3)+IF(N123=F128,2)+IF(N123=F129,1)</f>
        <v>8</v>
      </c>
      <c r="Q123" s="161">
        <f>IF(O123=F118,12)+IF(O123=F119,11)+IF(O123=F120,10)+IF(O123=F121,9)+IF(O123=F122,8)+IF(O123=F123,7)+IF(O123=F124,6)+IF(O123=F125,5)+IF(O123=F126,4)+IF(O123=F127,3)+IF(O123=F128,2)+IF(O123=F129,1)</f>
        <v>0</v>
      </c>
      <c r="R123" s="2"/>
      <c r="S123" s="136"/>
      <c r="T123" s="136"/>
      <c r="U123" s="136"/>
      <c r="V123" s="136"/>
      <c r="W123" s="136"/>
      <c r="X123" s="136">
        <f>P123+Q123</f>
        <v>8</v>
      </c>
      <c r="Y123" s="136"/>
      <c r="Z123" s="136"/>
      <c r="AA123" s="136"/>
      <c r="AB123" s="136"/>
      <c r="AC123" s="136"/>
      <c r="AD123" s="136"/>
      <c r="AE123" s="2"/>
      <c r="AF123" s="7"/>
      <c r="BC123" s="37"/>
    </row>
    <row r="124" spans="1:75" ht="20.100000000000001" customHeight="1" x14ac:dyDescent="0.25">
      <c r="A124" s="120" t="s">
        <v>89</v>
      </c>
      <c r="B124" s="40" t="s">
        <v>142</v>
      </c>
      <c r="C124" s="129" t="s">
        <v>270</v>
      </c>
      <c r="D124" s="443" t="s">
        <v>0</v>
      </c>
      <c r="E124" s="437">
        <v>7</v>
      </c>
      <c r="F124" s="438"/>
      <c r="G124" s="441" t="s">
        <v>36</v>
      </c>
      <c r="H124" s="440" t="str">
        <f t="shared" si="46"/>
        <v xml:space="preserve"> </v>
      </c>
      <c r="I124" s="440" t="str">
        <f t="shared" si="47"/>
        <v/>
      </c>
      <c r="J124" s="440" t="str">
        <f t="shared" si="48"/>
        <v/>
      </c>
      <c r="K124" s="437" t="str">
        <f t="shared" si="49"/>
        <v/>
      </c>
      <c r="L124" s="437" t="str">
        <f t="shared" si="50"/>
        <v xml:space="preserve"> </v>
      </c>
      <c r="M124" s="2"/>
      <c r="N124" s="40" t="str">
        <f t="shared" si="45"/>
        <v>M</v>
      </c>
      <c r="O124" s="40" t="str">
        <f t="shared" si="45"/>
        <v>MM</v>
      </c>
      <c r="P124" s="161">
        <f>IF(N124=F118,12)+IF(N124=F119,11)+IF(N124=F120,10)+IF(N124=F121,9)+IF(N124=F122,8)+IF(N124=F123,7)+IF(N124=F124,6)+IF(N124=F125,5)+IF(N124=F126,4)+IF(N124=F127,3)+IF(N124=F128,2)+IF(N124=F129,1)</f>
        <v>0</v>
      </c>
      <c r="Q124" s="161">
        <f>IF(O124=F118,12)+IF(O124=F119,11)+IF(O124=F120,10)+IF(O124=F121,9)+IF(O124=F122,8)+IF(O124=F123,7)+IF(O124=F124,6)+IF(O124=F125,5)+IF(O124=F126,4)+IF(O124=F127,3)+IF(O124=F128,2)+IF(O124=F129,1)</f>
        <v>0</v>
      </c>
      <c r="R124" s="2"/>
      <c r="S124" s="136"/>
      <c r="T124" s="136"/>
      <c r="U124" s="136"/>
      <c r="V124" s="136"/>
      <c r="W124" s="136"/>
      <c r="X124" s="136"/>
      <c r="Y124" s="136">
        <f>P124+Q124</f>
        <v>0</v>
      </c>
      <c r="Z124" s="136"/>
      <c r="AA124" s="136"/>
      <c r="AB124" s="136"/>
      <c r="AC124" s="136"/>
      <c r="AD124" s="136"/>
      <c r="AE124" s="2"/>
      <c r="AF124" s="7"/>
      <c r="BC124" s="37"/>
    </row>
    <row r="125" spans="1:75" ht="20.100000000000001" customHeight="1" x14ac:dyDescent="0.25">
      <c r="A125" s="120" t="s">
        <v>89</v>
      </c>
      <c r="B125" s="40" t="s">
        <v>142</v>
      </c>
      <c r="C125" s="129" t="s">
        <v>270</v>
      </c>
      <c r="D125" s="443" t="s">
        <v>0</v>
      </c>
      <c r="E125" s="437">
        <v>8</v>
      </c>
      <c r="F125" s="438"/>
      <c r="G125" s="441" t="s">
        <v>36</v>
      </c>
      <c r="H125" s="440" t="str">
        <f t="shared" si="46"/>
        <v xml:space="preserve"> </v>
      </c>
      <c r="I125" s="440" t="str">
        <f t="shared" si="47"/>
        <v/>
      </c>
      <c r="J125" s="440" t="str">
        <f t="shared" si="48"/>
        <v/>
      </c>
      <c r="K125" s="437" t="str">
        <f t="shared" si="49"/>
        <v/>
      </c>
      <c r="L125" s="437" t="str">
        <f t="shared" si="50"/>
        <v xml:space="preserve"> </v>
      </c>
      <c r="M125" s="2"/>
      <c r="N125" s="40" t="str">
        <f t="shared" si="45"/>
        <v>R</v>
      </c>
      <c r="O125" s="40" t="str">
        <f t="shared" si="45"/>
        <v>RR</v>
      </c>
      <c r="P125" s="161">
        <f>IF(N125=F118,12)+IF(N125=F119,11)+IF(N125=F120,10)+IF(N125=F121,9)+IF(N125=F122,8)+IF(N125=F123,7)+IF(N125=F124,6)+IF(N125=F125,5)+IF(N125=F126,4)+IF(N125=F127,3)+IF(N125=F128,2)+IF(N125=F129,1)</f>
        <v>11</v>
      </c>
      <c r="Q125" s="161">
        <f>IF(O125=F118,12)+IF(O125=F119,11)+IF(O125=F120,10)+IF(O125=F121,9)+IF(O125=F122,8)+IF(O125=F123,7)+IF(O125=F124,6)+IF(O125=F125,5)+IF(O125=F126,4)+IF(O125=F127,3)+IF(O125=F128,2)+IF(O125=F129,1)</f>
        <v>0</v>
      </c>
      <c r="R125" s="2"/>
      <c r="S125" s="136"/>
      <c r="T125" s="136"/>
      <c r="U125" s="136"/>
      <c r="V125" s="136"/>
      <c r="W125" s="136"/>
      <c r="X125" s="136"/>
      <c r="Y125" s="136"/>
      <c r="Z125" s="136">
        <f>P125+Q125</f>
        <v>11</v>
      </c>
      <c r="AA125" s="136"/>
      <c r="AB125" s="136"/>
      <c r="AC125" s="136"/>
      <c r="AD125" s="136"/>
      <c r="AE125" s="2"/>
      <c r="AF125" s="7"/>
      <c r="BC125" s="37"/>
    </row>
    <row r="126" spans="1:75" ht="20.100000000000001" customHeight="1" x14ac:dyDescent="0.25">
      <c r="A126" s="120" t="s">
        <v>89</v>
      </c>
      <c r="B126" s="161" t="s">
        <v>142</v>
      </c>
      <c r="C126" s="129" t="s">
        <v>270</v>
      </c>
      <c r="D126" s="443" t="s">
        <v>0</v>
      </c>
      <c r="E126" s="437">
        <v>9</v>
      </c>
      <c r="F126" s="438"/>
      <c r="G126" s="441" t="s">
        <v>36</v>
      </c>
      <c r="H126" s="440" t="str">
        <f t="shared" si="46"/>
        <v xml:space="preserve"> </v>
      </c>
      <c r="I126" s="440" t="str">
        <f t="shared" si="47"/>
        <v/>
      </c>
      <c r="J126" s="440" t="str">
        <f t="shared" si="48"/>
        <v/>
      </c>
      <c r="K126" s="437" t="str">
        <f t="shared" si="49"/>
        <v/>
      </c>
      <c r="L126" s="437" t="str">
        <f>IF(G126&lt;=BX1121,"AW"," ")</f>
        <v xml:space="preserve"> </v>
      </c>
      <c r="M126" s="2"/>
      <c r="N126" s="161" t="str">
        <f t="shared" si="45"/>
        <v>W</v>
      </c>
      <c r="O126" s="161" t="str">
        <f t="shared" si="45"/>
        <v>WW</v>
      </c>
      <c r="P126" s="161">
        <f>IF(N126=F118,12)+IF(N126=F119,11)+IF(N126=F120,10)+IF(N126=F121,9)+IF(N126=F122,8)+IF(N126=F123,7)+IF(N126=F124,6)+IF(N126=F125,5)+IF(N126=F126,4)+IF(N126=F127,3)+IF(N126=F128,2)+IF(N126=F129,1)</f>
        <v>10</v>
      </c>
      <c r="Q126" s="161">
        <f>IF(O126=F118,12)+IF(O126=F119,11)+IF(O126=F120,10)+IF(O126=F121,9)+IF(O126=F122,8)+IF(O126=F123,7)+IF(O126=F124,6)+IF(O126=F125,5)+IF(O126=F126,4)+IF(O126=F127,3)+IF(O126=F128,2)+IF(O126=F129,1)</f>
        <v>0</v>
      </c>
      <c r="R126" s="2"/>
      <c r="S126" s="136"/>
      <c r="T126" s="136"/>
      <c r="U126" s="136"/>
      <c r="V126" s="136"/>
      <c r="W126" s="136"/>
      <c r="X126" s="136"/>
      <c r="Y126" s="136"/>
      <c r="Z126" s="136"/>
      <c r="AA126" s="136">
        <f>P126+Q126</f>
        <v>10</v>
      </c>
      <c r="AB126" s="136"/>
      <c r="AC126" s="136"/>
      <c r="AD126" s="136"/>
      <c r="AE126" s="2"/>
      <c r="AF126" s="163"/>
      <c r="BC126" s="37"/>
    </row>
    <row r="127" spans="1:75" ht="20.100000000000001" customHeight="1" x14ac:dyDescent="0.25">
      <c r="A127" s="120" t="s">
        <v>89</v>
      </c>
      <c r="B127" s="161" t="s">
        <v>142</v>
      </c>
      <c r="C127" s="129" t="s">
        <v>270</v>
      </c>
      <c r="D127" s="443" t="s">
        <v>0</v>
      </c>
      <c r="E127" s="437">
        <v>10</v>
      </c>
      <c r="F127" s="438"/>
      <c r="G127" s="441" t="s">
        <v>36</v>
      </c>
      <c r="H127" s="440" t="str">
        <f t="shared" si="46"/>
        <v xml:space="preserve"> </v>
      </c>
      <c r="I127" s="440" t="str">
        <f t="shared" si="47"/>
        <v/>
      </c>
      <c r="J127" s="440" t="str">
        <f t="shared" si="48"/>
        <v/>
      </c>
      <c r="K127" s="437" t="str">
        <f t="shared" si="49"/>
        <v/>
      </c>
      <c r="L127" s="437" t="str">
        <f>IF(G127&lt;=BX1122,"AW"," ")</f>
        <v xml:space="preserve"> </v>
      </c>
      <c r="M127" s="2"/>
      <c r="N127" s="366" t="str">
        <f t="shared" si="45"/>
        <v>j</v>
      </c>
      <c r="O127" s="366" t="str">
        <f t="shared" si="45"/>
        <v>jj</v>
      </c>
      <c r="P127" s="366">
        <f>IF(N127=F118,12)+IF(N127=F119,11)+IF(N127=F120,10)+IF(N127=F121,9)+IF(N127=F122,8)+IF(N127=F123,7)+IF(N127=F124,6)+IF(N127=F125,5)+IF(N127=F126,4)+IF(N127=F127,3)+IF(N127=F128,2)+IF(N127=F129,1)</f>
        <v>0</v>
      </c>
      <c r="Q127" s="366">
        <f>IF(O127=F118,12)+IF(O127=F119,11)+IF(O127=F120,10)+IF(O127=F121,9)+IF(O127=F122,8)+IF(O127=F123,7)+IF(O127=F124,6)+IF(O127=F125,5)+IF(O127=F126,4)+IF(O127=F127,3)+IF(O127=F128,2)+IF(O127=F129,1)</f>
        <v>0</v>
      </c>
      <c r="R127" s="2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>
        <f>P127+Q127</f>
        <v>0</v>
      </c>
      <c r="AC127" s="136"/>
      <c r="AD127" s="136"/>
      <c r="AE127" s="2"/>
      <c r="AF127" s="163"/>
      <c r="BC127" s="50"/>
    </row>
    <row r="128" spans="1:75" ht="20.100000000000001" customHeight="1" x14ac:dyDescent="0.25">
      <c r="A128" s="120" t="s">
        <v>89</v>
      </c>
      <c r="B128" s="40" t="s">
        <v>142</v>
      </c>
      <c r="C128" s="129" t="s">
        <v>270</v>
      </c>
      <c r="D128" s="443" t="s">
        <v>0</v>
      </c>
      <c r="E128" s="437">
        <v>11</v>
      </c>
      <c r="F128" s="438"/>
      <c r="G128" s="441" t="s">
        <v>36</v>
      </c>
      <c r="H128" s="440" t="str">
        <f t="shared" si="46"/>
        <v xml:space="preserve"> </v>
      </c>
      <c r="I128" s="440" t="str">
        <f t="shared" si="47"/>
        <v/>
      </c>
      <c r="J128" s="440" t="str">
        <f t="shared" si="48"/>
        <v/>
      </c>
      <c r="K128" s="437" t="str">
        <f t="shared" si="49"/>
        <v/>
      </c>
      <c r="L128" s="437" t="str">
        <f>IF(G128&lt;=BX1123,"AW"," ")</f>
        <v xml:space="preserve"> </v>
      </c>
      <c r="M128" s="2"/>
      <c r="N128" s="366" t="str">
        <f t="shared" si="45"/>
        <v>p</v>
      </c>
      <c r="O128" s="366" t="str">
        <f t="shared" si="45"/>
        <v>pp</v>
      </c>
      <c r="P128" s="366">
        <f>IF(N128=F118,12)+IF(N128=F119,11)+IF(N128=F120,10)+IF(N128=F121,9)+IF(N128=F122,8)+IF(N128=F123,7)+IF(N128=F124,6)+IF(N128=F125,5)+IF(N128=F126,4)+IF(N128=F127,3)+IF(N128=F128,2)+IF(N128=F129,1)</f>
        <v>0</v>
      </c>
      <c r="Q128" s="366">
        <f>IF(O128=F118,12)+IF(O128=F119,11)+IF(O128=F120,10)+IF(O128=F121,9)+IF(O128=F122,8)+IF(O128=F123,7)+IF(O128=F124,6)+IF(O128=F125,5)+IF(O128=F126,4)+IF(O128=F127,3)+IF(O128=F128,2)+IF(O128=F129,1)</f>
        <v>0</v>
      </c>
      <c r="R128" s="2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>
        <f>P128+Q128</f>
        <v>0</v>
      </c>
      <c r="AD128" s="136"/>
      <c r="AE128" s="2"/>
      <c r="AF128" s="7"/>
      <c r="BC128" s="37"/>
    </row>
    <row r="129" spans="1:68" ht="20.100000000000001" customHeight="1" x14ac:dyDescent="0.25">
      <c r="A129" s="120" t="s">
        <v>89</v>
      </c>
      <c r="B129" s="40" t="s">
        <v>142</v>
      </c>
      <c r="C129" s="129" t="s">
        <v>270</v>
      </c>
      <c r="D129" s="443" t="s">
        <v>0</v>
      </c>
      <c r="E129" s="437">
        <v>12</v>
      </c>
      <c r="F129" s="438"/>
      <c r="G129" s="441" t="s">
        <v>36</v>
      </c>
      <c r="H129" s="440" t="str">
        <f t="shared" si="46"/>
        <v xml:space="preserve"> </v>
      </c>
      <c r="I129" s="440" t="str">
        <f t="shared" si="47"/>
        <v/>
      </c>
      <c r="J129" s="440" t="str">
        <f t="shared" si="48"/>
        <v/>
      </c>
      <c r="K129" s="437" t="str">
        <f t="shared" si="49"/>
        <v/>
      </c>
      <c r="L129" s="437" t="str">
        <f>IF(G129&lt;=BX1124,"AW"," ")</f>
        <v xml:space="preserve"> </v>
      </c>
      <c r="M129" s="2"/>
      <c r="N129" s="366" t="str">
        <f t="shared" si="45"/>
        <v>z</v>
      </c>
      <c r="O129" s="366" t="str">
        <f t="shared" si="45"/>
        <v>zz</v>
      </c>
      <c r="P129" s="366">
        <f>IF(N129=F118,12)+IF(N129=F119,11)+IF(N129=F120,10)+IF(N129=F121,9)+IF(N129=F122,8)+IF(N129=F123,7)+IF(N129=F124,6)+IF(N129=F125,5)+IF(N129=F126,4)+IF(N129=F127,3)+IF(N129=F128,2)+IF(N129=F129,1)</f>
        <v>0</v>
      </c>
      <c r="Q129" s="366">
        <f>IF(O129=F118,12)+IF(O129=F119,11)+IF(O129=F120,10)+IF(O129=F121,9)+IF(O129=F122,8)+IF(O129=F123,7)+IF(O129=F124,6)+IF(O129=F125,5)+IF(O129=F126,4)+IF(O129=F127,3)+IF(O129=F128,2)+IF(O129=F129,1)</f>
        <v>0</v>
      </c>
      <c r="R129" s="2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>
        <f>P129+Q129</f>
        <v>0</v>
      </c>
      <c r="AE129" s="2"/>
      <c r="AF129" s="7"/>
      <c r="BC129" s="50"/>
    </row>
    <row r="130" spans="1:68" ht="20.100000000000001" customHeight="1" x14ac:dyDescent="0.25">
      <c r="A130" s="120" t="s">
        <v>89</v>
      </c>
      <c r="B130" s="40" t="s">
        <v>142</v>
      </c>
      <c r="C130" s="40"/>
      <c r="D130" s="443"/>
      <c r="E130" s="476" t="s">
        <v>36</v>
      </c>
      <c r="F130" s="476"/>
      <c r="G130" s="476"/>
      <c r="H130" s="476"/>
      <c r="I130" s="476"/>
      <c r="J130" s="476"/>
      <c r="K130" s="476"/>
      <c r="L130" s="476"/>
      <c r="M130" s="2"/>
      <c r="N130" s="40" t="str">
        <f t="shared" si="45"/>
        <v>,</v>
      </c>
      <c r="O130" s="40" t="str">
        <f t="shared" si="45"/>
        <v>,</v>
      </c>
      <c r="P130" s="40"/>
      <c r="Q130" s="40"/>
      <c r="R130" s="2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2"/>
      <c r="AF130" s="7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1:68" ht="20.100000000000001" customHeight="1" x14ac:dyDescent="0.25">
      <c r="A131" s="120" t="s">
        <v>89</v>
      </c>
      <c r="B131" s="40" t="s">
        <v>142</v>
      </c>
      <c r="C131" s="129" t="s">
        <v>270</v>
      </c>
      <c r="D131" s="443" t="s">
        <v>1</v>
      </c>
      <c r="E131" s="474" t="s">
        <v>261</v>
      </c>
      <c r="F131" s="474"/>
      <c r="G131" s="474"/>
      <c r="H131" s="474"/>
      <c r="I131" s="442" t="s">
        <v>92</v>
      </c>
      <c r="J131" s="442"/>
      <c r="K131" s="475">
        <f>K117</f>
        <v>11.7</v>
      </c>
      <c r="L131" s="475"/>
      <c r="M131" s="2"/>
      <c r="N131" s="40" t="str">
        <f t="shared" si="45"/>
        <v>,</v>
      </c>
      <c r="O131" s="40" t="str">
        <f t="shared" si="45"/>
        <v>,</v>
      </c>
      <c r="P131" s="40"/>
      <c r="Q131" s="40"/>
      <c r="R131" s="2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2"/>
      <c r="AF131" s="7"/>
      <c r="BC131" s="50"/>
    </row>
    <row r="132" spans="1:68" ht="20.100000000000001" customHeight="1" x14ac:dyDescent="0.25">
      <c r="A132" s="120" t="s">
        <v>89</v>
      </c>
      <c r="B132" s="40" t="s">
        <v>142</v>
      </c>
      <c r="C132" s="129" t="s">
        <v>270</v>
      </c>
      <c r="D132" s="443" t="s">
        <v>1</v>
      </c>
      <c r="E132" s="437">
        <v>1</v>
      </c>
      <c r="F132" s="438" t="s">
        <v>146</v>
      </c>
      <c r="G132" s="439">
        <v>14.6</v>
      </c>
      <c r="H132" s="440" t="str">
        <f t="shared" ref="H132:H143" si="51">IF(F132=0," ",VLOOKUP(F132,$AS$1113:$AU$1137,3,FALSE))</f>
        <v>Sebastian Baker</v>
      </c>
      <c r="I132" s="440" t="str">
        <f t="shared" ref="I132:I143" si="52">IF(F132=0,"",VLOOKUP(F132,$BB$1114:$BD$1137,3,FALSE))</f>
        <v>Windsor, Slough, Eton and Hounslow A.C.</v>
      </c>
      <c r="J132" s="440" t="str">
        <f t="shared" ref="J132:J143" si="53">IF(F132=0,"",VLOOKUP(F132,$BB$1114:$BE$1137,4,FALSE))</f>
        <v>WSEH</v>
      </c>
      <c r="K132" s="437" t="str">
        <f t="shared" ref="K132:K143" si="54">IF(G132="","",IF($DC$1122="F"," ",IF($DC$1122="T",IF(G132&lt;=$CS$1122,"G1",IF(G132&lt;=$CV$1122,"G2",IF(G132&lt;=$CY$1122,"G3",IF(G132&lt;=$DB$1122,"G4","")))))))</f>
        <v>G4</v>
      </c>
      <c r="L132" s="437" t="str">
        <f t="shared" ref="L132:L134" si="55">IF(G132&lt;=BX1127,"AW"," ")</f>
        <v>AW</v>
      </c>
      <c r="M132" s="2"/>
      <c r="N132" s="40" t="str">
        <f t="shared" si="45"/>
        <v>A</v>
      </c>
      <c r="O132" s="40" t="str">
        <f t="shared" si="45"/>
        <v>AA</v>
      </c>
      <c r="P132" s="161">
        <f>IF(N132=F132,12)+IF(N132=F133,11)+IF(N132=F134,10)+IF(N132=F135,9)+IF(N132=F136,8)+IF(N132=F137,7)+IF(N132=F138,6)+IF(N132=F139,5)+IF(N132=F140,4)+IF(N132=F141,3)+IF(N132=F142,2)+IF(N132=F143,1)</f>
        <v>0</v>
      </c>
      <c r="Q132" s="161">
        <f>IF(O132=F132,12)+IF(O132=F133,11)+IF(O132=F134,10)+IF(O132=F135,9)+IF(O132=F136,8)+IF(O132=F137,7)+IF(O132=F138,6)+IF(O132=F139,5)+IF(O132=F140,4)+IF(O132=F141,3)+IF(O132=F142,2)+IF(O132=F143,1)</f>
        <v>0</v>
      </c>
      <c r="R132" s="2"/>
      <c r="S132" s="136">
        <f>P132+Q132</f>
        <v>0</v>
      </c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2"/>
      <c r="AF132" s="7"/>
      <c r="BC132" s="50"/>
    </row>
    <row r="133" spans="1:68" ht="20.100000000000001" customHeight="1" x14ac:dyDescent="0.25">
      <c r="A133" s="120" t="s">
        <v>89</v>
      </c>
      <c r="B133" s="40" t="s">
        <v>142</v>
      </c>
      <c r="C133" s="129" t="s">
        <v>270</v>
      </c>
      <c r="D133" s="443" t="s">
        <v>1</v>
      </c>
      <c r="E133" s="437">
        <v>2</v>
      </c>
      <c r="F133" s="438" t="s">
        <v>85</v>
      </c>
      <c r="G133" s="439">
        <v>16.100000000000001</v>
      </c>
      <c r="H133" s="440" t="str">
        <f t="shared" si="51"/>
        <v>Samuel Johnson</v>
      </c>
      <c r="I133" s="440" t="str">
        <f t="shared" si="52"/>
        <v>Bracknell A.C.</v>
      </c>
      <c r="J133" s="440" t="str">
        <f t="shared" si="53"/>
        <v>BAC</v>
      </c>
      <c r="K133" s="437" t="str">
        <f t="shared" si="54"/>
        <v/>
      </c>
      <c r="L133" s="437" t="str">
        <f t="shared" si="55"/>
        <v xml:space="preserve"> </v>
      </c>
      <c r="M133" s="2"/>
      <c r="N133" s="40" t="str">
        <f t="shared" si="45"/>
        <v>S</v>
      </c>
      <c r="O133" s="40" t="str">
        <f t="shared" si="45"/>
        <v>SS</v>
      </c>
      <c r="P133" s="161">
        <f>IF(N133=F132,12)+IF(N133=F133,11)+IF(N133=F134,10)+IF(N133=F135,9)+IF(N133=F136,8)+IF(N133=F137,7)+IF(N133=F138,6)+IF(N133=F139,5)+IF(N133=F140,4)+IF(N133=F141,3)+IF(N133=F142,2)+IF(N133=F143,1)</f>
        <v>0</v>
      </c>
      <c r="Q133" s="161">
        <f>IF(O133=F132,12)+IF(O133=F133,11)+IF(O133=F134,10)+IF(O133=F135,9)+IF(O133=F136,8)+IF(O133=F137,7)+IF(O133=F138,6)+IF(O133=F139,5)+IF(O133=F140,4)+IF(O133=F141,3)+IF(O133=F142,2)+IF(O133=F143,1)</f>
        <v>0</v>
      </c>
      <c r="R133" s="2"/>
      <c r="S133" s="136"/>
      <c r="T133" s="136">
        <f>P133+Q133</f>
        <v>0</v>
      </c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2"/>
      <c r="AF133" s="7"/>
      <c r="BC133" s="50"/>
    </row>
    <row r="134" spans="1:68" ht="20.100000000000001" customHeight="1" x14ac:dyDescent="0.25">
      <c r="A134" s="120" t="s">
        <v>89</v>
      </c>
      <c r="B134" s="40" t="s">
        <v>142</v>
      </c>
      <c r="C134" s="129" t="s">
        <v>270</v>
      </c>
      <c r="D134" s="443" t="s">
        <v>1</v>
      </c>
      <c r="E134" s="437">
        <v>3</v>
      </c>
      <c r="F134" s="438" t="s">
        <v>112</v>
      </c>
      <c r="G134" s="439">
        <v>16.3</v>
      </c>
      <c r="H134" s="440" t="str">
        <f t="shared" si="51"/>
        <v>James Dargan</v>
      </c>
      <c r="I134" s="440" t="str">
        <f t="shared" si="52"/>
        <v>Camberley and District A.C.</v>
      </c>
      <c r="J134" s="440" t="str">
        <f t="shared" si="53"/>
        <v>CDAC</v>
      </c>
      <c r="K134" s="437" t="str">
        <f t="shared" si="54"/>
        <v/>
      </c>
      <c r="L134" s="437" t="str">
        <f t="shared" si="55"/>
        <v xml:space="preserve"> </v>
      </c>
      <c r="M134" s="2"/>
      <c r="N134" s="40" t="str">
        <f t="shared" ref="N134:O153" si="56">N120</f>
        <v>B</v>
      </c>
      <c r="O134" s="40" t="str">
        <f t="shared" si="56"/>
        <v>BB</v>
      </c>
      <c r="P134" s="161">
        <f>IF(N134=F132,12)+IF(N134=F133,11)+IF(N134=F134,10)+IF(N134=F135,9)+IF(N134=F136,8)+IF(N134=F137,7)+IF(N134=F138,6)+IF(N134=F139,5)+IF(N134=F140,4)+IF(N134=F141,3)+IF(N134=F142,2)+IF(N134=F143,1)</f>
        <v>0</v>
      </c>
      <c r="Q134" s="161">
        <f>IF(O134=F132,12)+IF(O134=F133,11)+IF(O134=F134,10)+IF(O134=F135,9)+IF(O134=F136,8)+IF(O134=F137,7)+IF(O134=F138,6)+IF(O134=F139,5)+IF(O134=F140,4)+IF(O134=F141,3)+IF(O134=F142,2)+IF(O134=F143,1)</f>
        <v>11</v>
      </c>
      <c r="R134" s="2"/>
      <c r="S134" s="136"/>
      <c r="T134" s="136"/>
      <c r="U134" s="136">
        <f>P134+Q134</f>
        <v>11</v>
      </c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2"/>
      <c r="AF134" s="7"/>
      <c r="BC134" s="50"/>
    </row>
    <row r="135" spans="1:68" ht="20.100000000000001" customHeight="1" x14ac:dyDescent="0.25">
      <c r="A135" s="120" t="s">
        <v>89</v>
      </c>
      <c r="B135" s="40" t="s">
        <v>142</v>
      </c>
      <c r="C135" s="129" t="s">
        <v>270</v>
      </c>
      <c r="D135" s="443" t="s">
        <v>1</v>
      </c>
      <c r="E135" s="437">
        <v>4</v>
      </c>
      <c r="F135" s="438" t="s">
        <v>113</v>
      </c>
      <c r="G135" s="439">
        <v>16.7</v>
      </c>
      <c r="H135" s="440" t="str">
        <f t="shared" si="51"/>
        <v>Ethan Van Beek</v>
      </c>
      <c r="I135" s="440" t="str">
        <f t="shared" si="52"/>
        <v>Hillingdon A.C.</v>
      </c>
      <c r="J135" s="440" t="str">
        <f t="shared" si="53"/>
        <v>HJAC</v>
      </c>
      <c r="K135" s="437" t="str">
        <f t="shared" si="54"/>
        <v/>
      </c>
      <c r="L135" s="437" t="str">
        <f>IF(G135&lt;=BX1134,"AW"," ")</f>
        <v xml:space="preserve"> </v>
      </c>
      <c r="M135" s="2"/>
      <c r="N135" s="40" t="str">
        <f t="shared" si="56"/>
        <v>C</v>
      </c>
      <c r="O135" s="40" t="str">
        <f t="shared" si="56"/>
        <v>CC</v>
      </c>
      <c r="P135" s="161">
        <f>IF(N135=F132,12)+IF(N135=F133,11)+IF(N135=F134,10)+IF(N135=F135,9)+IF(N135=F136,8)+IF(N135=F137,7)+IF(N135=F138,6)+IF(N135=F139,5)+IF(N135=F140,4)+IF(N135=F141,3)+IF(N135=F142,2)+IF(N135=F143,1)</f>
        <v>0</v>
      </c>
      <c r="Q135" s="161">
        <f>IF(O135=F132,12)+IF(O135=F133,11)+IF(O135=F134,10)+IF(O135=F135,9)+IF(O135=F136,8)+IF(O135=F137,7)+IF(O135=F138,6)+IF(O135=F139,5)+IF(O135=F140,4)+IF(O135=F141,3)+IF(O135=F142,2)+IF(O135=F143,1)</f>
        <v>10</v>
      </c>
      <c r="R135" s="2"/>
      <c r="S135" s="136"/>
      <c r="T135" s="136"/>
      <c r="U135" s="136"/>
      <c r="V135" s="136">
        <f>P135+Q135</f>
        <v>10</v>
      </c>
      <c r="W135" s="136"/>
      <c r="X135" s="136"/>
      <c r="Y135" s="136"/>
      <c r="Z135" s="136"/>
      <c r="AA135" s="136"/>
      <c r="AB135" s="136"/>
      <c r="AC135" s="136"/>
      <c r="AD135" s="136"/>
      <c r="AE135" s="2"/>
      <c r="AF135" s="7"/>
      <c r="BC135" s="50"/>
    </row>
    <row r="136" spans="1:68" ht="20.100000000000001" customHeight="1" x14ac:dyDescent="0.25">
      <c r="A136" s="120" t="s">
        <v>89</v>
      </c>
      <c r="B136" s="40" t="s">
        <v>142</v>
      </c>
      <c r="C136" s="129" t="s">
        <v>270</v>
      </c>
      <c r="D136" s="443" t="s">
        <v>1</v>
      </c>
      <c r="E136" s="437">
        <v>5</v>
      </c>
      <c r="F136" s="438" t="s">
        <v>145</v>
      </c>
      <c r="G136" s="439">
        <v>16.8</v>
      </c>
      <c r="H136" s="440" t="str">
        <f t="shared" si="51"/>
        <v>Aaron Lamb</v>
      </c>
      <c r="I136" s="440" t="str">
        <f t="shared" si="52"/>
        <v>Reading A.C.</v>
      </c>
      <c r="J136" s="440" t="str">
        <f t="shared" si="53"/>
        <v>RAC</v>
      </c>
      <c r="K136" s="437" t="str">
        <f t="shared" si="54"/>
        <v/>
      </c>
      <c r="L136" s="437" t="str">
        <f>IF(G136&lt;=BX1135,"AW"," ")</f>
        <v xml:space="preserve"> </v>
      </c>
      <c r="M136" s="2"/>
      <c r="N136" s="40" t="str">
        <f t="shared" si="56"/>
        <v>G</v>
      </c>
      <c r="O136" s="40" t="str">
        <f t="shared" si="56"/>
        <v>GG</v>
      </c>
      <c r="P136" s="161">
        <f>IF(N136=F132,12)+IF(N136=F133,11)+IF(N136=F134,10)+IF(N136=F135,9)+IF(N136=F136,8)+IF(N136=F137,7)+IF(N136=F138,6)+IF(N136=F139,5)+IF(N136=F140,4)+IF(N136=F141,3)+IF(N136=F142,2)+IF(N136=F143,1)</f>
        <v>0</v>
      </c>
      <c r="Q136" s="161">
        <f>IF(O136=F132,12)+IF(O136=F133,11)+IF(O136=F134,10)+IF(O136=F135,9)+IF(O136=F136,8)+IF(O136=F137,7)+IF(O136=F138,6)+IF(O136=F139,5)+IF(O136=F140,4)+IF(O136=F141,3)+IF(O136=F142,2)+IF(O136=F143,1)</f>
        <v>0</v>
      </c>
      <c r="R136" s="2"/>
      <c r="S136" s="136"/>
      <c r="T136" s="136"/>
      <c r="U136" s="136"/>
      <c r="V136" s="136"/>
      <c r="W136" s="136">
        <f>P136+Q136</f>
        <v>0</v>
      </c>
      <c r="X136" s="136"/>
      <c r="Y136" s="136"/>
      <c r="Z136" s="136"/>
      <c r="AA136" s="136"/>
      <c r="AB136" s="136"/>
      <c r="AC136" s="136"/>
      <c r="AD136" s="136"/>
      <c r="AE136" s="2"/>
      <c r="AF136" s="7"/>
      <c r="BC136" s="50"/>
    </row>
    <row r="137" spans="1:68" ht="20.100000000000001" customHeight="1" x14ac:dyDescent="0.25">
      <c r="A137" s="120" t="s">
        <v>89</v>
      </c>
      <c r="B137" s="40" t="s">
        <v>142</v>
      </c>
      <c r="C137" s="129" t="s">
        <v>270</v>
      </c>
      <c r="D137" s="443" t="s">
        <v>1</v>
      </c>
      <c r="E137" s="437">
        <v>6</v>
      </c>
      <c r="F137" s="438"/>
      <c r="G137" s="441"/>
      <c r="H137" s="440" t="str">
        <f t="shared" si="51"/>
        <v xml:space="preserve"> </v>
      </c>
      <c r="I137" s="440" t="str">
        <f t="shared" si="52"/>
        <v/>
      </c>
      <c r="J137" s="440" t="str">
        <f t="shared" si="53"/>
        <v/>
      </c>
      <c r="K137" s="437" t="str">
        <f t="shared" si="54"/>
        <v/>
      </c>
      <c r="L137" s="437" t="str">
        <f>IF(G137&lt;=BX1136,"AW"," ")</f>
        <v>AW</v>
      </c>
      <c r="M137" s="2"/>
      <c r="N137" s="40" t="str">
        <f t="shared" si="56"/>
        <v>H</v>
      </c>
      <c r="O137" s="40" t="str">
        <f t="shared" si="56"/>
        <v>HH</v>
      </c>
      <c r="P137" s="161">
        <f>IF(N137=F132,12)+IF(N137=F133,11)+IF(N137=F134,10)+IF(N137=F135,9)+IF(N137=F136,8)+IF(N137=F137,7)+IF(N137=F138,6)+IF(N137=F139,5)+IF(N137=F140,4)+IF(N137=F141,3)+IF(N137=F142,2)+IF(N137=F143,1)</f>
        <v>0</v>
      </c>
      <c r="Q137" s="161">
        <f>IF(O137=F132,12)+IF(O137=F133,11)+IF(O137=F134,10)+IF(O137=F135,9)+IF(O137=F136,8)+IF(O137=F137,7)+IF(O137=F138,6)+IF(O137=F139,5)+IF(O137=F140,4)+IF(O137=F141,3)+IF(O137=F142,2)+IF(O137=F143,1)</f>
        <v>9</v>
      </c>
      <c r="R137" s="2"/>
      <c r="S137" s="136"/>
      <c r="T137" s="136"/>
      <c r="U137" s="136"/>
      <c r="V137" s="136"/>
      <c r="W137" s="136"/>
      <c r="X137" s="136">
        <f>P137+Q137</f>
        <v>9</v>
      </c>
      <c r="Y137" s="136"/>
      <c r="Z137" s="136"/>
      <c r="AA137" s="136"/>
      <c r="AB137" s="136"/>
      <c r="AC137" s="136"/>
      <c r="AD137" s="136"/>
      <c r="AE137" s="2"/>
      <c r="AF137" s="7"/>
      <c r="BC137" s="50"/>
    </row>
    <row r="138" spans="1:68" ht="20.100000000000001" customHeight="1" x14ac:dyDescent="0.25">
      <c r="A138" s="120" t="s">
        <v>89</v>
      </c>
      <c r="B138" s="40" t="s">
        <v>142</v>
      </c>
      <c r="C138" s="129" t="s">
        <v>270</v>
      </c>
      <c r="D138" s="40" t="s">
        <v>1</v>
      </c>
      <c r="E138" s="8">
        <v>7</v>
      </c>
      <c r="F138" s="144"/>
      <c r="G138" s="145" t="s">
        <v>36</v>
      </c>
      <c r="H138" s="122" t="str">
        <f t="shared" si="51"/>
        <v xml:space="preserve"> </v>
      </c>
      <c r="I138" s="122" t="str">
        <f t="shared" si="52"/>
        <v/>
      </c>
      <c r="J138" s="122" t="str">
        <f t="shared" si="53"/>
        <v/>
      </c>
      <c r="K138" s="8" t="str">
        <f t="shared" si="54"/>
        <v/>
      </c>
      <c r="L138" s="8" t="str">
        <f>IF(G138&lt;=BX1137,"AW"," ")</f>
        <v xml:space="preserve"> </v>
      </c>
      <c r="M138" s="2"/>
      <c r="N138" s="40" t="str">
        <f t="shared" si="56"/>
        <v>M</v>
      </c>
      <c r="O138" s="40" t="str">
        <f t="shared" si="56"/>
        <v>MM</v>
      </c>
      <c r="P138" s="161">
        <f>IF(N138=F132,12)+IF(N138=F133,11)+IF(N138=F134,10)+IF(N138=F135,9)+IF(N138=F136,8)+IF(N138=F137,7)+IF(N138=F138,6)+IF(N138=F139,5)+IF(N138=F140,4)+IF(N138=F141,3)+IF(N138=F142,2)+IF(N138=F143,1)</f>
        <v>0</v>
      </c>
      <c r="Q138" s="161">
        <f>IF(O138=F132,12)+IF(O138=F133,11)+IF(O138=F134,10)+IF(O138=F135,9)+IF(O138=F136,8)+IF(O138=F137,7)+IF(O138=F138,6)+IF(O138=F139,5)+IF(O138=F140,4)+IF(O138=F141,3)+IF(O138=F142,2)+IF(O138=F143,1)</f>
        <v>0</v>
      </c>
      <c r="R138" s="2"/>
      <c r="S138" s="136"/>
      <c r="T138" s="136"/>
      <c r="U138" s="136"/>
      <c r="V138" s="136"/>
      <c r="W138" s="136"/>
      <c r="X138" s="136"/>
      <c r="Y138" s="136">
        <f>P138+Q138</f>
        <v>0</v>
      </c>
      <c r="Z138" s="136"/>
      <c r="AA138" s="136"/>
      <c r="AB138" s="136"/>
      <c r="AC138" s="136"/>
      <c r="AD138" s="136"/>
      <c r="AE138" s="2"/>
      <c r="AF138" s="7"/>
      <c r="BC138" s="50"/>
    </row>
    <row r="139" spans="1:68" ht="20.100000000000001" customHeight="1" x14ac:dyDescent="0.25">
      <c r="A139" s="120" t="s">
        <v>89</v>
      </c>
      <c r="B139" s="40" t="s">
        <v>142</v>
      </c>
      <c r="C139" s="129" t="s">
        <v>270</v>
      </c>
      <c r="D139" s="40" t="s">
        <v>1</v>
      </c>
      <c r="E139" s="8">
        <v>8</v>
      </c>
      <c r="F139" s="144"/>
      <c r="G139" s="145" t="s">
        <v>36</v>
      </c>
      <c r="H139" s="122" t="str">
        <f t="shared" si="51"/>
        <v xml:space="preserve"> </v>
      </c>
      <c r="I139" s="122" t="str">
        <f t="shared" si="52"/>
        <v/>
      </c>
      <c r="J139" s="122" t="str">
        <f t="shared" si="53"/>
        <v/>
      </c>
      <c r="K139" s="8" t="str">
        <f t="shared" si="54"/>
        <v/>
      </c>
      <c r="L139" s="8" t="str">
        <f>IF(G139&lt;=BX1138,"AW"," ")</f>
        <v xml:space="preserve"> </v>
      </c>
      <c r="M139" s="2"/>
      <c r="N139" s="40" t="str">
        <f t="shared" si="56"/>
        <v>R</v>
      </c>
      <c r="O139" s="40" t="str">
        <f t="shared" si="56"/>
        <v>RR</v>
      </c>
      <c r="P139" s="161">
        <f>IF(N139=F132,12)+IF(N139=F133,11)+IF(N139=F134,10)+IF(N139=F135,9)+IF(N139=F136,8)+IF(N139=F137,7)+IF(N139=F138,6)+IF(N139=F139,5)+IF(N139=F140,4)+IF(N139=F141,3)+IF(N139=F142,2)+IF(N139=F143,1)</f>
        <v>0</v>
      </c>
      <c r="Q139" s="161">
        <f>IF(O139=F132,12)+IF(O139=F133,11)+IF(O139=F134,10)+IF(O139=F135,9)+IF(O139=F136,8)+IF(O139=F137,7)+IF(O139=F138,6)+IF(O139=F139,5)+IF(O139=F140,4)+IF(O139=F141,3)+IF(O139=F142,2)+IF(O139=F143,1)</f>
        <v>8</v>
      </c>
      <c r="R139" s="2"/>
      <c r="S139" s="136"/>
      <c r="T139" s="136"/>
      <c r="U139" s="136"/>
      <c r="V139" s="136"/>
      <c r="W139" s="136"/>
      <c r="X139" s="136"/>
      <c r="Y139" s="136"/>
      <c r="Z139" s="136">
        <f>P139+Q139</f>
        <v>8</v>
      </c>
      <c r="AA139" s="136"/>
      <c r="AB139" s="136"/>
      <c r="AC139" s="136"/>
      <c r="AD139" s="136"/>
      <c r="AE139" s="2"/>
      <c r="AF139" s="7"/>
      <c r="BC139" s="50"/>
    </row>
    <row r="140" spans="1:68" ht="20.100000000000001" customHeight="1" x14ac:dyDescent="0.25">
      <c r="A140" s="120" t="s">
        <v>89</v>
      </c>
      <c r="B140" s="161" t="s">
        <v>142</v>
      </c>
      <c r="C140" s="129" t="s">
        <v>270</v>
      </c>
      <c r="D140" s="161" t="s">
        <v>1</v>
      </c>
      <c r="E140" s="8">
        <v>9</v>
      </c>
      <c r="F140" s="144"/>
      <c r="G140" s="145" t="s">
        <v>36</v>
      </c>
      <c r="H140" s="122" t="str">
        <f t="shared" si="51"/>
        <v xml:space="preserve"> </v>
      </c>
      <c r="I140" s="122" t="str">
        <f t="shared" si="52"/>
        <v/>
      </c>
      <c r="J140" s="122" t="str">
        <f t="shared" si="53"/>
        <v/>
      </c>
      <c r="K140" s="8" t="str">
        <f t="shared" si="54"/>
        <v/>
      </c>
      <c r="L140" s="8" t="str">
        <f>IF(G140&lt;=BX1137,"AW"," ")</f>
        <v xml:space="preserve"> </v>
      </c>
      <c r="M140" s="2"/>
      <c r="N140" s="161" t="str">
        <f t="shared" si="56"/>
        <v>W</v>
      </c>
      <c r="O140" s="161" t="str">
        <f t="shared" si="56"/>
        <v>WW</v>
      </c>
      <c r="P140" s="161">
        <f>IF(N140=F132,12)+IF(N140=F133,11)+IF(N140=F134,10)+IF(N140=F135,9)+IF(N140=F136,8)+IF(N140=F137,7)+IF(N140=F138,6)+IF(N140=F139,5)+IF(N140=F140,4)+IF(N140=F141,3)+IF(N140=F142,2)+IF(N140=F143,1)</f>
        <v>0</v>
      </c>
      <c r="Q140" s="161">
        <f>IF(O140=F132,12)+IF(O140=F133,11)+IF(O140=F134,10)+IF(O140=F135,9)+IF(O140=F136,8)+IF(O140=F137,7)+IF(O140=F138,6)+IF(O140=F139,5)+IF(O140=F140,4)+IF(O140=F141,3)+IF(O140=F142,2)+IF(O140=F143,1)</f>
        <v>12</v>
      </c>
      <c r="R140" s="2"/>
      <c r="S140" s="136"/>
      <c r="T140" s="136"/>
      <c r="U140" s="136"/>
      <c r="V140" s="136"/>
      <c r="W140" s="136"/>
      <c r="X140" s="136"/>
      <c r="Y140" s="136"/>
      <c r="Z140" s="136"/>
      <c r="AA140" s="136">
        <f>P140+Q140</f>
        <v>12</v>
      </c>
      <c r="AB140" s="136"/>
      <c r="AC140" s="136"/>
      <c r="AD140" s="136"/>
      <c r="AE140" s="2"/>
      <c r="AF140" s="163"/>
      <c r="BC140" s="50"/>
    </row>
    <row r="141" spans="1:68" ht="20.100000000000001" customHeight="1" x14ac:dyDescent="0.25">
      <c r="A141" s="120" t="s">
        <v>89</v>
      </c>
      <c r="B141" s="161" t="s">
        <v>142</v>
      </c>
      <c r="C141" s="129" t="s">
        <v>270</v>
      </c>
      <c r="D141" s="161" t="s">
        <v>1</v>
      </c>
      <c r="E141" s="8">
        <v>10</v>
      </c>
      <c r="F141" s="144"/>
      <c r="G141" s="145" t="s">
        <v>36</v>
      </c>
      <c r="H141" s="122" t="str">
        <f t="shared" si="51"/>
        <v xml:space="preserve"> </v>
      </c>
      <c r="I141" s="122" t="str">
        <f t="shared" si="52"/>
        <v/>
      </c>
      <c r="J141" s="122" t="str">
        <f t="shared" si="53"/>
        <v/>
      </c>
      <c r="K141" s="8" t="str">
        <f t="shared" si="54"/>
        <v/>
      </c>
      <c r="L141" s="8" t="str">
        <f>IF(G141&lt;=BX1138,"AW"," ")</f>
        <v xml:space="preserve"> </v>
      </c>
      <c r="M141" s="2"/>
      <c r="N141" s="366" t="str">
        <f t="shared" si="56"/>
        <v>j</v>
      </c>
      <c r="O141" s="366" t="str">
        <f t="shared" si="56"/>
        <v>jj</v>
      </c>
      <c r="P141" s="366">
        <f>IF(N141=F132,12)+IF(N141=F133,11)+IF(N141=F134,10)+IF(N141=F135,9)+IF(N141=F136,8)+IF(N141=F137,7)+IF(N141=F138,6)+IF(N141=F139,5)+IF(N141=F140,4)+IF(N141=F141,3)+IF(N141=F142,2)+IF(N141=F143,1)</f>
        <v>0</v>
      </c>
      <c r="Q141" s="366">
        <f>IF(O141=F132,12)+IF(O141=F133,11)+IF(O141=F134,10)+IF(O141=F135,9)+IF(O141=F136,8)+IF(O141=F137,7)+IF(O141=F138,6)+IF(O141=F139,5)+IF(O141=F140,4)+IF(O141=F141,3)+IF(O141=F142,2)+IF(O141=F143,1)</f>
        <v>0</v>
      </c>
      <c r="R141" s="2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>
        <f>P141+Q141</f>
        <v>0</v>
      </c>
      <c r="AC141" s="136"/>
      <c r="AD141" s="136"/>
      <c r="AE141" s="2"/>
      <c r="AF141" s="163"/>
      <c r="BC141" s="50"/>
    </row>
    <row r="142" spans="1:68" ht="20.100000000000001" customHeight="1" x14ac:dyDescent="0.25">
      <c r="A142" s="120" t="s">
        <v>89</v>
      </c>
      <c r="B142" s="40" t="s">
        <v>142</v>
      </c>
      <c r="C142" s="129" t="s">
        <v>270</v>
      </c>
      <c r="D142" s="40" t="s">
        <v>1</v>
      </c>
      <c r="E142" s="8">
        <v>11</v>
      </c>
      <c r="F142" s="144"/>
      <c r="G142" s="145" t="s">
        <v>36</v>
      </c>
      <c r="H142" s="122" t="str">
        <f t="shared" si="51"/>
        <v xml:space="preserve"> </v>
      </c>
      <c r="I142" s="122" t="str">
        <f t="shared" si="52"/>
        <v/>
      </c>
      <c r="J142" s="122" t="str">
        <f t="shared" si="53"/>
        <v/>
      </c>
      <c r="K142" s="8" t="str">
        <f t="shared" si="54"/>
        <v/>
      </c>
      <c r="L142" s="8" t="str">
        <f>IF(G142&lt;=BX1139,"AW"," ")</f>
        <v xml:space="preserve"> </v>
      </c>
      <c r="M142" s="2"/>
      <c r="N142" s="366" t="str">
        <f t="shared" si="56"/>
        <v>p</v>
      </c>
      <c r="O142" s="366" t="str">
        <f t="shared" si="56"/>
        <v>pp</v>
      </c>
      <c r="P142" s="366">
        <f>IF(N142=F132,12)+IF(N142=F133,11)+IF(N142=F134,10)+IF(N142=F135,9)+IF(N142=F136,8)+IF(N142=F137,7)+IF(N142=F138,6)+IF(N142=F139,5)+IF(N142=F140,4)+IF(N142=F141,3)+IF(N142=F142,2)+IF(N142=F143,1)</f>
        <v>0</v>
      </c>
      <c r="Q142" s="366">
        <f>IF(O142=F132,12)+IF(O142=F133,11)+IF(O142=F134,10)+IF(O142=F135,9)+IF(O142=F136,8)+IF(O142=F137,7)+IF(O142=F138,6)+IF(O142=F139,5)+IF(O142=F140,4)+IF(O142=F141,3)+IF(O142=F142,2)+IF(O142=F143,1)</f>
        <v>0</v>
      </c>
      <c r="R142" s="2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>
        <f>P142+Q142</f>
        <v>0</v>
      </c>
      <c r="AD142" s="136"/>
      <c r="AE142" s="2"/>
      <c r="AF142" s="7"/>
      <c r="BC142" s="50"/>
    </row>
    <row r="143" spans="1:68" ht="20.100000000000001" customHeight="1" x14ac:dyDescent="0.25">
      <c r="A143" s="120" t="s">
        <v>89</v>
      </c>
      <c r="B143" s="40" t="s">
        <v>142</v>
      </c>
      <c r="C143" s="129" t="s">
        <v>270</v>
      </c>
      <c r="D143" s="40" t="s">
        <v>1</v>
      </c>
      <c r="E143" s="8">
        <v>12</v>
      </c>
      <c r="F143" s="144"/>
      <c r="G143" s="145" t="s">
        <v>36</v>
      </c>
      <c r="H143" s="122" t="str">
        <f t="shared" si="51"/>
        <v xml:space="preserve"> </v>
      </c>
      <c r="I143" s="122" t="str">
        <f t="shared" si="52"/>
        <v/>
      </c>
      <c r="J143" s="122" t="str">
        <f t="shared" si="53"/>
        <v/>
      </c>
      <c r="K143" s="8" t="str">
        <f t="shared" si="54"/>
        <v/>
      </c>
      <c r="L143" s="8" t="str">
        <f>IF(G143&lt;=BX1140,"AW"," ")</f>
        <v xml:space="preserve"> </v>
      </c>
      <c r="M143" s="2"/>
      <c r="N143" s="366" t="str">
        <f t="shared" si="56"/>
        <v>z</v>
      </c>
      <c r="O143" s="366" t="str">
        <f t="shared" si="56"/>
        <v>zz</v>
      </c>
      <c r="P143" s="366">
        <f>IF(N143=F132,12)+IF(N143=F133,11)+IF(N143=F134,10)+IF(N143=F135,9)+IF(N143=F136,8)+IF(N143=F137,7)+IF(N143=F138,6)+IF(N143=F139,5)+IF(N143=F140,4)+IF(N143=F141,3)+IF(N143=F142,2)+IF(N143=F143,1)</f>
        <v>0</v>
      </c>
      <c r="Q143" s="366">
        <f>IF(O143=F132,12)+IF(O143=F133,11)+IF(O143=F134,10)+IF(O143=F135,9)+IF(O143=F136,8)+IF(O143=F137,7)+IF(O143=F138,6)+IF(O143=F139,5)+IF(O143=F140,4)+IF(O143=F141,3)+IF(O143=F142,2)+IF(O143=F143,1)</f>
        <v>0</v>
      </c>
      <c r="R143" s="2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>
        <f>P143+Q143</f>
        <v>0</v>
      </c>
      <c r="AE143" s="2"/>
      <c r="AF143" s="7"/>
      <c r="BC143" s="50"/>
    </row>
    <row r="144" spans="1:68" ht="20.100000000000001" customHeight="1" x14ac:dyDescent="0.25">
      <c r="A144" s="120" t="s">
        <v>89</v>
      </c>
      <c r="B144" s="40" t="s">
        <v>142</v>
      </c>
      <c r="C144" s="40"/>
      <c r="D144" s="40"/>
      <c r="E144" s="473" t="s">
        <v>36</v>
      </c>
      <c r="F144" s="473"/>
      <c r="G144" s="473"/>
      <c r="H144" s="473"/>
      <c r="I144" s="473"/>
      <c r="J144" s="473"/>
      <c r="K144" s="473"/>
      <c r="L144" s="473"/>
      <c r="M144" s="2"/>
      <c r="N144" s="40" t="str">
        <f t="shared" si="56"/>
        <v>,</v>
      </c>
      <c r="O144" s="40" t="str">
        <f t="shared" si="56"/>
        <v>,</v>
      </c>
      <c r="P144" s="40"/>
      <c r="Q144" s="40"/>
      <c r="R144" s="2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2"/>
      <c r="AF144" s="7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1:76" ht="19.5" customHeight="1" x14ac:dyDescent="0.25">
      <c r="A145" s="120" t="s">
        <v>89</v>
      </c>
      <c r="B145" s="40" t="s">
        <v>142</v>
      </c>
      <c r="C145" s="129" t="s">
        <v>77</v>
      </c>
      <c r="D145" s="443" t="s">
        <v>98</v>
      </c>
      <c r="E145" s="474" t="s">
        <v>178</v>
      </c>
      <c r="F145" s="474"/>
      <c r="G145" s="474"/>
      <c r="H145" s="474"/>
      <c r="I145" s="442" t="s">
        <v>92</v>
      </c>
      <c r="J145" s="442"/>
      <c r="K145" s="475"/>
      <c r="L145" s="475"/>
      <c r="M145" s="2"/>
      <c r="N145" s="40" t="str">
        <f t="shared" si="56"/>
        <v>,</v>
      </c>
      <c r="O145" s="40" t="str">
        <f t="shared" si="56"/>
        <v>,</v>
      </c>
      <c r="P145" s="40"/>
      <c r="Q145" s="40"/>
      <c r="R145" s="2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2"/>
      <c r="AF145" s="7"/>
      <c r="BC145" s="50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50"/>
      <c r="BR145" s="50"/>
      <c r="BS145" s="50"/>
      <c r="BT145" s="50"/>
      <c r="BU145" s="50"/>
      <c r="BV145" s="50"/>
      <c r="BW145" s="50"/>
      <c r="BX145" s="61"/>
    </row>
    <row r="146" spans="1:76" ht="30" customHeight="1" x14ac:dyDescent="0.25">
      <c r="A146" s="120" t="s">
        <v>89</v>
      </c>
      <c r="B146" s="40" t="s">
        <v>142</v>
      </c>
      <c r="C146" s="129" t="s">
        <v>77</v>
      </c>
      <c r="D146" s="443" t="s">
        <v>98</v>
      </c>
      <c r="E146" s="437">
        <v>1</v>
      </c>
      <c r="F146" s="438" t="s">
        <v>84</v>
      </c>
      <c r="G146" s="439">
        <v>56</v>
      </c>
      <c r="H146" s="446" t="str">
        <f t="shared" ref="H146:H157" si="57">IF(F146=0," ",VLOOKUP(F146,$BB$1114:$BO$1137,14,FALSE))</f>
        <v>Sebastian Baker, Joseph Caesar, Isiah Samuel, Adam Sfendla</v>
      </c>
      <c r="I146" s="440" t="str">
        <f t="shared" ref="I146:I157" si="58">IF(F146=0,"",VLOOKUP(F146,$BB$1114:$BD$1137,3,FALSE))</f>
        <v>Windsor, Slough, Eton and Hounslow A.C.</v>
      </c>
      <c r="J146" s="440" t="str">
        <f t="shared" ref="J146:J157" si="59">IF(F146=0,"",VLOOKUP(F146,$BB$1114:$BE$1137,4,FALSE))</f>
        <v>WSEH</v>
      </c>
      <c r="K146" s="437"/>
      <c r="L146" s="437" t="str">
        <f t="shared" ref="L146:L153" si="60">IF(G146&lt;=CF1115,"AW"," ")</f>
        <v>AW</v>
      </c>
      <c r="M146" s="2"/>
      <c r="N146" s="40" t="str">
        <f t="shared" si="56"/>
        <v>A</v>
      </c>
      <c r="O146" s="40" t="str">
        <f t="shared" si="56"/>
        <v>AA</v>
      </c>
      <c r="P146" s="161">
        <f>IF(N146=F146,12)+IF(N146=F147,11)+IF(N146=F148,10)+IF(N146=F149,9)+IF(N146=F150,8)+IF(N146=F151,7)+IF(N146=F152,6)+IF(N146=F153,5)+IF(N146=F154,4)+IF(N146=F155,3)+IF(N146=F156,2)+IF(N146=F157,1)</f>
        <v>0</v>
      </c>
      <c r="Q146" s="161">
        <f>IF(O146=F146,12)+IF(O146=F147,11)+IF(O146=F148,10)+IF(O146=F149,9)+IF(O146=F150,8)+IF(O146=F151,7)+IF(O146=F152,6)+IF(O146=F153,5)+IF(O146=F154,4)+IF(O146=F155,3)+IF(O146=F156,2)+IF(O146=F157,1)</f>
        <v>0</v>
      </c>
      <c r="R146" s="2"/>
      <c r="S146" s="136">
        <f>P146+Q146</f>
        <v>0</v>
      </c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2"/>
      <c r="AF146" s="7"/>
      <c r="BC146" s="50"/>
      <c r="BD146" s="2"/>
      <c r="BE146" s="2"/>
      <c r="BF146" s="2"/>
      <c r="BG146" s="2"/>
      <c r="BH146" s="5"/>
      <c r="BI146" s="5"/>
      <c r="BJ146" s="5"/>
      <c r="BK146" s="5"/>
      <c r="BL146" s="5"/>
      <c r="BM146" s="5"/>
      <c r="BN146" s="5"/>
      <c r="BO146" s="5"/>
      <c r="BP146" s="5"/>
      <c r="BQ146" s="50"/>
      <c r="BR146" s="60"/>
      <c r="BS146" s="50"/>
      <c r="BT146" s="60"/>
      <c r="BU146" s="50"/>
      <c r="BV146" s="60"/>
      <c r="BW146" s="50"/>
      <c r="BX146" s="61"/>
    </row>
    <row r="147" spans="1:76" ht="30" customHeight="1" x14ac:dyDescent="0.25">
      <c r="A147" s="120" t="s">
        <v>89</v>
      </c>
      <c r="B147" s="40" t="s">
        <v>142</v>
      </c>
      <c r="C147" s="129" t="s">
        <v>77</v>
      </c>
      <c r="D147" s="443" t="s">
        <v>98</v>
      </c>
      <c r="E147" s="437">
        <v>2</v>
      </c>
      <c r="F147" s="438" t="s">
        <v>143</v>
      </c>
      <c r="G147" s="439">
        <v>56.6</v>
      </c>
      <c r="H147" s="446" t="str">
        <f t="shared" si="57"/>
        <v>Aaron Lamb, Hal Rust D'Eye, Luca Thomson, Reuben Jones</v>
      </c>
      <c r="I147" s="440" t="str">
        <f t="shared" si="58"/>
        <v>Reading A.C.</v>
      </c>
      <c r="J147" s="440" t="str">
        <f t="shared" si="59"/>
        <v>RAC</v>
      </c>
      <c r="K147" s="437"/>
      <c r="L147" s="437" t="str">
        <f t="shared" si="60"/>
        <v xml:space="preserve"> </v>
      </c>
      <c r="M147" s="2"/>
      <c r="N147" s="40" t="str">
        <f t="shared" si="56"/>
        <v>S</v>
      </c>
      <c r="O147" s="40" t="str">
        <f t="shared" si="56"/>
        <v>SS</v>
      </c>
      <c r="P147" s="161">
        <f>IF(N147=F146,12)+IF(N147=F147,11)+IF(N147=F148,10)+IF(N147=F149,9)+IF(N147=F150,8)+IF(N147=F151,7)+IF(N147=F152,6)+IF(N147=F153,5)+IF(N147=F154,4)+IF(N147=F155,3)+IF(N147=F156,2)+IF(N147=F157,1)</f>
        <v>7</v>
      </c>
      <c r="Q147" s="161">
        <f>IF(O147=F146,12)+IF(O147=F147,11)+IF(O147=F148,10)+IF(O147=F149,9)+IF(O147=F150,8)+IF(O147=F151,7)+IF(O147=F152,6)+IF(O147=F153,5)+IF(O147=F154,4)+IF(O147=F155,3)+IF(O147=F156,2)+IF(O147=F157,1)</f>
        <v>0</v>
      </c>
      <c r="R147" s="2"/>
      <c r="S147" s="136"/>
      <c r="T147" s="136">
        <f>P147+Q147</f>
        <v>7</v>
      </c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2"/>
      <c r="AF147" s="7"/>
      <c r="BC147" s="50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50"/>
      <c r="BR147" s="50"/>
      <c r="BS147" s="50"/>
      <c r="BT147" s="50"/>
      <c r="BU147" s="50"/>
      <c r="BV147" s="50"/>
      <c r="BW147" s="50"/>
      <c r="BX147" s="61"/>
    </row>
    <row r="148" spans="1:76" ht="30" customHeight="1" x14ac:dyDescent="0.25">
      <c r="A148" s="120" t="s">
        <v>89</v>
      </c>
      <c r="B148" s="40" t="s">
        <v>142</v>
      </c>
      <c r="C148" s="129" t="s">
        <v>77</v>
      </c>
      <c r="D148" s="443" t="s">
        <v>98</v>
      </c>
      <c r="E148" s="437">
        <v>3</v>
      </c>
      <c r="F148" s="438" t="s">
        <v>1</v>
      </c>
      <c r="G148" s="439">
        <v>58.2</v>
      </c>
      <c r="H148" s="446" t="str">
        <f t="shared" si="57"/>
        <v>Matthew Mule, Oliver Anderson, Joshua Simms, Nikita Scepunov</v>
      </c>
      <c r="I148" s="440" t="str">
        <f t="shared" si="58"/>
        <v>Bracknell A.C.</v>
      </c>
      <c r="J148" s="440" t="str">
        <f t="shared" si="59"/>
        <v>BAC</v>
      </c>
      <c r="K148" s="437"/>
      <c r="L148" s="437" t="str">
        <f t="shared" si="60"/>
        <v xml:space="preserve"> </v>
      </c>
      <c r="M148" s="2"/>
      <c r="N148" s="40" t="str">
        <f t="shared" si="56"/>
        <v>B</v>
      </c>
      <c r="O148" s="40" t="str">
        <f t="shared" si="56"/>
        <v>BB</v>
      </c>
      <c r="P148" s="161">
        <f>IF(N148=F146,12)+IF(N148=F147,11)+IF(N148=F148,10)+IF(N148=F149,9)+IF(N148=F150,8)+IF(N148=F151,7)+IF(N148=F152,6)+IF(N148=F153,5)+IF(N148=F154,4)+IF(N148=F155,3)+IF(N148=F156,2)+IF(N148=F157,1)</f>
        <v>10</v>
      </c>
      <c r="Q148" s="161">
        <f>IF(O148=F146,12)+IF(O148=F147,11)+IF(O148=F148,10)+IF(O148=F149,9)+IF(O148=F150,8)+IF(O148=F151,7)+IF(O148=F152,6)+IF(O148=F153,5)+IF(O148=F154,4)+IF(O148=F155,3)+IF(O148=F156,2)+IF(O148=F157,1)</f>
        <v>0</v>
      </c>
      <c r="R148" s="2"/>
      <c r="S148" s="136"/>
      <c r="T148" s="136"/>
      <c r="U148" s="136">
        <f>P148+Q148</f>
        <v>10</v>
      </c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2"/>
      <c r="AF148" s="7"/>
      <c r="BC148" s="50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50"/>
      <c r="BR148" s="50"/>
      <c r="BS148" s="50"/>
      <c r="BT148" s="50"/>
      <c r="BU148" s="50"/>
      <c r="BV148" s="50"/>
      <c r="BW148" s="50"/>
      <c r="BX148" s="61"/>
    </row>
    <row r="149" spans="1:76" ht="30" customHeight="1" x14ac:dyDescent="0.25">
      <c r="A149" s="120" t="s">
        <v>89</v>
      </c>
      <c r="B149" s="40" t="s">
        <v>142</v>
      </c>
      <c r="C149" s="129" t="s">
        <v>77</v>
      </c>
      <c r="D149" s="443" t="s">
        <v>98</v>
      </c>
      <c r="E149" s="437">
        <v>4</v>
      </c>
      <c r="F149" s="438" t="s">
        <v>110</v>
      </c>
      <c r="G149" s="439">
        <v>58.9</v>
      </c>
      <c r="H149" s="446" t="str">
        <f t="shared" si="57"/>
        <v>Raphi Lutier, Morgan Kendall, Ryan de Ruijter, Will Odgers</v>
      </c>
      <c r="I149" s="440" t="str">
        <f t="shared" si="58"/>
        <v>Camberley and District A.C.</v>
      </c>
      <c r="J149" s="440" t="str">
        <f t="shared" si="59"/>
        <v>CDAC</v>
      </c>
      <c r="K149" s="437"/>
      <c r="L149" s="437" t="str">
        <f t="shared" si="60"/>
        <v xml:space="preserve"> </v>
      </c>
      <c r="M149" s="2"/>
      <c r="N149" s="40" t="str">
        <f t="shared" si="56"/>
        <v>C</v>
      </c>
      <c r="O149" s="40" t="str">
        <f t="shared" si="56"/>
        <v>CC</v>
      </c>
      <c r="P149" s="161">
        <f>IF(N149=F146,12)+IF(N149=F147,11)+IF(N149=F148,10)+IF(N149=F149,9)+IF(N149=F150,8)+IF(N149=F151,7)+IF(N149=F152,6)+IF(N149=F153,5)+IF(N149=F154,4)+IF(N149=F155,3)+IF(N149=F156,2)+IF(N149=F157,1)</f>
        <v>9</v>
      </c>
      <c r="Q149" s="161">
        <f>IF(O149=F146,12)+IF(O149=F147,11)+IF(O149=F148,10)+IF(O149=F149,9)+IF(O149=F150,8)+IF(O149=F151,7)+IF(O149=F152,6)+IF(O149=F153,5)+IF(O149=F154,4)+IF(O149=F155,3)+IF(O149=F156,2)+IF(O149=F157,1)</f>
        <v>0</v>
      </c>
      <c r="R149" s="2"/>
      <c r="S149" s="136"/>
      <c r="T149" s="136"/>
      <c r="U149" s="136"/>
      <c r="V149" s="136">
        <f>P149+Q149</f>
        <v>9</v>
      </c>
      <c r="W149" s="136"/>
      <c r="X149" s="136"/>
      <c r="Y149" s="136"/>
      <c r="Z149" s="136"/>
      <c r="AA149" s="136"/>
      <c r="AB149" s="136"/>
      <c r="AC149" s="136"/>
      <c r="AD149" s="136"/>
      <c r="AE149" s="2"/>
      <c r="AF149" s="7"/>
      <c r="BC149" s="50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50"/>
      <c r="BR149" s="50"/>
      <c r="BS149" s="50"/>
      <c r="BT149" s="50"/>
      <c r="BU149" s="50"/>
      <c r="BV149" s="50"/>
      <c r="BW149" s="50"/>
      <c r="BX149" s="61"/>
    </row>
    <row r="150" spans="1:76" ht="30" customHeight="1" x14ac:dyDescent="0.25">
      <c r="A150" s="120" t="s">
        <v>89</v>
      </c>
      <c r="B150" s="40" t="s">
        <v>142</v>
      </c>
      <c r="C150" s="129" t="s">
        <v>77</v>
      </c>
      <c r="D150" s="443" t="s">
        <v>98</v>
      </c>
      <c r="E150" s="437">
        <v>5</v>
      </c>
      <c r="F150" s="438" t="s">
        <v>142</v>
      </c>
      <c r="G150" s="439">
        <v>59.3</v>
      </c>
      <c r="H150" s="446" t="str">
        <f t="shared" si="57"/>
        <v>Joshua Covas, Jack Britton, William Wingrove, Javier Firma</v>
      </c>
      <c r="I150" s="440" t="str">
        <f t="shared" si="58"/>
        <v>Maidenhead A.C.</v>
      </c>
      <c r="J150" s="440" t="str">
        <f t="shared" si="59"/>
        <v>MAC</v>
      </c>
      <c r="K150" s="437"/>
      <c r="L150" s="437" t="str">
        <f t="shared" si="60"/>
        <v xml:space="preserve"> </v>
      </c>
      <c r="M150" s="2"/>
      <c r="N150" s="40" t="str">
        <f t="shared" si="56"/>
        <v>G</v>
      </c>
      <c r="O150" s="40" t="str">
        <f t="shared" si="56"/>
        <v>GG</v>
      </c>
      <c r="P150" s="161">
        <f>IF(N150=F146,12)+IF(N150=F147,11)+IF(N150=F148,10)+IF(N150=F149,9)+IF(N150=F150,8)+IF(N150=F151,7)+IF(N150=F152,6)+IF(N150=F153,5)+IF(N150=F154,4)+IF(N150=F155,3)+IF(N150=F156,2)+IF(N150=F157,1)</f>
        <v>0</v>
      </c>
      <c r="Q150" s="161">
        <f>IF(O150=F146,12)+IF(O150=F147,11)+IF(O150=F148,10)+IF(O150=F149,9)+IF(O150=F150,8)+IF(O150=F151,7)+IF(O150=F152,6)+IF(O150=F153,5)+IF(O150=F154,4)+IF(O150=F155,3)+IF(O150=F156,2)+IF(O150=F157,1)</f>
        <v>0</v>
      </c>
      <c r="R150" s="2"/>
      <c r="S150" s="136"/>
      <c r="T150" s="136"/>
      <c r="U150" s="136"/>
      <c r="V150" s="136"/>
      <c r="W150" s="136">
        <f>P150+Q150</f>
        <v>0</v>
      </c>
      <c r="X150" s="136"/>
      <c r="Y150" s="136"/>
      <c r="Z150" s="136"/>
      <c r="AA150" s="136"/>
      <c r="AB150" s="136"/>
      <c r="AC150" s="136"/>
      <c r="AD150" s="136"/>
      <c r="AE150" s="2"/>
      <c r="AF150" s="7"/>
      <c r="BC150" s="50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50"/>
      <c r="BR150" s="50"/>
      <c r="BS150" s="50"/>
      <c r="BT150" s="50"/>
      <c r="BU150" s="50"/>
      <c r="BV150" s="50"/>
      <c r="BW150" s="50"/>
      <c r="BX150" s="61"/>
    </row>
    <row r="151" spans="1:76" ht="30" customHeight="1" x14ac:dyDescent="0.25">
      <c r="A151" s="120" t="s">
        <v>89</v>
      </c>
      <c r="B151" s="40" t="s">
        <v>142</v>
      </c>
      <c r="C151" s="129" t="s">
        <v>77</v>
      </c>
      <c r="D151" s="443" t="s">
        <v>98</v>
      </c>
      <c r="E151" s="437">
        <v>6</v>
      </c>
      <c r="F151" s="438" t="s">
        <v>140</v>
      </c>
      <c r="G151" s="439">
        <v>59.5</v>
      </c>
      <c r="H151" s="446" t="str">
        <f t="shared" si="57"/>
        <v>Jack Breeds, Sam Jarrett, Jack Hedderly, Kenoe Lewis</v>
      </c>
      <c r="I151" s="440" t="str">
        <f t="shared" si="58"/>
        <v>Basingstoke and Mid Hants A.C.</v>
      </c>
      <c r="J151" s="440" t="str">
        <f t="shared" si="59"/>
        <v>BMH</v>
      </c>
      <c r="K151" s="437"/>
      <c r="L151" s="437" t="str">
        <f t="shared" si="60"/>
        <v xml:space="preserve"> </v>
      </c>
      <c r="M151" s="2"/>
      <c r="N151" s="40" t="str">
        <f t="shared" si="56"/>
        <v>H</v>
      </c>
      <c r="O151" s="40" t="str">
        <f t="shared" si="56"/>
        <v>HH</v>
      </c>
      <c r="P151" s="161">
        <f>IF(N151=F146,12)+IF(N151=F147,11)+IF(N151=F148,10)+IF(N151=F149,9)+IF(N151=F150,8)+IF(N151=F151,7)+IF(N151=F152,6)+IF(N151=F153,5)+IF(N151=F154,4)+IF(N151=F155,3)+IF(N151=F156,2)+IF(N151=F157,1)</f>
        <v>6</v>
      </c>
      <c r="Q151" s="161">
        <f>IF(O151=F146,12)+IF(O151=F147,11)+IF(O151=F148,10)+IF(O151=F149,9)+IF(O151=F150,8)+IF(O151=F151,7)+IF(O151=F152,6)+IF(O151=F153,5)+IF(O151=F154,4)+IF(O151=F155,3)+IF(O151=F156,2)+IF(O151=F157,1)</f>
        <v>0</v>
      </c>
      <c r="R151" s="2"/>
      <c r="S151" s="136"/>
      <c r="T151" s="136"/>
      <c r="U151" s="136"/>
      <c r="V151" s="136"/>
      <c r="W151" s="136"/>
      <c r="X151" s="136">
        <f>P151+Q151</f>
        <v>6</v>
      </c>
      <c r="Y151" s="136"/>
      <c r="Z151" s="136"/>
      <c r="AA151" s="136"/>
      <c r="AB151" s="136"/>
      <c r="AC151" s="136"/>
      <c r="AD151" s="136"/>
      <c r="AE151" s="2"/>
      <c r="AF151" s="7"/>
      <c r="BC151" s="50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50"/>
      <c r="BR151" s="50"/>
      <c r="BS151" s="50"/>
      <c r="BT151" s="50"/>
      <c r="BU151" s="50"/>
      <c r="BV151" s="50"/>
      <c r="BW151" s="50"/>
      <c r="BX151" s="61"/>
    </row>
    <row r="152" spans="1:76" ht="30" customHeight="1" x14ac:dyDescent="0.25">
      <c r="A152" s="120" t="s">
        <v>89</v>
      </c>
      <c r="B152" s="40" t="s">
        <v>142</v>
      </c>
      <c r="C152" s="129" t="s">
        <v>77</v>
      </c>
      <c r="D152" s="443" t="s">
        <v>98</v>
      </c>
      <c r="E152" s="437">
        <v>7</v>
      </c>
      <c r="F152" s="438" t="s">
        <v>111</v>
      </c>
      <c r="G152" s="439">
        <v>62.3</v>
      </c>
      <c r="H152" s="446" t="str">
        <f t="shared" si="57"/>
        <v>Urijah Otibo, Yuri Zykov, Callum McDonnell, Krish Chander</v>
      </c>
      <c r="I152" s="440" t="str">
        <f t="shared" si="58"/>
        <v>Hillingdon A.C.</v>
      </c>
      <c r="J152" s="440" t="str">
        <f t="shared" si="59"/>
        <v>HJAC</v>
      </c>
      <c r="K152" s="437"/>
      <c r="L152" s="437" t="str">
        <f t="shared" si="60"/>
        <v xml:space="preserve"> </v>
      </c>
      <c r="M152" s="2"/>
      <c r="N152" s="40" t="str">
        <f t="shared" si="56"/>
        <v>M</v>
      </c>
      <c r="O152" s="40" t="str">
        <f t="shared" si="56"/>
        <v>MM</v>
      </c>
      <c r="P152" s="161">
        <f>IF(N152=F146,12)+IF(N152=F147,11)+IF(N152=F148,10)+IF(N152=F149,9)+IF(N152=F150,8)+IF(N152=F151,7)+IF(N152=F152,6)+IF(N152=F153,5)+IF(N152=F154,4)+IF(N152=F155,3)+IF(N152=F156,2)+IF(N152=F157,1)</f>
        <v>8</v>
      </c>
      <c r="Q152" s="161">
        <f>IF(O152=F146,12)+IF(O152=F147,11)+IF(O152=F148,10)+IF(O152=F149,9)+IF(O152=F150,8)+IF(O152=F151,7)+IF(O152=F152,6)+IF(O152=F153,5)+IF(O152=F154,4)+IF(O152=F155,3)+IF(O152=F156,2)+IF(O152=F157,1)</f>
        <v>0</v>
      </c>
      <c r="R152" s="2"/>
      <c r="S152" s="136"/>
      <c r="T152" s="136"/>
      <c r="U152" s="136"/>
      <c r="V152" s="136"/>
      <c r="W152" s="136"/>
      <c r="X152" s="136"/>
      <c r="Y152" s="136">
        <f>P152+Q152</f>
        <v>8</v>
      </c>
      <c r="Z152" s="136"/>
      <c r="AA152" s="136"/>
      <c r="AB152" s="136"/>
      <c r="AC152" s="136"/>
      <c r="AD152" s="136"/>
      <c r="AE152" s="2"/>
      <c r="AF152" s="7"/>
      <c r="BC152" s="50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50"/>
      <c r="BR152" s="50"/>
      <c r="BS152" s="50"/>
      <c r="BT152" s="50"/>
      <c r="BU152" s="50"/>
      <c r="BV152" s="50"/>
      <c r="BW152" s="50"/>
      <c r="BX152" s="61"/>
    </row>
    <row r="153" spans="1:76" ht="30" customHeight="1" x14ac:dyDescent="0.25">
      <c r="A153" s="120" t="s">
        <v>89</v>
      </c>
      <c r="B153" s="40" t="s">
        <v>142</v>
      </c>
      <c r="C153" s="129" t="s">
        <v>77</v>
      </c>
      <c r="D153" s="443" t="s">
        <v>98</v>
      </c>
      <c r="E153" s="437">
        <v>8</v>
      </c>
      <c r="F153" s="438"/>
      <c r="G153" s="441"/>
      <c r="H153" s="446" t="str">
        <f t="shared" si="57"/>
        <v xml:space="preserve"> </v>
      </c>
      <c r="I153" s="440" t="str">
        <f t="shared" si="58"/>
        <v/>
      </c>
      <c r="J153" s="440" t="str">
        <f t="shared" si="59"/>
        <v/>
      </c>
      <c r="K153" s="437"/>
      <c r="L153" s="437" t="str">
        <f t="shared" si="60"/>
        <v>AW</v>
      </c>
      <c r="M153" s="2"/>
      <c r="N153" s="40" t="str">
        <f t="shared" si="56"/>
        <v>R</v>
      </c>
      <c r="O153" s="40" t="str">
        <f t="shared" si="56"/>
        <v>RR</v>
      </c>
      <c r="P153" s="161">
        <f>IF(N153=F146,12)+IF(N153=F147,11)+IF(N153=F148,10)+IF(N153=F149,9)+IF(N153=F150,8)+IF(N153=F151,7)+IF(N153=F152,6)+IF(N153=F153,5)+IF(N153=F154,4)+IF(N153=F155,3)+IF(N153=F156,2)+IF(N153=F157,1)</f>
        <v>11</v>
      </c>
      <c r="Q153" s="161">
        <f>IF(O153=F146,12)+IF(O153=F147,11)+IF(O153=F148,10)+IF(O153=F149,9)+IF(O153=F150,8)+IF(O153=F151,7)+IF(O153=F152,6)+IF(O153=F153,5)+IF(O153=F154,4)+IF(O153=F155,3)+IF(O153=F156,2)+IF(O153=F157,1)</f>
        <v>0</v>
      </c>
      <c r="R153" s="2"/>
      <c r="S153" s="136"/>
      <c r="T153" s="136"/>
      <c r="U153" s="136"/>
      <c r="V153" s="136"/>
      <c r="W153" s="136"/>
      <c r="X153" s="136"/>
      <c r="Y153" s="136"/>
      <c r="Z153" s="136">
        <f>P153+Q153</f>
        <v>11</v>
      </c>
      <c r="AA153" s="136"/>
      <c r="AB153" s="136"/>
      <c r="AC153" s="136"/>
      <c r="AD153" s="136"/>
      <c r="AE153" s="2"/>
      <c r="AF153" s="7"/>
      <c r="BC153" s="50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50"/>
      <c r="BR153" s="50"/>
      <c r="BS153" s="50"/>
      <c r="BT153" s="50"/>
      <c r="BU153" s="50"/>
      <c r="BV153" s="50"/>
      <c r="BW153" s="50"/>
      <c r="BX153" s="61"/>
    </row>
    <row r="154" spans="1:76" ht="30" customHeight="1" x14ac:dyDescent="0.25">
      <c r="A154" s="120" t="s">
        <v>89</v>
      </c>
      <c r="B154" s="161" t="s">
        <v>142</v>
      </c>
      <c r="C154" s="129" t="s">
        <v>77</v>
      </c>
      <c r="D154" s="129" t="s">
        <v>98</v>
      </c>
      <c r="E154" s="8">
        <v>9</v>
      </c>
      <c r="F154" s="144"/>
      <c r="G154" s="145" t="s">
        <v>36</v>
      </c>
      <c r="H154" s="131" t="str">
        <f t="shared" si="57"/>
        <v xml:space="preserve"> </v>
      </c>
      <c r="I154" s="122" t="str">
        <f t="shared" si="58"/>
        <v/>
      </c>
      <c r="J154" s="122" t="str">
        <f t="shared" si="59"/>
        <v/>
      </c>
      <c r="K154" s="8"/>
      <c r="L154" s="8" t="str">
        <f>IF(G154&lt;=CF1121,"AW"," ")</f>
        <v xml:space="preserve"> </v>
      </c>
      <c r="M154" s="2"/>
      <c r="N154" s="161" t="str">
        <f t="shared" ref="N154:O173" si="61">N140</f>
        <v>W</v>
      </c>
      <c r="O154" s="161" t="str">
        <f t="shared" si="61"/>
        <v>WW</v>
      </c>
      <c r="P154" s="161">
        <f>IF(N154=F146,12)+IF(N154=F147,11)+IF(N154=F148,10)+IF(N154=F149,9)+IF(N154=F150,8)+IF(N154=F151,7)+IF(N154=F152,6)+IF(N154=F153,5)+IF(N154=F154,4)+IF(N154=F155,3)+IF(N154=F156,2)+IF(N154=F157,1)</f>
        <v>12</v>
      </c>
      <c r="Q154" s="161">
        <f>IF(O154=F146,12)+IF(O154=F147,11)+IF(O154=F148,10)+IF(O154=F149,9)+IF(O154=F150,8)+IF(O154=F151,7)+IF(O154=F152,6)+IF(O154=F153,5)+IF(O154=F154,4)+IF(O154=F155,3)+IF(O154=F156,2)+IF(O154=F157,1)</f>
        <v>0</v>
      </c>
      <c r="R154" s="2"/>
      <c r="S154" s="136"/>
      <c r="T154" s="136"/>
      <c r="U154" s="136"/>
      <c r="V154" s="136"/>
      <c r="W154" s="136"/>
      <c r="X154" s="136"/>
      <c r="Y154" s="136"/>
      <c r="Z154" s="136"/>
      <c r="AA154" s="136">
        <f>P154+Q154</f>
        <v>12</v>
      </c>
      <c r="AB154" s="136"/>
      <c r="AC154" s="136"/>
      <c r="AD154" s="136"/>
      <c r="AE154" s="2"/>
      <c r="AF154" s="163"/>
      <c r="BC154" s="50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50"/>
      <c r="BR154" s="50"/>
      <c r="BS154" s="50"/>
      <c r="BT154" s="50"/>
      <c r="BU154" s="50"/>
      <c r="BV154" s="50"/>
      <c r="BW154" s="50"/>
      <c r="BX154" s="61"/>
    </row>
    <row r="155" spans="1:76" ht="30" customHeight="1" x14ac:dyDescent="0.25">
      <c r="A155" s="120" t="s">
        <v>89</v>
      </c>
      <c r="B155" s="161" t="s">
        <v>142</v>
      </c>
      <c r="C155" s="129" t="s">
        <v>77</v>
      </c>
      <c r="D155" s="129" t="s">
        <v>98</v>
      </c>
      <c r="E155" s="8">
        <v>10</v>
      </c>
      <c r="F155" s="144"/>
      <c r="G155" s="145" t="s">
        <v>36</v>
      </c>
      <c r="H155" s="131" t="str">
        <f t="shared" si="57"/>
        <v xml:space="preserve"> </v>
      </c>
      <c r="I155" s="122" t="str">
        <f t="shared" si="58"/>
        <v/>
      </c>
      <c r="J155" s="122" t="str">
        <f t="shared" si="59"/>
        <v/>
      </c>
      <c r="K155" s="8"/>
      <c r="L155" s="8" t="str">
        <f>IF(G155&lt;=CF1122,"AW"," ")</f>
        <v xml:space="preserve"> </v>
      </c>
      <c r="M155" s="2"/>
      <c r="N155" s="366" t="str">
        <f t="shared" si="61"/>
        <v>j</v>
      </c>
      <c r="O155" s="366" t="str">
        <f t="shared" si="61"/>
        <v>jj</v>
      </c>
      <c r="P155" s="366">
        <f>IF(N155=F146,12)+IF(N155=F147,11)+IF(N155=F148,10)+IF(N155=F149,9)+IF(N155=F150,8)+IF(N155=F151,7)+IF(N155=F152,6)+IF(N155=F153,5)+IF(N155=F154,4)+IF(N155=F155,3)+IF(N155=F156,2)+IF(N155=F157,1)</f>
        <v>0</v>
      </c>
      <c r="Q155" s="366">
        <f>IF(O155=F146,12)+IF(O155=F147,11)+IF(O155=F148,10)+IF(O155=F149,9)+IF(O155=F150,8)+IF(O155=F151,7)+IF(O155=F152,6)+IF(O155=F153,5)+IF(O155=F154,4)+IF(O155=F155,3)+IF(O155=F156,2)+IF(O155=F157,1)</f>
        <v>0</v>
      </c>
      <c r="R155" s="2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>
        <f>P155+Q155</f>
        <v>0</v>
      </c>
      <c r="AC155" s="136"/>
      <c r="AD155" s="136"/>
      <c r="AE155" s="2"/>
      <c r="AF155" s="163"/>
      <c r="BC155" s="50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50"/>
      <c r="BR155" s="50"/>
      <c r="BS155" s="50"/>
      <c r="BT155" s="50"/>
      <c r="BU155" s="50"/>
      <c r="BV155" s="50"/>
      <c r="BW155" s="50"/>
      <c r="BX155" s="61"/>
    </row>
    <row r="156" spans="1:76" ht="30" customHeight="1" x14ac:dyDescent="0.25">
      <c r="A156" s="120" t="s">
        <v>89</v>
      </c>
      <c r="B156" s="40" t="s">
        <v>142</v>
      </c>
      <c r="C156" s="129" t="s">
        <v>77</v>
      </c>
      <c r="D156" s="129" t="s">
        <v>98</v>
      </c>
      <c r="E156" s="8">
        <v>11</v>
      </c>
      <c r="F156" s="144"/>
      <c r="G156" s="145" t="s">
        <v>36</v>
      </c>
      <c r="H156" s="131" t="str">
        <f t="shared" si="57"/>
        <v xml:space="preserve"> </v>
      </c>
      <c r="I156" s="122" t="str">
        <f t="shared" si="58"/>
        <v/>
      </c>
      <c r="J156" s="122" t="str">
        <f t="shared" si="59"/>
        <v/>
      </c>
      <c r="K156" s="8"/>
      <c r="L156" s="8" t="str">
        <f>IF(G156&lt;=CF1123,"AW"," ")</f>
        <v xml:space="preserve"> </v>
      </c>
      <c r="M156" s="2"/>
      <c r="N156" s="366" t="str">
        <f t="shared" si="61"/>
        <v>p</v>
      </c>
      <c r="O156" s="366" t="str">
        <f t="shared" si="61"/>
        <v>pp</v>
      </c>
      <c r="P156" s="366">
        <f>IF(N156=F146,12)+IF(N156=F147,11)+IF(N156=F148,10)+IF(N156=F149,9)+IF(N156=F150,8)+IF(N156=F151,7)+IF(N156=F152,6)+IF(N156=F153,5)+IF(N156=F154,4)+IF(N156=F155,3)+IF(N156=F156,2)+IF(N156=F157,1)</f>
        <v>0</v>
      </c>
      <c r="Q156" s="366">
        <f>IF(O156=F146,12)+IF(O156=F147,11)+IF(O156=F148,10)+IF(O156=F149,9)+IF(O156=F150,8)+IF(O156=F151,7)+IF(O156=F152,6)+IF(O156=F153,5)+IF(O156=F154,4)+IF(O156=F155,3)+IF(O156=F156,2)+IF(O156=F157,1)</f>
        <v>0</v>
      </c>
      <c r="R156" s="2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>
        <f>P156+Q156</f>
        <v>0</v>
      </c>
      <c r="AD156" s="136"/>
      <c r="AE156" s="2"/>
      <c r="AF156" s="7"/>
      <c r="BC156" s="50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50"/>
      <c r="BR156" s="50"/>
      <c r="BS156" s="50"/>
      <c r="BT156" s="50"/>
      <c r="BU156" s="50"/>
      <c r="BV156" s="50"/>
      <c r="BW156" s="50"/>
      <c r="BX156" s="61"/>
    </row>
    <row r="157" spans="1:76" ht="30" customHeight="1" x14ac:dyDescent="0.25">
      <c r="A157" s="120" t="s">
        <v>89</v>
      </c>
      <c r="B157" s="40" t="s">
        <v>142</v>
      </c>
      <c r="C157" s="129" t="s">
        <v>77</v>
      </c>
      <c r="D157" s="129" t="s">
        <v>98</v>
      </c>
      <c r="E157" s="8">
        <v>12</v>
      </c>
      <c r="F157" s="144"/>
      <c r="G157" s="145" t="s">
        <v>36</v>
      </c>
      <c r="H157" s="131" t="str">
        <f t="shared" si="57"/>
        <v xml:space="preserve"> </v>
      </c>
      <c r="I157" s="122" t="str">
        <f t="shared" si="58"/>
        <v/>
      </c>
      <c r="J157" s="122" t="str">
        <f t="shared" si="59"/>
        <v/>
      </c>
      <c r="K157" s="8"/>
      <c r="L157" s="8" t="str">
        <f>IF(G157&lt;=CF1124,"AW"," ")</f>
        <v xml:space="preserve"> </v>
      </c>
      <c r="M157" s="2"/>
      <c r="N157" s="366" t="str">
        <f t="shared" si="61"/>
        <v>z</v>
      </c>
      <c r="O157" s="366" t="str">
        <f t="shared" si="61"/>
        <v>zz</v>
      </c>
      <c r="P157" s="366">
        <f>IF(N157=F146,12)+IF(N157=F147,11)+IF(N157=F148,10)+IF(N157=F149,9)+IF(N157=F150,8)+IF(N157=F151,7)+IF(N157=F152,6)+IF(N157=F153,5)+IF(N157=F154,4)+IF(N157=F155,3)+IF(N157=F156,2)+IF(N157=F157,1)</f>
        <v>0</v>
      </c>
      <c r="Q157" s="366">
        <f>IF(O157=F146,12)+IF(O157=F147,11)+IF(O157=F148,10)+IF(O157=F149,9)+IF(O157=F150,8)+IF(O157=F151,7)+IF(O157=F152,6)+IF(O157=F153,5)+IF(O157=F154,4)+IF(O157=F155,3)+IF(O157=F156,2)+IF(O157=F157,1)</f>
        <v>0</v>
      </c>
      <c r="R157" s="2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>
        <f>P157+Q157</f>
        <v>0</v>
      </c>
      <c r="AE157" s="2"/>
      <c r="AF157" s="7"/>
      <c r="BC157" s="50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50"/>
      <c r="BR157" s="50"/>
      <c r="BS157" s="50"/>
      <c r="BT157" s="50"/>
      <c r="BU157" s="50"/>
      <c r="BV157" s="50"/>
      <c r="BW157" s="50"/>
      <c r="BX157" s="61"/>
    </row>
    <row r="158" spans="1:76" ht="20.100000000000001" customHeight="1" x14ac:dyDescent="0.25">
      <c r="A158" s="120" t="s">
        <v>89</v>
      </c>
      <c r="B158" s="40" t="s">
        <v>142</v>
      </c>
      <c r="C158" s="40"/>
      <c r="D158" s="40"/>
      <c r="E158" s="473" t="s">
        <v>36</v>
      </c>
      <c r="F158" s="473"/>
      <c r="G158" s="473"/>
      <c r="H158" s="473"/>
      <c r="I158" s="473"/>
      <c r="J158" s="473"/>
      <c r="K158" s="473"/>
      <c r="L158" s="473"/>
      <c r="M158" s="2"/>
      <c r="N158" s="40" t="str">
        <f t="shared" si="61"/>
        <v>,</v>
      </c>
      <c r="O158" s="40" t="str">
        <f t="shared" si="61"/>
        <v>,</v>
      </c>
      <c r="P158" s="40"/>
      <c r="Q158" s="40"/>
      <c r="R158" s="2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2"/>
      <c r="AF158" s="7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1:76" ht="20.100000000000001" customHeight="1" x14ac:dyDescent="0.25">
      <c r="A159" s="120" t="s">
        <v>89</v>
      </c>
      <c r="B159" s="40" t="s">
        <v>142</v>
      </c>
      <c r="C159" s="129" t="s">
        <v>99</v>
      </c>
      <c r="D159" s="443" t="s">
        <v>901</v>
      </c>
      <c r="E159" s="474" t="s">
        <v>179</v>
      </c>
      <c r="F159" s="474"/>
      <c r="G159" s="474"/>
      <c r="H159" s="474" t="s">
        <v>53</v>
      </c>
      <c r="I159" s="442" t="s">
        <v>92</v>
      </c>
      <c r="J159" s="442"/>
      <c r="K159" s="475">
        <f>'MATCH DETAILS'!K10</f>
        <v>5.56</v>
      </c>
      <c r="L159" s="475"/>
      <c r="M159" s="124"/>
      <c r="N159" s="40" t="str">
        <f t="shared" si="61"/>
        <v>,</v>
      </c>
      <c r="O159" s="40" t="str">
        <f t="shared" si="61"/>
        <v>,</v>
      </c>
      <c r="P159" s="40"/>
      <c r="Q159" s="40"/>
      <c r="R159" s="2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76" ht="20.100000000000001" customHeight="1" x14ac:dyDescent="0.25">
      <c r="A160" s="120" t="s">
        <v>89</v>
      </c>
      <c r="B160" s="40" t="s">
        <v>142</v>
      </c>
      <c r="C160" s="129" t="s">
        <v>99</v>
      </c>
      <c r="D160" s="443" t="s">
        <v>0</v>
      </c>
      <c r="E160" s="437">
        <v>1</v>
      </c>
      <c r="F160" s="438" t="s">
        <v>142</v>
      </c>
      <c r="G160" s="441">
        <v>4.28</v>
      </c>
      <c r="H160" s="440" t="str">
        <f t="shared" ref="H160:H171" si="62">IF(F160=0," ",VLOOKUP(F160,$AG$1140:$AI$1163,3,FALSE))</f>
        <v>Jack Britton</v>
      </c>
      <c r="I160" s="440" t="str">
        <f t="shared" ref="I160:I171" si="63">IF(F160=0,"",VLOOKUP(F160,$BB$1114:$BD$1137,3,FALSE))</f>
        <v>Maidenhead A.C.</v>
      </c>
      <c r="J160" s="440" t="str">
        <f t="shared" ref="J160:J171" si="64">IF(F160=0,"",VLOOKUP(F160,$BB$1114:$BE$1137,4,FALSE))</f>
        <v>MAC</v>
      </c>
      <c r="K160" s="437" t="str">
        <f t="shared" ref="K160:K171" si="65">IF(G160="","",IF($DC$1124="T"," ",IF($DC$1124="F",IF(G160&gt;=$CS$1124,"G1",IF(G160&gt;=$CV$1124,"G2",IF(G160&gt;=$CY$1124,"G3",IF(G160&gt;=$DB$1124,"G4","")))))))</f>
        <v>G4</v>
      </c>
      <c r="L160" s="437" t="str">
        <f t="shared" ref="L160:L167" si="66">IF(G160&gt;=CB1115,"AW"," ")</f>
        <v>AW</v>
      </c>
      <c r="M160" s="2"/>
      <c r="N160" s="40" t="str">
        <f t="shared" si="61"/>
        <v>A</v>
      </c>
      <c r="O160" s="40" t="str">
        <f t="shared" si="61"/>
        <v>AA</v>
      </c>
      <c r="P160" s="161">
        <f>IF(N160=F160,12)+IF(N160=F161,11)+IF(N160=F162,10)+IF(N160=F163,9)+IF(N160=F164,8)+IF(N160=F165,7)+IF(N160=F166,6)+IF(N160=F167,5)+IF(N160=F168,4)+IF(N160=F169,3)+IF(N160=F170,2)+IF(N160=F171,1)</f>
        <v>9</v>
      </c>
      <c r="Q160" s="161">
        <f>IF(O160=F160,12)+IF(O160=F161,11)+IF(O160=F162,10)+IF(O160=F163,9)+IF(O160=F164,8)+IF(O160=F165,7)+IF(O160=F166,6)+IF(O160=F167,5)+IF(O160=F168,4)+IF(O160=F169,3)+IF(O160=F170,2)+IF(O160=F171,1)</f>
        <v>0</v>
      </c>
      <c r="R160" s="2"/>
      <c r="S160" s="136">
        <f>P160+Q160</f>
        <v>9</v>
      </c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5"/>
      <c r="AF160" s="20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</row>
    <row r="161" spans="1:75" ht="20.100000000000001" customHeight="1" x14ac:dyDescent="0.25">
      <c r="A161" s="120" t="s">
        <v>89</v>
      </c>
      <c r="B161" s="40" t="s">
        <v>142</v>
      </c>
      <c r="C161" s="129" t="s">
        <v>99</v>
      </c>
      <c r="D161" s="443" t="s">
        <v>0</v>
      </c>
      <c r="E161" s="437">
        <v>2</v>
      </c>
      <c r="F161" s="438" t="s">
        <v>143</v>
      </c>
      <c r="G161" s="441">
        <v>4.25</v>
      </c>
      <c r="H161" s="440" t="str">
        <f t="shared" si="62"/>
        <v>Reuben Jones</v>
      </c>
      <c r="I161" s="440" t="str">
        <f t="shared" si="63"/>
        <v>Reading A.C.</v>
      </c>
      <c r="J161" s="440" t="str">
        <f t="shared" si="64"/>
        <v>RAC</v>
      </c>
      <c r="K161" s="437" t="str">
        <f t="shared" si="65"/>
        <v>G4</v>
      </c>
      <c r="L161" s="437" t="str">
        <f t="shared" si="66"/>
        <v>AW</v>
      </c>
      <c r="M161" s="2"/>
      <c r="N161" s="40" t="str">
        <f t="shared" si="61"/>
        <v>S</v>
      </c>
      <c r="O161" s="40" t="str">
        <f t="shared" si="61"/>
        <v>SS</v>
      </c>
      <c r="P161" s="161">
        <f>IF(N161=F160,12)+IF(N161=F161,11)+IF(N161=F162,10)+IF(N161=F163,9)+IF(N161=F164,8)+IF(N161=F165,7)+IF(N161=F166,6)+IF(N161=F167,5)+IF(N161=F168,4)+IF(N161=F169,3)+IF(N161=F170,2)+IF(N161=F171,1)</f>
        <v>5</v>
      </c>
      <c r="Q161" s="161">
        <f>IF(O161=F160,12)+IF(O161=F161,11)+IF(O161=F162,10)+IF(O161=F163,9)+IF(O161=F164,8)+IF(O161=F165,7)+IF(O161=F166,6)+IF(O161=F167,5)+IF(O161=F168,4)+IF(O161=F169,3)+IF(O161=F170,2)+IF(O161=F171,1)</f>
        <v>0</v>
      </c>
      <c r="R161" s="2"/>
      <c r="S161" s="136"/>
      <c r="T161" s="136">
        <f>P161+Q161</f>
        <v>5</v>
      </c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2"/>
      <c r="AF161" s="7"/>
      <c r="AG161" s="5"/>
      <c r="AH161" s="5"/>
      <c r="AI161" s="7"/>
      <c r="AJ161" s="20"/>
      <c r="AK161" s="20"/>
      <c r="AL161" s="7"/>
      <c r="AM161" s="20"/>
      <c r="AN161" s="20"/>
      <c r="AO161" s="7"/>
      <c r="AP161" s="20"/>
      <c r="AQ161" s="20"/>
      <c r="AR161" s="7"/>
      <c r="AS161" s="20"/>
      <c r="AT161" s="20"/>
      <c r="AU161" s="7"/>
      <c r="AV161" s="7"/>
      <c r="AW161" s="7"/>
      <c r="AX161" s="7"/>
      <c r="AY161" s="7"/>
      <c r="AZ161" s="7"/>
      <c r="BA161" s="7"/>
      <c r="BB161" s="20"/>
      <c r="BC161" s="20"/>
      <c r="BD161" s="7"/>
      <c r="BE161" s="20"/>
      <c r="BF161" s="20"/>
      <c r="BG161" s="7"/>
      <c r="BH161" s="20"/>
      <c r="BI161" s="20"/>
      <c r="BJ161" s="20"/>
      <c r="BK161" s="20"/>
      <c r="BL161" s="20"/>
      <c r="BM161" s="20"/>
      <c r="BN161" s="20"/>
      <c r="BO161" s="20"/>
      <c r="BP161" s="20"/>
      <c r="BQ161" s="50"/>
      <c r="BR161" s="60"/>
      <c r="BS161" s="50"/>
      <c r="BT161" s="60"/>
      <c r="BU161" s="50"/>
      <c r="BV161" s="60"/>
      <c r="BW161" s="50"/>
    </row>
    <row r="162" spans="1:75" ht="20.100000000000001" customHeight="1" x14ac:dyDescent="0.25">
      <c r="A162" s="120" t="s">
        <v>89</v>
      </c>
      <c r="B162" s="40" t="s">
        <v>142</v>
      </c>
      <c r="C162" s="129" t="s">
        <v>99</v>
      </c>
      <c r="D162" s="443" t="s">
        <v>0</v>
      </c>
      <c r="E162" s="437">
        <v>3</v>
      </c>
      <c r="F162" s="438" t="s">
        <v>146</v>
      </c>
      <c r="G162" s="441">
        <v>4.24</v>
      </c>
      <c r="H162" s="440" t="str">
        <f t="shared" si="62"/>
        <v>Kai Norbron</v>
      </c>
      <c r="I162" s="440" t="str">
        <f t="shared" si="63"/>
        <v>Windsor, Slough, Eton and Hounslow A.C.</v>
      </c>
      <c r="J162" s="440" t="str">
        <f t="shared" si="64"/>
        <v>WSEH</v>
      </c>
      <c r="K162" s="437" t="str">
        <f t="shared" si="65"/>
        <v>G4</v>
      </c>
      <c r="L162" s="437" t="str">
        <f t="shared" si="66"/>
        <v>AW</v>
      </c>
      <c r="M162" s="2"/>
      <c r="N162" s="40" t="str">
        <f t="shared" si="61"/>
        <v>B</v>
      </c>
      <c r="O162" s="40" t="str">
        <f t="shared" si="61"/>
        <v>BB</v>
      </c>
      <c r="P162" s="161">
        <f>IF(N162=F160,12)+IF(N162=F161,11)+IF(N162=F162,10)+IF(N162=F163,9)+IF(N162=F164,8)+IF(N162=F165,7)+IF(N162=F166,6)+IF(N162=F167,5)+IF(N162=F168,4)+IF(N162=F169,3)+IF(N162=F170,2)+IF(N162=F171,1)</f>
        <v>7</v>
      </c>
      <c r="Q162" s="161">
        <f>IF(O162=F160,12)+IF(O162=F161,11)+IF(O162=F162,10)+IF(O162=F163,9)+IF(O162=F164,8)+IF(O162=F165,7)+IF(O162=F166,6)+IF(O162=F167,5)+IF(O162=F168,4)+IF(O162=F169,3)+IF(O162=F170,2)+IF(O162=F171,1)</f>
        <v>0</v>
      </c>
      <c r="R162" s="2"/>
      <c r="S162" s="136"/>
      <c r="T162" s="136"/>
      <c r="U162" s="136">
        <f>P162+Q162</f>
        <v>7</v>
      </c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2"/>
      <c r="AF162" s="7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50"/>
      <c r="BR162" s="50"/>
      <c r="BS162" s="50"/>
      <c r="BT162" s="50"/>
      <c r="BU162" s="50"/>
      <c r="BV162" s="50"/>
      <c r="BW162" s="50"/>
    </row>
    <row r="163" spans="1:75" ht="20.100000000000001" customHeight="1" x14ac:dyDescent="0.25">
      <c r="A163" s="120" t="s">
        <v>89</v>
      </c>
      <c r="B163" s="40" t="s">
        <v>142</v>
      </c>
      <c r="C163" s="129" t="s">
        <v>99</v>
      </c>
      <c r="D163" s="443" t="s">
        <v>0</v>
      </c>
      <c r="E163" s="437">
        <v>4</v>
      </c>
      <c r="F163" s="438" t="s">
        <v>0</v>
      </c>
      <c r="G163" s="441">
        <v>4.12</v>
      </c>
      <c r="H163" s="440" t="str">
        <f t="shared" si="62"/>
        <v>Archie Ellis</v>
      </c>
      <c r="I163" s="440" t="str">
        <f t="shared" si="63"/>
        <v>Aldershot, Farnham and District A.C.</v>
      </c>
      <c r="J163" s="440" t="str">
        <f t="shared" si="64"/>
        <v>AFD</v>
      </c>
      <c r="K163" s="437" t="str">
        <f t="shared" si="65"/>
        <v/>
      </c>
      <c r="L163" s="437" t="str">
        <f t="shared" si="66"/>
        <v>AW</v>
      </c>
      <c r="M163" s="2"/>
      <c r="N163" s="40" t="str">
        <f t="shared" si="61"/>
        <v>C</v>
      </c>
      <c r="O163" s="40" t="str">
        <f t="shared" si="61"/>
        <v>CC</v>
      </c>
      <c r="P163" s="161">
        <f>IF(N163=F160,12)+IF(N163=F161,11)+IF(N163=F162,10)+IF(N163=F163,9)+IF(N163=F164,8)+IF(N163=F165,7)+IF(N163=F166,6)+IF(N163=F167,5)+IF(N163=F168,4)+IF(N163=F169,3)+IF(N163=F170,2)+IF(N163=F171,1)</f>
        <v>0</v>
      </c>
      <c r="Q163" s="161">
        <f>IF(O163=F160,12)+IF(O163=F161,11)+IF(O163=F162,10)+IF(O163=F163,9)+IF(O163=F164,8)+IF(O163=F165,7)+IF(O163=F166,6)+IF(O163=F167,5)+IF(O163=F168,4)+IF(O163=F169,3)+IF(O163=F170,2)+IF(O163=F171,1)</f>
        <v>8</v>
      </c>
      <c r="R163" s="2"/>
      <c r="S163" s="136"/>
      <c r="T163" s="136"/>
      <c r="U163" s="136"/>
      <c r="V163" s="136">
        <f>P163+Q163</f>
        <v>8</v>
      </c>
      <c r="W163" s="136"/>
      <c r="X163" s="136"/>
      <c r="Y163" s="136"/>
      <c r="Z163" s="136"/>
      <c r="AA163" s="136"/>
      <c r="AB163" s="136"/>
      <c r="AC163" s="136"/>
      <c r="AD163" s="136"/>
      <c r="AE163" s="2"/>
      <c r="AF163" s="7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50"/>
      <c r="BR163" s="50"/>
      <c r="BS163" s="50"/>
      <c r="BT163" s="50"/>
      <c r="BU163" s="50"/>
      <c r="BV163" s="50"/>
      <c r="BW163" s="50"/>
    </row>
    <row r="164" spans="1:75" ht="20.100000000000001" customHeight="1" x14ac:dyDescent="0.25">
      <c r="A164" s="120" t="s">
        <v>89</v>
      </c>
      <c r="B164" s="40" t="s">
        <v>142</v>
      </c>
      <c r="C164" s="129" t="s">
        <v>99</v>
      </c>
      <c r="D164" s="443" t="s">
        <v>0</v>
      </c>
      <c r="E164" s="437">
        <v>5</v>
      </c>
      <c r="F164" s="438" t="s">
        <v>112</v>
      </c>
      <c r="G164" s="441">
        <v>4.12</v>
      </c>
      <c r="H164" s="440" t="str">
        <f t="shared" si="62"/>
        <v>Nathan Gibson</v>
      </c>
      <c r="I164" s="440" t="str">
        <f t="shared" si="63"/>
        <v>Camberley and District A.C.</v>
      </c>
      <c r="J164" s="440" t="str">
        <f t="shared" si="64"/>
        <v>CDAC</v>
      </c>
      <c r="K164" s="437" t="str">
        <f t="shared" si="65"/>
        <v/>
      </c>
      <c r="L164" s="437" t="str">
        <f t="shared" si="66"/>
        <v>AW</v>
      </c>
      <c r="M164" s="2"/>
      <c r="N164" s="40" t="str">
        <f t="shared" si="61"/>
        <v>G</v>
      </c>
      <c r="O164" s="40" t="str">
        <f t="shared" si="61"/>
        <v>GG</v>
      </c>
      <c r="P164" s="161">
        <f>IF(N164=F160,12)+IF(N164=F161,11)+IF(N164=F162,10)+IF(N164=F163,9)+IF(N164=F164,8)+IF(N164=F165,7)+IF(N164=F166,6)+IF(N164=F167,5)+IF(N164=F168,4)+IF(N164=F169,3)+IF(N164=F170,2)+IF(N164=F171,1)</f>
        <v>4</v>
      </c>
      <c r="Q164" s="161">
        <f>IF(O164=F160,12)+IF(O164=F161,11)+IF(O164=F162,10)+IF(O164=F163,9)+IF(O164=F164,8)+IF(O164=F165,7)+IF(O164=F166,6)+IF(O164=F167,5)+IF(O164=F168,4)+IF(O164=F169,3)+IF(O164=F170,2)+IF(O164=F171,1)</f>
        <v>0</v>
      </c>
      <c r="R164" s="2"/>
      <c r="S164" s="136"/>
      <c r="T164" s="136"/>
      <c r="U164" s="136"/>
      <c r="V164" s="136"/>
      <c r="W164" s="136">
        <f>P164+Q164</f>
        <v>4</v>
      </c>
      <c r="X164" s="136"/>
      <c r="Y164" s="136"/>
      <c r="Z164" s="136"/>
      <c r="AA164" s="136"/>
      <c r="AB164" s="136"/>
      <c r="AC164" s="136"/>
      <c r="AD164" s="136"/>
      <c r="AE164" s="2"/>
      <c r="AF164" s="7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50"/>
      <c r="BR164" s="50"/>
      <c r="BS164" s="50"/>
      <c r="BT164" s="50"/>
      <c r="BU164" s="50"/>
      <c r="BV164" s="50"/>
      <c r="BW164" s="50"/>
    </row>
    <row r="165" spans="1:75" ht="20.100000000000001" customHeight="1" x14ac:dyDescent="0.25">
      <c r="A165" s="120" t="s">
        <v>89</v>
      </c>
      <c r="B165" s="40" t="s">
        <v>142</v>
      </c>
      <c r="C165" s="129" t="s">
        <v>99</v>
      </c>
      <c r="D165" s="443" t="s">
        <v>0</v>
      </c>
      <c r="E165" s="437">
        <v>6</v>
      </c>
      <c r="F165" s="438" t="s">
        <v>1</v>
      </c>
      <c r="G165" s="441">
        <v>4.05</v>
      </c>
      <c r="H165" s="440" t="str">
        <f t="shared" si="62"/>
        <v>Kahlon Nneke</v>
      </c>
      <c r="I165" s="440" t="str">
        <f t="shared" si="63"/>
        <v>Bracknell A.C.</v>
      </c>
      <c r="J165" s="440" t="str">
        <f t="shared" si="64"/>
        <v>BAC</v>
      </c>
      <c r="K165" s="437" t="str">
        <f t="shared" si="65"/>
        <v/>
      </c>
      <c r="L165" s="437" t="str">
        <f t="shared" si="66"/>
        <v>AW</v>
      </c>
      <c r="M165" s="2"/>
      <c r="N165" s="40" t="str">
        <f t="shared" si="61"/>
        <v>H</v>
      </c>
      <c r="O165" s="40" t="str">
        <f t="shared" si="61"/>
        <v>HH</v>
      </c>
      <c r="P165" s="161">
        <f>IF(N165=F160,12)+IF(N165=F161,11)+IF(N165=F162,10)+IF(N165=F163,9)+IF(N165=F164,8)+IF(N165=F165,7)+IF(N165=F166,6)+IF(N165=F167,5)+IF(N165=F168,4)+IF(N165=F169,3)+IF(N165=F170,2)+IF(N165=F171,1)</f>
        <v>6</v>
      </c>
      <c r="Q165" s="161">
        <f>IF(O165=F160,12)+IF(O165=F161,11)+IF(O165=F162,10)+IF(O165=F163,9)+IF(O165=F164,8)+IF(O165=F165,7)+IF(O165=F166,6)+IF(O165=F167,5)+IF(O165=F168,4)+IF(O165=F169,3)+IF(O165=F170,2)+IF(O165=F171,1)</f>
        <v>0</v>
      </c>
      <c r="R165" s="2"/>
      <c r="S165" s="136"/>
      <c r="T165" s="136"/>
      <c r="U165" s="136"/>
      <c r="V165" s="136"/>
      <c r="W165" s="136"/>
      <c r="X165" s="136">
        <f>P165+Q165</f>
        <v>6</v>
      </c>
      <c r="Y165" s="136"/>
      <c r="Z165" s="136"/>
      <c r="AA165" s="136"/>
      <c r="AB165" s="136"/>
      <c r="AC165" s="136"/>
      <c r="AD165" s="136"/>
      <c r="AE165" s="2"/>
      <c r="AF165" s="7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50"/>
      <c r="BR165" s="50"/>
      <c r="BS165" s="50"/>
      <c r="BT165" s="50"/>
      <c r="BU165" s="50"/>
      <c r="BV165" s="50"/>
      <c r="BW165" s="50"/>
    </row>
    <row r="166" spans="1:75" ht="20.100000000000001" customHeight="1" x14ac:dyDescent="0.25">
      <c r="A166" s="120" t="s">
        <v>89</v>
      </c>
      <c r="B166" s="40" t="s">
        <v>142</v>
      </c>
      <c r="C166" s="129" t="s">
        <v>99</v>
      </c>
      <c r="D166" s="443" t="s">
        <v>0</v>
      </c>
      <c r="E166" s="437">
        <v>7</v>
      </c>
      <c r="F166" s="438" t="s">
        <v>111</v>
      </c>
      <c r="G166" s="441">
        <v>4</v>
      </c>
      <c r="H166" s="440" t="str">
        <f t="shared" si="62"/>
        <v>Yuri Zykov</v>
      </c>
      <c r="I166" s="440" t="str">
        <f t="shared" si="63"/>
        <v>Hillingdon A.C.</v>
      </c>
      <c r="J166" s="440" t="str">
        <f t="shared" si="64"/>
        <v>HJAC</v>
      </c>
      <c r="K166" s="437" t="str">
        <f t="shared" si="65"/>
        <v/>
      </c>
      <c r="L166" s="437" t="str">
        <f t="shared" si="66"/>
        <v>AW</v>
      </c>
      <c r="M166" s="2"/>
      <c r="N166" s="40" t="str">
        <f t="shared" si="61"/>
        <v>M</v>
      </c>
      <c r="O166" s="40" t="str">
        <f t="shared" si="61"/>
        <v>MM</v>
      </c>
      <c r="P166" s="161">
        <f>IF(N166=F160,12)+IF(N166=F161,11)+IF(N166=F162,10)+IF(N166=F163,9)+IF(N166=F164,8)+IF(N166=F165,7)+IF(N166=F166,6)+IF(N166=F167,5)+IF(N166=F168,4)+IF(N166=F169,3)+IF(N166=F170,2)+IF(N166=F171,1)</f>
        <v>12</v>
      </c>
      <c r="Q166" s="161">
        <f>IF(O166=F160,12)+IF(O166=F161,11)+IF(O166=F162,10)+IF(O166=F163,9)+IF(O166=F164,8)+IF(O166=F165,7)+IF(O166=F166,6)+IF(O166=F167,5)+IF(O166=F168,4)+IF(O166=F169,3)+IF(O166=F170,2)+IF(O166=F171,1)</f>
        <v>0</v>
      </c>
      <c r="R166" s="2"/>
      <c r="S166" s="136"/>
      <c r="T166" s="136"/>
      <c r="U166" s="136"/>
      <c r="V166" s="136"/>
      <c r="W166" s="136"/>
      <c r="X166" s="136"/>
      <c r="Y166" s="136">
        <f>P166+Q166</f>
        <v>12</v>
      </c>
      <c r="Z166" s="136"/>
      <c r="AA166" s="136"/>
      <c r="AB166" s="136"/>
      <c r="AC166" s="136"/>
      <c r="AD166" s="136"/>
      <c r="AE166" s="2"/>
      <c r="AF166" s="7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50"/>
      <c r="BR166" s="50"/>
      <c r="BS166" s="50"/>
      <c r="BT166" s="50"/>
      <c r="BU166" s="50"/>
      <c r="BV166" s="50"/>
      <c r="BW166" s="50"/>
    </row>
    <row r="167" spans="1:75" ht="20.100000000000001" customHeight="1" x14ac:dyDescent="0.25">
      <c r="A167" s="120" t="s">
        <v>89</v>
      </c>
      <c r="B167" s="40" t="s">
        <v>142</v>
      </c>
      <c r="C167" s="129" t="s">
        <v>99</v>
      </c>
      <c r="D167" s="443" t="s">
        <v>0</v>
      </c>
      <c r="E167" s="437">
        <v>8</v>
      </c>
      <c r="F167" s="438" t="s">
        <v>140</v>
      </c>
      <c r="G167" s="441">
        <v>3.76</v>
      </c>
      <c r="H167" s="440" t="str">
        <f t="shared" si="62"/>
        <v>Sam Jarrett</v>
      </c>
      <c r="I167" s="440" t="str">
        <f t="shared" si="63"/>
        <v>Basingstoke and Mid Hants A.C.</v>
      </c>
      <c r="J167" s="440" t="str">
        <f t="shared" si="64"/>
        <v>BMH</v>
      </c>
      <c r="K167" s="437" t="str">
        <f t="shared" si="65"/>
        <v/>
      </c>
      <c r="L167" s="437" t="str">
        <f t="shared" si="66"/>
        <v xml:space="preserve"> </v>
      </c>
      <c r="M167" s="2"/>
      <c r="N167" s="40" t="str">
        <f t="shared" si="61"/>
        <v>R</v>
      </c>
      <c r="O167" s="40" t="str">
        <f t="shared" si="61"/>
        <v>RR</v>
      </c>
      <c r="P167" s="161">
        <f>IF(N167=F160,12)+IF(N167=F161,11)+IF(N167=F162,10)+IF(N167=F163,9)+IF(N167=F164,8)+IF(N167=F165,7)+IF(N167=F166,6)+IF(N167=F167,5)+IF(N167=F168,4)+IF(N167=F169,3)+IF(N167=F170,2)+IF(N167=F171,1)</f>
        <v>11</v>
      </c>
      <c r="Q167" s="161">
        <f>IF(O167=F160,12)+IF(O167=F161,11)+IF(O167=F162,10)+IF(O167=F163,9)+IF(O167=F164,8)+IF(O167=F165,7)+IF(O167=F166,6)+IF(O167=F167,5)+IF(O167=F168,4)+IF(O167=F169,3)+IF(O167=F170,2)+IF(O167=F171,1)</f>
        <v>0</v>
      </c>
      <c r="R167" s="2"/>
      <c r="S167" s="136"/>
      <c r="T167" s="136"/>
      <c r="U167" s="136"/>
      <c r="V167" s="136"/>
      <c r="W167" s="136"/>
      <c r="X167" s="136"/>
      <c r="Y167" s="136"/>
      <c r="Z167" s="136">
        <f>P167+Q167</f>
        <v>11</v>
      </c>
      <c r="AA167" s="136"/>
      <c r="AB167" s="136"/>
      <c r="AC167" s="136"/>
      <c r="AD167" s="136"/>
      <c r="AE167" s="2"/>
      <c r="AF167" s="7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50"/>
      <c r="BR167" s="50"/>
      <c r="BS167" s="50"/>
      <c r="BT167" s="50"/>
      <c r="BU167" s="50"/>
      <c r="BV167" s="50"/>
      <c r="BW167" s="50"/>
    </row>
    <row r="168" spans="1:75" ht="20.100000000000001" customHeight="1" x14ac:dyDescent="0.25">
      <c r="A168" s="120" t="s">
        <v>89</v>
      </c>
      <c r="B168" s="161" t="s">
        <v>142</v>
      </c>
      <c r="C168" s="129" t="s">
        <v>99</v>
      </c>
      <c r="D168" s="443" t="s">
        <v>0</v>
      </c>
      <c r="E168" s="437">
        <v>9</v>
      </c>
      <c r="F168" s="438" t="s">
        <v>55</v>
      </c>
      <c r="G168" s="441">
        <v>3.66</v>
      </c>
      <c r="H168" s="440" t="str">
        <f t="shared" si="62"/>
        <v>Harrison Dabiri</v>
      </c>
      <c r="I168" s="440" t="str">
        <f t="shared" si="63"/>
        <v>Guildford and Godalming A.C.</v>
      </c>
      <c r="J168" s="440" t="str">
        <f t="shared" si="64"/>
        <v>GGAC</v>
      </c>
      <c r="K168" s="437" t="str">
        <f t="shared" si="65"/>
        <v/>
      </c>
      <c r="L168" s="437" t="str">
        <f>IF(G168&gt;=CB1121,"AW"," ")</f>
        <v xml:space="preserve"> </v>
      </c>
      <c r="M168" s="2"/>
      <c r="N168" s="161" t="str">
        <f t="shared" si="61"/>
        <v>W</v>
      </c>
      <c r="O168" s="161" t="str">
        <f t="shared" si="61"/>
        <v>WW</v>
      </c>
      <c r="P168" s="161">
        <f>IF(N168=F160,12)+IF(N168=F161,11)+IF(N168=F162,10)+IF(N168=F163,9)+IF(N168=F164,8)+IF(N168=F165,7)+IF(N168=F166,6)+IF(N168=F167,5)+IF(N168=F168,4)+IF(N168=F169,3)+IF(N168=F170,2)+IF(N168=F171,1)</f>
        <v>0</v>
      </c>
      <c r="Q168" s="161">
        <f>IF(O168=F160,12)+IF(O168=F161,11)+IF(O168=F162,10)+IF(O168=F163,9)+IF(O168=F164,8)+IF(O168=F165,7)+IF(O168=F166,6)+IF(O168=F167,5)+IF(O168=F168,4)+IF(O168=F169,3)+IF(O168=F170,2)+IF(O168=F171,1)</f>
        <v>10</v>
      </c>
      <c r="R168" s="2"/>
      <c r="S168" s="136"/>
      <c r="T168" s="136"/>
      <c r="U168" s="136"/>
      <c r="V168" s="136"/>
      <c r="W168" s="136"/>
      <c r="X168" s="136"/>
      <c r="Y168" s="136"/>
      <c r="Z168" s="136"/>
      <c r="AA168" s="136">
        <f>P168+Q168</f>
        <v>10</v>
      </c>
      <c r="AB168" s="136"/>
      <c r="AC168" s="136"/>
      <c r="AD168" s="136"/>
      <c r="AE168" s="2"/>
      <c r="AF168" s="163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50"/>
      <c r="BR168" s="50"/>
      <c r="BS168" s="50"/>
      <c r="BT168" s="50"/>
      <c r="BU168" s="50"/>
      <c r="BV168" s="50"/>
      <c r="BW168" s="50"/>
    </row>
    <row r="169" spans="1:75" ht="20.100000000000001" customHeight="1" x14ac:dyDescent="0.25">
      <c r="A169" s="120" t="s">
        <v>89</v>
      </c>
      <c r="B169" s="161" t="s">
        <v>142</v>
      </c>
      <c r="C169" s="129" t="s">
        <v>99</v>
      </c>
      <c r="D169" s="443" t="s">
        <v>0</v>
      </c>
      <c r="E169" s="437">
        <v>10</v>
      </c>
      <c r="F169" s="438"/>
      <c r="G169" s="441"/>
      <c r="H169" s="440" t="str">
        <f t="shared" si="62"/>
        <v xml:space="preserve"> </v>
      </c>
      <c r="I169" s="440" t="str">
        <f t="shared" si="63"/>
        <v/>
      </c>
      <c r="J169" s="440" t="str">
        <f t="shared" si="64"/>
        <v/>
      </c>
      <c r="K169" s="437" t="str">
        <f t="shared" si="65"/>
        <v/>
      </c>
      <c r="L169" s="437" t="str">
        <f>IF(G169&gt;=CB1122,"AW"," ")</f>
        <v xml:space="preserve"> </v>
      </c>
      <c r="M169" s="2"/>
      <c r="N169" s="366" t="str">
        <f t="shared" si="61"/>
        <v>j</v>
      </c>
      <c r="O169" s="366" t="str">
        <f t="shared" si="61"/>
        <v>jj</v>
      </c>
      <c r="P169" s="366">
        <f>IF(N169=F160,12)+IF(N169=F161,11)+IF(N169=F162,10)+IF(N169=F163,9)+IF(N169=F164,8)+IF(N169=F165,7)+IF(N169=F166,6)+IF(N169=F167,5)+IF(N169=F168,4)+IF(N169=F169,3)+IF(N169=F170,2)+IF(N169=F171,1)</f>
        <v>0</v>
      </c>
      <c r="Q169" s="366">
        <f>IF(O169=F160,12)+IF(O169=F161,11)+IF(O169=F162,10)+IF(O169=F163,9)+IF(O169=F164,8)+IF(O169=F165,7)+IF(O169=F166,6)+IF(O169=F167,5)+IF(O169=F168,4)+IF(O169=F169,3)+IF(O169=F170,2)+IF(O169=F171,1)</f>
        <v>0</v>
      </c>
      <c r="R169" s="2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>
        <f>P169+Q169</f>
        <v>0</v>
      </c>
      <c r="AC169" s="136"/>
      <c r="AD169" s="136"/>
      <c r="AE169" s="2"/>
      <c r="AF169" s="163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50"/>
      <c r="BR169" s="50"/>
      <c r="BS169" s="50"/>
      <c r="BT169" s="50"/>
      <c r="BU169" s="50"/>
      <c r="BV169" s="50"/>
      <c r="BW169" s="50"/>
    </row>
    <row r="170" spans="1:75" ht="20.100000000000001" customHeight="1" x14ac:dyDescent="0.25">
      <c r="A170" s="120" t="s">
        <v>89</v>
      </c>
      <c r="B170" s="40" t="s">
        <v>142</v>
      </c>
      <c r="C170" s="129" t="s">
        <v>99</v>
      </c>
      <c r="D170" s="443" t="s">
        <v>0</v>
      </c>
      <c r="E170" s="437">
        <v>11</v>
      </c>
      <c r="F170" s="438"/>
      <c r="G170" s="441"/>
      <c r="H170" s="440" t="str">
        <f t="shared" si="62"/>
        <v xml:space="preserve"> </v>
      </c>
      <c r="I170" s="440" t="str">
        <f t="shared" si="63"/>
        <v/>
      </c>
      <c r="J170" s="440" t="str">
        <f t="shared" si="64"/>
        <v/>
      </c>
      <c r="K170" s="437" t="str">
        <f t="shared" si="65"/>
        <v/>
      </c>
      <c r="L170" s="437" t="str">
        <f>IF(G170&gt;=CB1123,"AW"," ")</f>
        <v xml:space="preserve"> </v>
      </c>
      <c r="M170" s="2"/>
      <c r="N170" s="366" t="str">
        <f t="shared" si="61"/>
        <v>p</v>
      </c>
      <c r="O170" s="366" t="str">
        <f t="shared" si="61"/>
        <v>pp</v>
      </c>
      <c r="P170" s="366">
        <f>IF(N170=F160,12)+IF(N170=F161,11)+IF(N170=F162,10)+IF(N170=F163,9)+IF(N170=F164,8)+IF(N170=F165,7)+IF(N170=F166,6)+IF(N170=F167,5)+IF(N170=F168,4)+IF(N170=F169,3)+IF(N170=F170,2)+IF(N170=F171,1)</f>
        <v>0</v>
      </c>
      <c r="Q170" s="366">
        <f>IF(O170=F160,12)+IF(O170=F161,11)+IF(O170=F162,10)+IF(O170=F163,9)+IF(O170=F164,8)+IF(O170=F165,7)+IF(O170=F166,6)+IF(O170=F167,5)+IF(O170=F168,4)+IF(O170=F169,3)+IF(O170=F170,2)+IF(O170=F171,1)</f>
        <v>0</v>
      </c>
      <c r="R170" s="2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>
        <f>P170+Q170</f>
        <v>0</v>
      </c>
      <c r="AD170" s="136"/>
      <c r="AE170" s="2"/>
      <c r="AF170" s="7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50"/>
      <c r="BR170" s="50"/>
      <c r="BS170" s="50"/>
      <c r="BT170" s="50"/>
      <c r="BU170" s="50"/>
      <c r="BV170" s="50"/>
      <c r="BW170" s="50"/>
    </row>
    <row r="171" spans="1:75" ht="20.100000000000001" customHeight="1" x14ac:dyDescent="0.25">
      <c r="A171" s="120" t="s">
        <v>89</v>
      </c>
      <c r="B171" s="40" t="s">
        <v>142</v>
      </c>
      <c r="C171" s="129" t="s">
        <v>99</v>
      </c>
      <c r="D171" s="443" t="s">
        <v>0</v>
      </c>
      <c r="E171" s="437">
        <v>12</v>
      </c>
      <c r="F171" s="438"/>
      <c r="G171" s="441"/>
      <c r="H171" s="440" t="str">
        <f t="shared" si="62"/>
        <v xml:space="preserve"> </v>
      </c>
      <c r="I171" s="440" t="str">
        <f t="shared" si="63"/>
        <v/>
      </c>
      <c r="J171" s="440" t="str">
        <f t="shared" si="64"/>
        <v/>
      </c>
      <c r="K171" s="437" t="str">
        <f t="shared" si="65"/>
        <v/>
      </c>
      <c r="L171" s="437" t="str">
        <f>IF(G171&gt;=CB1124,"AW"," ")</f>
        <v xml:space="preserve"> </v>
      </c>
      <c r="M171" s="2"/>
      <c r="N171" s="366" t="str">
        <f t="shared" si="61"/>
        <v>z</v>
      </c>
      <c r="O171" s="366" t="str">
        <f t="shared" si="61"/>
        <v>zz</v>
      </c>
      <c r="P171" s="366">
        <f>IF(N171=F160,12)+IF(N171=F161,11)+IF(N171=F162,10)+IF(N171=F163,9)+IF(N171=F164,8)+IF(N171=F165,7)+IF(N171=F166,6)+IF(N171=F167,5)+IF(N171=F168,4)+IF(N171=F169,3)+IF(N171=F170,2)+IF(N171=F171,1)</f>
        <v>0</v>
      </c>
      <c r="Q171" s="366">
        <f>IF(O171=F160,12)+IF(O171=F161,11)+IF(O171=F162,10)+IF(O171=F163,9)+IF(O171=F164,8)+IF(O171=F165,7)+IF(O171=F166,6)+IF(O171=F167,5)+IF(O171=F168,4)+IF(O171=F169,3)+IF(O171=F170,2)+IF(O171=F171,1)</f>
        <v>0</v>
      </c>
      <c r="R171" s="2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>
        <f>P171+Q171</f>
        <v>0</v>
      </c>
      <c r="AE171" s="2"/>
      <c r="AF171" s="7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50"/>
      <c r="BR171" s="50"/>
      <c r="BS171" s="50"/>
      <c r="BT171" s="50"/>
      <c r="BU171" s="50"/>
      <c r="BV171" s="50"/>
      <c r="BW171" s="50"/>
    </row>
    <row r="172" spans="1:75" ht="20.100000000000001" customHeight="1" x14ac:dyDescent="0.25">
      <c r="A172" s="120" t="s">
        <v>89</v>
      </c>
      <c r="B172" s="40" t="s">
        <v>142</v>
      </c>
      <c r="C172" s="40"/>
      <c r="D172" s="443"/>
      <c r="E172" s="476" t="s">
        <v>36</v>
      </c>
      <c r="F172" s="476"/>
      <c r="G172" s="476"/>
      <c r="H172" s="476"/>
      <c r="I172" s="476"/>
      <c r="J172" s="476"/>
      <c r="K172" s="476"/>
      <c r="L172" s="476"/>
      <c r="M172" s="2"/>
      <c r="N172" s="40" t="str">
        <f t="shared" si="61"/>
        <v>,</v>
      </c>
      <c r="O172" s="40" t="str">
        <f t="shared" si="61"/>
        <v>,</v>
      </c>
      <c r="P172" s="40"/>
      <c r="Q172" s="40"/>
      <c r="R172" s="2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2"/>
      <c r="AF172" s="7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1:75" ht="20.100000000000001" customHeight="1" x14ac:dyDescent="0.25">
      <c r="A173" s="120" t="s">
        <v>89</v>
      </c>
      <c r="B173" s="40" t="s">
        <v>142</v>
      </c>
      <c r="C173" s="129" t="s">
        <v>99</v>
      </c>
      <c r="D173" s="443" t="s">
        <v>1</v>
      </c>
      <c r="E173" s="474" t="s">
        <v>180</v>
      </c>
      <c r="F173" s="474"/>
      <c r="G173" s="474"/>
      <c r="H173" s="474" t="s">
        <v>53</v>
      </c>
      <c r="I173" s="442" t="s">
        <v>92</v>
      </c>
      <c r="J173" s="442"/>
      <c r="K173" s="475">
        <f>K159</f>
        <v>5.56</v>
      </c>
      <c r="L173" s="475"/>
      <c r="M173" s="2"/>
      <c r="N173" s="40" t="str">
        <f t="shared" si="61"/>
        <v>,</v>
      </c>
      <c r="O173" s="40" t="str">
        <f t="shared" si="61"/>
        <v>,</v>
      </c>
      <c r="P173" s="40"/>
      <c r="Q173" s="40"/>
      <c r="R173" s="2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2"/>
      <c r="AF173" s="7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50"/>
      <c r="BR173" s="50"/>
      <c r="BS173" s="50"/>
      <c r="BT173" s="50"/>
      <c r="BU173" s="50"/>
      <c r="BV173" s="50"/>
      <c r="BW173" s="50"/>
    </row>
    <row r="174" spans="1:75" ht="20.100000000000001" customHeight="1" x14ac:dyDescent="0.25">
      <c r="A174" s="120" t="s">
        <v>89</v>
      </c>
      <c r="B174" s="40" t="s">
        <v>142</v>
      </c>
      <c r="C174" s="129" t="s">
        <v>99</v>
      </c>
      <c r="D174" s="443" t="s">
        <v>1</v>
      </c>
      <c r="E174" s="437">
        <v>1</v>
      </c>
      <c r="F174" s="438" t="s">
        <v>84</v>
      </c>
      <c r="G174" s="441">
        <v>3.96</v>
      </c>
      <c r="H174" s="440" t="str">
        <f t="shared" ref="H174:H185" si="67">IF(F174=0," ",VLOOKUP(F174,$AG$1140:$AI$1163,3,FALSE))</f>
        <v>Adam Sfendla</v>
      </c>
      <c r="I174" s="440" t="str">
        <f t="shared" ref="I174:I185" si="68">IF(F174=0,"",VLOOKUP(F174,$BB$1114:$BD$1137,3,FALSE))</f>
        <v>Windsor, Slough, Eton and Hounslow A.C.</v>
      </c>
      <c r="J174" s="440" t="str">
        <f t="shared" ref="J174:J185" si="69">IF(F174=0,"",VLOOKUP(F174,$BB$1114:$BE$1137,4,FALSE))</f>
        <v>WSEH</v>
      </c>
      <c r="K174" s="437" t="str">
        <f t="shared" ref="K174:K185" si="70">IF(G174="","",IF($DC$1124="T"," ",IF($DC$1124="F",IF(G174&gt;=$CS$1124,"G1",IF(G174&gt;=$CV$1124,"G2",IF(G174&gt;=$CY$1124,"G3",IF(G174&gt;=$DB$1124,"G4","")))))))</f>
        <v/>
      </c>
      <c r="L174" s="437" t="str">
        <f t="shared" ref="L174:L176" si="71">IF(G174&gt;=CB1127,"AW"," ")</f>
        <v xml:space="preserve"> </v>
      </c>
      <c r="M174" s="2"/>
      <c r="N174" s="40" t="str">
        <f t="shared" ref="N174:O193" si="72">N160</f>
        <v>A</v>
      </c>
      <c r="O174" s="40" t="str">
        <f t="shared" si="72"/>
        <v>AA</v>
      </c>
      <c r="P174" s="161">
        <f>IF(N174=F174,12)+IF(N174=F175,11)+IF(N174=F176,10)+IF(N174=F177,9)+IF(N174=F178,8)+IF(N174=F179,7)+IF(N174=F180,6)+IF(N174=F181,5)+IF(N174=F182,4)+IF(N174=F183,3)+IF(N174=F184,2)+IF(N174=F185,1)</f>
        <v>0</v>
      </c>
      <c r="Q174" s="161">
        <f>IF(O174=F174,12)+IF(O174=F175,11)+IF(O174=F176,10)+IF(O174=F177,9)+IF(O174=F178,8)+IF(O174=F179,7)+IF(O174=F180,6)+IF(O174=F181,5)+IF(O174=F182,4)+IF(O174=F183,3)+IF(O174=F184,2)+IF(O174=F185,1)</f>
        <v>0</v>
      </c>
      <c r="R174" s="2"/>
      <c r="S174" s="136">
        <f>P174+Q174</f>
        <v>0</v>
      </c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2"/>
      <c r="AF174" s="7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50"/>
      <c r="BR174" s="50"/>
      <c r="BS174" s="50"/>
      <c r="BT174" s="50"/>
      <c r="BU174" s="50"/>
      <c r="BV174" s="50"/>
      <c r="BW174" s="50"/>
    </row>
    <row r="175" spans="1:75" ht="20.100000000000001" customHeight="1" x14ac:dyDescent="0.25">
      <c r="A175" s="120" t="s">
        <v>89</v>
      </c>
      <c r="B175" s="40" t="s">
        <v>142</v>
      </c>
      <c r="C175" s="129" t="s">
        <v>99</v>
      </c>
      <c r="D175" s="443" t="s">
        <v>1</v>
      </c>
      <c r="E175" s="437">
        <v>2</v>
      </c>
      <c r="F175" s="438" t="s">
        <v>110</v>
      </c>
      <c r="G175" s="441">
        <v>3.79</v>
      </c>
      <c r="H175" s="440" t="str">
        <f t="shared" si="67"/>
        <v>Ryan de Ruijter</v>
      </c>
      <c r="I175" s="440" t="str">
        <f t="shared" si="68"/>
        <v>Camberley and District A.C.</v>
      </c>
      <c r="J175" s="440" t="str">
        <f t="shared" si="69"/>
        <v>CDAC</v>
      </c>
      <c r="K175" s="437" t="str">
        <f t="shared" si="70"/>
        <v/>
      </c>
      <c r="L175" s="437" t="str">
        <f t="shared" si="71"/>
        <v xml:space="preserve"> </v>
      </c>
      <c r="M175" s="2"/>
      <c r="N175" s="40" t="str">
        <f t="shared" si="72"/>
        <v>S</v>
      </c>
      <c r="O175" s="40" t="str">
        <f t="shared" si="72"/>
        <v>SS</v>
      </c>
      <c r="P175" s="161">
        <f>IF(N175=F174,12)+IF(N175=F175,11)+IF(N175=F176,10)+IF(N175=F177,9)+IF(N175=F178,8)+IF(N175=F179,7)+IF(N175=F180,6)+IF(N175=F181,5)+IF(N175=F182,4)+IF(N175=F183,3)+IF(N175=F184,2)+IF(N175=F185,1)</f>
        <v>0</v>
      </c>
      <c r="Q175" s="161">
        <f>IF(O175=F174,12)+IF(O175=F175,11)+IF(O175=F176,10)+IF(O175=F177,9)+IF(O175=F178,8)+IF(O175=F179,7)+IF(O175=F180,6)+IF(O175=F181,5)+IF(O175=F182,4)+IF(O175=F183,3)+IF(O175=F184,2)+IF(O175=F185,1)</f>
        <v>7</v>
      </c>
      <c r="R175" s="2"/>
      <c r="S175" s="136"/>
      <c r="T175" s="136">
        <f>P175+Q175</f>
        <v>7</v>
      </c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2"/>
      <c r="AF175" s="7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50"/>
      <c r="BR175" s="50"/>
      <c r="BS175" s="50"/>
      <c r="BT175" s="50"/>
      <c r="BU175" s="50"/>
      <c r="BV175" s="50"/>
      <c r="BW175" s="50"/>
    </row>
    <row r="176" spans="1:75" ht="20.100000000000001" customHeight="1" x14ac:dyDescent="0.25">
      <c r="A176" s="120" t="s">
        <v>89</v>
      </c>
      <c r="B176" s="40" t="s">
        <v>142</v>
      </c>
      <c r="C176" s="129" t="s">
        <v>99</v>
      </c>
      <c r="D176" s="443" t="s">
        <v>1</v>
      </c>
      <c r="E176" s="437">
        <v>3</v>
      </c>
      <c r="F176" s="438" t="s">
        <v>85</v>
      </c>
      <c r="G176" s="441">
        <v>3.64</v>
      </c>
      <c r="H176" s="440" t="str">
        <f t="shared" si="67"/>
        <v>Oliver Anderson</v>
      </c>
      <c r="I176" s="440" t="str">
        <f t="shared" si="68"/>
        <v>Bracknell A.C.</v>
      </c>
      <c r="J176" s="440" t="str">
        <f t="shared" si="69"/>
        <v>BAC</v>
      </c>
      <c r="K176" s="437" t="str">
        <f t="shared" si="70"/>
        <v/>
      </c>
      <c r="L176" s="437" t="str">
        <f t="shared" si="71"/>
        <v xml:space="preserve"> </v>
      </c>
      <c r="M176" s="2"/>
      <c r="N176" s="40" t="str">
        <f t="shared" si="72"/>
        <v>B</v>
      </c>
      <c r="O176" s="40" t="str">
        <f t="shared" si="72"/>
        <v>BB</v>
      </c>
      <c r="P176" s="161">
        <f>IF(N176=F174,12)+IF(N176=F175,11)+IF(N176=F176,10)+IF(N176=F177,9)+IF(N176=F178,8)+IF(N176=F179,7)+IF(N176=F180,6)+IF(N176=F181,5)+IF(N176=F182,4)+IF(N176=F183,3)+IF(N176=F184,2)+IF(N176=F185,1)</f>
        <v>0</v>
      </c>
      <c r="Q176" s="161">
        <f>IF(O176=F174,12)+IF(O176=F175,11)+IF(O176=F176,10)+IF(O176=F177,9)+IF(O176=F178,8)+IF(O176=F179,7)+IF(O176=F180,6)+IF(O176=F181,5)+IF(O176=F182,4)+IF(O176=F183,3)+IF(O176=F184,2)+IF(O176=F185,1)</f>
        <v>10</v>
      </c>
      <c r="R176" s="2"/>
      <c r="S176" s="136"/>
      <c r="T176" s="136"/>
      <c r="U176" s="136">
        <f>P176+Q176</f>
        <v>10</v>
      </c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2"/>
      <c r="AF176" s="7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50"/>
      <c r="BR176" s="50"/>
      <c r="BS176" s="50"/>
      <c r="BT176" s="50"/>
      <c r="BU176" s="50"/>
      <c r="BV176" s="50"/>
      <c r="BW176" s="50"/>
    </row>
    <row r="177" spans="1:75" ht="20.100000000000001" customHeight="1" x14ac:dyDescent="0.25">
      <c r="A177" s="120" t="s">
        <v>89</v>
      </c>
      <c r="B177" s="40" t="s">
        <v>142</v>
      </c>
      <c r="C177" s="129" t="s">
        <v>99</v>
      </c>
      <c r="D177" s="443" t="s">
        <v>1</v>
      </c>
      <c r="E177" s="437">
        <v>4</v>
      </c>
      <c r="F177" s="438" t="s">
        <v>145</v>
      </c>
      <c r="G177" s="441">
        <v>3.57</v>
      </c>
      <c r="H177" s="440" t="str">
        <f t="shared" si="67"/>
        <v>Aaron Lamb</v>
      </c>
      <c r="I177" s="440" t="str">
        <f t="shared" si="68"/>
        <v>Reading A.C.</v>
      </c>
      <c r="J177" s="440" t="str">
        <f t="shared" si="69"/>
        <v>RAC</v>
      </c>
      <c r="K177" s="437" t="str">
        <f t="shared" si="70"/>
        <v/>
      </c>
      <c r="L177" s="437" t="str">
        <f>IF(G177&gt;=CB1134,"AW"," ")</f>
        <v xml:space="preserve"> </v>
      </c>
      <c r="M177" s="2"/>
      <c r="N177" s="40" t="str">
        <f t="shared" si="72"/>
        <v>C</v>
      </c>
      <c r="O177" s="40" t="str">
        <f t="shared" si="72"/>
        <v>CC</v>
      </c>
      <c r="P177" s="161">
        <f>IF(N177=F174,12)+IF(N177=F175,11)+IF(N177=F176,10)+IF(N177=F177,9)+IF(N177=F178,8)+IF(N177=F179,7)+IF(N177=F180,6)+IF(N177=F181,5)+IF(N177=F182,4)+IF(N177=F183,3)+IF(N177=F184,2)+IF(N177=F185,1)</f>
        <v>11</v>
      </c>
      <c r="Q177" s="161">
        <f>IF(O177=F174,12)+IF(O177=F175,11)+IF(O177=F176,10)+IF(O177=F177,9)+IF(O177=F178,8)+IF(O177=F179,7)+IF(O177=F180,6)+IF(O177=F181,5)+IF(O177=F182,4)+IF(O177=F183,3)+IF(O177=F184,2)+IF(O177=F185,1)</f>
        <v>0</v>
      </c>
      <c r="R177" s="2"/>
      <c r="S177" s="136"/>
      <c r="T177" s="136"/>
      <c r="U177" s="136"/>
      <c r="V177" s="136">
        <f>P177+Q177</f>
        <v>11</v>
      </c>
      <c r="W177" s="136"/>
      <c r="X177" s="136"/>
      <c r="Y177" s="136"/>
      <c r="Z177" s="136"/>
      <c r="AA177" s="136"/>
      <c r="AB177" s="136"/>
      <c r="AC177" s="136"/>
      <c r="AD177" s="136"/>
      <c r="AE177" s="2"/>
      <c r="AF177" s="7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50"/>
      <c r="BR177" s="50"/>
      <c r="BS177" s="50"/>
      <c r="BT177" s="50"/>
      <c r="BU177" s="50"/>
      <c r="BV177" s="50"/>
      <c r="BW177" s="50"/>
    </row>
    <row r="178" spans="1:75" ht="20.100000000000001" customHeight="1" x14ac:dyDescent="0.25">
      <c r="A178" s="120" t="s">
        <v>89</v>
      </c>
      <c r="B178" s="40" t="s">
        <v>142</v>
      </c>
      <c r="C178" s="129" t="s">
        <v>99</v>
      </c>
      <c r="D178" s="443" t="s">
        <v>1</v>
      </c>
      <c r="E178" s="437">
        <v>5</v>
      </c>
      <c r="F178" s="438" t="s">
        <v>95</v>
      </c>
      <c r="G178" s="441">
        <v>3.54</v>
      </c>
      <c r="H178" s="440" t="str">
        <f t="shared" si="67"/>
        <v>Joseph Brockhurst</v>
      </c>
      <c r="I178" s="440" t="str">
        <f t="shared" si="68"/>
        <v>Guildford and Godalming A.C.</v>
      </c>
      <c r="J178" s="440" t="str">
        <f t="shared" si="69"/>
        <v>GGAC</v>
      </c>
      <c r="K178" s="437" t="str">
        <f t="shared" si="70"/>
        <v/>
      </c>
      <c r="L178" s="437" t="str">
        <f>IF(G178&gt;=CB1135,"AW"," ")</f>
        <v xml:space="preserve"> </v>
      </c>
      <c r="M178" s="2"/>
      <c r="N178" s="40" t="str">
        <f t="shared" si="72"/>
        <v>G</v>
      </c>
      <c r="O178" s="40" t="str">
        <f t="shared" si="72"/>
        <v>GG</v>
      </c>
      <c r="P178" s="161">
        <f>IF(N178=F174,12)+IF(N178=F175,11)+IF(N178=F176,10)+IF(N178=F177,9)+IF(N178=F178,8)+IF(N178=F179,7)+IF(N178=F180,6)+IF(N178=F181,5)+IF(N178=F182,4)+IF(N178=F183,3)+IF(N178=F184,2)+IF(N178=F185,1)</f>
        <v>0</v>
      </c>
      <c r="Q178" s="161">
        <f>IF(O178=F174,12)+IF(O178=F175,11)+IF(O178=F176,10)+IF(O178=F177,9)+IF(O178=F178,8)+IF(O178=F179,7)+IF(O178=F180,6)+IF(O178=F181,5)+IF(O178=F182,4)+IF(O178=F183,3)+IF(O178=F184,2)+IF(O178=F185,1)</f>
        <v>8</v>
      </c>
      <c r="R178" s="2"/>
      <c r="S178" s="136"/>
      <c r="T178" s="136"/>
      <c r="U178" s="136"/>
      <c r="V178" s="136"/>
      <c r="W178" s="136">
        <f>P178+Q178</f>
        <v>8</v>
      </c>
      <c r="X178" s="136"/>
      <c r="Y178" s="136"/>
      <c r="Z178" s="136"/>
      <c r="AA178" s="136"/>
      <c r="AB178" s="136"/>
      <c r="AC178" s="136"/>
      <c r="AD178" s="136"/>
      <c r="AE178" s="2"/>
      <c r="AF178" s="7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50"/>
      <c r="BR178" s="50"/>
      <c r="BS178" s="50"/>
      <c r="BT178" s="50"/>
      <c r="BU178" s="50"/>
      <c r="BV178" s="50"/>
      <c r="BW178" s="50"/>
    </row>
    <row r="179" spans="1:75" ht="20.100000000000001" customHeight="1" x14ac:dyDescent="0.25">
      <c r="A179" s="120" t="s">
        <v>89</v>
      </c>
      <c r="B179" s="40" t="s">
        <v>142</v>
      </c>
      <c r="C179" s="129" t="s">
        <v>99</v>
      </c>
      <c r="D179" s="443" t="s">
        <v>1</v>
      </c>
      <c r="E179" s="437">
        <v>6</v>
      </c>
      <c r="F179" s="438" t="s">
        <v>141</v>
      </c>
      <c r="G179" s="441">
        <v>3.26</v>
      </c>
      <c r="H179" s="440" t="str">
        <f t="shared" si="67"/>
        <v>Kenoe Lewis</v>
      </c>
      <c r="I179" s="440" t="str">
        <f t="shared" si="68"/>
        <v>Basingstoke and Mid Hants A.C.</v>
      </c>
      <c r="J179" s="440" t="str">
        <f t="shared" si="69"/>
        <v>BMH</v>
      </c>
      <c r="K179" s="437" t="str">
        <f t="shared" si="70"/>
        <v/>
      </c>
      <c r="L179" s="437" t="str">
        <f>IF(G179&gt;=CB1136,"AW"," ")</f>
        <v xml:space="preserve"> </v>
      </c>
      <c r="M179" s="2"/>
      <c r="N179" s="40" t="str">
        <f t="shared" si="72"/>
        <v>H</v>
      </c>
      <c r="O179" s="40" t="str">
        <f t="shared" si="72"/>
        <v>HH</v>
      </c>
      <c r="P179" s="161">
        <f>IF(N179=F174,12)+IF(N179=F175,11)+IF(N179=F176,10)+IF(N179=F177,9)+IF(N179=F178,8)+IF(N179=F179,7)+IF(N179=F180,6)+IF(N179=F181,5)+IF(N179=F182,4)+IF(N179=F183,3)+IF(N179=F184,2)+IF(N179=F185,1)</f>
        <v>0</v>
      </c>
      <c r="Q179" s="161">
        <f>IF(O179=F174,12)+IF(O179=F175,11)+IF(O179=F176,10)+IF(O179=F177,9)+IF(O179=F178,8)+IF(O179=F179,7)+IF(O179=F180,6)+IF(O179=F181,5)+IF(O179=F182,4)+IF(O179=F183,3)+IF(O179=F184,2)+IF(O179=F185,1)</f>
        <v>6</v>
      </c>
      <c r="R179" s="2"/>
      <c r="S179" s="136"/>
      <c r="T179" s="136"/>
      <c r="U179" s="136"/>
      <c r="V179" s="136"/>
      <c r="W179" s="136"/>
      <c r="X179" s="136">
        <f>P179+Q179</f>
        <v>6</v>
      </c>
      <c r="Y179" s="136"/>
      <c r="Z179" s="136"/>
      <c r="AA179" s="136"/>
      <c r="AB179" s="136"/>
      <c r="AC179" s="136"/>
      <c r="AD179" s="136"/>
      <c r="AE179" s="2"/>
      <c r="AF179" s="7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50"/>
      <c r="BR179" s="50"/>
      <c r="BS179" s="50"/>
      <c r="BT179" s="50"/>
      <c r="BU179" s="50"/>
      <c r="BV179" s="50"/>
      <c r="BW179" s="50"/>
    </row>
    <row r="180" spans="1:75" ht="20.100000000000001" customHeight="1" x14ac:dyDescent="0.25">
      <c r="A180" s="120" t="s">
        <v>89</v>
      </c>
      <c r="B180" s="40" t="s">
        <v>142</v>
      </c>
      <c r="C180" s="129" t="s">
        <v>99</v>
      </c>
      <c r="D180" s="443" t="s">
        <v>1</v>
      </c>
      <c r="E180" s="437">
        <v>7</v>
      </c>
      <c r="F180" s="438" t="s">
        <v>113</v>
      </c>
      <c r="G180" s="441">
        <v>3.25</v>
      </c>
      <c r="H180" s="440" t="str">
        <f t="shared" si="67"/>
        <v xml:space="preserve">Christopher Burton </v>
      </c>
      <c r="I180" s="440" t="str">
        <f t="shared" si="68"/>
        <v>Hillingdon A.C.</v>
      </c>
      <c r="J180" s="440" t="str">
        <f t="shared" si="69"/>
        <v>HJAC</v>
      </c>
      <c r="K180" s="437" t="str">
        <f t="shared" si="70"/>
        <v/>
      </c>
      <c r="L180" s="437" t="str">
        <f>IF(G180&gt;=CB1137,"AW"," ")</f>
        <v xml:space="preserve"> </v>
      </c>
      <c r="M180" s="2"/>
      <c r="N180" s="40" t="str">
        <f t="shared" si="72"/>
        <v>M</v>
      </c>
      <c r="O180" s="40" t="str">
        <f t="shared" si="72"/>
        <v>MM</v>
      </c>
      <c r="P180" s="161">
        <f>IF(N180=F174,12)+IF(N180=F175,11)+IF(N180=F176,10)+IF(N180=F177,9)+IF(N180=F178,8)+IF(N180=F179,7)+IF(N180=F180,6)+IF(N180=F181,5)+IF(N180=F182,4)+IF(N180=F183,3)+IF(N180=F184,2)+IF(N180=F185,1)</f>
        <v>0</v>
      </c>
      <c r="Q180" s="161">
        <f>IF(O180=F174,12)+IF(O180=F175,11)+IF(O180=F176,10)+IF(O180=F177,9)+IF(O180=F178,8)+IF(O180=F179,7)+IF(O180=F180,6)+IF(O180=F181,5)+IF(O180=F182,4)+IF(O180=F183,3)+IF(O180=F184,2)+IF(O180=F185,1)</f>
        <v>5</v>
      </c>
      <c r="R180" s="2"/>
      <c r="S180" s="136"/>
      <c r="T180" s="136"/>
      <c r="U180" s="136"/>
      <c r="V180" s="136"/>
      <c r="W180" s="136"/>
      <c r="X180" s="136"/>
      <c r="Y180" s="136">
        <f>P180+Q180</f>
        <v>5</v>
      </c>
      <c r="Z180" s="136"/>
      <c r="AA180" s="136"/>
      <c r="AB180" s="136"/>
      <c r="AC180" s="136"/>
      <c r="AD180" s="136"/>
      <c r="AE180" s="2"/>
      <c r="AF180" s="7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50"/>
      <c r="BR180" s="50"/>
      <c r="BS180" s="50"/>
      <c r="BT180" s="50"/>
      <c r="BU180" s="50"/>
      <c r="BV180" s="50"/>
      <c r="BW180" s="50"/>
    </row>
    <row r="181" spans="1:75" ht="20.100000000000001" customHeight="1" x14ac:dyDescent="0.25">
      <c r="A181" s="120" t="s">
        <v>89</v>
      </c>
      <c r="B181" s="40" t="s">
        <v>142</v>
      </c>
      <c r="C181" s="129" t="s">
        <v>99</v>
      </c>
      <c r="D181" s="443" t="s">
        <v>1</v>
      </c>
      <c r="E181" s="437">
        <v>8</v>
      </c>
      <c r="F181" s="438" t="s">
        <v>144</v>
      </c>
      <c r="G181" s="441">
        <v>3.05</v>
      </c>
      <c r="H181" s="440" t="str">
        <f t="shared" si="67"/>
        <v>William Wingrove</v>
      </c>
      <c r="I181" s="440" t="str">
        <f t="shared" si="68"/>
        <v>Maidenhead A.C.</v>
      </c>
      <c r="J181" s="440" t="str">
        <f t="shared" si="69"/>
        <v>MAC</v>
      </c>
      <c r="K181" s="437" t="str">
        <f t="shared" si="70"/>
        <v/>
      </c>
      <c r="L181" s="437" t="str">
        <f>IF(G181&gt;=CB1138,"AW"," ")</f>
        <v xml:space="preserve"> </v>
      </c>
      <c r="M181" s="2"/>
      <c r="N181" s="40" t="str">
        <f t="shared" si="72"/>
        <v>R</v>
      </c>
      <c r="O181" s="40" t="str">
        <f t="shared" si="72"/>
        <v>RR</v>
      </c>
      <c r="P181" s="161">
        <f>IF(N181=F174,12)+IF(N181=F175,11)+IF(N181=F176,10)+IF(N181=F177,9)+IF(N181=F178,8)+IF(N181=F179,7)+IF(N181=F180,6)+IF(N181=F181,5)+IF(N181=F182,4)+IF(N181=F183,3)+IF(N181=F184,2)+IF(N181=F185,1)</f>
        <v>0</v>
      </c>
      <c r="Q181" s="161">
        <f>IF(O181=F174,12)+IF(O181=F175,11)+IF(O181=F176,10)+IF(O181=F177,9)+IF(O181=F178,8)+IF(O181=F179,7)+IF(O181=F180,6)+IF(O181=F181,5)+IF(O181=F182,4)+IF(O181=F183,3)+IF(O181=F184,2)+IF(O181=F185,1)</f>
        <v>9</v>
      </c>
      <c r="R181" s="2"/>
      <c r="S181" s="136"/>
      <c r="T181" s="136"/>
      <c r="U181" s="136"/>
      <c r="V181" s="136"/>
      <c r="W181" s="136"/>
      <c r="X181" s="136"/>
      <c r="Y181" s="136"/>
      <c r="Z181" s="136">
        <f>P181+Q181</f>
        <v>9</v>
      </c>
      <c r="AA181" s="136"/>
      <c r="AB181" s="136"/>
      <c r="AC181" s="136"/>
      <c r="AD181" s="136"/>
      <c r="AE181" s="2"/>
      <c r="AF181" s="7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50"/>
      <c r="BR181" s="50"/>
      <c r="BS181" s="50"/>
      <c r="BT181" s="50"/>
      <c r="BU181" s="50"/>
      <c r="BV181" s="50"/>
      <c r="BW181" s="50"/>
    </row>
    <row r="182" spans="1:75" ht="20.100000000000001" customHeight="1" x14ac:dyDescent="0.25">
      <c r="A182" s="120" t="s">
        <v>89</v>
      </c>
      <c r="B182" s="161" t="s">
        <v>142</v>
      </c>
      <c r="C182" s="129" t="s">
        <v>99</v>
      </c>
      <c r="D182" s="443" t="s">
        <v>1</v>
      </c>
      <c r="E182" s="437">
        <v>9</v>
      </c>
      <c r="F182" s="438"/>
      <c r="G182" s="441"/>
      <c r="H182" s="440" t="str">
        <f t="shared" si="67"/>
        <v xml:space="preserve"> </v>
      </c>
      <c r="I182" s="440" t="str">
        <f t="shared" si="68"/>
        <v/>
      </c>
      <c r="J182" s="440" t="str">
        <f t="shared" si="69"/>
        <v/>
      </c>
      <c r="K182" s="437" t="str">
        <f t="shared" si="70"/>
        <v/>
      </c>
      <c r="L182" s="437" t="str">
        <f>IF(G182&gt;=CB1137,"AW"," ")</f>
        <v xml:space="preserve"> </v>
      </c>
      <c r="M182" s="2"/>
      <c r="N182" s="161" t="str">
        <f t="shared" si="72"/>
        <v>W</v>
      </c>
      <c r="O182" s="161" t="str">
        <f t="shared" si="72"/>
        <v>WW</v>
      </c>
      <c r="P182" s="161">
        <f>IF(N182=F174,12)+IF(N182=F175,11)+IF(N182=F176,10)+IF(N182=F177,9)+IF(N182=F178,8)+IF(N182=F179,7)+IF(N182=F180,6)+IF(N182=F181,5)+IF(N182=F182,4)+IF(N182=F183,3)+IF(N182=F184,2)+IF(N182=F185,1)</f>
        <v>12</v>
      </c>
      <c r="Q182" s="161">
        <f>IF(O182=F174,12)+IF(O182=F175,11)+IF(O182=F176,10)+IF(O182=F177,9)+IF(O182=F178,8)+IF(O182=F179,7)+IF(O182=F180,6)+IF(O182=F181,5)+IF(O182=F182,4)+IF(O182=F183,3)+IF(O182=F184,2)+IF(O182=F185,1)</f>
        <v>0</v>
      </c>
      <c r="R182" s="2"/>
      <c r="S182" s="136"/>
      <c r="T182" s="136"/>
      <c r="U182" s="136"/>
      <c r="V182" s="136"/>
      <c r="W182" s="136"/>
      <c r="X182" s="136"/>
      <c r="Y182" s="136"/>
      <c r="Z182" s="136"/>
      <c r="AA182" s="136">
        <f>P182+Q182</f>
        <v>12</v>
      </c>
      <c r="AB182" s="136"/>
      <c r="AC182" s="136"/>
      <c r="AD182" s="136"/>
      <c r="AE182" s="2"/>
      <c r="AF182" s="163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50"/>
      <c r="BR182" s="50"/>
      <c r="BS182" s="50"/>
      <c r="BT182" s="50"/>
      <c r="BU182" s="50"/>
      <c r="BV182" s="50"/>
      <c r="BW182" s="50"/>
    </row>
    <row r="183" spans="1:75" ht="20.100000000000001" customHeight="1" x14ac:dyDescent="0.25">
      <c r="A183" s="120" t="s">
        <v>89</v>
      </c>
      <c r="B183" s="161" t="s">
        <v>142</v>
      </c>
      <c r="C183" s="129" t="s">
        <v>99</v>
      </c>
      <c r="D183" s="129" t="s">
        <v>1</v>
      </c>
      <c r="E183" s="8">
        <v>10</v>
      </c>
      <c r="F183" s="144"/>
      <c r="G183" s="145"/>
      <c r="H183" s="122" t="str">
        <f t="shared" si="67"/>
        <v xml:space="preserve"> </v>
      </c>
      <c r="I183" s="122" t="str">
        <f t="shared" si="68"/>
        <v/>
      </c>
      <c r="J183" s="122" t="str">
        <f t="shared" si="69"/>
        <v/>
      </c>
      <c r="K183" s="8" t="str">
        <f t="shared" si="70"/>
        <v/>
      </c>
      <c r="L183" s="8" t="str">
        <f>IF(G183&gt;=CB1138,"AW"," ")</f>
        <v xml:space="preserve"> </v>
      </c>
      <c r="M183" s="2"/>
      <c r="N183" s="366" t="str">
        <f t="shared" si="72"/>
        <v>j</v>
      </c>
      <c r="O183" s="366" t="str">
        <f t="shared" si="72"/>
        <v>jj</v>
      </c>
      <c r="P183" s="366">
        <f>IF(N183=F174,12)+IF(N183=F175,11)+IF(N183=F176,10)+IF(N183=F177,9)+IF(N183=F178,8)+IF(N183=F179,7)+IF(N183=F180,6)+IF(N183=F181,5)+IF(N183=F182,4)+IF(N183=F183,3)+IF(N183=F184,2)+IF(N183=F185,1)</f>
        <v>0</v>
      </c>
      <c r="Q183" s="366">
        <f>IF(O183=F174,12)+IF(O183=F175,11)+IF(O183=F176,10)+IF(O183=F177,9)+IF(O183=F178,8)+IF(O183=F179,7)+IF(O183=F180,6)+IF(O183=F181,5)+IF(O183=F182,4)+IF(O183=F183,3)+IF(O183=F184,2)+IF(O183=F185,1)</f>
        <v>0</v>
      </c>
      <c r="R183" s="2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>
        <f>P183+Q183</f>
        <v>0</v>
      </c>
      <c r="AC183" s="136"/>
      <c r="AD183" s="136"/>
      <c r="AE183" s="2"/>
      <c r="AF183" s="163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50"/>
      <c r="BR183" s="50"/>
      <c r="BS183" s="50"/>
      <c r="BT183" s="50"/>
      <c r="BU183" s="50"/>
      <c r="BV183" s="50"/>
      <c r="BW183" s="50"/>
    </row>
    <row r="184" spans="1:75" ht="20.100000000000001" customHeight="1" x14ac:dyDescent="0.25">
      <c r="A184" s="120" t="s">
        <v>89</v>
      </c>
      <c r="B184" s="40" t="s">
        <v>142</v>
      </c>
      <c r="C184" s="129" t="s">
        <v>99</v>
      </c>
      <c r="D184" s="129" t="s">
        <v>1</v>
      </c>
      <c r="E184" s="8">
        <v>11</v>
      </c>
      <c r="F184" s="144"/>
      <c r="G184" s="145"/>
      <c r="H184" s="122" t="str">
        <f t="shared" si="67"/>
        <v xml:space="preserve"> </v>
      </c>
      <c r="I184" s="122" t="str">
        <f t="shared" si="68"/>
        <v/>
      </c>
      <c r="J184" s="122" t="str">
        <f t="shared" si="69"/>
        <v/>
      </c>
      <c r="K184" s="8" t="str">
        <f t="shared" si="70"/>
        <v/>
      </c>
      <c r="L184" s="8" t="str">
        <f>IF(G184&gt;=CB1139,"AW"," ")</f>
        <v xml:space="preserve"> </v>
      </c>
      <c r="M184" s="2"/>
      <c r="N184" s="366" t="str">
        <f t="shared" si="72"/>
        <v>p</v>
      </c>
      <c r="O184" s="366" t="str">
        <f t="shared" si="72"/>
        <v>pp</v>
      </c>
      <c r="P184" s="366">
        <f>IF(N184=F174,12)+IF(N184=F175,11)+IF(N184=F176,10)+IF(N184=F177,9)+IF(N184=F178,8)+IF(N184=F179,7)+IF(N184=F180,6)+IF(N184=F181,5)+IF(N184=F182,4)+IF(N184=F183,3)+IF(N184=F184,2)+IF(N184=F185,1)</f>
        <v>0</v>
      </c>
      <c r="Q184" s="366">
        <f>IF(O184=F174,12)+IF(O184=F175,11)+IF(O184=F176,10)+IF(O184=F177,9)+IF(O184=F178,8)+IF(O184=F179,7)+IF(O184=F180,6)+IF(O184=F181,5)+IF(O184=F182,4)+IF(O184=F183,3)+IF(O184=F184,2)+IF(O184=F185,1)</f>
        <v>0</v>
      </c>
      <c r="R184" s="2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>
        <f>P184+Q184</f>
        <v>0</v>
      </c>
      <c r="AD184" s="136"/>
      <c r="AE184" s="2"/>
      <c r="AF184" s="7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50"/>
      <c r="BR184" s="50"/>
      <c r="BS184" s="50"/>
      <c r="BT184" s="50"/>
      <c r="BU184" s="50"/>
      <c r="BV184" s="50"/>
      <c r="BW184" s="50"/>
    </row>
    <row r="185" spans="1:75" ht="20.100000000000001" customHeight="1" x14ac:dyDescent="0.25">
      <c r="A185" s="120" t="s">
        <v>89</v>
      </c>
      <c r="B185" s="40" t="s">
        <v>142</v>
      </c>
      <c r="C185" s="129" t="s">
        <v>99</v>
      </c>
      <c r="D185" s="129" t="s">
        <v>1</v>
      </c>
      <c r="E185" s="8">
        <v>12</v>
      </c>
      <c r="F185" s="144"/>
      <c r="G185" s="145"/>
      <c r="H185" s="122" t="str">
        <f t="shared" si="67"/>
        <v xml:space="preserve"> </v>
      </c>
      <c r="I185" s="122" t="str">
        <f t="shared" si="68"/>
        <v/>
      </c>
      <c r="J185" s="122" t="str">
        <f t="shared" si="69"/>
        <v/>
      </c>
      <c r="K185" s="8" t="str">
        <f t="shared" si="70"/>
        <v/>
      </c>
      <c r="L185" s="8" t="str">
        <f>IF(G185&gt;=CB1140,"AW"," ")</f>
        <v xml:space="preserve"> </v>
      </c>
      <c r="M185" s="2"/>
      <c r="N185" s="366" t="str">
        <f t="shared" si="72"/>
        <v>z</v>
      </c>
      <c r="O185" s="366" t="str">
        <f t="shared" si="72"/>
        <v>zz</v>
      </c>
      <c r="P185" s="366">
        <f>IF(N185=F174,12)+IF(N185=F175,11)+IF(N185=F176,10)+IF(N185=F177,9)+IF(N185=F178,8)+IF(N185=F179,7)+IF(N185=F180,6)+IF(N185=F181,5)+IF(N185=F182,4)+IF(N185=F183,3)+IF(N185=F184,2)+IF(N185=F185,1)</f>
        <v>0</v>
      </c>
      <c r="Q185" s="366">
        <f>IF(O185=F174,12)+IF(O185=F175,11)+IF(O185=F176,10)+IF(O185=F177,9)+IF(O185=F178,8)+IF(O185=F179,7)+IF(O185=F180,6)+IF(O185=F181,5)+IF(O185=F182,4)+IF(O185=F183,3)+IF(O185=F184,2)+IF(O185=F185,1)</f>
        <v>0</v>
      </c>
      <c r="R185" s="2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>
        <f>P185+Q185</f>
        <v>0</v>
      </c>
      <c r="AE185" s="2"/>
      <c r="AF185" s="7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50"/>
      <c r="BR185" s="50"/>
      <c r="BS185" s="50"/>
      <c r="BT185" s="50"/>
      <c r="BU185" s="50"/>
      <c r="BV185" s="50"/>
      <c r="BW185" s="50"/>
    </row>
    <row r="186" spans="1:75" ht="20.100000000000001" customHeight="1" x14ac:dyDescent="0.25">
      <c r="A186" s="120" t="s">
        <v>89</v>
      </c>
      <c r="B186" s="40" t="s">
        <v>142</v>
      </c>
      <c r="C186" s="40"/>
      <c r="D186" s="40"/>
      <c r="E186" s="473" t="s">
        <v>36</v>
      </c>
      <c r="F186" s="473"/>
      <c r="G186" s="473"/>
      <c r="H186" s="473"/>
      <c r="I186" s="473"/>
      <c r="J186" s="473"/>
      <c r="K186" s="473"/>
      <c r="L186" s="473"/>
      <c r="M186" s="2"/>
      <c r="N186" s="40" t="str">
        <f t="shared" si="72"/>
        <v>,</v>
      </c>
      <c r="O186" s="40" t="str">
        <f t="shared" si="72"/>
        <v>,</v>
      </c>
      <c r="P186" s="40"/>
      <c r="Q186" s="40"/>
      <c r="R186" s="2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2"/>
      <c r="AF186" s="7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1:75" ht="20.100000000000001" customHeight="1" x14ac:dyDescent="0.25">
      <c r="A187" s="120" t="s">
        <v>89</v>
      </c>
      <c r="B187" s="40" t="s">
        <v>142</v>
      </c>
      <c r="C187" s="129" t="s">
        <v>100</v>
      </c>
      <c r="D187" s="443" t="s">
        <v>0</v>
      </c>
      <c r="E187" s="474" t="s">
        <v>181</v>
      </c>
      <c r="F187" s="474"/>
      <c r="G187" s="474"/>
      <c r="H187" s="474"/>
      <c r="I187" s="442" t="s">
        <v>92</v>
      </c>
      <c r="J187" s="442"/>
      <c r="K187" s="475">
        <f>'MATCH DETAILS'!K9</f>
        <v>1.58</v>
      </c>
      <c r="L187" s="475"/>
      <c r="M187" s="124"/>
      <c r="N187" s="40" t="str">
        <f t="shared" si="72"/>
        <v>,</v>
      </c>
      <c r="O187" s="40" t="str">
        <f t="shared" si="72"/>
        <v>,</v>
      </c>
      <c r="P187" s="40"/>
      <c r="Q187" s="40"/>
      <c r="R187" s="2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2"/>
      <c r="AF187" s="7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50"/>
      <c r="BR187" s="50"/>
      <c r="BS187" s="50"/>
      <c r="BT187" s="50"/>
      <c r="BU187" s="50"/>
      <c r="BV187" s="50"/>
      <c r="BW187" s="50"/>
    </row>
    <row r="188" spans="1:75" ht="20.100000000000001" customHeight="1" x14ac:dyDescent="0.25">
      <c r="A188" s="120" t="s">
        <v>89</v>
      </c>
      <c r="B188" s="40" t="s">
        <v>142</v>
      </c>
      <c r="C188" s="129" t="s">
        <v>100</v>
      </c>
      <c r="D188" s="443" t="s">
        <v>0</v>
      </c>
      <c r="E188" s="437">
        <v>1</v>
      </c>
      <c r="F188" s="438" t="s">
        <v>143</v>
      </c>
      <c r="G188" s="441">
        <v>1.4</v>
      </c>
      <c r="H188" s="440" t="str">
        <f t="shared" ref="H188:H199" si="73">IF(F188=0," ",VLOOKUP(F188,$AJ$1140:$AL$1163,3,FALSE))</f>
        <v>Reuben Jones</v>
      </c>
      <c r="I188" s="440" t="str">
        <f t="shared" ref="I188:I199" si="74">IF(F188=0,"",VLOOKUP(F188,$BB$1114:$BD$1137,3,FALSE))</f>
        <v>Reading A.C.</v>
      </c>
      <c r="J188" s="440" t="str">
        <f t="shared" ref="J188:J199" si="75">IF(F188=0,"",VLOOKUP(F188,$BB$1114:$BE$1137,4,FALSE))</f>
        <v>RAC</v>
      </c>
      <c r="K188" s="437" t="str">
        <f t="shared" ref="K188:K199" si="76">IF(G188="","",IF($DC$1123="T"," ",IF($DC$1123="F",IF(G188&gt;=$CS$1123,"G1",IF(G188&gt;=$CV$1123,"G2",IF(G188&gt;=$CY$1123,"G3",IF(G188&gt;=$DB$1123,"G4","")))))))</f>
        <v>G2</v>
      </c>
      <c r="L188" s="437" t="str">
        <f t="shared" ref="L188:L195" si="77">IF(G188&gt;=CA1115,"AW"," ")</f>
        <v>AW</v>
      </c>
      <c r="M188" s="2"/>
      <c r="N188" s="40" t="str">
        <f t="shared" si="72"/>
        <v>A</v>
      </c>
      <c r="O188" s="40" t="str">
        <f t="shared" si="72"/>
        <v>AA</v>
      </c>
      <c r="P188" s="161">
        <f>IF(N188=F188,12)+IF(N188=F189,11)+IF(N188=F190,10)+IF(N188=F191,9)+IF(N188=F192,8)+IF(N188=F193,7)+IF(N188=F194,6)+IF(N188=F195,5)+IF(N188=F196,4)+IF(N188=F197,3)+IF(N188=F198,2)+IF(N188=F199,1)</f>
        <v>0</v>
      </c>
      <c r="Q188" s="161">
        <f>IF(O188=F188,12)+IF(O188=F189,11)+IF(O188=F190,10)+IF(O188=F191,9)+IF(O188=F192,8)+IF(O188=F193,7)+IF(O188=F194,6)+IF(O188=F195,5)+IF(O188=F196,4)+IF(O188=F197,3)+IF(O188=F198,2)+IF(O188=F199,1)</f>
        <v>0</v>
      </c>
      <c r="R188" s="2"/>
      <c r="S188" s="136">
        <f>P188+Q188</f>
        <v>0</v>
      </c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2"/>
      <c r="AF188" s="7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50"/>
      <c r="BR188" s="50"/>
      <c r="BS188" s="50"/>
      <c r="BT188" s="50"/>
      <c r="BU188" s="50"/>
      <c r="BV188" s="50"/>
      <c r="BW188" s="50"/>
    </row>
    <row r="189" spans="1:75" ht="20.100000000000001" customHeight="1" x14ac:dyDescent="0.25">
      <c r="A189" s="120" t="s">
        <v>89</v>
      </c>
      <c r="B189" s="40" t="s">
        <v>142</v>
      </c>
      <c r="C189" s="129" t="s">
        <v>100</v>
      </c>
      <c r="D189" s="443" t="s">
        <v>0</v>
      </c>
      <c r="E189" s="437">
        <v>2</v>
      </c>
      <c r="F189" s="438" t="s">
        <v>84</v>
      </c>
      <c r="G189" s="441">
        <v>1.35</v>
      </c>
      <c r="H189" s="440" t="str">
        <f t="shared" si="73"/>
        <v>Sebastian Baker</v>
      </c>
      <c r="I189" s="440" t="str">
        <f t="shared" si="74"/>
        <v>Windsor, Slough, Eton and Hounslow A.C.</v>
      </c>
      <c r="J189" s="440" t="str">
        <f t="shared" si="75"/>
        <v>WSEH</v>
      </c>
      <c r="K189" s="437" t="str">
        <f t="shared" si="76"/>
        <v>G3</v>
      </c>
      <c r="L189" s="437" t="str">
        <f t="shared" si="77"/>
        <v>AW</v>
      </c>
      <c r="M189" s="2"/>
      <c r="N189" s="40" t="str">
        <f t="shared" si="72"/>
        <v>S</v>
      </c>
      <c r="O189" s="40" t="str">
        <f t="shared" si="72"/>
        <v>SS</v>
      </c>
      <c r="P189" s="161">
        <f>IF(N189=F188,12)+IF(N189=F189,11)+IF(N189=F190,10)+IF(N189=F191,9)+IF(N189=F192,8)+IF(N189=F193,7)+IF(N189=F194,6)+IF(N189=F195,5)+IF(N189=F196,4)+IF(N189=F197,3)+IF(N189=F198,2)+IF(N189=F199,1)</f>
        <v>5</v>
      </c>
      <c r="Q189" s="161">
        <f>IF(O189=F188,12)+IF(O189=F189,11)+IF(O189=F190,10)+IF(O189=F191,9)+IF(O189=F192,8)+IF(O189=F193,7)+IF(O189=F194,6)+IF(O189=F195,5)+IF(O189=F196,4)+IF(O189=F197,3)+IF(O189=F198,2)+IF(O189=F199,1)</f>
        <v>0</v>
      </c>
      <c r="R189" s="2"/>
      <c r="S189" s="136"/>
      <c r="T189" s="136">
        <f>P189+Q189</f>
        <v>5</v>
      </c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2"/>
      <c r="AF189" s="7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50"/>
      <c r="BR189" s="50"/>
      <c r="BS189" s="50"/>
      <c r="BT189" s="50"/>
      <c r="BU189" s="50"/>
      <c r="BV189" s="50"/>
      <c r="BW189" s="50"/>
    </row>
    <row r="190" spans="1:75" ht="20.100000000000001" customHeight="1" x14ac:dyDescent="0.25">
      <c r="A190" s="120" t="s">
        <v>89</v>
      </c>
      <c r="B190" s="40" t="s">
        <v>142</v>
      </c>
      <c r="C190" s="129" t="s">
        <v>100</v>
      </c>
      <c r="D190" s="443" t="s">
        <v>0</v>
      </c>
      <c r="E190" s="437">
        <v>3</v>
      </c>
      <c r="F190" s="438" t="s">
        <v>142</v>
      </c>
      <c r="G190" s="441">
        <v>1.3</v>
      </c>
      <c r="H190" s="440" t="str">
        <f t="shared" si="73"/>
        <v>Jack Britton</v>
      </c>
      <c r="I190" s="440" t="str">
        <f t="shared" si="74"/>
        <v>Maidenhead A.C.</v>
      </c>
      <c r="J190" s="440" t="str">
        <f t="shared" si="75"/>
        <v>MAC</v>
      </c>
      <c r="K190" s="437" t="str">
        <f t="shared" si="76"/>
        <v>G4</v>
      </c>
      <c r="L190" s="437" t="str">
        <f t="shared" si="77"/>
        <v>AW</v>
      </c>
      <c r="M190" s="2"/>
      <c r="N190" s="40" t="str">
        <f t="shared" si="72"/>
        <v>B</v>
      </c>
      <c r="O190" s="40" t="str">
        <f t="shared" si="72"/>
        <v>BB</v>
      </c>
      <c r="P190" s="161">
        <f>IF(N190=F188,12)+IF(N190=F189,11)+IF(N190=F190,10)+IF(N190=F191,9)+IF(N190=F192,8)+IF(N190=F193,7)+IF(N190=F194,6)+IF(N190=F195,5)+IF(N190=F196,4)+IF(N190=F197,3)+IF(N190=F198,2)+IF(N190=F199,1)</f>
        <v>9</v>
      </c>
      <c r="Q190" s="161">
        <f>IF(O190=F188,12)+IF(O190=F189,11)+IF(O190=F190,10)+IF(O190=F191,9)+IF(O190=F192,8)+IF(O190=F193,7)+IF(O190=F194,6)+IF(O190=F195,5)+IF(O190=F196,4)+IF(O190=F197,3)+IF(O190=F198,2)+IF(O190=F199,1)</f>
        <v>0</v>
      </c>
      <c r="R190" s="2"/>
      <c r="S190" s="136"/>
      <c r="T190" s="136"/>
      <c r="U190" s="136">
        <f>P190+Q190</f>
        <v>9</v>
      </c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2"/>
      <c r="AF190" s="7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50"/>
      <c r="BR190" s="50"/>
      <c r="BS190" s="50"/>
      <c r="BT190" s="50"/>
      <c r="BU190" s="50"/>
      <c r="BV190" s="50"/>
      <c r="BW190" s="50"/>
    </row>
    <row r="191" spans="1:75" ht="20.100000000000001" customHeight="1" x14ac:dyDescent="0.25">
      <c r="A191" s="120" t="s">
        <v>89</v>
      </c>
      <c r="B191" s="40" t="s">
        <v>142</v>
      </c>
      <c r="C191" s="129" t="s">
        <v>100</v>
      </c>
      <c r="D191" s="443" t="s">
        <v>0</v>
      </c>
      <c r="E191" s="437">
        <v>4</v>
      </c>
      <c r="F191" s="438" t="s">
        <v>1</v>
      </c>
      <c r="G191" s="441">
        <v>1.25</v>
      </c>
      <c r="H191" s="440" t="str">
        <f t="shared" si="73"/>
        <v>Oscar Bailey</v>
      </c>
      <c r="I191" s="440" t="str">
        <f t="shared" si="74"/>
        <v>Bracknell A.C.</v>
      </c>
      <c r="J191" s="440" t="str">
        <f t="shared" si="75"/>
        <v>BAC</v>
      </c>
      <c r="K191" s="437" t="str">
        <f t="shared" si="76"/>
        <v/>
      </c>
      <c r="L191" s="437" t="str">
        <f t="shared" si="77"/>
        <v>AW</v>
      </c>
      <c r="M191" s="2"/>
      <c r="N191" s="40" t="str">
        <f t="shared" si="72"/>
        <v>C</v>
      </c>
      <c r="O191" s="40" t="str">
        <f t="shared" si="72"/>
        <v>CC</v>
      </c>
      <c r="P191" s="161">
        <f>IF(N191=F188,12)+IF(N191=F189,11)+IF(N191=F190,10)+IF(N191=F191,9)+IF(N191=F192,8)+IF(N191=F193,7)+IF(N191=F194,6)+IF(N191=F195,5)+IF(N191=F196,4)+IF(N191=F197,3)+IF(N191=F198,2)+IF(N191=F199,1)</f>
        <v>0</v>
      </c>
      <c r="Q191" s="161">
        <f>IF(O191=F188,12)+IF(O191=F189,11)+IF(O191=F190,10)+IF(O191=F191,9)+IF(O191=F192,8)+IF(O191=F193,7)+IF(O191=F194,6)+IF(O191=F195,5)+IF(O191=F196,4)+IF(O191=F197,3)+IF(O191=F198,2)+IF(O191=F199,1)</f>
        <v>6</v>
      </c>
      <c r="R191" s="2"/>
      <c r="S191" s="136"/>
      <c r="T191" s="136"/>
      <c r="U191" s="136"/>
      <c r="V191" s="136">
        <f>P191+Q191</f>
        <v>6</v>
      </c>
      <c r="W191" s="136"/>
      <c r="X191" s="136"/>
      <c r="Y191" s="136"/>
      <c r="Z191" s="136"/>
      <c r="AA191" s="136"/>
      <c r="AB191" s="136"/>
      <c r="AC191" s="136"/>
      <c r="AD191" s="136"/>
      <c r="AE191" s="2"/>
      <c r="AF191" s="7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50"/>
      <c r="BR191" s="50"/>
      <c r="BS191" s="50"/>
      <c r="BT191" s="50"/>
      <c r="BU191" s="50"/>
      <c r="BV191" s="50"/>
      <c r="BW191" s="50"/>
    </row>
    <row r="192" spans="1:75" ht="20.100000000000001" customHeight="1" x14ac:dyDescent="0.25">
      <c r="A192" s="120" t="s">
        <v>89</v>
      </c>
      <c r="B192" s="40" t="s">
        <v>142</v>
      </c>
      <c r="C192" s="129" t="s">
        <v>100</v>
      </c>
      <c r="D192" s="443" t="s">
        <v>0</v>
      </c>
      <c r="E192" s="437">
        <v>5</v>
      </c>
      <c r="F192" s="438" t="s">
        <v>95</v>
      </c>
      <c r="G192" s="441">
        <v>1.25</v>
      </c>
      <c r="H192" s="440" t="str">
        <f t="shared" si="73"/>
        <v>Harrison Dabiri</v>
      </c>
      <c r="I192" s="440" t="str">
        <f t="shared" si="74"/>
        <v>Guildford and Godalming A.C.</v>
      </c>
      <c r="J192" s="440" t="str">
        <f t="shared" si="75"/>
        <v>GGAC</v>
      </c>
      <c r="K192" s="437" t="str">
        <f t="shared" si="76"/>
        <v/>
      </c>
      <c r="L192" s="437" t="str">
        <f t="shared" si="77"/>
        <v>AW</v>
      </c>
      <c r="M192" s="2"/>
      <c r="N192" s="40" t="str">
        <f t="shared" si="72"/>
        <v>G</v>
      </c>
      <c r="O192" s="40" t="str">
        <f t="shared" si="72"/>
        <v>GG</v>
      </c>
      <c r="P192" s="161">
        <f>IF(N192=F188,12)+IF(N192=F189,11)+IF(N192=F190,10)+IF(N192=F191,9)+IF(N192=F192,8)+IF(N192=F193,7)+IF(N192=F194,6)+IF(N192=F195,5)+IF(N192=F196,4)+IF(N192=F197,3)+IF(N192=F198,2)+IF(N192=F199,1)</f>
        <v>0</v>
      </c>
      <c r="Q192" s="161">
        <f>IF(O192=F188,12)+IF(O192=F189,11)+IF(O192=F190,10)+IF(O192=F191,9)+IF(O192=F192,8)+IF(O192=F193,7)+IF(O192=F194,6)+IF(O192=F195,5)+IF(O192=F196,4)+IF(O192=F197,3)+IF(O192=F198,2)+IF(O192=F199,1)</f>
        <v>8</v>
      </c>
      <c r="R192" s="2"/>
      <c r="S192" s="136"/>
      <c r="T192" s="136"/>
      <c r="U192" s="136"/>
      <c r="V192" s="136"/>
      <c r="W192" s="136">
        <f>P192+Q192</f>
        <v>8</v>
      </c>
      <c r="X192" s="136"/>
      <c r="Y192" s="136"/>
      <c r="Z192" s="136"/>
      <c r="AA192" s="136"/>
      <c r="AB192" s="136"/>
      <c r="AC192" s="136"/>
      <c r="AD192" s="136"/>
      <c r="AE192" s="2"/>
      <c r="AF192" s="7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50"/>
      <c r="BR192" s="50"/>
      <c r="BS192" s="50"/>
      <c r="BT192" s="50"/>
      <c r="BU192" s="50"/>
      <c r="BV192" s="50"/>
      <c r="BW192" s="50"/>
    </row>
    <row r="193" spans="1:75" ht="20.100000000000001" customHeight="1" x14ac:dyDescent="0.25">
      <c r="A193" s="120" t="s">
        <v>89</v>
      </c>
      <c r="B193" s="40" t="s">
        <v>142</v>
      </c>
      <c r="C193" s="129" t="s">
        <v>100</v>
      </c>
      <c r="D193" s="443" t="s">
        <v>0</v>
      </c>
      <c r="E193" s="437">
        <v>6</v>
      </c>
      <c r="F193" s="438" t="s">
        <v>111</v>
      </c>
      <c r="G193" s="441">
        <v>1.25</v>
      </c>
      <c r="H193" s="440" t="str">
        <f t="shared" si="73"/>
        <v>Yuri Zykov</v>
      </c>
      <c r="I193" s="440" t="str">
        <f t="shared" si="74"/>
        <v>Hillingdon A.C.</v>
      </c>
      <c r="J193" s="440" t="str">
        <f t="shared" si="75"/>
        <v>HJAC</v>
      </c>
      <c r="K193" s="437" t="str">
        <f t="shared" si="76"/>
        <v/>
      </c>
      <c r="L193" s="437" t="str">
        <f t="shared" si="77"/>
        <v>AW</v>
      </c>
      <c r="M193" s="2"/>
      <c r="N193" s="40" t="str">
        <f t="shared" si="72"/>
        <v>H</v>
      </c>
      <c r="O193" s="40" t="str">
        <f t="shared" si="72"/>
        <v>HH</v>
      </c>
      <c r="P193" s="161">
        <f>IF(N193=F188,12)+IF(N193=F189,11)+IF(N193=F190,10)+IF(N193=F191,9)+IF(N193=F192,8)+IF(N193=F193,7)+IF(N193=F194,6)+IF(N193=F195,5)+IF(N193=F196,4)+IF(N193=F197,3)+IF(N193=F198,2)+IF(N193=F199,1)</f>
        <v>7</v>
      </c>
      <c r="Q193" s="161">
        <f>IF(O193=F188,12)+IF(O193=F189,11)+IF(O193=F190,10)+IF(O193=F191,9)+IF(O193=F192,8)+IF(O193=F193,7)+IF(O193=F194,6)+IF(O193=F195,5)+IF(O193=F196,4)+IF(O193=F197,3)+IF(O193=F198,2)+IF(O193=F199,1)</f>
        <v>0</v>
      </c>
      <c r="R193" s="2"/>
      <c r="S193" s="136"/>
      <c r="T193" s="136"/>
      <c r="U193" s="136"/>
      <c r="V193" s="136"/>
      <c r="W193" s="136"/>
      <c r="X193" s="136">
        <f>P193+Q193</f>
        <v>7</v>
      </c>
      <c r="Y193" s="136"/>
      <c r="Z193" s="136"/>
      <c r="AA193" s="136"/>
      <c r="AB193" s="136"/>
      <c r="AC193" s="136"/>
      <c r="AD193" s="136"/>
      <c r="AE193" s="2"/>
      <c r="AF193" s="7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50"/>
      <c r="BR193" s="50"/>
      <c r="BS193" s="50"/>
      <c r="BT193" s="50"/>
      <c r="BU193" s="50"/>
      <c r="BV193" s="50"/>
      <c r="BW193" s="50"/>
    </row>
    <row r="194" spans="1:75" ht="20.100000000000001" customHeight="1" x14ac:dyDescent="0.25">
      <c r="A194" s="120" t="s">
        <v>89</v>
      </c>
      <c r="B194" s="40" t="s">
        <v>142</v>
      </c>
      <c r="C194" s="129" t="s">
        <v>100</v>
      </c>
      <c r="D194" s="443" t="s">
        <v>0</v>
      </c>
      <c r="E194" s="437">
        <v>7</v>
      </c>
      <c r="F194" s="438" t="s">
        <v>112</v>
      </c>
      <c r="G194" s="441">
        <v>1.25</v>
      </c>
      <c r="H194" s="440" t="str">
        <f t="shared" si="73"/>
        <v>Olly Gandy</v>
      </c>
      <c r="I194" s="440" t="str">
        <f t="shared" si="74"/>
        <v>Camberley and District A.C.</v>
      </c>
      <c r="J194" s="440" t="str">
        <f t="shared" si="75"/>
        <v>CDAC</v>
      </c>
      <c r="K194" s="437" t="str">
        <f t="shared" si="76"/>
        <v/>
      </c>
      <c r="L194" s="437" t="str">
        <f t="shared" si="77"/>
        <v>AW</v>
      </c>
      <c r="M194" s="2"/>
      <c r="N194" s="40" t="str">
        <f t="shared" ref="N194:O213" si="78">N180</f>
        <v>M</v>
      </c>
      <c r="O194" s="40" t="str">
        <f t="shared" si="78"/>
        <v>MM</v>
      </c>
      <c r="P194" s="161">
        <f>IF(N194=F188,12)+IF(N194=F189,11)+IF(N194=F190,10)+IF(N194=F191,9)+IF(N194=F192,8)+IF(N194=F193,7)+IF(N194=F194,6)+IF(N194=F195,5)+IF(N194=F196,4)+IF(N194=F197,3)+IF(N194=F198,2)+IF(N194=F199,1)</f>
        <v>10</v>
      </c>
      <c r="Q194" s="161">
        <f>IF(O194=F188,12)+IF(O194=F189,11)+IF(O194=F190,10)+IF(O194=F191,9)+IF(O194=F192,8)+IF(O194=F193,7)+IF(O194=F194,6)+IF(O194=F195,5)+IF(O194=F196,4)+IF(O194=F197,3)+IF(O194=F198,2)+IF(O194=F199,1)</f>
        <v>0</v>
      </c>
      <c r="R194" s="2"/>
      <c r="S194" s="136"/>
      <c r="T194" s="136"/>
      <c r="U194" s="136"/>
      <c r="V194" s="136"/>
      <c r="W194" s="136"/>
      <c r="X194" s="136"/>
      <c r="Y194" s="136">
        <f>P194+Q194</f>
        <v>10</v>
      </c>
      <c r="Z194" s="136"/>
      <c r="AA194" s="136"/>
      <c r="AB194" s="136"/>
      <c r="AC194" s="136"/>
      <c r="AD194" s="136"/>
      <c r="AE194" s="2"/>
      <c r="AF194" s="7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50"/>
      <c r="BR194" s="50"/>
      <c r="BS194" s="50"/>
      <c r="BT194" s="50"/>
      <c r="BU194" s="50"/>
      <c r="BV194" s="50"/>
      <c r="BW194" s="50"/>
    </row>
    <row r="195" spans="1:75" ht="20.100000000000001" customHeight="1" x14ac:dyDescent="0.25">
      <c r="A195" s="120" t="s">
        <v>89</v>
      </c>
      <c r="B195" s="40" t="s">
        <v>142</v>
      </c>
      <c r="C195" s="129" t="s">
        <v>100</v>
      </c>
      <c r="D195" s="443" t="s">
        <v>0</v>
      </c>
      <c r="E195" s="437">
        <v>8</v>
      </c>
      <c r="F195" s="438" t="s">
        <v>140</v>
      </c>
      <c r="G195" s="441">
        <v>1</v>
      </c>
      <c r="H195" s="440" t="str">
        <f t="shared" si="73"/>
        <v>Jack Breeds</v>
      </c>
      <c r="I195" s="440" t="str">
        <f t="shared" si="74"/>
        <v>Basingstoke and Mid Hants A.C.</v>
      </c>
      <c r="J195" s="440" t="str">
        <f t="shared" si="75"/>
        <v>BMH</v>
      </c>
      <c r="K195" s="437" t="str">
        <f t="shared" si="76"/>
        <v/>
      </c>
      <c r="L195" s="437" t="str">
        <f t="shared" si="77"/>
        <v xml:space="preserve"> </v>
      </c>
      <c r="M195" s="2"/>
      <c r="N195" s="40" t="str">
        <f t="shared" si="78"/>
        <v>R</v>
      </c>
      <c r="O195" s="40" t="str">
        <f t="shared" si="78"/>
        <v>RR</v>
      </c>
      <c r="P195" s="161">
        <f>IF(N195=F188,12)+IF(N195=F189,11)+IF(N195=F190,10)+IF(N195=F191,9)+IF(N195=F192,8)+IF(N195=F193,7)+IF(N195=F194,6)+IF(N195=F195,5)+IF(N195=F196,4)+IF(N195=F197,3)+IF(N195=F198,2)+IF(N195=F199,1)</f>
        <v>12</v>
      </c>
      <c r="Q195" s="161">
        <f>IF(O195=F188,12)+IF(O195=F189,11)+IF(O195=F190,10)+IF(O195=F191,9)+IF(O195=F192,8)+IF(O195=F193,7)+IF(O195=F194,6)+IF(O195=F195,5)+IF(O195=F196,4)+IF(O195=F197,3)+IF(O195=F198,2)+IF(O195=F199,1)</f>
        <v>0</v>
      </c>
      <c r="R195" s="2"/>
      <c r="S195" s="136"/>
      <c r="T195" s="136"/>
      <c r="U195" s="136"/>
      <c r="V195" s="136"/>
      <c r="W195" s="136"/>
      <c r="X195" s="136"/>
      <c r="Y195" s="136"/>
      <c r="Z195" s="136">
        <f>P195+Q195</f>
        <v>12</v>
      </c>
      <c r="AA195" s="136"/>
      <c r="AB195" s="136"/>
      <c r="AC195" s="136"/>
      <c r="AD195" s="136"/>
      <c r="AE195" s="2"/>
      <c r="AF195" s="7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50"/>
      <c r="BR195" s="50"/>
      <c r="BS195" s="50"/>
      <c r="BT195" s="50"/>
      <c r="BU195" s="50"/>
      <c r="BV195" s="50"/>
      <c r="BW195" s="50"/>
    </row>
    <row r="196" spans="1:75" ht="20.100000000000001" customHeight="1" x14ac:dyDescent="0.25">
      <c r="A196" s="120" t="s">
        <v>89</v>
      </c>
      <c r="B196" s="161" t="s">
        <v>142</v>
      </c>
      <c r="C196" s="129" t="s">
        <v>100</v>
      </c>
      <c r="D196" s="443" t="s">
        <v>0</v>
      </c>
      <c r="E196" s="437">
        <v>9</v>
      </c>
      <c r="F196" s="438"/>
      <c r="G196" s="441"/>
      <c r="H196" s="440" t="str">
        <f t="shared" si="73"/>
        <v xml:space="preserve"> </v>
      </c>
      <c r="I196" s="440" t="str">
        <f t="shared" si="74"/>
        <v/>
      </c>
      <c r="J196" s="440" t="str">
        <f t="shared" si="75"/>
        <v/>
      </c>
      <c r="K196" s="437" t="str">
        <f t="shared" si="76"/>
        <v/>
      </c>
      <c r="L196" s="437" t="str">
        <f>IF(G196&gt;=CA1121,"AW"," ")</f>
        <v xml:space="preserve"> </v>
      </c>
      <c r="M196" s="2"/>
      <c r="N196" s="161" t="str">
        <f t="shared" si="78"/>
        <v>W</v>
      </c>
      <c r="O196" s="161" t="str">
        <f t="shared" si="78"/>
        <v>WW</v>
      </c>
      <c r="P196" s="161">
        <f>IF(N196=F188,12)+IF(N196=F189,11)+IF(N196=F190,10)+IF(N196=F191,9)+IF(N196=F192,8)+IF(N196=F193,7)+IF(N196=F194,6)+IF(N196=F195,5)+IF(N196=F196,4)+IF(N196=F197,3)+IF(N196=F198,2)+IF(N196=F199,1)</f>
        <v>11</v>
      </c>
      <c r="Q196" s="161">
        <f>IF(O196=F188,12)+IF(O196=F189,11)+IF(O196=F190,10)+IF(O196=F191,9)+IF(O196=F192,8)+IF(O196=F193,7)+IF(O196=F194,6)+IF(O196=F195,5)+IF(O196=F196,4)+IF(O196=F197,3)+IF(O196=F198,2)+IF(O196=F199,1)</f>
        <v>0</v>
      </c>
      <c r="R196" s="2"/>
      <c r="S196" s="136"/>
      <c r="T196" s="136"/>
      <c r="U196" s="136"/>
      <c r="V196" s="136"/>
      <c r="W196" s="136"/>
      <c r="X196" s="136"/>
      <c r="Y196" s="136"/>
      <c r="Z196" s="136"/>
      <c r="AA196" s="136">
        <f>P196+Q196</f>
        <v>11</v>
      </c>
      <c r="AB196" s="136"/>
      <c r="AC196" s="136"/>
      <c r="AD196" s="136"/>
      <c r="AE196" s="2"/>
      <c r="AF196" s="163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50"/>
      <c r="BR196" s="50"/>
      <c r="BS196" s="50"/>
      <c r="BT196" s="50"/>
      <c r="BU196" s="50"/>
      <c r="BV196" s="50"/>
      <c r="BW196" s="50"/>
    </row>
    <row r="197" spans="1:75" ht="20.100000000000001" customHeight="1" x14ac:dyDescent="0.25">
      <c r="A197" s="120" t="s">
        <v>89</v>
      </c>
      <c r="B197" s="161" t="s">
        <v>142</v>
      </c>
      <c r="C197" s="129" t="s">
        <v>100</v>
      </c>
      <c r="D197" s="443" t="s">
        <v>0</v>
      </c>
      <c r="E197" s="437">
        <v>10</v>
      </c>
      <c r="F197" s="438"/>
      <c r="G197" s="441"/>
      <c r="H197" s="440" t="str">
        <f t="shared" si="73"/>
        <v xml:space="preserve"> </v>
      </c>
      <c r="I197" s="440" t="str">
        <f t="shared" si="74"/>
        <v/>
      </c>
      <c r="J197" s="440" t="str">
        <f t="shared" si="75"/>
        <v/>
      </c>
      <c r="K197" s="437" t="str">
        <f t="shared" si="76"/>
        <v/>
      </c>
      <c r="L197" s="437" t="str">
        <f>IF(G197&gt;=CA1122,"AW"," ")</f>
        <v xml:space="preserve"> </v>
      </c>
      <c r="M197" s="2"/>
      <c r="N197" s="366" t="str">
        <f t="shared" si="78"/>
        <v>j</v>
      </c>
      <c r="O197" s="366" t="str">
        <f t="shared" si="78"/>
        <v>jj</v>
      </c>
      <c r="P197" s="366">
        <f>IF(N197=F188,12)+IF(N197=F189,11)+IF(N197=F190,10)+IF(N197=F191,9)+IF(N197=F192,8)+IF(N197=F193,7)+IF(N197=F194,6)+IF(N197=F195,5)+IF(N197=F196,4)+IF(N197=F197,3)+IF(N197=F198,2)+IF(N197=F199,1)</f>
        <v>0</v>
      </c>
      <c r="Q197" s="366">
        <f>IF(O197=F188,12)+IF(O197=F189,11)+IF(O197=F190,10)+IF(O197=F191,9)+IF(O197=F192,8)+IF(O197=F193,7)+IF(O197=F194,6)+IF(O197=F195,5)+IF(O197=F196,4)+IF(O197=F197,3)+IF(O197=F198,2)+IF(O197=F199,1)</f>
        <v>0</v>
      </c>
      <c r="R197" s="2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>
        <f>P197+Q197</f>
        <v>0</v>
      </c>
      <c r="AC197" s="136"/>
      <c r="AD197" s="136"/>
      <c r="AE197" s="2"/>
      <c r="AF197" s="163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50"/>
      <c r="BR197" s="50"/>
      <c r="BS197" s="50"/>
      <c r="BT197" s="50"/>
      <c r="BU197" s="50"/>
      <c r="BV197" s="50"/>
      <c r="BW197" s="50"/>
    </row>
    <row r="198" spans="1:75" ht="20.100000000000001" customHeight="1" x14ac:dyDescent="0.25">
      <c r="A198" s="120" t="s">
        <v>89</v>
      </c>
      <c r="B198" s="40" t="s">
        <v>142</v>
      </c>
      <c r="C198" s="129" t="s">
        <v>100</v>
      </c>
      <c r="D198" s="443" t="s">
        <v>0</v>
      </c>
      <c r="E198" s="437">
        <v>11</v>
      </c>
      <c r="F198" s="438"/>
      <c r="G198" s="441"/>
      <c r="H198" s="440" t="str">
        <f t="shared" si="73"/>
        <v xml:space="preserve"> </v>
      </c>
      <c r="I198" s="440" t="str">
        <f t="shared" si="74"/>
        <v/>
      </c>
      <c r="J198" s="440" t="str">
        <f t="shared" si="75"/>
        <v/>
      </c>
      <c r="K198" s="437" t="str">
        <f t="shared" si="76"/>
        <v/>
      </c>
      <c r="L198" s="437" t="str">
        <f>IF(G198&gt;=CA1123,"AW"," ")</f>
        <v xml:space="preserve"> </v>
      </c>
      <c r="M198" s="2"/>
      <c r="N198" s="366" t="str">
        <f t="shared" si="78"/>
        <v>p</v>
      </c>
      <c r="O198" s="366" t="str">
        <f t="shared" si="78"/>
        <v>pp</v>
      </c>
      <c r="P198" s="366">
        <f>IF(N198=F188,12)+IF(N198=F189,11)+IF(N198=F190,10)+IF(N198=F191,9)+IF(N198=F192,8)+IF(N198=F193,7)+IF(N198=F194,6)+IF(N198=F195,5)+IF(N198=F196,4)+IF(N198=F197,3)+IF(N198=F198,2)+IF(N198=F199,1)</f>
        <v>0</v>
      </c>
      <c r="Q198" s="366">
        <f>IF(O198=F188,12)+IF(O198=F189,11)+IF(O198=F190,10)+IF(O198=F191,9)+IF(O198=F192,8)+IF(O198=F193,7)+IF(O198=F194,6)+IF(O198=F195,5)+IF(O198=F196,4)+IF(O198=F197,3)+IF(O198=F198,2)+IF(O198=F199,1)</f>
        <v>0</v>
      </c>
      <c r="R198" s="2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>
        <f>P198+Q198</f>
        <v>0</v>
      </c>
      <c r="AD198" s="136"/>
      <c r="AE198" s="2"/>
      <c r="AF198" s="7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50"/>
      <c r="BR198" s="50"/>
      <c r="BS198" s="50"/>
      <c r="BT198" s="50"/>
      <c r="BU198" s="50"/>
      <c r="BV198" s="50"/>
      <c r="BW198" s="50"/>
    </row>
    <row r="199" spans="1:75" ht="20.100000000000001" customHeight="1" x14ac:dyDescent="0.25">
      <c r="A199" s="120" t="s">
        <v>89</v>
      </c>
      <c r="B199" s="40" t="s">
        <v>142</v>
      </c>
      <c r="C199" s="129" t="s">
        <v>100</v>
      </c>
      <c r="D199" s="443" t="s">
        <v>0</v>
      </c>
      <c r="E199" s="437">
        <v>12</v>
      </c>
      <c r="F199" s="438"/>
      <c r="G199" s="441"/>
      <c r="H199" s="440" t="str">
        <f t="shared" si="73"/>
        <v xml:space="preserve"> </v>
      </c>
      <c r="I199" s="440" t="str">
        <f t="shared" si="74"/>
        <v/>
      </c>
      <c r="J199" s="440" t="str">
        <f t="shared" si="75"/>
        <v/>
      </c>
      <c r="K199" s="437" t="str">
        <f t="shared" si="76"/>
        <v/>
      </c>
      <c r="L199" s="437" t="str">
        <f>IF(G199&gt;=CA1124,"AW"," ")</f>
        <v xml:space="preserve"> </v>
      </c>
      <c r="M199" s="2"/>
      <c r="N199" s="366" t="str">
        <f t="shared" si="78"/>
        <v>z</v>
      </c>
      <c r="O199" s="366" t="str">
        <f t="shared" si="78"/>
        <v>zz</v>
      </c>
      <c r="P199" s="366">
        <f>IF(N199=F188,12)+IF(N199=F189,11)+IF(N199=F190,10)+IF(N199=F191,9)+IF(N199=F192,8)+IF(N199=F193,7)+IF(N199=F194,6)+IF(N199=F195,5)+IF(N199=F196,4)+IF(N199=F197,3)+IF(N199=F198,2)+IF(N199=F199,1)</f>
        <v>0</v>
      </c>
      <c r="Q199" s="366">
        <f>IF(O199=F188,12)+IF(O199=F189,11)+IF(O199=F190,10)+IF(O199=F191,9)+IF(O199=F192,8)+IF(O199=F193,7)+IF(O199=F194,6)+IF(O199=F195,5)+IF(O199=F196,4)+IF(O199=F197,3)+IF(O199=F198,2)+IF(O199=F199,1)</f>
        <v>0</v>
      </c>
      <c r="R199" s="2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>
        <f>P199+Q199</f>
        <v>0</v>
      </c>
      <c r="AE199" s="2"/>
      <c r="AF199" s="7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50"/>
      <c r="BR199" s="50"/>
      <c r="BS199" s="50"/>
      <c r="BT199" s="50"/>
      <c r="BU199" s="50"/>
      <c r="BV199" s="50"/>
      <c r="BW199" s="50"/>
    </row>
    <row r="200" spans="1:75" ht="20.100000000000001" customHeight="1" x14ac:dyDescent="0.25">
      <c r="A200" s="120" t="s">
        <v>89</v>
      </c>
      <c r="B200" s="40" t="s">
        <v>142</v>
      </c>
      <c r="C200" s="40"/>
      <c r="D200" s="443"/>
      <c r="E200" s="476" t="s">
        <v>36</v>
      </c>
      <c r="F200" s="476"/>
      <c r="G200" s="476"/>
      <c r="H200" s="476"/>
      <c r="I200" s="476"/>
      <c r="J200" s="476"/>
      <c r="K200" s="476"/>
      <c r="L200" s="476"/>
      <c r="M200" s="2"/>
      <c r="N200" s="40" t="str">
        <f t="shared" si="78"/>
        <v>,</v>
      </c>
      <c r="O200" s="40" t="str">
        <f t="shared" si="78"/>
        <v>,</v>
      </c>
      <c r="P200" s="40"/>
      <c r="Q200" s="40"/>
      <c r="R200" s="2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2"/>
      <c r="AF200" s="7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1:75" ht="20.100000000000001" customHeight="1" x14ac:dyDescent="0.25">
      <c r="A201" s="120" t="s">
        <v>89</v>
      </c>
      <c r="B201" s="40" t="s">
        <v>142</v>
      </c>
      <c r="C201" s="129" t="s">
        <v>100</v>
      </c>
      <c r="D201" s="443" t="s">
        <v>1</v>
      </c>
      <c r="E201" s="474" t="s">
        <v>182</v>
      </c>
      <c r="F201" s="474"/>
      <c r="G201" s="474"/>
      <c r="H201" s="474"/>
      <c r="I201" s="442" t="s">
        <v>92</v>
      </c>
      <c r="J201" s="442"/>
      <c r="K201" s="475">
        <f>K187</f>
        <v>1.58</v>
      </c>
      <c r="L201" s="475"/>
      <c r="M201" s="2"/>
      <c r="N201" s="40" t="str">
        <f t="shared" si="78"/>
        <v>,</v>
      </c>
      <c r="O201" s="40" t="str">
        <f t="shared" si="78"/>
        <v>,</v>
      </c>
      <c r="P201" s="40"/>
      <c r="Q201" s="40"/>
      <c r="R201" s="2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2"/>
      <c r="AF201" s="7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50"/>
      <c r="BR201" s="50"/>
      <c r="BS201" s="50"/>
      <c r="BT201" s="50"/>
      <c r="BU201" s="50"/>
      <c r="BV201" s="50"/>
      <c r="BW201" s="50"/>
    </row>
    <row r="202" spans="1:75" ht="20.100000000000001" customHeight="1" x14ac:dyDescent="0.25">
      <c r="A202" s="120" t="s">
        <v>89</v>
      </c>
      <c r="B202" s="40" t="s">
        <v>142</v>
      </c>
      <c r="C202" s="129" t="s">
        <v>100</v>
      </c>
      <c r="D202" s="443" t="s">
        <v>1</v>
      </c>
      <c r="E202" s="437">
        <v>1</v>
      </c>
      <c r="F202" s="438" t="s">
        <v>145</v>
      </c>
      <c r="G202" s="441">
        <v>1.3</v>
      </c>
      <c r="H202" s="440" t="str">
        <f t="shared" ref="H202:H213" si="79">IF(F202=0," ",VLOOKUP(F202,$AJ$1140:$AL$1163,3,FALSE))</f>
        <v>Edward Mercer-Gray</v>
      </c>
      <c r="I202" s="440" t="str">
        <f t="shared" ref="I202:I213" si="80">IF(F202=0,"",VLOOKUP(F202,$BB$1114:$BD$1137,3,FALSE))</f>
        <v>Reading A.C.</v>
      </c>
      <c r="J202" s="440" t="str">
        <f t="shared" ref="J202:J213" si="81">IF(F202=0,"",VLOOKUP(F202,$BB$1114:$BE$1137,4,FALSE))</f>
        <v>RAC</v>
      </c>
      <c r="K202" s="437" t="str">
        <f t="shared" ref="K202:K213" si="82">IF(G202="","",IF($DC$1123="T"," ",IF($DC$1123="F",IF(G202&gt;=$CS$1123,"G1",IF(G202&gt;=$CV$1123,"G2",IF(G202&gt;=$CY$1123,"G3",IF(G202&gt;=$DB$1123,"G4","")))))))</f>
        <v>G4</v>
      </c>
      <c r="L202" s="437" t="str">
        <f t="shared" ref="L202:L204" si="83">IF(G202&gt;=CA1127,"AW"," ")</f>
        <v>AW</v>
      </c>
      <c r="M202" s="2"/>
      <c r="N202" s="40" t="str">
        <f t="shared" si="78"/>
        <v>A</v>
      </c>
      <c r="O202" s="40" t="str">
        <f t="shared" si="78"/>
        <v>AA</v>
      </c>
      <c r="P202" s="161">
        <f>IF(N202=F202,12)+IF(N202=F203,11)+IF(N202=F204,10)+IF(N202=F205,9)+IF(N202=F206,8)+IF(N202=F207,7)+IF(N202=F208,6)+IF(N202=F209,5)+IF(N202=F210,4)+IF(N202=F211,3)+IF(N202=F212,2)+IF(N202=F213,1)</f>
        <v>0</v>
      </c>
      <c r="Q202" s="161">
        <f>IF(O202=F202,12)+IF(O202=F203,11)+IF(O202=F204,10)+IF(O202=F205,9)+IF(O202=F206,8)+IF(O202=F207,7)+IF(O202=F208,6)+IF(O202=F209,5)+IF(O202=F210,4)+IF(O202=F211,3)+IF(O202=F212,2)+IF(O202=F213,1)</f>
        <v>0</v>
      </c>
      <c r="R202" s="2"/>
      <c r="S202" s="136">
        <f>P202+Q202</f>
        <v>0</v>
      </c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2"/>
      <c r="AF202" s="7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50"/>
      <c r="BR202" s="50"/>
      <c r="BS202" s="50"/>
      <c r="BT202" s="50"/>
      <c r="BU202" s="50"/>
      <c r="BV202" s="50"/>
      <c r="BW202" s="50"/>
    </row>
    <row r="203" spans="1:75" ht="20.100000000000001" customHeight="1" x14ac:dyDescent="0.25">
      <c r="A203" s="120" t="s">
        <v>89</v>
      </c>
      <c r="B203" s="40" t="s">
        <v>142</v>
      </c>
      <c r="C203" s="129" t="s">
        <v>100</v>
      </c>
      <c r="D203" s="443" t="s">
        <v>1</v>
      </c>
      <c r="E203" s="437">
        <v>2</v>
      </c>
      <c r="F203" s="438" t="s">
        <v>55</v>
      </c>
      <c r="G203" s="441">
        <v>1.25</v>
      </c>
      <c r="H203" s="440" t="str">
        <f t="shared" si="79"/>
        <v>Harrison Kingston</v>
      </c>
      <c r="I203" s="440" t="str">
        <f t="shared" si="80"/>
        <v>Guildford and Godalming A.C.</v>
      </c>
      <c r="J203" s="440" t="str">
        <f t="shared" si="81"/>
        <v>GGAC</v>
      </c>
      <c r="K203" s="437" t="str">
        <f t="shared" si="82"/>
        <v/>
      </c>
      <c r="L203" s="437" t="str">
        <f t="shared" si="83"/>
        <v>AW</v>
      </c>
      <c r="M203" s="2"/>
      <c r="N203" s="40" t="str">
        <f t="shared" si="78"/>
        <v>S</v>
      </c>
      <c r="O203" s="40" t="str">
        <f t="shared" si="78"/>
        <v>SS</v>
      </c>
      <c r="P203" s="161">
        <f>IF(N203=F202,12)+IF(N203=F203,11)+IF(N203=F204,10)+IF(N203=F205,9)+IF(N203=F206,8)+IF(N203=F207,7)+IF(N203=F208,6)+IF(N203=F209,5)+IF(N203=F210,4)+IF(N203=F211,3)+IF(N203=F212,2)+IF(N203=F213,1)</f>
        <v>0</v>
      </c>
      <c r="Q203" s="161">
        <f>IF(O203=F202,12)+IF(O203=F203,11)+IF(O203=F204,10)+IF(O203=F205,9)+IF(O203=F206,8)+IF(O203=F207,7)+IF(O203=F208,6)+IF(O203=F209,5)+IF(O203=F210,4)+IF(O203=F211,3)+IF(O203=F212,2)+IF(O203=F213,1)</f>
        <v>5</v>
      </c>
      <c r="R203" s="2"/>
      <c r="S203" s="136"/>
      <c r="T203" s="136">
        <f>P203+Q203</f>
        <v>5</v>
      </c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2"/>
      <c r="AF203" s="7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50"/>
      <c r="BR203" s="50"/>
      <c r="BS203" s="50"/>
      <c r="BT203" s="50"/>
      <c r="BU203" s="50"/>
      <c r="BV203" s="50"/>
      <c r="BW203" s="50"/>
    </row>
    <row r="204" spans="1:75" ht="20.100000000000001" customHeight="1" x14ac:dyDescent="0.25">
      <c r="A204" s="120" t="s">
        <v>89</v>
      </c>
      <c r="B204" s="40" t="s">
        <v>142</v>
      </c>
      <c r="C204" s="129" t="s">
        <v>100</v>
      </c>
      <c r="D204" s="443" t="s">
        <v>1</v>
      </c>
      <c r="E204" s="437">
        <v>3</v>
      </c>
      <c r="F204" s="438" t="s">
        <v>146</v>
      </c>
      <c r="G204" s="441">
        <v>1.25</v>
      </c>
      <c r="H204" s="440" t="str">
        <f t="shared" si="79"/>
        <v>Kai Norbron</v>
      </c>
      <c r="I204" s="440" t="str">
        <f t="shared" si="80"/>
        <v>Windsor, Slough, Eton and Hounslow A.C.</v>
      </c>
      <c r="J204" s="440" t="str">
        <f t="shared" si="81"/>
        <v>WSEH</v>
      </c>
      <c r="K204" s="437" t="str">
        <f t="shared" si="82"/>
        <v/>
      </c>
      <c r="L204" s="437" t="str">
        <f t="shared" si="83"/>
        <v>AW</v>
      </c>
      <c r="M204" s="2"/>
      <c r="N204" s="40" t="str">
        <f t="shared" si="78"/>
        <v>B</v>
      </c>
      <c r="O204" s="40" t="str">
        <f t="shared" si="78"/>
        <v>BB</v>
      </c>
      <c r="P204" s="161">
        <f>IF(N204=F202,12)+IF(N204=F203,11)+IF(N204=F204,10)+IF(N204=F205,9)+IF(N204=F206,8)+IF(N204=F207,7)+IF(N204=F208,6)+IF(N204=F209,5)+IF(N204=F210,4)+IF(N204=F211,3)+IF(N204=F212,2)+IF(N204=F213,1)</f>
        <v>0</v>
      </c>
      <c r="Q204" s="161">
        <f>IF(O204=F202,12)+IF(O204=F203,11)+IF(O204=F204,10)+IF(O204=F205,9)+IF(O204=F206,8)+IF(O204=F207,7)+IF(O204=F208,6)+IF(O204=F209,5)+IF(O204=F210,4)+IF(O204=F211,3)+IF(O204=F212,2)+IF(O204=F213,1)</f>
        <v>9</v>
      </c>
      <c r="R204" s="2"/>
      <c r="S204" s="136"/>
      <c r="T204" s="136"/>
      <c r="U204" s="136">
        <f>P204+Q204</f>
        <v>9</v>
      </c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2"/>
      <c r="AF204" s="7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50"/>
      <c r="BR204" s="50"/>
      <c r="BS204" s="50"/>
      <c r="BT204" s="50"/>
      <c r="BU204" s="50"/>
      <c r="BV204" s="50"/>
      <c r="BW204" s="50"/>
    </row>
    <row r="205" spans="1:75" ht="20.100000000000001" customHeight="1" x14ac:dyDescent="0.25">
      <c r="A205" s="120" t="s">
        <v>89</v>
      </c>
      <c r="B205" s="40" t="s">
        <v>142</v>
      </c>
      <c r="C205" s="129" t="s">
        <v>100</v>
      </c>
      <c r="D205" s="443" t="s">
        <v>1</v>
      </c>
      <c r="E205" s="437">
        <v>4</v>
      </c>
      <c r="F205" s="438" t="s">
        <v>85</v>
      </c>
      <c r="G205" s="441">
        <v>1.2</v>
      </c>
      <c r="H205" s="440" t="str">
        <f t="shared" si="79"/>
        <v>Joshua Simms</v>
      </c>
      <c r="I205" s="440" t="str">
        <f t="shared" si="80"/>
        <v>Bracknell A.C.</v>
      </c>
      <c r="J205" s="440" t="str">
        <f t="shared" si="81"/>
        <v>BAC</v>
      </c>
      <c r="K205" s="437" t="str">
        <f t="shared" si="82"/>
        <v/>
      </c>
      <c r="L205" s="437" t="str">
        <f>IF(G205&gt;=CA1134,"AW"," ")</f>
        <v xml:space="preserve"> </v>
      </c>
      <c r="M205" s="2"/>
      <c r="N205" s="40" t="str">
        <f t="shared" si="78"/>
        <v>C</v>
      </c>
      <c r="O205" s="40" t="str">
        <f t="shared" si="78"/>
        <v>CC</v>
      </c>
      <c r="P205" s="161">
        <f>IF(N205=F202,12)+IF(N205=F203,11)+IF(N205=F204,10)+IF(N205=F205,9)+IF(N205=F206,8)+IF(N205=F207,7)+IF(N205=F208,6)+IF(N205=F209,5)+IF(N205=F210,4)+IF(N205=F211,3)+IF(N205=F212,2)+IF(N205=F213,1)</f>
        <v>8</v>
      </c>
      <c r="Q205" s="161">
        <f>IF(O205=F202,12)+IF(O205=F203,11)+IF(O205=F204,10)+IF(O205=F205,9)+IF(O205=F206,8)+IF(O205=F207,7)+IF(O205=F208,6)+IF(O205=F209,5)+IF(O205=F210,4)+IF(O205=F211,3)+IF(O205=F212,2)+IF(O205=F213,1)</f>
        <v>0</v>
      </c>
      <c r="R205" s="2"/>
      <c r="S205" s="136"/>
      <c r="T205" s="136"/>
      <c r="U205" s="136"/>
      <c r="V205" s="136">
        <f>P205+Q205</f>
        <v>8</v>
      </c>
      <c r="W205" s="136"/>
      <c r="X205" s="136"/>
      <c r="Y205" s="136"/>
      <c r="Z205" s="136"/>
      <c r="AA205" s="136"/>
      <c r="AB205" s="136"/>
      <c r="AC205" s="136"/>
      <c r="AD205" s="136"/>
      <c r="AE205" s="2"/>
      <c r="AF205" s="7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50"/>
      <c r="BR205" s="50"/>
      <c r="BS205" s="50"/>
      <c r="BT205" s="50"/>
      <c r="BU205" s="50"/>
      <c r="BV205" s="50"/>
      <c r="BW205" s="50"/>
    </row>
    <row r="206" spans="1:75" ht="20.100000000000001" customHeight="1" x14ac:dyDescent="0.25">
      <c r="A206" s="120" t="s">
        <v>89</v>
      </c>
      <c r="B206" s="40" t="s">
        <v>142</v>
      </c>
      <c r="C206" s="129" t="s">
        <v>100</v>
      </c>
      <c r="D206" s="443" t="s">
        <v>1</v>
      </c>
      <c r="E206" s="437">
        <v>5</v>
      </c>
      <c r="F206" s="438" t="s">
        <v>110</v>
      </c>
      <c r="G206" s="441">
        <v>1.1499999999999999</v>
      </c>
      <c r="H206" s="440" t="str">
        <f t="shared" si="79"/>
        <v>Tobie Dawe</v>
      </c>
      <c r="I206" s="440" t="str">
        <f t="shared" si="80"/>
        <v>Camberley and District A.C.</v>
      </c>
      <c r="J206" s="440" t="str">
        <f t="shared" si="81"/>
        <v>CDAC</v>
      </c>
      <c r="K206" s="437" t="str">
        <f t="shared" si="82"/>
        <v/>
      </c>
      <c r="L206" s="437" t="str">
        <f>IF(G206&gt;=CA1135,"AW"," ")</f>
        <v xml:space="preserve"> </v>
      </c>
      <c r="M206" s="2"/>
      <c r="N206" s="40" t="str">
        <f t="shared" si="78"/>
        <v>G</v>
      </c>
      <c r="O206" s="40" t="str">
        <f t="shared" si="78"/>
        <v>GG</v>
      </c>
      <c r="P206" s="161">
        <f>IF(N206=F202,12)+IF(N206=F203,11)+IF(N206=F204,10)+IF(N206=F205,9)+IF(N206=F206,8)+IF(N206=F207,7)+IF(N206=F208,6)+IF(N206=F209,5)+IF(N206=F210,4)+IF(N206=F211,3)+IF(N206=F212,2)+IF(N206=F213,1)</f>
        <v>11</v>
      </c>
      <c r="Q206" s="161">
        <f>IF(O206=F202,12)+IF(O206=F203,11)+IF(O206=F204,10)+IF(O206=F205,9)+IF(O206=F206,8)+IF(O206=F207,7)+IF(O206=F208,6)+IF(O206=F209,5)+IF(O206=F210,4)+IF(O206=F211,3)+IF(O206=F212,2)+IF(O206=F213,1)</f>
        <v>0</v>
      </c>
      <c r="R206" s="2"/>
      <c r="S206" s="136"/>
      <c r="T206" s="136"/>
      <c r="U206" s="136"/>
      <c r="V206" s="136"/>
      <c r="W206" s="136">
        <f>P206+Q206</f>
        <v>11</v>
      </c>
      <c r="X206" s="136"/>
      <c r="Y206" s="136"/>
      <c r="Z206" s="136"/>
      <c r="AA206" s="136"/>
      <c r="AB206" s="136"/>
      <c r="AC206" s="136"/>
      <c r="AD206" s="136"/>
      <c r="AE206" s="2"/>
      <c r="AF206" s="7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50"/>
      <c r="BR206" s="50"/>
      <c r="BS206" s="50"/>
      <c r="BT206" s="50"/>
      <c r="BU206" s="50"/>
      <c r="BV206" s="50"/>
      <c r="BW206" s="50"/>
    </row>
    <row r="207" spans="1:75" ht="20.100000000000001" customHeight="1" x14ac:dyDescent="0.25">
      <c r="A207" s="120" t="s">
        <v>89</v>
      </c>
      <c r="B207" s="40" t="s">
        <v>142</v>
      </c>
      <c r="C207" s="129" t="s">
        <v>100</v>
      </c>
      <c r="D207" s="443" t="s">
        <v>1</v>
      </c>
      <c r="E207" s="437" t="s">
        <v>849</v>
      </c>
      <c r="F207" s="438" t="s">
        <v>113</v>
      </c>
      <c r="G207" s="441">
        <v>1.1000000000000001</v>
      </c>
      <c r="H207" s="440" t="str">
        <f t="shared" si="79"/>
        <v>Silvano Rai</v>
      </c>
      <c r="I207" s="440" t="str">
        <f t="shared" si="80"/>
        <v>Hillingdon A.C.</v>
      </c>
      <c r="J207" s="440" t="str">
        <f t="shared" si="81"/>
        <v>HJAC</v>
      </c>
      <c r="K207" s="437" t="str">
        <f t="shared" si="82"/>
        <v/>
      </c>
      <c r="L207" s="437" t="str">
        <f>IF(G207&gt;=CA1136,"AW"," ")</f>
        <v xml:space="preserve"> </v>
      </c>
      <c r="M207" s="2"/>
      <c r="N207" s="40" t="str">
        <f t="shared" si="78"/>
        <v>H</v>
      </c>
      <c r="O207" s="40" t="str">
        <f t="shared" si="78"/>
        <v>HH</v>
      </c>
      <c r="P207" s="161">
        <f>IF(N207=F202,12)+IF(N207=F203,11)+IF(N207=F204,10)+IF(N207=F205,9)+IF(N207=F206,8)+IF(N207=F207,7)+IF(N207=F208,6)+IF(N207=F209,5)+IF(N207=F210,4)+IF(N207=F211,3)+IF(N207=F212,2)+IF(N207=F213,1)</f>
        <v>0</v>
      </c>
      <c r="Q207" s="161">
        <v>6.5</v>
      </c>
      <c r="R207" s="2"/>
      <c r="S207" s="136"/>
      <c r="T207" s="136"/>
      <c r="U207" s="136"/>
      <c r="V207" s="136"/>
      <c r="W207" s="136"/>
      <c r="X207" s="136">
        <f>P207+Q207</f>
        <v>6.5</v>
      </c>
      <c r="Y207" s="136"/>
      <c r="Z207" s="136"/>
      <c r="AA207" s="136"/>
      <c r="AB207" s="136"/>
      <c r="AC207" s="136"/>
      <c r="AD207" s="136"/>
      <c r="AE207" s="2"/>
      <c r="AF207" s="7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50"/>
      <c r="BR207" s="50"/>
      <c r="BS207" s="50"/>
      <c r="BT207" s="50"/>
      <c r="BU207" s="50"/>
      <c r="BV207" s="50"/>
      <c r="BW207" s="50"/>
    </row>
    <row r="208" spans="1:75" ht="20.100000000000001" customHeight="1" x14ac:dyDescent="0.25">
      <c r="A208" s="120" t="s">
        <v>89</v>
      </c>
      <c r="B208" s="40" t="s">
        <v>142</v>
      </c>
      <c r="C208" s="129" t="s">
        <v>100</v>
      </c>
      <c r="D208" s="443" t="s">
        <v>1</v>
      </c>
      <c r="E208" s="437" t="s">
        <v>849</v>
      </c>
      <c r="F208" s="438" t="s">
        <v>144</v>
      </c>
      <c r="G208" s="441">
        <v>1.1000000000000001</v>
      </c>
      <c r="H208" s="440" t="str">
        <f t="shared" si="79"/>
        <v>Michael-Lee Thorp</v>
      </c>
      <c r="I208" s="440" t="str">
        <f t="shared" si="80"/>
        <v>Maidenhead A.C.</v>
      </c>
      <c r="J208" s="440" t="str">
        <f t="shared" si="81"/>
        <v>MAC</v>
      </c>
      <c r="K208" s="437" t="str">
        <f t="shared" si="82"/>
        <v/>
      </c>
      <c r="L208" s="437" t="str">
        <f>IF(G208&gt;=CA1137,"AW"," ")</f>
        <v xml:space="preserve"> </v>
      </c>
      <c r="M208" s="2"/>
      <c r="N208" s="40" t="str">
        <f t="shared" si="78"/>
        <v>M</v>
      </c>
      <c r="O208" s="40" t="str">
        <f t="shared" si="78"/>
        <v>MM</v>
      </c>
      <c r="P208" s="161">
        <f>IF(N208=F202,12)+IF(N208=F203,11)+IF(N208=F204,10)+IF(N208=F205,9)+IF(N208=F206,8)+IF(N208=F207,7)+IF(N208=F208,6)+IF(N208=F209,5)+IF(N208=F210,4)+IF(N208=F211,3)+IF(N208=F212,2)+IF(N208=F213,1)</f>
        <v>0</v>
      </c>
      <c r="Q208" s="161">
        <v>6.5</v>
      </c>
      <c r="R208" s="2"/>
      <c r="S208" s="136"/>
      <c r="T208" s="136"/>
      <c r="U208" s="136"/>
      <c r="V208" s="136"/>
      <c r="W208" s="136"/>
      <c r="X208" s="136"/>
      <c r="Y208" s="136">
        <f>P208+Q208</f>
        <v>6.5</v>
      </c>
      <c r="Z208" s="136"/>
      <c r="AA208" s="136"/>
      <c r="AB208" s="136"/>
      <c r="AC208" s="136"/>
      <c r="AD208" s="136"/>
      <c r="AE208" s="2"/>
      <c r="AF208" s="7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50"/>
      <c r="BR208" s="50"/>
      <c r="BS208" s="50"/>
      <c r="BT208" s="50"/>
      <c r="BU208" s="50"/>
      <c r="BV208" s="50"/>
      <c r="BW208" s="50"/>
    </row>
    <row r="209" spans="1:75" ht="20.100000000000001" customHeight="1" x14ac:dyDescent="0.25">
      <c r="A209" s="120" t="s">
        <v>89</v>
      </c>
      <c r="B209" s="40" t="s">
        <v>142</v>
      </c>
      <c r="C209" s="129" t="s">
        <v>100</v>
      </c>
      <c r="D209" s="443" t="s">
        <v>1</v>
      </c>
      <c r="E209" s="437">
        <v>8</v>
      </c>
      <c r="F209" s="438" t="s">
        <v>141</v>
      </c>
      <c r="G209" s="441">
        <v>1</v>
      </c>
      <c r="H209" s="440" t="str">
        <f t="shared" si="79"/>
        <v>Jack Hedderly</v>
      </c>
      <c r="I209" s="440" t="str">
        <f t="shared" si="80"/>
        <v>Basingstoke and Mid Hants A.C.</v>
      </c>
      <c r="J209" s="440" t="str">
        <f t="shared" si="81"/>
        <v>BMH</v>
      </c>
      <c r="K209" s="437" t="str">
        <f t="shared" si="82"/>
        <v/>
      </c>
      <c r="L209" s="437" t="str">
        <f>IF(G209&gt;=CA1138,"AW"," ")</f>
        <v xml:space="preserve"> </v>
      </c>
      <c r="M209" s="2"/>
      <c r="N209" s="40" t="str">
        <f t="shared" si="78"/>
        <v>R</v>
      </c>
      <c r="O209" s="40" t="str">
        <f t="shared" si="78"/>
        <v>RR</v>
      </c>
      <c r="P209" s="161">
        <f>IF(N209=F202,12)+IF(N209=F203,11)+IF(N209=F204,10)+IF(N209=F205,9)+IF(N209=F206,8)+IF(N209=F207,7)+IF(N209=F208,6)+IF(N209=F209,5)+IF(N209=F210,4)+IF(N209=F211,3)+IF(N209=F212,2)+IF(N209=F213,1)</f>
        <v>0</v>
      </c>
      <c r="Q209" s="161">
        <f>IF(O209=F202,12)+IF(O209=F203,11)+IF(O209=F204,10)+IF(O209=F205,9)+IF(O209=F206,8)+IF(O209=F207,7)+IF(O209=F208,6)+IF(O209=F209,5)+IF(O209=F210,4)+IF(O209=F211,3)+IF(O209=F212,2)+IF(O209=F213,1)</f>
        <v>12</v>
      </c>
      <c r="R209" s="2"/>
      <c r="S209" s="136"/>
      <c r="T209" s="136"/>
      <c r="U209" s="136"/>
      <c r="V209" s="136"/>
      <c r="W209" s="136"/>
      <c r="X209" s="136"/>
      <c r="Y209" s="136"/>
      <c r="Z209" s="136">
        <f>P209+Q209</f>
        <v>12</v>
      </c>
      <c r="AA209" s="136"/>
      <c r="AB209" s="136"/>
      <c r="AC209" s="136"/>
      <c r="AD209" s="136"/>
      <c r="AE209" s="2"/>
      <c r="AF209" s="7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50"/>
      <c r="BR209" s="50"/>
      <c r="BS209" s="50"/>
      <c r="BT209" s="50"/>
      <c r="BU209" s="50"/>
      <c r="BV209" s="50"/>
      <c r="BW209" s="50"/>
    </row>
    <row r="210" spans="1:75" ht="20.100000000000001" customHeight="1" x14ac:dyDescent="0.25">
      <c r="A210" s="120" t="s">
        <v>89</v>
      </c>
      <c r="B210" s="161" t="s">
        <v>142</v>
      </c>
      <c r="C210" s="129" t="s">
        <v>100</v>
      </c>
      <c r="D210" s="129" t="s">
        <v>1</v>
      </c>
      <c r="E210" s="8">
        <v>9</v>
      </c>
      <c r="F210" s="144"/>
      <c r="G210" s="145"/>
      <c r="H210" s="122" t="str">
        <f t="shared" si="79"/>
        <v xml:space="preserve"> </v>
      </c>
      <c r="I210" s="122" t="str">
        <f t="shared" si="80"/>
        <v/>
      </c>
      <c r="J210" s="122" t="str">
        <f t="shared" si="81"/>
        <v/>
      </c>
      <c r="K210" s="8" t="str">
        <f t="shared" si="82"/>
        <v/>
      </c>
      <c r="L210" s="8" t="str">
        <f>IF(G210&gt;=CA1137,"AW"," ")</f>
        <v xml:space="preserve"> </v>
      </c>
      <c r="M210" s="2"/>
      <c r="N210" s="161" t="str">
        <f t="shared" si="78"/>
        <v>W</v>
      </c>
      <c r="O210" s="161" t="str">
        <f t="shared" si="78"/>
        <v>WW</v>
      </c>
      <c r="P210" s="161">
        <f>IF(N210=F202,12)+IF(N210=F203,11)+IF(N210=F204,10)+IF(N210=F205,9)+IF(N210=F206,8)+IF(N210=F207,7)+IF(N210=F208,6)+IF(N210=F209,5)+IF(N210=F210,4)+IF(N210=F211,3)+IF(N210=F212,2)+IF(N210=F213,1)</f>
        <v>0</v>
      </c>
      <c r="Q210" s="161">
        <f>IF(O210=F202,12)+IF(O210=F203,11)+IF(O210=F204,10)+IF(O210=F205,9)+IF(O210=F206,8)+IF(O210=F207,7)+IF(O210=F208,6)+IF(O210=F209,5)+IF(O210=F210,4)+IF(O210=F211,3)+IF(O210=F212,2)+IF(O210=F213,1)</f>
        <v>10</v>
      </c>
      <c r="R210" s="2"/>
      <c r="S210" s="136"/>
      <c r="T210" s="136"/>
      <c r="U210" s="136"/>
      <c r="V210" s="136"/>
      <c r="W210" s="136"/>
      <c r="X210" s="136"/>
      <c r="Y210" s="136"/>
      <c r="Z210" s="136"/>
      <c r="AA210" s="136">
        <f>P210+Q210</f>
        <v>10</v>
      </c>
      <c r="AB210" s="136"/>
      <c r="AC210" s="136"/>
      <c r="AD210" s="136"/>
      <c r="AE210" s="2"/>
      <c r="AF210" s="163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50"/>
      <c r="BR210" s="50"/>
      <c r="BS210" s="50"/>
      <c r="BT210" s="50"/>
      <c r="BU210" s="50"/>
      <c r="BV210" s="50"/>
      <c r="BW210" s="50"/>
    </row>
    <row r="211" spans="1:75" ht="20.100000000000001" customHeight="1" x14ac:dyDescent="0.25">
      <c r="A211" s="120" t="s">
        <v>89</v>
      </c>
      <c r="B211" s="161" t="s">
        <v>142</v>
      </c>
      <c r="C211" s="129" t="s">
        <v>100</v>
      </c>
      <c r="D211" s="129" t="s">
        <v>1</v>
      </c>
      <c r="E211" s="8">
        <v>10</v>
      </c>
      <c r="F211" s="144"/>
      <c r="G211" s="145"/>
      <c r="H211" s="122" t="str">
        <f t="shared" si="79"/>
        <v xml:space="preserve"> </v>
      </c>
      <c r="I211" s="122" t="str">
        <f t="shared" si="80"/>
        <v/>
      </c>
      <c r="J211" s="122" t="str">
        <f t="shared" si="81"/>
        <v/>
      </c>
      <c r="K211" s="8" t="str">
        <f t="shared" si="82"/>
        <v/>
      </c>
      <c r="L211" s="8" t="str">
        <f>IF(G211&gt;=CA1138,"AW"," ")</f>
        <v xml:space="preserve"> </v>
      </c>
      <c r="M211" s="2"/>
      <c r="N211" s="366" t="str">
        <f t="shared" si="78"/>
        <v>j</v>
      </c>
      <c r="O211" s="366" t="str">
        <f t="shared" si="78"/>
        <v>jj</v>
      </c>
      <c r="P211" s="366">
        <f>IF(N211=F202,12)+IF(N211=F203,11)+IF(N211=F204,10)+IF(N211=F205,9)+IF(N211=F206,8)+IF(N211=F207,7)+IF(N211=F208,6)+IF(N211=F209,5)+IF(N211=F210,4)+IF(N211=F211,3)+IF(N211=F212,2)+IF(N211=F213,1)</f>
        <v>0</v>
      </c>
      <c r="Q211" s="366">
        <f>IF(O211=F202,12)+IF(O211=F203,11)+IF(O211=F204,10)+IF(O211=F205,9)+IF(O211=F206,8)+IF(O211=F207,7)+IF(O211=F208,6)+IF(O211=F209,5)+IF(O211=F210,4)+IF(O211=F211,3)+IF(O211=F212,2)+IF(O211=F213,1)</f>
        <v>0</v>
      </c>
      <c r="R211" s="2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>
        <f>P211+Q211</f>
        <v>0</v>
      </c>
      <c r="AC211" s="136"/>
      <c r="AD211" s="136"/>
      <c r="AE211" s="2"/>
      <c r="AF211" s="163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50"/>
      <c r="BR211" s="50"/>
      <c r="BS211" s="50"/>
      <c r="BT211" s="50"/>
      <c r="BU211" s="50"/>
      <c r="BV211" s="50"/>
      <c r="BW211" s="50"/>
    </row>
    <row r="212" spans="1:75" ht="20.100000000000001" customHeight="1" x14ac:dyDescent="0.25">
      <c r="A212" s="120" t="s">
        <v>89</v>
      </c>
      <c r="B212" s="40" t="s">
        <v>142</v>
      </c>
      <c r="C212" s="129" t="s">
        <v>100</v>
      </c>
      <c r="D212" s="129" t="s">
        <v>1</v>
      </c>
      <c r="E212" s="8">
        <v>11</v>
      </c>
      <c r="F212" s="144"/>
      <c r="G212" s="145"/>
      <c r="H212" s="122" t="str">
        <f t="shared" si="79"/>
        <v xml:space="preserve"> </v>
      </c>
      <c r="I212" s="122" t="str">
        <f t="shared" si="80"/>
        <v/>
      </c>
      <c r="J212" s="122" t="str">
        <f t="shared" si="81"/>
        <v/>
      </c>
      <c r="K212" s="8" t="str">
        <f t="shared" si="82"/>
        <v/>
      </c>
      <c r="L212" s="8" t="str">
        <f>IF(G212&gt;=CA1139,"AW"," ")</f>
        <v xml:space="preserve"> </v>
      </c>
      <c r="M212" s="2"/>
      <c r="N212" s="366" t="str">
        <f t="shared" si="78"/>
        <v>p</v>
      </c>
      <c r="O212" s="366" t="str">
        <f t="shared" si="78"/>
        <v>pp</v>
      </c>
      <c r="P212" s="366">
        <f>IF(N212=F202,12)+IF(N212=F203,11)+IF(N212=F204,10)+IF(N212=F205,9)+IF(N212=F206,8)+IF(N212=F207,7)+IF(N212=F208,6)+IF(N212=F209,5)+IF(N212=F210,4)+IF(N212=F211,3)+IF(N212=F212,2)+IF(N212=F213,1)</f>
        <v>0</v>
      </c>
      <c r="Q212" s="366">
        <f>IF(O212=F202,12)+IF(O212=F203,11)+IF(O212=F204,10)+IF(O212=F205,9)+IF(O212=F206,8)+IF(O212=F207,7)+IF(O212=F208,6)+IF(O212=F209,5)+IF(O212=F210,4)+IF(O212=F211,3)+IF(O212=F212,2)+IF(O212=F213,1)</f>
        <v>0</v>
      </c>
      <c r="R212" s="2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>
        <f>P212+Q212</f>
        <v>0</v>
      </c>
      <c r="AD212" s="136"/>
      <c r="AE212" s="2"/>
      <c r="AF212" s="7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50"/>
      <c r="BR212" s="50"/>
      <c r="BS212" s="50"/>
      <c r="BT212" s="50"/>
      <c r="BU212" s="50"/>
      <c r="BV212" s="50"/>
      <c r="BW212" s="50"/>
    </row>
    <row r="213" spans="1:75" ht="20.100000000000001" customHeight="1" x14ac:dyDescent="0.25">
      <c r="A213" s="120" t="s">
        <v>89</v>
      </c>
      <c r="B213" s="40" t="s">
        <v>142</v>
      </c>
      <c r="C213" s="129" t="s">
        <v>100</v>
      </c>
      <c r="D213" s="129" t="s">
        <v>1</v>
      </c>
      <c r="E213" s="8">
        <v>12</v>
      </c>
      <c r="F213" s="144"/>
      <c r="G213" s="145"/>
      <c r="H213" s="122" t="str">
        <f t="shared" si="79"/>
        <v xml:space="preserve"> </v>
      </c>
      <c r="I213" s="122" t="str">
        <f t="shared" si="80"/>
        <v/>
      </c>
      <c r="J213" s="122" t="str">
        <f t="shared" si="81"/>
        <v/>
      </c>
      <c r="K213" s="8" t="str">
        <f t="shared" si="82"/>
        <v/>
      </c>
      <c r="L213" s="8" t="str">
        <f>IF(G213&gt;=CA1140,"AW"," ")</f>
        <v xml:space="preserve"> </v>
      </c>
      <c r="M213" s="2"/>
      <c r="N213" s="366" t="str">
        <f t="shared" si="78"/>
        <v>z</v>
      </c>
      <c r="O213" s="366" t="str">
        <f t="shared" si="78"/>
        <v>zz</v>
      </c>
      <c r="P213" s="366">
        <f>IF(N213=F202,12)+IF(N213=F203,11)+IF(N213=F204,10)+IF(N213=F205,9)+IF(N213=F206,8)+IF(N213=F207,7)+IF(N213=F208,6)+IF(N213=F209,5)+IF(N213=F210,4)+IF(N213=F211,3)+IF(N213=F212,2)+IF(N213=F213,1)</f>
        <v>0</v>
      </c>
      <c r="Q213" s="366">
        <f>IF(O213=F202,12)+IF(O213=F203,11)+IF(O213=F204,10)+IF(O213=F205,9)+IF(O213=F206,8)+IF(O213=F207,7)+IF(O213=F208,6)+IF(O213=F209,5)+IF(O213=F210,4)+IF(O213=F211,3)+IF(O213=F212,2)+IF(O213=F213,1)</f>
        <v>0</v>
      </c>
      <c r="R213" s="2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>
        <f>P213+Q213</f>
        <v>0</v>
      </c>
      <c r="AE213" s="2"/>
      <c r="AF213" s="7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50"/>
      <c r="BR213" s="50"/>
      <c r="BS213" s="50"/>
      <c r="BT213" s="50"/>
      <c r="BU213" s="50"/>
      <c r="BV213" s="50"/>
      <c r="BW213" s="50"/>
    </row>
    <row r="214" spans="1:75" ht="20.100000000000001" customHeight="1" x14ac:dyDescent="0.25">
      <c r="A214" s="120" t="s">
        <v>89</v>
      </c>
      <c r="B214" s="40" t="s">
        <v>142</v>
      </c>
      <c r="C214" s="40"/>
      <c r="D214" s="40"/>
      <c r="E214" s="473" t="s">
        <v>36</v>
      </c>
      <c r="F214" s="473"/>
      <c r="G214" s="473"/>
      <c r="H214" s="473"/>
      <c r="I214" s="473"/>
      <c r="J214" s="473"/>
      <c r="K214" s="473"/>
      <c r="L214" s="473"/>
      <c r="M214" s="2"/>
      <c r="N214" s="40" t="str">
        <f t="shared" ref="N214:O233" si="84">N200</f>
        <v>,</v>
      </c>
      <c r="O214" s="40" t="str">
        <f t="shared" si="84"/>
        <v>,</v>
      </c>
      <c r="P214" s="40"/>
      <c r="Q214" s="40"/>
      <c r="R214" s="2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2"/>
      <c r="AF214" s="7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</row>
    <row r="215" spans="1:75" ht="20.100000000000001" customHeight="1" x14ac:dyDescent="0.25">
      <c r="A215" s="120" t="s">
        <v>89</v>
      </c>
      <c r="B215" s="40" t="s">
        <v>142</v>
      </c>
      <c r="C215" s="129" t="s">
        <v>237</v>
      </c>
      <c r="D215" s="443" t="s">
        <v>0</v>
      </c>
      <c r="E215" s="474" t="s">
        <v>183</v>
      </c>
      <c r="F215" s="474"/>
      <c r="G215" s="474"/>
      <c r="H215" s="474"/>
      <c r="I215" s="442" t="s">
        <v>92</v>
      </c>
      <c r="J215" s="442"/>
      <c r="K215" s="475" t="str">
        <f>'MATCH DETAILS'!K11</f>
        <v>New</v>
      </c>
      <c r="L215" s="475"/>
      <c r="M215" s="124"/>
      <c r="N215" s="40" t="str">
        <f t="shared" si="84"/>
        <v>,</v>
      </c>
      <c r="O215" s="40" t="str">
        <f t="shared" si="84"/>
        <v>,</v>
      </c>
      <c r="P215" s="40"/>
      <c r="Q215" s="40"/>
      <c r="R215" s="2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2"/>
      <c r="AF215" s="7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50"/>
      <c r="BR215" s="50"/>
      <c r="BS215" s="50"/>
      <c r="BT215" s="50"/>
      <c r="BU215" s="50"/>
      <c r="BV215" s="50"/>
      <c r="BW215" s="50"/>
    </row>
    <row r="216" spans="1:75" ht="20.100000000000001" customHeight="1" x14ac:dyDescent="0.25">
      <c r="A216" s="120" t="s">
        <v>89</v>
      </c>
      <c r="B216" s="40" t="s">
        <v>142</v>
      </c>
      <c r="C216" s="129" t="s">
        <v>237</v>
      </c>
      <c r="D216" s="443" t="s">
        <v>0</v>
      </c>
      <c r="E216" s="437">
        <v>1</v>
      </c>
      <c r="F216" s="438" t="s">
        <v>110</v>
      </c>
      <c r="G216" s="441">
        <v>8.09</v>
      </c>
      <c r="H216" s="440" t="str">
        <f t="shared" ref="H216:H227" si="85">IF(F216=0," ",VLOOKUP(F216,$AM$1140:$AO$1163,3,FALSE))</f>
        <v>Morgan Kendall</v>
      </c>
      <c r="I216" s="440" t="str">
        <f t="shared" ref="I216:I227" si="86">IF(F216=0,"",VLOOKUP(F216,$BB$1114:$BD$1137,3,FALSE))</f>
        <v>Camberley and District A.C.</v>
      </c>
      <c r="J216" s="440" t="str">
        <f t="shared" ref="J216:J227" si="87">IF(F216=0,"",VLOOKUP(F216,$BB$1114:$BE$1137,4,FALSE))</f>
        <v>CDAC</v>
      </c>
      <c r="K216" s="437" t="str">
        <f t="shared" ref="K216:K227" si="88">IF(G216="","",IF($DC$1127="T"," ",IF($DC$1127="F",IF(G216&gt;=$CS$1127,"G1",IF(G216&gt;=$CV$1127,"G2",IF(G216&gt;=$CY$1127,"G3",IF(G216&gt;=$DB$1127,"G4","")))))))</f>
        <v>G4</v>
      </c>
      <c r="L216" s="437" t="str">
        <f t="shared" ref="L216:L223" si="89">IF(G216&gt;=CC1115,"AW"," ")</f>
        <v>AW</v>
      </c>
      <c r="M216" s="2"/>
      <c r="N216" s="40" t="str">
        <f t="shared" si="84"/>
        <v>A</v>
      </c>
      <c r="O216" s="40" t="str">
        <f t="shared" si="84"/>
        <v>AA</v>
      </c>
      <c r="P216" s="161">
        <f>IF(N216=F216,12)+IF(N216=F217,11)+IF(N216=F218,10)+IF(N216=F219,9)+IF(N216=F220,8)+IF(N216=F221,7)+IF(N216=F222,6)+IF(N216=F223,5)+IF(N216=F224,4)+IF(N216=F225,3)+IF(N216=F226,2)+IF(N216=F227,1)</f>
        <v>0</v>
      </c>
      <c r="Q216" s="161">
        <f>IF(O216=F216,12)+IF(O216=F217,11)+IF(O216=F218,10)+IF(O216=F219,9)+IF(O216=F220,8)+IF(O216=F221,7)+IF(O216=F222,6)+IF(O216=F223,5)+IF(O216=F224,4)+IF(O216=F225,3)+IF(O216=F226,2)+IF(O216=F227,1)</f>
        <v>0</v>
      </c>
      <c r="R216" s="2"/>
      <c r="S216" s="136">
        <f>P216+Q216</f>
        <v>0</v>
      </c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2"/>
      <c r="AF216" s="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</row>
    <row r="217" spans="1:75" ht="20.100000000000001" customHeight="1" x14ac:dyDescent="0.25">
      <c r="A217" s="120" t="s">
        <v>89</v>
      </c>
      <c r="B217" s="40" t="s">
        <v>142</v>
      </c>
      <c r="C217" s="129" t="s">
        <v>237</v>
      </c>
      <c r="D217" s="443" t="s">
        <v>0</v>
      </c>
      <c r="E217" s="437">
        <v>2</v>
      </c>
      <c r="F217" s="438" t="s">
        <v>55</v>
      </c>
      <c r="G217" s="441">
        <v>8.01</v>
      </c>
      <c r="H217" s="440" t="str">
        <f t="shared" si="85"/>
        <v>Harrison Kingston</v>
      </c>
      <c r="I217" s="440" t="str">
        <f t="shared" si="86"/>
        <v>Guildford and Godalming A.C.</v>
      </c>
      <c r="J217" s="440" t="str">
        <f t="shared" si="87"/>
        <v>GGAC</v>
      </c>
      <c r="K217" s="437" t="str">
        <f t="shared" si="88"/>
        <v>G4</v>
      </c>
      <c r="L217" s="437" t="str">
        <f t="shared" si="89"/>
        <v>AW</v>
      </c>
      <c r="M217" s="2"/>
      <c r="N217" s="40" t="str">
        <f t="shared" si="84"/>
        <v>S</v>
      </c>
      <c r="O217" s="40" t="str">
        <f t="shared" si="84"/>
        <v>SS</v>
      </c>
      <c r="P217" s="161">
        <f>IF(N217=F216,12)+IF(N217=F217,11)+IF(N217=F218,10)+IF(N217=F219,9)+IF(N217=F220,8)+IF(N217=F221,7)+IF(N217=F222,6)+IF(N217=F223,5)+IF(N217=F224,4)+IF(N217=F225,3)+IF(N217=F226,2)+IF(N217=F227,1)</f>
        <v>6</v>
      </c>
      <c r="Q217" s="161">
        <f>IF(O217=F216,12)+IF(O217=F217,11)+IF(O217=F218,10)+IF(O217=F219,9)+IF(O217=F220,8)+IF(O217=F221,7)+IF(O217=F222,6)+IF(O217=F223,5)+IF(O217=F224,4)+IF(O217=F225,3)+IF(O217=F226,2)+IF(O217=F227,1)</f>
        <v>0</v>
      </c>
      <c r="R217" s="2"/>
      <c r="S217" s="136"/>
      <c r="T217" s="136">
        <f>P217+Q217</f>
        <v>6</v>
      </c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2"/>
      <c r="AF217" s="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</row>
    <row r="218" spans="1:75" ht="20.100000000000001" customHeight="1" x14ac:dyDescent="0.25">
      <c r="A218" s="120" t="s">
        <v>89</v>
      </c>
      <c r="B218" s="40" t="s">
        <v>142</v>
      </c>
      <c r="C218" s="129" t="s">
        <v>237</v>
      </c>
      <c r="D218" s="443" t="s">
        <v>0</v>
      </c>
      <c r="E218" s="437">
        <v>3</v>
      </c>
      <c r="F218" s="438" t="s">
        <v>143</v>
      </c>
      <c r="G218" s="441">
        <v>7.82</v>
      </c>
      <c r="H218" s="440" t="str">
        <f t="shared" si="85"/>
        <v>Hal Rust D'Eye</v>
      </c>
      <c r="I218" s="440" t="str">
        <f t="shared" si="86"/>
        <v>Reading A.C.</v>
      </c>
      <c r="J218" s="440" t="str">
        <f t="shared" si="87"/>
        <v>RAC</v>
      </c>
      <c r="K218" s="437" t="str">
        <f t="shared" si="88"/>
        <v>G4</v>
      </c>
      <c r="L218" s="437" t="str">
        <f t="shared" si="89"/>
        <v>AW</v>
      </c>
      <c r="M218" s="2"/>
      <c r="N218" s="40" t="str">
        <f t="shared" si="84"/>
        <v>B</v>
      </c>
      <c r="O218" s="40" t="str">
        <f t="shared" si="84"/>
        <v>BB</v>
      </c>
      <c r="P218" s="161">
        <f>IF(N218=F216,12)+IF(N218=F217,11)+IF(N218=F218,10)+IF(N218=F219,9)+IF(N218=F220,8)+IF(N218=F221,7)+IF(N218=F222,6)+IF(N218=F223,5)+IF(N218=F224,4)+IF(N218=F225,3)+IF(N218=F226,2)+IF(N218=F227,1)</f>
        <v>7</v>
      </c>
      <c r="Q218" s="161">
        <f>IF(O218=F216,12)+IF(O218=F217,11)+IF(O218=F218,10)+IF(O218=F219,9)+IF(O218=F220,8)+IF(O218=F221,7)+IF(O218=F222,6)+IF(O218=F223,5)+IF(O218=F224,4)+IF(O218=F225,3)+IF(O218=F226,2)+IF(O218=F227,1)</f>
        <v>0</v>
      </c>
      <c r="R218" s="2"/>
      <c r="S218" s="136"/>
      <c r="T218" s="136"/>
      <c r="U218" s="136">
        <f>P218+Q218</f>
        <v>7</v>
      </c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2"/>
      <c r="AF218" s="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</row>
    <row r="219" spans="1:75" ht="20.100000000000001" customHeight="1" x14ac:dyDescent="0.25">
      <c r="A219" s="120" t="s">
        <v>89</v>
      </c>
      <c r="B219" s="40" t="s">
        <v>142</v>
      </c>
      <c r="C219" s="129" t="s">
        <v>237</v>
      </c>
      <c r="D219" s="443" t="s">
        <v>0</v>
      </c>
      <c r="E219" s="437">
        <v>4</v>
      </c>
      <c r="F219" s="438" t="s">
        <v>84</v>
      </c>
      <c r="G219" s="441">
        <v>7.23</v>
      </c>
      <c r="H219" s="440" t="str">
        <f t="shared" si="85"/>
        <v>Joseph Caesar</v>
      </c>
      <c r="I219" s="440" t="str">
        <f t="shared" si="86"/>
        <v>Windsor, Slough, Eton and Hounslow A.C.</v>
      </c>
      <c r="J219" s="440" t="str">
        <f t="shared" si="87"/>
        <v>WSEH</v>
      </c>
      <c r="K219" s="437" t="str">
        <f t="shared" si="88"/>
        <v>G4</v>
      </c>
      <c r="L219" s="437" t="str">
        <f t="shared" si="89"/>
        <v>AW</v>
      </c>
      <c r="M219" s="2"/>
      <c r="N219" s="40" t="str">
        <f t="shared" si="84"/>
        <v>C</v>
      </c>
      <c r="O219" s="40" t="str">
        <f t="shared" si="84"/>
        <v>CC</v>
      </c>
      <c r="P219" s="161">
        <f>IF(N219=F216,12)+IF(N219=F217,11)+IF(N219=F218,10)+IF(N219=F219,9)+IF(N219=F220,8)+IF(N219=F221,7)+IF(N219=F222,6)+IF(N219=F223,5)+IF(N219=F224,4)+IF(N219=F225,3)+IF(N219=F226,2)+IF(N219=F227,1)</f>
        <v>12</v>
      </c>
      <c r="Q219" s="161">
        <f>IF(O219=F216,12)+IF(O219=F217,11)+IF(O219=F218,10)+IF(O219=F219,9)+IF(O219=F220,8)+IF(O219=F221,7)+IF(O219=F222,6)+IF(O219=F223,5)+IF(O219=F224,4)+IF(O219=F225,3)+IF(O219=F226,2)+IF(O219=F227,1)</f>
        <v>0</v>
      </c>
      <c r="R219" s="2"/>
      <c r="S219" s="136"/>
      <c r="T219" s="136"/>
      <c r="U219" s="136"/>
      <c r="V219" s="136">
        <f>P219+Q219</f>
        <v>12</v>
      </c>
      <c r="W219" s="136"/>
      <c r="X219" s="136"/>
      <c r="Y219" s="136"/>
      <c r="Z219" s="136"/>
      <c r="AA219" s="136"/>
      <c r="AB219" s="136"/>
      <c r="AC219" s="136"/>
      <c r="AD219" s="136"/>
      <c r="AE219" s="2"/>
      <c r="AF219" s="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</row>
    <row r="220" spans="1:75" ht="20.100000000000001" customHeight="1" x14ac:dyDescent="0.25">
      <c r="A220" s="120" t="s">
        <v>89</v>
      </c>
      <c r="B220" s="40" t="s">
        <v>142</v>
      </c>
      <c r="C220" s="129" t="s">
        <v>237</v>
      </c>
      <c r="D220" s="443" t="s">
        <v>0</v>
      </c>
      <c r="E220" s="437">
        <v>5</v>
      </c>
      <c r="F220" s="438" t="s">
        <v>113</v>
      </c>
      <c r="G220" s="441">
        <v>6.91</v>
      </c>
      <c r="H220" s="440" t="str">
        <f t="shared" si="85"/>
        <v>Silvano Rai</v>
      </c>
      <c r="I220" s="440" t="str">
        <f t="shared" si="86"/>
        <v>Hillingdon A.C.</v>
      </c>
      <c r="J220" s="440" t="str">
        <f t="shared" si="87"/>
        <v>HJAC</v>
      </c>
      <c r="K220" s="437" t="str">
        <f t="shared" si="88"/>
        <v/>
      </c>
      <c r="L220" s="437" t="str">
        <f t="shared" si="89"/>
        <v>AW</v>
      </c>
      <c r="M220" s="2"/>
      <c r="N220" s="40" t="str">
        <f t="shared" si="84"/>
        <v>G</v>
      </c>
      <c r="O220" s="40" t="str">
        <f t="shared" si="84"/>
        <v>GG</v>
      </c>
      <c r="P220" s="161">
        <f>IF(N220=F216,12)+IF(N220=F217,11)+IF(N220=F218,10)+IF(N220=F219,9)+IF(N220=F220,8)+IF(N220=F221,7)+IF(N220=F222,6)+IF(N220=F223,5)+IF(N220=F224,4)+IF(N220=F225,3)+IF(N220=F226,2)+IF(N220=F227,1)</f>
        <v>11</v>
      </c>
      <c r="Q220" s="161">
        <f>IF(O220=F216,12)+IF(O220=F217,11)+IF(O220=F218,10)+IF(O220=F219,9)+IF(O220=F220,8)+IF(O220=F221,7)+IF(O220=F222,6)+IF(O220=F223,5)+IF(O220=F224,4)+IF(O220=F225,3)+IF(O220=F226,2)+IF(O220=F227,1)</f>
        <v>0</v>
      </c>
      <c r="R220" s="2"/>
      <c r="S220" s="136"/>
      <c r="T220" s="136"/>
      <c r="U220" s="136"/>
      <c r="V220" s="136"/>
      <c r="W220" s="136">
        <f>P220+Q220</f>
        <v>11</v>
      </c>
      <c r="X220" s="136"/>
      <c r="Y220" s="136"/>
      <c r="Z220" s="136"/>
      <c r="AA220" s="136"/>
      <c r="AB220" s="136"/>
      <c r="AC220" s="136"/>
      <c r="AD220" s="136"/>
      <c r="AE220" s="2"/>
      <c r="AF220" s="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</row>
    <row r="221" spans="1:75" ht="20.100000000000001" customHeight="1" x14ac:dyDescent="0.25">
      <c r="A221" s="120" t="s">
        <v>89</v>
      </c>
      <c r="B221" s="40" t="s">
        <v>142</v>
      </c>
      <c r="C221" s="129" t="s">
        <v>237</v>
      </c>
      <c r="D221" s="443" t="s">
        <v>0</v>
      </c>
      <c r="E221" s="437">
        <v>6</v>
      </c>
      <c r="F221" s="438" t="s">
        <v>1</v>
      </c>
      <c r="G221" s="441">
        <v>6.69</v>
      </c>
      <c r="H221" s="440" t="str">
        <f t="shared" si="85"/>
        <v>Oliver Anderson</v>
      </c>
      <c r="I221" s="440" t="str">
        <f t="shared" si="86"/>
        <v>Bracknell A.C.</v>
      </c>
      <c r="J221" s="440" t="str">
        <f t="shared" si="87"/>
        <v>BAC</v>
      </c>
      <c r="K221" s="437" t="str">
        <f t="shared" si="88"/>
        <v/>
      </c>
      <c r="L221" s="437" t="str">
        <f t="shared" si="89"/>
        <v>AW</v>
      </c>
      <c r="M221" s="2"/>
      <c r="N221" s="40" t="str">
        <f t="shared" si="84"/>
        <v>H</v>
      </c>
      <c r="O221" s="40" t="str">
        <f t="shared" si="84"/>
        <v>HH</v>
      </c>
      <c r="P221" s="161">
        <f>IF(N221=F216,12)+IF(N221=F217,11)+IF(N221=F218,10)+IF(N221=F219,9)+IF(N221=F220,8)+IF(N221=F221,7)+IF(N221=F222,6)+IF(N221=F223,5)+IF(N221=F224,4)+IF(N221=F225,3)+IF(N221=F226,2)+IF(N221=F227,1)</f>
        <v>0</v>
      </c>
      <c r="Q221" s="161">
        <f>IF(O221=F216,12)+IF(O221=F217,11)+IF(O221=F218,10)+IF(O221=F219,9)+IF(O221=F220,8)+IF(O221=F221,7)+IF(O221=F222,6)+IF(O221=F223,5)+IF(O221=F224,4)+IF(O221=F225,3)+IF(O221=F226,2)+IF(O221=F227,1)</f>
        <v>8</v>
      </c>
      <c r="R221" s="2"/>
      <c r="S221" s="136"/>
      <c r="T221" s="136"/>
      <c r="U221" s="136"/>
      <c r="V221" s="136"/>
      <c r="W221" s="136"/>
      <c r="X221" s="136">
        <f>P221+Q221</f>
        <v>8</v>
      </c>
      <c r="Y221" s="136"/>
      <c r="Z221" s="136"/>
      <c r="AA221" s="136"/>
      <c r="AB221" s="136"/>
      <c r="AC221" s="136"/>
      <c r="AD221" s="136"/>
      <c r="AE221" s="2"/>
      <c r="AF221" s="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</row>
    <row r="222" spans="1:75" ht="20.100000000000001" customHeight="1" x14ac:dyDescent="0.25">
      <c r="A222" s="120" t="s">
        <v>89</v>
      </c>
      <c r="B222" s="40" t="s">
        <v>142</v>
      </c>
      <c r="C222" s="129" t="s">
        <v>237</v>
      </c>
      <c r="D222" s="443" t="s">
        <v>0</v>
      </c>
      <c r="E222" s="437">
        <v>7</v>
      </c>
      <c r="F222" s="438" t="s">
        <v>140</v>
      </c>
      <c r="G222" s="441">
        <v>6.28</v>
      </c>
      <c r="H222" s="440" t="str">
        <f t="shared" si="85"/>
        <v>Jan Addington</v>
      </c>
      <c r="I222" s="440" t="str">
        <f t="shared" si="86"/>
        <v>Basingstoke and Mid Hants A.C.</v>
      </c>
      <c r="J222" s="440" t="str">
        <f t="shared" si="87"/>
        <v>BMH</v>
      </c>
      <c r="K222" s="437" t="str">
        <f t="shared" si="88"/>
        <v/>
      </c>
      <c r="L222" s="437" t="str">
        <f t="shared" si="89"/>
        <v xml:space="preserve"> </v>
      </c>
      <c r="M222" s="2"/>
      <c r="N222" s="40" t="str">
        <f t="shared" si="84"/>
        <v>M</v>
      </c>
      <c r="O222" s="40" t="str">
        <f t="shared" si="84"/>
        <v>MM</v>
      </c>
      <c r="P222" s="161">
        <f>IF(N222=F216,12)+IF(N222=F217,11)+IF(N222=F218,10)+IF(N222=F219,9)+IF(N222=F220,8)+IF(N222=F221,7)+IF(N222=F222,6)+IF(N222=F223,5)+IF(N222=F224,4)+IF(N222=F225,3)+IF(N222=F226,2)+IF(N222=F227,1)</f>
        <v>5</v>
      </c>
      <c r="Q222" s="161">
        <f>IF(O222=F216,12)+IF(O222=F217,11)+IF(O222=F218,10)+IF(O222=F219,9)+IF(O222=F220,8)+IF(O222=F221,7)+IF(O222=F222,6)+IF(O222=F223,5)+IF(O222=F224,4)+IF(O222=F225,3)+IF(O222=F226,2)+IF(O222=F227,1)</f>
        <v>0</v>
      </c>
      <c r="R222" s="2"/>
      <c r="S222" s="136"/>
      <c r="T222" s="136"/>
      <c r="U222" s="136"/>
      <c r="V222" s="136"/>
      <c r="W222" s="136"/>
      <c r="X222" s="136"/>
      <c r="Y222" s="136">
        <f>P222+Q222</f>
        <v>5</v>
      </c>
      <c r="Z222" s="136"/>
      <c r="AA222" s="136"/>
      <c r="AB222" s="136"/>
      <c r="AC222" s="136"/>
      <c r="AD222" s="136"/>
      <c r="AE222" s="2"/>
      <c r="AF222" s="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</row>
    <row r="223" spans="1:75" ht="20.100000000000001" customHeight="1" x14ac:dyDescent="0.25">
      <c r="A223" s="120" t="s">
        <v>89</v>
      </c>
      <c r="B223" s="40" t="s">
        <v>142</v>
      </c>
      <c r="C223" s="129" t="s">
        <v>237</v>
      </c>
      <c r="D223" s="443" t="s">
        <v>0</v>
      </c>
      <c r="E223" s="437">
        <v>8</v>
      </c>
      <c r="F223" s="438" t="s">
        <v>142</v>
      </c>
      <c r="G223" s="441">
        <v>6.24</v>
      </c>
      <c r="H223" s="440" t="str">
        <f t="shared" si="85"/>
        <v>Freddie Chalk</v>
      </c>
      <c r="I223" s="440" t="str">
        <f t="shared" si="86"/>
        <v>Maidenhead A.C.</v>
      </c>
      <c r="J223" s="440" t="str">
        <f t="shared" si="87"/>
        <v>MAC</v>
      </c>
      <c r="K223" s="437" t="str">
        <f t="shared" si="88"/>
        <v/>
      </c>
      <c r="L223" s="437" t="str">
        <f t="shared" si="89"/>
        <v xml:space="preserve"> </v>
      </c>
      <c r="M223" s="2"/>
      <c r="N223" s="40" t="str">
        <f t="shared" si="84"/>
        <v>R</v>
      </c>
      <c r="O223" s="40" t="str">
        <f t="shared" si="84"/>
        <v>RR</v>
      </c>
      <c r="P223" s="161">
        <f>IF(N223=F216,12)+IF(N223=F217,11)+IF(N223=F218,10)+IF(N223=F219,9)+IF(N223=F220,8)+IF(N223=F221,7)+IF(N223=F222,6)+IF(N223=F223,5)+IF(N223=F224,4)+IF(N223=F225,3)+IF(N223=F226,2)+IF(N223=F227,1)</f>
        <v>10</v>
      </c>
      <c r="Q223" s="161">
        <f>IF(O223=F216,12)+IF(O223=F217,11)+IF(O223=F218,10)+IF(O223=F219,9)+IF(O223=F220,8)+IF(O223=F221,7)+IF(O223=F222,6)+IF(O223=F223,5)+IF(O223=F224,4)+IF(O223=F225,3)+IF(O223=F226,2)+IF(O223=F227,1)</f>
        <v>0</v>
      </c>
      <c r="R223" s="2"/>
      <c r="S223" s="136"/>
      <c r="T223" s="136"/>
      <c r="U223" s="136"/>
      <c r="V223" s="136"/>
      <c r="W223" s="136"/>
      <c r="X223" s="136"/>
      <c r="Y223" s="136"/>
      <c r="Z223" s="136">
        <f>P223+Q223</f>
        <v>10</v>
      </c>
      <c r="AA223" s="136"/>
      <c r="AB223" s="136"/>
      <c r="AC223" s="136"/>
      <c r="AD223" s="136"/>
      <c r="AE223" s="2"/>
      <c r="AF223" s="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</row>
    <row r="224" spans="1:75" ht="20.100000000000001" customHeight="1" x14ac:dyDescent="0.25">
      <c r="A224" s="120" t="s">
        <v>89</v>
      </c>
      <c r="B224" s="161" t="s">
        <v>142</v>
      </c>
      <c r="C224" s="129" t="s">
        <v>237</v>
      </c>
      <c r="D224" s="443" t="s">
        <v>0</v>
      </c>
      <c r="E224" s="437">
        <v>9</v>
      </c>
      <c r="F224" s="438"/>
      <c r="G224" s="441"/>
      <c r="H224" s="440" t="str">
        <f t="shared" si="85"/>
        <v xml:space="preserve"> </v>
      </c>
      <c r="I224" s="440" t="str">
        <f t="shared" si="86"/>
        <v/>
      </c>
      <c r="J224" s="440" t="str">
        <f t="shared" si="87"/>
        <v/>
      </c>
      <c r="K224" s="437" t="str">
        <f t="shared" si="88"/>
        <v/>
      </c>
      <c r="L224" s="437" t="str">
        <f>IF(G224&gt;=CC1121,"AW"," ")</f>
        <v xml:space="preserve"> </v>
      </c>
      <c r="M224" s="2"/>
      <c r="N224" s="161" t="str">
        <f t="shared" si="84"/>
        <v>W</v>
      </c>
      <c r="O224" s="161" t="str">
        <f t="shared" si="84"/>
        <v>WW</v>
      </c>
      <c r="P224" s="161">
        <f>IF(N224=F216,12)+IF(N224=F217,11)+IF(N224=F218,10)+IF(N224=F219,9)+IF(N224=F220,8)+IF(N224=F221,7)+IF(N224=F222,6)+IF(N224=F223,5)+IF(N224=F224,4)+IF(N224=F225,3)+IF(N224=F226,2)+IF(N224=F227,1)</f>
        <v>9</v>
      </c>
      <c r="Q224" s="161">
        <f>IF(O224=F216,12)+IF(O224=F217,11)+IF(O224=F218,10)+IF(O224=F219,9)+IF(O224=F220,8)+IF(O224=F221,7)+IF(O224=F222,6)+IF(O224=F223,5)+IF(O224=F224,4)+IF(O224=F225,3)+IF(O224=F226,2)+IF(O224=F227,1)</f>
        <v>0</v>
      </c>
      <c r="R224" s="2"/>
      <c r="S224" s="136"/>
      <c r="T224" s="136"/>
      <c r="U224" s="136"/>
      <c r="V224" s="136"/>
      <c r="W224" s="136"/>
      <c r="X224" s="136"/>
      <c r="Y224" s="136"/>
      <c r="Z224" s="136"/>
      <c r="AA224" s="136">
        <f>P224+Q224</f>
        <v>9</v>
      </c>
      <c r="AB224" s="136"/>
      <c r="AC224" s="136"/>
      <c r="AD224" s="136"/>
      <c r="AE224" s="2"/>
      <c r="AF224" s="163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</row>
    <row r="225" spans="1:76" ht="20.100000000000001" customHeight="1" x14ac:dyDescent="0.25">
      <c r="A225" s="120" t="s">
        <v>89</v>
      </c>
      <c r="B225" s="161" t="s">
        <v>142</v>
      </c>
      <c r="C225" s="129" t="s">
        <v>237</v>
      </c>
      <c r="D225" s="443" t="s">
        <v>0</v>
      </c>
      <c r="E225" s="437">
        <v>10</v>
      </c>
      <c r="F225" s="438"/>
      <c r="G225" s="441"/>
      <c r="H225" s="440" t="str">
        <f t="shared" si="85"/>
        <v xml:space="preserve"> </v>
      </c>
      <c r="I225" s="440" t="str">
        <f t="shared" si="86"/>
        <v/>
      </c>
      <c r="J225" s="440" t="str">
        <f t="shared" si="87"/>
        <v/>
      </c>
      <c r="K225" s="437" t="str">
        <f t="shared" si="88"/>
        <v/>
      </c>
      <c r="L225" s="437" t="str">
        <f>IF(G225&gt;=CC1122,"AW"," ")</f>
        <v xml:space="preserve"> </v>
      </c>
      <c r="M225" s="2"/>
      <c r="N225" s="366" t="str">
        <f t="shared" si="84"/>
        <v>j</v>
      </c>
      <c r="O225" s="366" t="str">
        <f t="shared" si="84"/>
        <v>jj</v>
      </c>
      <c r="P225" s="366">
        <f>IF(N225=F216,12)+IF(N225=F217,11)+IF(N225=F218,10)+IF(N225=F219,9)+IF(N225=F220,8)+IF(N225=F221,7)+IF(N225=F222,6)+IF(N225=F223,5)+IF(N225=F224,4)+IF(N225=F225,3)+IF(N225=F226,2)+IF(N225=F227,1)</f>
        <v>0</v>
      </c>
      <c r="Q225" s="366">
        <f>IF(O225=F216,12)+IF(O225=F217,11)+IF(O225=F218,10)+IF(O225=F219,9)+IF(O225=F220,8)+IF(O225=F221,7)+IF(O225=F222,6)+IF(O225=F223,5)+IF(O225=F224,4)+IF(O225=F225,3)+IF(O225=F226,2)+IF(O225=F227,1)</f>
        <v>0</v>
      </c>
      <c r="R225" s="2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>
        <f>P225+Q225</f>
        <v>0</v>
      </c>
      <c r="AC225" s="136"/>
      <c r="AD225" s="136"/>
      <c r="AE225" s="2"/>
      <c r="AF225" s="163"/>
    </row>
    <row r="226" spans="1:76" ht="20.100000000000001" customHeight="1" x14ac:dyDescent="0.25">
      <c r="A226" s="120" t="s">
        <v>89</v>
      </c>
      <c r="B226" s="40" t="s">
        <v>142</v>
      </c>
      <c r="C226" s="129" t="s">
        <v>237</v>
      </c>
      <c r="D226" s="443" t="s">
        <v>0</v>
      </c>
      <c r="E226" s="437">
        <v>11</v>
      </c>
      <c r="F226" s="438"/>
      <c r="G226" s="441"/>
      <c r="H226" s="440" t="str">
        <f t="shared" si="85"/>
        <v xml:space="preserve"> </v>
      </c>
      <c r="I226" s="440" t="str">
        <f t="shared" si="86"/>
        <v/>
      </c>
      <c r="J226" s="440" t="str">
        <f t="shared" si="87"/>
        <v/>
      </c>
      <c r="K226" s="437" t="str">
        <f t="shared" si="88"/>
        <v/>
      </c>
      <c r="L226" s="437" t="str">
        <f>IF(G226&gt;=CC1123,"AW"," ")</f>
        <v xml:space="preserve"> </v>
      </c>
      <c r="M226" s="2"/>
      <c r="N226" s="366" t="str">
        <f t="shared" si="84"/>
        <v>p</v>
      </c>
      <c r="O226" s="366" t="str">
        <f t="shared" si="84"/>
        <v>pp</v>
      </c>
      <c r="P226" s="366">
        <f>IF(N226=F216,12)+IF(N226=F217,11)+IF(N226=F218,10)+IF(N226=F219,9)+IF(N226=F220,8)+IF(N226=F221,7)+IF(N226=F222,6)+IF(N226=F223,5)+IF(N226=F224,4)+IF(N226=F225,3)+IF(N226=F226,2)+IF(N226=F227,1)</f>
        <v>0</v>
      </c>
      <c r="Q226" s="366">
        <f>IF(O226=F216,12)+IF(O226=F217,11)+IF(O226=F218,10)+IF(O226=F219,9)+IF(O226=F220,8)+IF(O226=F221,7)+IF(O226=F222,6)+IF(O226=F223,5)+IF(O226=F224,4)+IF(O226=F225,3)+IF(O226=F226,2)+IF(O226=F227,1)</f>
        <v>0</v>
      </c>
      <c r="R226" s="2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>
        <f>P226+Q226</f>
        <v>0</v>
      </c>
      <c r="AD226" s="136"/>
      <c r="AE226" s="2"/>
      <c r="AF226" s="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</row>
    <row r="227" spans="1:76" ht="20.100000000000001" customHeight="1" x14ac:dyDescent="0.25">
      <c r="A227" s="120" t="s">
        <v>89</v>
      </c>
      <c r="B227" s="40" t="s">
        <v>142</v>
      </c>
      <c r="C227" s="129" t="s">
        <v>237</v>
      </c>
      <c r="D227" s="443" t="s">
        <v>0</v>
      </c>
      <c r="E227" s="437">
        <v>12</v>
      </c>
      <c r="F227" s="438"/>
      <c r="G227" s="441"/>
      <c r="H227" s="440" t="str">
        <f t="shared" si="85"/>
        <v xml:space="preserve"> </v>
      </c>
      <c r="I227" s="440" t="str">
        <f t="shared" si="86"/>
        <v/>
      </c>
      <c r="J227" s="440" t="str">
        <f t="shared" si="87"/>
        <v/>
      </c>
      <c r="K227" s="437" t="str">
        <f t="shared" si="88"/>
        <v/>
      </c>
      <c r="L227" s="437" t="str">
        <f>IF(G227&gt;=CC1124,"AW"," ")</f>
        <v xml:space="preserve"> </v>
      </c>
      <c r="M227" s="2"/>
      <c r="N227" s="366" t="str">
        <f t="shared" si="84"/>
        <v>z</v>
      </c>
      <c r="O227" s="366" t="str">
        <f t="shared" si="84"/>
        <v>zz</v>
      </c>
      <c r="P227" s="366">
        <f>IF(N227=F216,12)+IF(N227=F217,11)+IF(N227=F218,10)+IF(N227=F219,9)+IF(N227=F220,8)+IF(N227=F221,7)+IF(N227=F222,6)+IF(N227=F223,5)+IF(N227=F224,4)+IF(N227=F225,3)+IF(N227=F226,2)+IF(N227=F227,1)</f>
        <v>0</v>
      </c>
      <c r="Q227" s="366">
        <f>IF(O227=F216,12)+IF(O227=F217,11)+IF(O227=F218,10)+IF(O227=F219,9)+IF(O227=F220,8)+IF(O227=F221,7)+IF(O227=F222,6)+IF(O227=F223,5)+IF(O227=F224,4)+IF(O227=F225,3)+IF(O227=F226,2)+IF(O227=F227,1)</f>
        <v>0</v>
      </c>
      <c r="R227" s="2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>
        <f>P227+Q227</f>
        <v>0</v>
      </c>
      <c r="AE227" s="2"/>
      <c r="AF227" s="7"/>
    </row>
    <row r="228" spans="1:76" ht="20.100000000000001" customHeight="1" x14ac:dyDescent="0.25">
      <c r="A228" s="120" t="s">
        <v>89</v>
      </c>
      <c r="B228" s="40" t="s">
        <v>142</v>
      </c>
      <c r="C228" s="40"/>
      <c r="D228" s="443"/>
      <c r="E228" s="476" t="s">
        <v>36</v>
      </c>
      <c r="F228" s="476"/>
      <c r="G228" s="476"/>
      <c r="H228" s="476"/>
      <c r="I228" s="476"/>
      <c r="J228" s="476"/>
      <c r="K228" s="476"/>
      <c r="L228" s="476"/>
      <c r="M228" s="2"/>
      <c r="N228" s="40" t="str">
        <f t="shared" si="84"/>
        <v>,</v>
      </c>
      <c r="O228" s="40" t="str">
        <f t="shared" si="84"/>
        <v>,</v>
      </c>
      <c r="P228" s="40"/>
      <c r="Q228" s="40"/>
      <c r="R228" s="2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2"/>
      <c r="AF228" s="7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1:76" ht="20.100000000000001" customHeight="1" x14ac:dyDescent="0.25">
      <c r="A229" s="120" t="s">
        <v>89</v>
      </c>
      <c r="B229" s="40" t="s">
        <v>142</v>
      </c>
      <c r="C229" s="129" t="s">
        <v>237</v>
      </c>
      <c r="D229" s="443" t="s">
        <v>1</v>
      </c>
      <c r="E229" s="474" t="s">
        <v>184</v>
      </c>
      <c r="F229" s="474"/>
      <c r="G229" s="474"/>
      <c r="H229" s="474"/>
      <c r="I229" s="442" t="s">
        <v>92</v>
      </c>
      <c r="J229" s="442"/>
      <c r="K229" s="475" t="str">
        <f>K215</f>
        <v>New</v>
      </c>
      <c r="L229" s="475"/>
      <c r="M229" s="85"/>
      <c r="N229" s="40" t="str">
        <f t="shared" si="84"/>
        <v>,</v>
      </c>
      <c r="O229" s="40" t="str">
        <f t="shared" si="84"/>
        <v>,</v>
      </c>
      <c r="P229" s="40"/>
      <c r="Q229" s="40"/>
      <c r="R229" s="2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2"/>
      <c r="AF229" s="7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50"/>
      <c r="BR229" s="50"/>
      <c r="BS229" s="50"/>
      <c r="BT229" s="50"/>
      <c r="BU229" s="50"/>
      <c r="BV229" s="50"/>
      <c r="BW229" s="50"/>
      <c r="BX229" s="61"/>
    </row>
    <row r="230" spans="1:76" ht="20.100000000000001" customHeight="1" x14ac:dyDescent="0.25">
      <c r="A230" s="120" t="s">
        <v>89</v>
      </c>
      <c r="B230" s="40" t="s">
        <v>142</v>
      </c>
      <c r="C230" s="129" t="s">
        <v>237</v>
      </c>
      <c r="D230" s="443" t="s">
        <v>1</v>
      </c>
      <c r="E230" s="437">
        <v>1</v>
      </c>
      <c r="F230" s="438" t="s">
        <v>112</v>
      </c>
      <c r="G230" s="441">
        <v>7.69</v>
      </c>
      <c r="H230" s="440" t="str">
        <f t="shared" ref="H230:H241" si="90">IF(F230=0," ",VLOOKUP(F230,$AM$1140:$AO$1163,3,FALSE))</f>
        <v>Hayden Ashworth</v>
      </c>
      <c r="I230" s="440" t="str">
        <f t="shared" ref="I230:I241" si="91">IF(F230=0,"",VLOOKUP(F230,$BB$1114:$BD$1137,3,FALSE))</f>
        <v>Camberley and District A.C.</v>
      </c>
      <c r="J230" s="440" t="str">
        <f t="shared" ref="J230:J241" si="92">IF(F230=0,"",VLOOKUP(F230,$BB$1114:$BE$1137,4,FALSE))</f>
        <v>CDAC</v>
      </c>
      <c r="K230" s="437" t="str">
        <f t="shared" ref="K230:K241" si="93">IF(G230="","",IF($DC$1127="T"," ",IF($DC$1127="F",IF(G230&gt;=$CS$1127,"G1",IF(G230&gt;=$CV$1127,"G2",IF(G230&gt;=$CY$1127,"G3",IF(G230&gt;=$DB$1127,"G4","")))))))</f>
        <v>G4</v>
      </c>
      <c r="L230" s="437" t="str">
        <f t="shared" ref="L230:L232" si="94">IF(G230&gt;=CC1127,"AW"," ")</f>
        <v>AW</v>
      </c>
      <c r="M230" s="85"/>
      <c r="N230" s="40" t="str">
        <f t="shared" si="84"/>
        <v>A</v>
      </c>
      <c r="O230" s="40" t="str">
        <f t="shared" si="84"/>
        <v>AA</v>
      </c>
      <c r="P230" s="161">
        <f>IF(N230=F230,12)+IF(N230=F231,11)+IF(N230=F232,10)+IF(N230=F233,9)+IF(N230=F234,8)+IF(N230=F235,7)+IF(N230=F236,6)+IF(N230=F237,5)+IF(N230=F238,4)+IF(N230=F239,3)+IF(N230=F240,2)+IF(N230=F241,1)</f>
        <v>0</v>
      </c>
      <c r="Q230" s="161">
        <f>IF(O230=F230,12)+IF(O230=F231,11)+IF(O230=F232,10)+IF(O230=F233,9)+IF(O230=F234,8)+IF(O230=F235,7)+IF(O230=F236,6)+IF(O230=F237,5)+IF(O230=F238,4)+IF(O230=F239,3)+IF(O230=F240,2)+IF(O230=F241,1)</f>
        <v>0</v>
      </c>
      <c r="R230" s="2"/>
      <c r="S230" s="136">
        <f>P230+Q230</f>
        <v>0</v>
      </c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2"/>
      <c r="AF230" s="7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50"/>
      <c r="BR230" s="50"/>
      <c r="BS230" s="50"/>
      <c r="BT230" s="50"/>
      <c r="BU230" s="50"/>
      <c r="BV230" s="50"/>
      <c r="BW230" s="50"/>
      <c r="BX230" s="61"/>
    </row>
    <row r="231" spans="1:76" ht="20.100000000000001" customHeight="1" x14ac:dyDescent="0.25">
      <c r="A231" s="120" t="s">
        <v>89</v>
      </c>
      <c r="B231" s="40" t="s">
        <v>142</v>
      </c>
      <c r="C231" s="129" t="s">
        <v>237</v>
      </c>
      <c r="D231" s="443" t="s">
        <v>1</v>
      </c>
      <c r="E231" s="437">
        <v>2</v>
      </c>
      <c r="F231" s="438" t="s">
        <v>85</v>
      </c>
      <c r="G231" s="441">
        <v>6.38</v>
      </c>
      <c r="H231" s="440" t="str">
        <f t="shared" si="90"/>
        <v>James Hall</v>
      </c>
      <c r="I231" s="440" t="str">
        <f t="shared" si="91"/>
        <v>Bracknell A.C.</v>
      </c>
      <c r="J231" s="440" t="str">
        <f t="shared" si="92"/>
        <v>BAC</v>
      </c>
      <c r="K231" s="437" t="str">
        <f t="shared" si="93"/>
        <v/>
      </c>
      <c r="L231" s="437" t="str">
        <f t="shared" si="94"/>
        <v xml:space="preserve"> </v>
      </c>
      <c r="M231" s="85"/>
      <c r="N231" s="40" t="str">
        <f t="shared" si="84"/>
        <v>S</v>
      </c>
      <c r="O231" s="40" t="str">
        <f t="shared" si="84"/>
        <v>SS</v>
      </c>
      <c r="P231" s="161">
        <f>IF(N231=F230,12)+IF(N231=F231,11)+IF(N231=F232,10)+IF(N231=F233,9)+IF(N231=F234,8)+IF(N231=F235,7)+IF(N231=F236,6)+IF(N231=F237,5)+IF(N231=F238,4)+IF(N231=F239,3)+IF(N231=F240,2)+IF(N231=F241,1)</f>
        <v>0</v>
      </c>
      <c r="Q231" s="161">
        <f>IF(O231=F230,12)+IF(O231=F231,11)+IF(O231=F232,10)+IF(O231=F233,9)+IF(O231=F234,8)+IF(O231=F235,7)+IF(O231=F236,6)+IF(O231=F237,5)+IF(O231=F238,4)+IF(O231=F239,3)+IF(O231=F240,2)+IF(O231=F241,1)</f>
        <v>6</v>
      </c>
      <c r="R231" s="2"/>
      <c r="S231" s="136"/>
      <c r="T231" s="136">
        <f>P231+Q231</f>
        <v>6</v>
      </c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2"/>
      <c r="AF231" s="7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50"/>
      <c r="BR231" s="50"/>
      <c r="BS231" s="50"/>
      <c r="BT231" s="50"/>
      <c r="BU231" s="50"/>
      <c r="BV231" s="50"/>
      <c r="BW231" s="50"/>
      <c r="BX231" s="61"/>
    </row>
    <row r="232" spans="1:76" ht="20.100000000000001" customHeight="1" x14ac:dyDescent="0.25">
      <c r="A232" s="120" t="s">
        <v>89</v>
      </c>
      <c r="B232" s="40" t="s">
        <v>142</v>
      </c>
      <c r="C232" s="129" t="s">
        <v>237</v>
      </c>
      <c r="D232" s="443" t="s">
        <v>1</v>
      </c>
      <c r="E232" s="437">
        <v>3</v>
      </c>
      <c r="F232" s="438" t="s">
        <v>95</v>
      </c>
      <c r="G232" s="441">
        <v>6.18</v>
      </c>
      <c r="H232" s="440" t="str">
        <f t="shared" si="90"/>
        <v>Hugo Blackwood</v>
      </c>
      <c r="I232" s="440" t="str">
        <f t="shared" si="91"/>
        <v>Guildford and Godalming A.C.</v>
      </c>
      <c r="J232" s="440" t="str">
        <f t="shared" si="92"/>
        <v>GGAC</v>
      </c>
      <c r="K232" s="437" t="str">
        <f t="shared" si="93"/>
        <v/>
      </c>
      <c r="L232" s="437" t="str">
        <f t="shared" si="94"/>
        <v xml:space="preserve"> </v>
      </c>
      <c r="M232" s="85"/>
      <c r="N232" s="40" t="str">
        <f t="shared" si="84"/>
        <v>B</v>
      </c>
      <c r="O232" s="40" t="str">
        <f t="shared" si="84"/>
        <v>BB</v>
      </c>
      <c r="P232" s="161">
        <f>IF(N232=F230,12)+IF(N232=F231,11)+IF(N232=F232,10)+IF(N232=F233,9)+IF(N232=F234,8)+IF(N232=F235,7)+IF(N232=F236,6)+IF(N232=F237,5)+IF(N232=F238,4)+IF(N232=F239,3)+IF(N232=F240,2)+IF(N232=F241,1)</f>
        <v>0</v>
      </c>
      <c r="Q232" s="161">
        <f>IF(O232=F230,12)+IF(O232=F231,11)+IF(O232=F232,10)+IF(O232=F233,9)+IF(O232=F234,8)+IF(O232=F235,7)+IF(O232=F236,6)+IF(O232=F237,5)+IF(O232=F238,4)+IF(O232=F239,3)+IF(O232=F240,2)+IF(O232=F241,1)</f>
        <v>11</v>
      </c>
      <c r="R232" s="2"/>
      <c r="S232" s="136"/>
      <c r="T232" s="136"/>
      <c r="U232" s="136">
        <f>P232+Q232</f>
        <v>11</v>
      </c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2"/>
      <c r="AF232" s="7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50"/>
      <c r="BR232" s="50"/>
      <c r="BS232" s="50"/>
      <c r="BT232" s="50"/>
      <c r="BU232" s="50"/>
      <c r="BV232" s="50"/>
      <c r="BW232" s="50"/>
      <c r="BX232" s="61"/>
    </row>
    <row r="233" spans="1:76" ht="20.100000000000001" customHeight="1" x14ac:dyDescent="0.25">
      <c r="A233" s="120" t="s">
        <v>89</v>
      </c>
      <c r="B233" s="40" t="s">
        <v>142</v>
      </c>
      <c r="C233" s="129" t="s">
        <v>237</v>
      </c>
      <c r="D233" s="443" t="s">
        <v>1</v>
      </c>
      <c r="E233" s="437">
        <v>4</v>
      </c>
      <c r="F233" s="438" t="s">
        <v>111</v>
      </c>
      <c r="G233" s="441">
        <v>5.54</v>
      </c>
      <c r="H233" s="440" t="str">
        <f t="shared" si="90"/>
        <v>Krish Chander</v>
      </c>
      <c r="I233" s="440" t="str">
        <f t="shared" si="91"/>
        <v>Hillingdon A.C.</v>
      </c>
      <c r="J233" s="440" t="str">
        <f t="shared" si="92"/>
        <v>HJAC</v>
      </c>
      <c r="K233" s="437" t="str">
        <f t="shared" si="93"/>
        <v/>
      </c>
      <c r="L233" s="437" t="str">
        <f>IF(G233&gt;=CC1134,"AW"," ")</f>
        <v xml:space="preserve"> </v>
      </c>
      <c r="M233" s="85"/>
      <c r="N233" s="40" t="str">
        <f t="shared" si="84"/>
        <v>C</v>
      </c>
      <c r="O233" s="40" t="str">
        <f t="shared" si="84"/>
        <v>CC</v>
      </c>
      <c r="P233" s="161">
        <f>IF(N233=F230,12)+IF(N233=F231,11)+IF(N233=F232,10)+IF(N233=F233,9)+IF(N233=F234,8)+IF(N233=F235,7)+IF(N233=F236,6)+IF(N233=F237,5)+IF(N233=F238,4)+IF(N233=F239,3)+IF(N233=F240,2)+IF(N233=F241,1)</f>
        <v>0</v>
      </c>
      <c r="Q233" s="161">
        <f>IF(O233=F230,12)+IF(O233=F231,11)+IF(O233=F232,10)+IF(O233=F233,9)+IF(O233=F234,8)+IF(O233=F235,7)+IF(O233=F236,6)+IF(O233=F237,5)+IF(O233=F238,4)+IF(O233=F239,3)+IF(O233=F240,2)+IF(O233=F241,1)</f>
        <v>12</v>
      </c>
      <c r="R233" s="2"/>
      <c r="S233" s="136"/>
      <c r="T233" s="136"/>
      <c r="U233" s="136"/>
      <c r="V233" s="136">
        <f>P233+Q233</f>
        <v>12</v>
      </c>
      <c r="W233" s="136"/>
      <c r="X233" s="136"/>
      <c r="Y233" s="136"/>
      <c r="Z233" s="136"/>
      <c r="AA233" s="136"/>
      <c r="AB233" s="136"/>
      <c r="AC233" s="136"/>
      <c r="AD233" s="136"/>
      <c r="AE233" s="2"/>
      <c r="AF233" s="7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50"/>
      <c r="BR233" s="50"/>
      <c r="BS233" s="50"/>
      <c r="BT233" s="50"/>
      <c r="BU233" s="50"/>
      <c r="BV233" s="50"/>
      <c r="BW233" s="50"/>
      <c r="BX233" s="61"/>
    </row>
    <row r="234" spans="1:76" ht="20.100000000000001" customHeight="1" x14ac:dyDescent="0.25">
      <c r="A234" s="120" t="s">
        <v>89</v>
      </c>
      <c r="B234" s="40" t="s">
        <v>142</v>
      </c>
      <c r="C234" s="129" t="s">
        <v>237</v>
      </c>
      <c r="D234" s="443" t="s">
        <v>1</v>
      </c>
      <c r="E234" s="437">
        <v>5</v>
      </c>
      <c r="F234" s="438" t="s">
        <v>144</v>
      </c>
      <c r="G234" s="441">
        <v>4.93</v>
      </c>
      <c r="H234" s="440" t="str">
        <f t="shared" si="90"/>
        <v>Joshua Covas</v>
      </c>
      <c r="I234" s="440" t="str">
        <f t="shared" si="91"/>
        <v>Maidenhead A.C.</v>
      </c>
      <c r="J234" s="440" t="str">
        <f t="shared" si="92"/>
        <v>MAC</v>
      </c>
      <c r="K234" s="437" t="str">
        <f t="shared" si="93"/>
        <v/>
      </c>
      <c r="L234" s="437" t="str">
        <f>IF(G234&gt;=CC1135,"AW"," ")</f>
        <v xml:space="preserve"> </v>
      </c>
      <c r="M234" s="85"/>
      <c r="N234" s="40" t="str">
        <f t="shared" ref="N234:O253" si="95">N220</f>
        <v>G</v>
      </c>
      <c r="O234" s="40" t="str">
        <f t="shared" si="95"/>
        <v>GG</v>
      </c>
      <c r="P234" s="161">
        <f>IF(N234=F230,12)+IF(N234=F231,11)+IF(N234=F232,10)+IF(N234=F233,9)+IF(N234=F234,8)+IF(N234=F235,7)+IF(N234=F236,6)+IF(N234=F237,5)+IF(N234=F238,4)+IF(N234=F239,3)+IF(N234=F240,2)+IF(N234=F241,1)</f>
        <v>0</v>
      </c>
      <c r="Q234" s="161">
        <f>IF(O234=F230,12)+IF(O234=F231,11)+IF(O234=F232,10)+IF(O234=F233,9)+IF(O234=F234,8)+IF(O234=F235,7)+IF(O234=F236,6)+IF(O234=F237,5)+IF(O234=F238,4)+IF(O234=F239,3)+IF(O234=F240,2)+IF(O234=F241,1)</f>
        <v>10</v>
      </c>
      <c r="R234" s="2"/>
      <c r="S234" s="136"/>
      <c r="T234" s="136"/>
      <c r="U234" s="136"/>
      <c r="V234" s="136"/>
      <c r="W234" s="136">
        <f>P234+Q234</f>
        <v>10</v>
      </c>
      <c r="X234" s="136"/>
      <c r="Y234" s="136"/>
      <c r="Z234" s="136"/>
      <c r="AA234" s="136"/>
      <c r="AB234" s="136"/>
      <c r="AC234" s="136"/>
      <c r="AD234" s="136"/>
      <c r="AE234" s="2"/>
      <c r="AF234" s="7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50"/>
      <c r="BR234" s="50"/>
      <c r="BS234" s="50"/>
      <c r="BT234" s="50"/>
      <c r="BU234" s="50"/>
      <c r="BV234" s="50"/>
      <c r="BW234" s="50"/>
      <c r="BX234" s="61"/>
    </row>
    <row r="235" spans="1:76" ht="20.100000000000001" customHeight="1" x14ac:dyDescent="0.25">
      <c r="A235" s="120" t="s">
        <v>89</v>
      </c>
      <c r="B235" s="40" t="s">
        <v>142</v>
      </c>
      <c r="C235" s="129" t="s">
        <v>237</v>
      </c>
      <c r="D235" s="443" t="s">
        <v>1</v>
      </c>
      <c r="E235" s="437">
        <v>6</v>
      </c>
      <c r="F235" s="438" t="s">
        <v>145</v>
      </c>
      <c r="G235" s="441">
        <v>4.76</v>
      </c>
      <c r="H235" s="440" t="str">
        <f t="shared" si="90"/>
        <v>Osian Watson</v>
      </c>
      <c r="I235" s="440" t="str">
        <f t="shared" si="91"/>
        <v>Reading A.C.</v>
      </c>
      <c r="J235" s="440" t="str">
        <f t="shared" si="92"/>
        <v>RAC</v>
      </c>
      <c r="K235" s="437" t="str">
        <f t="shared" si="93"/>
        <v/>
      </c>
      <c r="L235" s="437" t="str">
        <f>IF(G235&gt;=CC1136,"AW"," ")</f>
        <v xml:space="preserve"> </v>
      </c>
      <c r="M235" s="85"/>
      <c r="N235" s="40" t="str">
        <f t="shared" si="95"/>
        <v>H</v>
      </c>
      <c r="O235" s="40" t="str">
        <f t="shared" si="95"/>
        <v>HH</v>
      </c>
      <c r="P235" s="161">
        <f>IF(N235=F230,12)+IF(N235=F231,11)+IF(N235=F232,10)+IF(N235=F233,9)+IF(N235=F234,8)+IF(N235=F235,7)+IF(N235=F236,6)+IF(N235=F237,5)+IF(N235=F238,4)+IF(N235=F239,3)+IF(N235=F240,2)+IF(N235=F241,1)</f>
        <v>9</v>
      </c>
      <c r="Q235" s="161">
        <f>IF(O235=F230,12)+IF(O235=F231,11)+IF(O235=F232,10)+IF(O235=F233,9)+IF(O235=F234,8)+IF(O235=F235,7)+IF(O235=F236,6)+IF(O235=F237,5)+IF(O235=F238,4)+IF(O235=F239,3)+IF(O235=F240,2)+IF(O235=F241,1)</f>
        <v>0</v>
      </c>
      <c r="R235" s="2"/>
      <c r="S235" s="136"/>
      <c r="T235" s="136"/>
      <c r="U235" s="136"/>
      <c r="V235" s="136"/>
      <c r="W235" s="136"/>
      <c r="X235" s="136">
        <f>P235+Q235</f>
        <v>9</v>
      </c>
      <c r="Y235" s="136"/>
      <c r="Z235" s="136"/>
      <c r="AA235" s="136"/>
      <c r="AB235" s="136"/>
      <c r="AC235" s="136"/>
      <c r="AD235" s="136"/>
      <c r="AE235" s="2"/>
      <c r="AF235" s="7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50"/>
      <c r="BR235" s="50"/>
      <c r="BS235" s="50"/>
      <c r="BT235" s="50"/>
      <c r="BU235" s="50"/>
      <c r="BV235" s="50"/>
      <c r="BW235" s="50"/>
      <c r="BX235" s="61"/>
    </row>
    <row r="236" spans="1:76" ht="20.100000000000001" customHeight="1" x14ac:dyDescent="0.25">
      <c r="A236" s="120" t="s">
        <v>89</v>
      </c>
      <c r="B236" s="40" t="s">
        <v>142</v>
      </c>
      <c r="C236" s="129" t="s">
        <v>237</v>
      </c>
      <c r="D236" s="443" t="s">
        <v>1</v>
      </c>
      <c r="E236" s="437">
        <v>7</v>
      </c>
      <c r="F236" s="438" t="s">
        <v>141</v>
      </c>
      <c r="G236" s="441">
        <v>4.4000000000000004</v>
      </c>
      <c r="H236" s="440" t="str">
        <f t="shared" si="90"/>
        <v>Leo Liversage</v>
      </c>
      <c r="I236" s="440" t="str">
        <f t="shared" si="91"/>
        <v>Basingstoke and Mid Hants A.C.</v>
      </c>
      <c r="J236" s="440" t="str">
        <f t="shared" si="92"/>
        <v>BMH</v>
      </c>
      <c r="K236" s="437" t="str">
        <f t="shared" si="93"/>
        <v/>
      </c>
      <c r="L236" s="437" t="str">
        <f>IF(G236&gt;=CC1137,"AW"," ")</f>
        <v xml:space="preserve"> </v>
      </c>
      <c r="M236" s="85"/>
      <c r="N236" s="40" t="str">
        <f t="shared" si="95"/>
        <v>M</v>
      </c>
      <c r="O236" s="40" t="str">
        <f t="shared" si="95"/>
        <v>MM</v>
      </c>
      <c r="P236" s="161">
        <f>IF(N236=F230,12)+IF(N236=F231,11)+IF(N236=F232,10)+IF(N236=F233,9)+IF(N236=F234,8)+IF(N236=F235,7)+IF(N236=F236,6)+IF(N236=F237,5)+IF(N236=F238,4)+IF(N236=F239,3)+IF(N236=F240,2)+IF(N236=F241,1)</f>
        <v>0</v>
      </c>
      <c r="Q236" s="161">
        <f>IF(O236=F230,12)+IF(O236=F231,11)+IF(O236=F232,10)+IF(O236=F233,9)+IF(O236=F234,8)+IF(O236=F235,7)+IF(O236=F236,6)+IF(O236=F237,5)+IF(O236=F238,4)+IF(O236=F239,3)+IF(O236=F240,2)+IF(O236=F241,1)</f>
        <v>8</v>
      </c>
      <c r="R236" s="2"/>
      <c r="S236" s="136"/>
      <c r="T236" s="136"/>
      <c r="U236" s="136"/>
      <c r="V236" s="136"/>
      <c r="W236" s="136"/>
      <c r="X236" s="136"/>
      <c r="Y236" s="136">
        <f>P236+Q236</f>
        <v>8</v>
      </c>
      <c r="Z236" s="136"/>
      <c r="AA236" s="136"/>
      <c r="AB236" s="136"/>
      <c r="AC236" s="136"/>
      <c r="AD236" s="136"/>
      <c r="AE236" s="2"/>
      <c r="AF236" s="7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50"/>
      <c r="BR236" s="50"/>
      <c r="BS236" s="50"/>
      <c r="BT236" s="50"/>
      <c r="BU236" s="50"/>
      <c r="BV236" s="50"/>
      <c r="BW236" s="50"/>
      <c r="BX236" s="61"/>
    </row>
    <row r="237" spans="1:76" ht="20.100000000000001" customHeight="1" x14ac:dyDescent="0.25">
      <c r="A237" s="120" t="s">
        <v>89</v>
      </c>
      <c r="B237" s="40" t="s">
        <v>142</v>
      </c>
      <c r="C237" s="129" t="s">
        <v>237</v>
      </c>
      <c r="D237" s="443" t="s">
        <v>1</v>
      </c>
      <c r="E237" s="437">
        <v>8</v>
      </c>
      <c r="F237" s="438"/>
      <c r="G237" s="441"/>
      <c r="H237" s="440" t="str">
        <f t="shared" si="90"/>
        <v xml:space="preserve"> </v>
      </c>
      <c r="I237" s="440" t="str">
        <f t="shared" si="91"/>
        <v/>
      </c>
      <c r="J237" s="440" t="str">
        <f t="shared" si="92"/>
        <v/>
      </c>
      <c r="K237" s="437" t="str">
        <f t="shared" si="93"/>
        <v/>
      </c>
      <c r="L237" s="437" t="str">
        <f>IF(G237&gt;=CC1138,"AW"," ")</f>
        <v xml:space="preserve"> </v>
      </c>
      <c r="M237" s="85"/>
      <c r="N237" s="40" t="str">
        <f t="shared" si="95"/>
        <v>R</v>
      </c>
      <c r="O237" s="40" t="str">
        <f t="shared" si="95"/>
        <v>RR</v>
      </c>
      <c r="P237" s="161">
        <f>IF(N237=F230,12)+IF(N237=F231,11)+IF(N237=F232,10)+IF(N237=F233,9)+IF(N237=F234,8)+IF(N237=F235,7)+IF(N237=F236,6)+IF(N237=F237,5)+IF(N237=F238,4)+IF(N237=F239,3)+IF(N237=F240,2)+IF(N237=F241,1)</f>
        <v>0</v>
      </c>
      <c r="Q237" s="161">
        <f>IF(O237=F230,12)+IF(O237=F231,11)+IF(O237=F232,10)+IF(O237=F233,9)+IF(O237=F234,8)+IF(O237=F235,7)+IF(O237=F236,6)+IF(O237=F237,5)+IF(O237=F238,4)+IF(O237=F239,3)+IF(O237=F240,2)+IF(O237=F241,1)</f>
        <v>7</v>
      </c>
      <c r="R237" s="2"/>
      <c r="S237" s="136"/>
      <c r="T237" s="136"/>
      <c r="U237" s="136"/>
      <c r="V237" s="136"/>
      <c r="W237" s="136"/>
      <c r="X237" s="136"/>
      <c r="Y237" s="136"/>
      <c r="Z237" s="136">
        <f>P237+Q237</f>
        <v>7</v>
      </c>
      <c r="AA237" s="136"/>
      <c r="AB237" s="136"/>
      <c r="AC237" s="136"/>
      <c r="AD237" s="136"/>
      <c r="AE237" s="2"/>
      <c r="AF237" s="7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50"/>
      <c r="BR237" s="50"/>
      <c r="BS237" s="50"/>
      <c r="BT237" s="50"/>
      <c r="BU237" s="50"/>
      <c r="BV237" s="50"/>
      <c r="BW237" s="50"/>
      <c r="BX237" s="61"/>
    </row>
    <row r="238" spans="1:76" ht="20.100000000000001" customHeight="1" x14ac:dyDescent="0.25">
      <c r="A238" s="120" t="s">
        <v>89</v>
      </c>
      <c r="B238" s="161" t="s">
        <v>142</v>
      </c>
      <c r="C238" s="129" t="s">
        <v>237</v>
      </c>
      <c r="D238" s="129" t="s">
        <v>1</v>
      </c>
      <c r="E238" s="8">
        <v>9</v>
      </c>
      <c r="F238" s="144"/>
      <c r="G238" s="145"/>
      <c r="H238" s="122" t="str">
        <f t="shared" si="90"/>
        <v xml:space="preserve"> </v>
      </c>
      <c r="I238" s="122" t="str">
        <f t="shared" si="91"/>
        <v/>
      </c>
      <c r="J238" s="122" t="str">
        <f t="shared" si="92"/>
        <v/>
      </c>
      <c r="K238" s="8" t="str">
        <f t="shared" si="93"/>
        <v/>
      </c>
      <c r="L238" s="8" t="str">
        <f>IF(G238&gt;=CC1137,"AW"," ")</f>
        <v xml:space="preserve"> </v>
      </c>
      <c r="M238" s="85"/>
      <c r="N238" s="161" t="str">
        <f t="shared" si="95"/>
        <v>W</v>
      </c>
      <c r="O238" s="161" t="str">
        <f t="shared" si="95"/>
        <v>WW</v>
      </c>
      <c r="P238" s="161">
        <f>IF(N238=F230,12)+IF(N238=F231,11)+IF(N238=F232,10)+IF(N238=F233,9)+IF(N238=F234,8)+IF(N238=F235,7)+IF(N238=F236,6)+IF(N238=F237,5)+IF(N238=F238,4)+IF(N238=F239,3)+IF(N238=F240,2)+IF(N238=F241,1)</f>
        <v>0</v>
      </c>
      <c r="Q238" s="161">
        <f>IF(O238=F230,12)+IF(O238=F231,11)+IF(O238=F232,10)+IF(O238=F233,9)+IF(O238=F234,8)+IF(O238=F235,7)+IF(O238=F236,6)+IF(O238=F237,5)+IF(O238=F238,4)+IF(O238=F239,3)+IF(O238=F240,2)+IF(O238=F241,1)</f>
        <v>0</v>
      </c>
      <c r="R238" s="2"/>
      <c r="S238" s="136"/>
      <c r="T238" s="136"/>
      <c r="U238" s="136"/>
      <c r="V238" s="136"/>
      <c r="W238" s="136"/>
      <c r="X238" s="136"/>
      <c r="Y238" s="136"/>
      <c r="Z238" s="136"/>
      <c r="AA238" s="136">
        <f>P238+Q238</f>
        <v>0</v>
      </c>
      <c r="AB238" s="136"/>
      <c r="AC238" s="136"/>
      <c r="AD238" s="136"/>
      <c r="AE238" s="2"/>
      <c r="AF238" s="163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50"/>
      <c r="BR238" s="50"/>
      <c r="BS238" s="50"/>
      <c r="BT238" s="50"/>
      <c r="BU238" s="50"/>
      <c r="BV238" s="50"/>
      <c r="BW238" s="50"/>
      <c r="BX238" s="61"/>
    </row>
    <row r="239" spans="1:76" ht="20.100000000000001" customHeight="1" x14ac:dyDescent="0.25">
      <c r="A239" s="120" t="s">
        <v>89</v>
      </c>
      <c r="B239" s="161" t="s">
        <v>142</v>
      </c>
      <c r="C239" s="129" t="s">
        <v>237</v>
      </c>
      <c r="D239" s="129" t="s">
        <v>1</v>
      </c>
      <c r="E239" s="8">
        <v>10</v>
      </c>
      <c r="F239" s="144"/>
      <c r="G239" s="145"/>
      <c r="H239" s="122" t="str">
        <f t="shared" si="90"/>
        <v xml:space="preserve"> </v>
      </c>
      <c r="I239" s="122" t="str">
        <f t="shared" si="91"/>
        <v/>
      </c>
      <c r="J239" s="122" t="str">
        <f t="shared" si="92"/>
        <v/>
      </c>
      <c r="K239" s="8" t="str">
        <f t="shared" si="93"/>
        <v/>
      </c>
      <c r="L239" s="8" t="str">
        <f>IF(G239&gt;=CC1138,"AW"," ")</f>
        <v xml:space="preserve"> </v>
      </c>
      <c r="M239" s="85"/>
      <c r="N239" s="366" t="str">
        <f t="shared" si="95"/>
        <v>j</v>
      </c>
      <c r="O239" s="366" t="str">
        <f t="shared" si="95"/>
        <v>jj</v>
      </c>
      <c r="P239" s="366">
        <f>IF(N239=F230,12)+IF(N239=F231,11)+IF(N239=F232,10)+IF(N239=F233,9)+IF(N239=F234,8)+IF(N239=F235,7)+IF(N239=F236,6)+IF(N239=F237,5)+IF(N239=F238,4)+IF(N239=F239,3)+IF(N239=F240,2)+IF(N239=F241,1)</f>
        <v>0</v>
      </c>
      <c r="Q239" s="366">
        <f>IF(O239=F230,12)+IF(O239=F231,11)+IF(O239=F232,10)+IF(O239=F233,9)+IF(O239=F234,8)+IF(O239=F235,7)+IF(O239=F236,6)+IF(O239=F237,5)+IF(O239=F238,4)+IF(O239=F239,3)+IF(O239=F240,2)+IF(O239=F241,1)</f>
        <v>0</v>
      </c>
      <c r="R239" s="2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>
        <f>P239+Q239</f>
        <v>0</v>
      </c>
      <c r="AC239" s="136"/>
      <c r="AD239" s="136"/>
      <c r="AE239" s="2"/>
      <c r="AF239" s="163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50"/>
      <c r="BR239" s="50"/>
      <c r="BS239" s="50"/>
      <c r="BT239" s="50"/>
      <c r="BU239" s="50"/>
      <c r="BV239" s="50"/>
      <c r="BW239" s="50"/>
      <c r="BX239" s="61"/>
    </row>
    <row r="240" spans="1:76" ht="20.100000000000001" customHeight="1" x14ac:dyDescent="0.25">
      <c r="A240" s="120" t="s">
        <v>89</v>
      </c>
      <c r="B240" s="40" t="s">
        <v>142</v>
      </c>
      <c r="C240" s="129" t="s">
        <v>237</v>
      </c>
      <c r="D240" s="129" t="s">
        <v>1</v>
      </c>
      <c r="E240" s="8">
        <v>11</v>
      </c>
      <c r="F240" s="144"/>
      <c r="G240" s="145"/>
      <c r="H240" s="122" t="str">
        <f t="shared" si="90"/>
        <v xml:space="preserve"> </v>
      </c>
      <c r="I240" s="122" t="str">
        <f t="shared" si="91"/>
        <v/>
      </c>
      <c r="J240" s="122" t="str">
        <f t="shared" si="92"/>
        <v/>
      </c>
      <c r="K240" s="8" t="str">
        <f t="shared" si="93"/>
        <v/>
      </c>
      <c r="L240" s="8" t="str">
        <f>IF(G240&gt;=CC1139,"AW"," ")</f>
        <v xml:space="preserve"> </v>
      </c>
      <c r="M240" s="85"/>
      <c r="N240" s="366" t="str">
        <f t="shared" si="95"/>
        <v>p</v>
      </c>
      <c r="O240" s="366" t="str">
        <f t="shared" si="95"/>
        <v>pp</v>
      </c>
      <c r="P240" s="366">
        <f>IF(N240=F230,12)+IF(N240=F231,11)+IF(N240=F232,10)+IF(N240=F233,9)+IF(N240=F234,8)+IF(N240=F235,7)+IF(N240=F236,6)+IF(N240=F237,5)+IF(N240=F238,4)+IF(N240=F239,3)+IF(N240=F240,2)+IF(N240=F241,1)</f>
        <v>0</v>
      </c>
      <c r="Q240" s="366">
        <f>IF(O240=F230,12)+IF(O240=F231,11)+IF(O240=F232,10)+IF(O240=F233,9)+IF(O240=F234,8)+IF(O240=F235,7)+IF(O240=F236,6)+IF(O240=F237,5)+IF(O240=F238,4)+IF(O240=F239,3)+IF(O240=F240,2)+IF(O240=F241,1)</f>
        <v>0</v>
      </c>
      <c r="R240" s="2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>
        <f>P240+Q240</f>
        <v>0</v>
      </c>
      <c r="AD240" s="136"/>
      <c r="AE240" s="2"/>
      <c r="AF240" s="7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50"/>
      <c r="BR240" s="50"/>
      <c r="BS240" s="50"/>
      <c r="BT240" s="50"/>
      <c r="BU240" s="50"/>
      <c r="BV240" s="50"/>
      <c r="BW240" s="50"/>
      <c r="BX240" s="61"/>
    </row>
    <row r="241" spans="1:97" ht="20.100000000000001" customHeight="1" x14ac:dyDescent="0.25">
      <c r="A241" s="120" t="s">
        <v>89</v>
      </c>
      <c r="B241" s="40" t="s">
        <v>142</v>
      </c>
      <c r="C241" s="129" t="s">
        <v>237</v>
      </c>
      <c r="D241" s="129" t="s">
        <v>1</v>
      </c>
      <c r="E241" s="8">
        <v>12</v>
      </c>
      <c r="F241" s="144"/>
      <c r="G241" s="145"/>
      <c r="H241" s="122" t="str">
        <f t="shared" si="90"/>
        <v xml:space="preserve"> </v>
      </c>
      <c r="I241" s="122" t="str">
        <f t="shared" si="91"/>
        <v/>
      </c>
      <c r="J241" s="122" t="str">
        <f t="shared" si="92"/>
        <v/>
      </c>
      <c r="K241" s="8" t="str">
        <f t="shared" si="93"/>
        <v/>
      </c>
      <c r="L241" s="8" t="str">
        <f>IF(G241&gt;=CC1140,"AW"," ")</f>
        <v xml:space="preserve"> </v>
      </c>
      <c r="M241" s="85"/>
      <c r="N241" s="366" t="str">
        <f t="shared" si="95"/>
        <v>z</v>
      </c>
      <c r="O241" s="366" t="str">
        <f t="shared" si="95"/>
        <v>zz</v>
      </c>
      <c r="P241" s="366">
        <f>IF(N241=F230,12)+IF(N241=F231,11)+IF(N241=F232,10)+IF(N241=F233,9)+IF(N241=F234,8)+IF(N241=F235,7)+IF(N241=F236,6)+IF(N241=F237,5)+IF(N241=F238,4)+IF(N241=F239,3)+IF(N241=F240,2)+IF(N241=F241,1)</f>
        <v>0</v>
      </c>
      <c r="Q241" s="366">
        <f>IF(O241=F230,12)+IF(O241=F231,11)+IF(O241=F232,10)+IF(O241=F233,9)+IF(O241=F234,8)+IF(O241=F235,7)+IF(O241=F236,6)+IF(O241=F237,5)+IF(O241=F238,4)+IF(O241=F239,3)+IF(O241=F240,2)+IF(O241=F241,1)</f>
        <v>0</v>
      </c>
      <c r="R241" s="2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>
        <f>P241+Q241</f>
        <v>0</v>
      </c>
      <c r="AE241" s="2"/>
      <c r="AF241" s="7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50"/>
      <c r="BR241" s="50"/>
      <c r="BS241" s="50"/>
      <c r="BT241" s="50"/>
      <c r="BU241" s="50"/>
      <c r="BV241" s="50"/>
      <c r="BW241" s="50"/>
      <c r="BX241" s="61"/>
    </row>
    <row r="242" spans="1:97" ht="20.100000000000001" customHeight="1" x14ac:dyDescent="0.25">
      <c r="A242" s="120" t="s">
        <v>89</v>
      </c>
      <c r="B242" s="40" t="s">
        <v>142</v>
      </c>
      <c r="C242" s="40"/>
      <c r="D242" s="40"/>
      <c r="E242" s="473" t="s">
        <v>36</v>
      </c>
      <c r="F242" s="473"/>
      <c r="G242" s="473"/>
      <c r="H242" s="473"/>
      <c r="I242" s="473"/>
      <c r="J242" s="473"/>
      <c r="K242" s="473"/>
      <c r="L242" s="473"/>
      <c r="M242" s="2"/>
      <c r="N242" s="40" t="str">
        <f t="shared" si="95"/>
        <v>,</v>
      </c>
      <c r="O242" s="40" t="str">
        <f t="shared" si="95"/>
        <v>,</v>
      </c>
      <c r="P242" s="40"/>
      <c r="Q242" s="40"/>
      <c r="R242" s="2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2"/>
      <c r="AF242" s="7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</row>
    <row r="243" spans="1:97" ht="20.100000000000001" customHeight="1" x14ac:dyDescent="0.25">
      <c r="A243" s="120" t="s">
        <v>89</v>
      </c>
      <c r="B243" s="40" t="s">
        <v>142</v>
      </c>
      <c r="C243" s="129" t="s">
        <v>238</v>
      </c>
      <c r="D243" s="443" t="s">
        <v>0</v>
      </c>
      <c r="E243" s="474" t="s">
        <v>185</v>
      </c>
      <c r="F243" s="474"/>
      <c r="G243" s="474"/>
      <c r="H243" s="474"/>
      <c r="I243" s="442" t="s">
        <v>92</v>
      </c>
      <c r="J243" s="442"/>
      <c r="K243" s="475">
        <f>'MATCH DETAILS'!K12</f>
        <v>31.11</v>
      </c>
      <c r="L243" s="475"/>
      <c r="M243" s="124"/>
      <c r="N243" s="40" t="str">
        <f t="shared" si="95"/>
        <v>,</v>
      </c>
      <c r="O243" s="40" t="str">
        <f t="shared" si="95"/>
        <v>,</v>
      </c>
      <c r="P243" s="40"/>
      <c r="Q243" s="40"/>
      <c r="R243" s="2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2"/>
      <c r="AF243" s="7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50"/>
      <c r="BR243" s="50"/>
      <c r="BS243" s="50"/>
      <c r="BT243" s="50"/>
      <c r="BU243" s="50"/>
      <c r="BV243" s="50"/>
      <c r="BW243" s="50"/>
      <c r="BX243" s="61"/>
    </row>
    <row r="244" spans="1:97" ht="20.100000000000001" customHeight="1" x14ac:dyDescent="0.25">
      <c r="A244" s="120" t="s">
        <v>89</v>
      </c>
      <c r="B244" s="40" t="s">
        <v>142</v>
      </c>
      <c r="C244" s="129" t="s">
        <v>238</v>
      </c>
      <c r="D244" s="443" t="s">
        <v>0</v>
      </c>
      <c r="E244" s="437">
        <v>1</v>
      </c>
      <c r="F244" s="438" t="s">
        <v>110</v>
      </c>
      <c r="G244" s="441">
        <v>19.579999999999998</v>
      </c>
      <c r="H244" s="440" t="str">
        <f t="shared" ref="H244:H255" si="96">IF(F244=0," ",VLOOKUP(F244,$AP$1140:$AR$1163,3,FALSE))</f>
        <v>Morgan Kendall</v>
      </c>
      <c r="I244" s="440" t="str">
        <f t="shared" ref="I244:I255" si="97">IF(F244=0,"",VLOOKUP(F244,$BB$1114:$BD$1137,3,FALSE))</f>
        <v>Camberley and District A.C.</v>
      </c>
      <c r="J244" s="440" t="str">
        <f t="shared" ref="J244:J255" si="98">IF(F244=0,"",VLOOKUP(F244,$BB$1114:$BE$1137,4,FALSE))</f>
        <v>CDAC</v>
      </c>
      <c r="K244" s="437" t="str">
        <f t="shared" ref="K244:K255" si="99">IF(G244="","",IF($DC$1126="T"," ",IF($DC$1126="F",IF(G244&gt;=$CS$1126,"G1",IF(G244&gt;=$CV$1126,"G2",IF(G244&gt;=$CY$1126,"G3",IF(G244&gt;=$DB$1126,"G4","")))))))</f>
        <v>G3</v>
      </c>
      <c r="L244" s="437" t="str">
        <f t="shared" ref="L244:L251" si="100">IF(G244&gt;=CD1115,"AW"," ")</f>
        <v>AW</v>
      </c>
      <c r="M244" s="2"/>
      <c r="N244" s="40" t="str">
        <f t="shared" si="95"/>
        <v>A</v>
      </c>
      <c r="O244" s="40" t="str">
        <f t="shared" si="95"/>
        <v>AA</v>
      </c>
      <c r="P244" s="161">
        <f>IF(N244=F244,12)+IF(N244=F245,11)+IF(N244=F246,10)+IF(N244=F247,9)+IF(N244=F248,8)+IF(N244=F249,7)+IF(N244=F250,6)+IF(N244=F251,5)+IF(N244=F252,4)+IF(N244=F253,3)+IF(N244=F254,2)+IF(N244=F255,1)</f>
        <v>0</v>
      </c>
      <c r="Q244" s="161">
        <f>IF(O244=F244,12)+IF(O244=F245,11)+IF(O244=F246,10)+IF(O244=F247,9)+IF(O244=F248,8)+IF(O244=F249,7)+IF(O244=F250,6)+IF(O244=F251,5)+IF(O244=F252,4)+IF(O244=F253,3)+IF(O244=F254,2)+IF(O244=F255,1)</f>
        <v>0</v>
      </c>
      <c r="R244" s="2"/>
      <c r="S244" s="136">
        <f>P244+Q244</f>
        <v>0</v>
      </c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2"/>
      <c r="AF244" s="7"/>
      <c r="AG244" s="5"/>
      <c r="AH244" s="5"/>
      <c r="AI244" s="2"/>
      <c r="AJ244" s="5"/>
      <c r="AK244" s="5"/>
      <c r="AL244" s="2"/>
      <c r="AM244" s="5"/>
      <c r="AN244" s="5"/>
      <c r="AO244" s="2"/>
      <c r="AP244" s="5"/>
      <c r="AQ244" s="5"/>
      <c r="AR244" s="2"/>
      <c r="AS244" s="5"/>
      <c r="AT244" s="5"/>
      <c r="AU244" s="2"/>
      <c r="AV244" s="2"/>
      <c r="AW244" s="2"/>
      <c r="AX244" s="2"/>
      <c r="AY244" s="2"/>
      <c r="AZ244" s="2"/>
      <c r="BA244" s="2"/>
      <c r="BB244" s="5"/>
      <c r="BC244" s="5"/>
      <c r="BD244" s="2"/>
      <c r="BE244" s="5"/>
      <c r="BF244" s="5"/>
      <c r="BG244" s="2"/>
      <c r="BH244" s="5"/>
      <c r="BI244" s="5"/>
      <c r="BJ244" s="5"/>
      <c r="BK244" s="5"/>
      <c r="BL244" s="5"/>
      <c r="BM244" s="5"/>
      <c r="BN244" s="5"/>
      <c r="BO244" s="5"/>
      <c r="BP244" s="5"/>
      <c r="BQ244" s="50"/>
      <c r="BR244" s="60"/>
      <c r="BS244" s="50"/>
      <c r="BT244" s="60"/>
      <c r="BU244" s="50"/>
      <c r="BV244" s="60"/>
      <c r="BW244" s="50"/>
      <c r="BX244" s="61"/>
    </row>
    <row r="245" spans="1:97" ht="20.100000000000001" customHeight="1" x14ac:dyDescent="0.25">
      <c r="A245" s="120" t="s">
        <v>89</v>
      </c>
      <c r="B245" s="40" t="s">
        <v>142</v>
      </c>
      <c r="C245" s="129" t="s">
        <v>238</v>
      </c>
      <c r="D245" s="443" t="s">
        <v>0</v>
      </c>
      <c r="E245" s="437">
        <v>2</v>
      </c>
      <c r="F245" s="438" t="s">
        <v>142</v>
      </c>
      <c r="G245" s="441">
        <v>15.19</v>
      </c>
      <c r="H245" s="440" t="str">
        <f t="shared" si="96"/>
        <v>Freddie Chalk</v>
      </c>
      <c r="I245" s="440" t="str">
        <f t="shared" si="97"/>
        <v>Maidenhead A.C.</v>
      </c>
      <c r="J245" s="440" t="str">
        <f t="shared" si="98"/>
        <v>MAC</v>
      </c>
      <c r="K245" s="437" t="str">
        <f t="shared" si="99"/>
        <v/>
      </c>
      <c r="L245" s="437" t="str">
        <f t="shared" si="100"/>
        <v>AW</v>
      </c>
      <c r="M245" s="2"/>
      <c r="N245" s="40" t="str">
        <f t="shared" si="95"/>
        <v>S</v>
      </c>
      <c r="O245" s="40" t="str">
        <f t="shared" si="95"/>
        <v>SS</v>
      </c>
      <c r="P245" s="161">
        <f>IF(N245=F244,12)+IF(N245=F245,11)+IF(N245=F246,10)+IF(N245=F247,9)+IF(N245=F248,8)+IF(N245=F249,7)+IF(N245=F250,6)+IF(N245=F251,5)+IF(N245=F252,4)+IF(N245=F253,3)+IF(N245=F254,2)+IF(N245=F255,1)</f>
        <v>10</v>
      </c>
      <c r="Q245" s="161">
        <f>IF(O245=F244,12)+IF(O245=F245,11)+IF(O245=F246,10)+IF(O245=F247,9)+IF(O245=F248,8)+IF(O245=F249,7)+IF(O245=F250,6)+IF(O245=F251,5)+IF(O245=F252,4)+IF(O245=F253,3)+IF(O245=F254,2)+IF(O245=F255,1)</f>
        <v>0</v>
      </c>
      <c r="R245" s="2"/>
      <c r="S245" s="136"/>
      <c r="T245" s="136">
        <f>P245+Q245</f>
        <v>10</v>
      </c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2"/>
      <c r="AF245" s="7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50"/>
      <c r="BR245" s="50"/>
      <c r="BS245" s="50"/>
      <c r="BT245" s="50"/>
      <c r="BU245" s="50"/>
      <c r="BV245" s="50"/>
      <c r="BW245" s="50"/>
      <c r="BX245" s="61"/>
    </row>
    <row r="246" spans="1:97" s="27" customFormat="1" ht="20.100000000000001" customHeight="1" x14ac:dyDescent="0.25">
      <c r="A246" s="120" t="s">
        <v>89</v>
      </c>
      <c r="B246" s="40" t="s">
        <v>142</v>
      </c>
      <c r="C246" s="129" t="s">
        <v>238</v>
      </c>
      <c r="D246" s="443" t="s">
        <v>0</v>
      </c>
      <c r="E246" s="437">
        <v>3</v>
      </c>
      <c r="F246" s="438" t="s">
        <v>140</v>
      </c>
      <c r="G246" s="441">
        <v>13.68</v>
      </c>
      <c r="H246" s="440" t="str">
        <f t="shared" si="96"/>
        <v>Tom Shephard</v>
      </c>
      <c r="I246" s="440" t="str">
        <f t="shared" si="97"/>
        <v>Basingstoke and Mid Hants A.C.</v>
      </c>
      <c r="J246" s="440" t="str">
        <f t="shared" si="98"/>
        <v>BMH</v>
      </c>
      <c r="K246" s="437" t="str">
        <f t="shared" si="99"/>
        <v/>
      </c>
      <c r="L246" s="437" t="str">
        <f t="shared" si="100"/>
        <v xml:space="preserve"> </v>
      </c>
      <c r="M246" s="2"/>
      <c r="N246" s="40" t="str">
        <f t="shared" si="95"/>
        <v>B</v>
      </c>
      <c r="O246" s="40" t="str">
        <f t="shared" si="95"/>
        <v>BB</v>
      </c>
      <c r="P246" s="161">
        <f>IF(N246=F244,12)+IF(N246=F245,11)+IF(N246=F246,10)+IF(N246=F247,9)+IF(N246=F248,8)+IF(N246=F249,7)+IF(N246=F250,6)+IF(N246=F251,5)+IF(N246=F252,4)+IF(N246=F253,3)+IF(N246=F254,2)+IF(N246=F255,1)</f>
        <v>9</v>
      </c>
      <c r="Q246" s="161">
        <f>IF(O246=F244,12)+IF(O246=F245,11)+IF(O246=F246,10)+IF(O246=F247,9)+IF(O246=F248,8)+IF(O246=F249,7)+IF(O246=F250,6)+IF(O246=F251,5)+IF(O246=F252,4)+IF(O246=F253,3)+IF(O246=F254,2)+IF(O246=F255,1)</f>
        <v>0</v>
      </c>
      <c r="R246" s="2"/>
      <c r="S246" s="136"/>
      <c r="T246" s="136"/>
      <c r="U246" s="136">
        <f>P246+Q246</f>
        <v>9</v>
      </c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2"/>
      <c r="AF246" s="7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50"/>
      <c r="BR246" s="50"/>
      <c r="BS246" s="50"/>
      <c r="BT246" s="50"/>
      <c r="BU246" s="50"/>
      <c r="BV246" s="50"/>
      <c r="BW246" s="50"/>
      <c r="BX246" s="64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112"/>
      <c r="CP246" s="112"/>
      <c r="CQ246" s="112"/>
      <c r="CR246" s="112"/>
      <c r="CS246" s="112"/>
    </row>
    <row r="247" spans="1:97" s="27" customFormat="1" ht="20.100000000000001" customHeight="1" x14ac:dyDescent="0.25">
      <c r="A247" s="120" t="s">
        <v>89</v>
      </c>
      <c r="B247" s="40" t="s">
        <v>142</v>
      </c>
      <c r="C247" s="129" t="s">
        <v>238</v>
      </c>
      <c r="D247" s="443" t="s">
        <v>0</v>
      </c>
      <c r="E247" s="437">
        <v>4</v>
      </c>
      <c r="F247" s="438" t="s">
        <v>1</v>
      </c>
      <c r="G247" s="441">
        <v>11.99</v>
      </c>
      <c r="H247" s="440" t="str">
        <f t="shared" si="96"/>
        <v>Ibrahim Choudhury</v>
      </c>
      <c r="I247" s="440" t="str">
        <f t="shared" si="97"/>
        <v>Bracknell A.C.</v>
      </c>
      <c r="J247" s="440" t="str">
        <f t="shared" si="98"/>
        <v>BAC</v>
      </c>
      <c r="K247" s="437" t="str">
        <f t="shared" si="99"/>
        <v/>
      </c>
      <c r="L247" s="437" t="str">
        <f t="shared" si="100"/>
        <v xml:space="preserve"> </v>
      </c>
      <c r="M247" s="2"/>
      <c r="N247" s="40" t="str">
        <f t="shared" si="95"/>
        <v>C</v>
      </c>
      <c r="O247" s="40" t="str">
        <f t="shared" si="95"/>
        <v>CC</v>
      </c>
      <c r="P247" s="161">
        <f>IF(N247=F244,12)+IF(N247=F245,11)+IF(N247=F246,10)+IF(N247=F247,9)+IF(N247=F248,8)+IF(N247=F249,7)+IF(N247=F250,6)+IF(N247=F251,5)+IF(N247=F252,4)+IF(N247=F253,3)+IF(N247=F254,2)+IF(N247=F255,1)</f>
        <v>12</v>
      </c>
      <c r="Q247" s="161">
        <f>IF(O247=F244,12)+IF(O247=F245,11)+IF(O247=F246,10)+IF(O247=F247,9)+IF(O247=F248,8)+IF(O247=F249,7)+IF(O247=F250,6)+IF(O247=F251,5)+IF(O247=F252,4)+IF(O247=F253,3)+IF(O247=F254,2)+IF(O247=F255,1)</f>
        <v>0</v>
      </c>
      <c r="R247" s="2"/>
      <c r="S247" s="136"/>
      <c r="T247" s="136"/>
      <c r="U247" s="136"/>
      <c r="V247" s="136">
        <f>P247+Q247</f>
        <v>12</v>
      </c>
      <c r="W247" s="136"/>
      <c r="X247" s="136"/>
      <c r="Y247" s="136"/>
      <c r="Z247" s="136"/>
      <c r="AA247" s="136"/>
      <c r="AB247" s="136"/>
      <c r="AC247" s="136"/>
      <c r="AD247" s="136"/>
      <c r="AE247" s="2"/>
      <c r="AF247" s="7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50"/>
      <c r="BR247" s="50"/>
      <c r="BS247" s="50"/>
      <c r="BT247" s="50"/>
      <c r="BU247" s="50"/>
      <c r="BV247" s="50"/>
      <c r="BW247" s="50"/>
      <c r="BX247" s="64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112"/>
      <c r="CP247" s="112"/>
      <c r="CQ247" s="112"/>
      <c r="CR247" s="112"/>
      <c r="CS247" s="112"/>
    </row>
    <row r="248" spans="1:97" s="27" customFormat="1" ht="20.100000000000001" customHeight="1" x14ac:dyDescent="0.25">
      <c r="A248" s="120" t="s">
        <v>89</v>
      </c>
      <c r="B248" s="40" t="s">
        <v>142</v>
      </c>
      <c r="C248" s="129" t="s">
        <v>238</v>
      </c>
      <c r="D248" s="443" t="s">
        <v>0</v>
      </c>
      <c r="E248" s="437">
        <v>5</v>
      </c>
      <c r="F248" s="438"/>
      <c r="G248" s="441"/>
      <c r="H248" s="440" t="str">
        <f t="shared" si="96"/>
        <v xml:space="preserve"> </v>
      </c>
      <c r="I248" s="440" t="str">
        <f t="shared" si="97"/>
        <v/>
      </c>
      <c r="J248" s="440" t="str">
        <f t="shared" si="98"/>
        <v/>
      </c>
      <c r="K248" s="437" t="str">
        <f t="shared" si="99"/>
        <v/>
      </c>
      <c r="L248" s="437" t="str">
        <f t="shared" si="100"/>
        <v xml:space="preserve"> </v>
      </c>
      <c r="M248" s="2"/>
      <c r="N248" s="40" t="str">
        <f t="shared" si="95"/>
        <v>G</v>
      </c>
      <c r="O248" s="40" t="str">
        <f t="shared" si="95"/>
        <v>GG</v>
      </c>
      <c r="P248" s="161">
        <f>IF(N248=F244,12)+IF(N248=F245,11)+IF(N248=F246,10)+IF(N248=F247,9)+IF(N248=F248,8)+IF(N248=F249,7)+IF(N248=F250,6)+IF(N248=F251,5)+IF(N248=F252,4)+IF(N248=F253,3)+IF(N248=F254,2)+IF(N248=F255,1)</f>
        <v>0</v>
      </c>
      <c r="Q248" s="161">
        <f>IF(O248=F244,12)+IF(O248=F245,11)+IF(O248=F246,10)+IF(O248=F247,9)+IF(O248=F248,8)+IF(O248=F249,7)+IF(O248=F250,6)+IF(O248=F251,5)+IF(O248=F252,4)+IF(O248=F253,3)+IF(O248=F254,2)+IF(O248=F255,1)</f>
        <v>0</v>
      </c>
      <c r="R248" s="2"/>
      <c r="S248" s="136"/>
      <c r="T248" s="136"/>
      <c r="U248" s="136"/>
      <c r="V248" s="136"/>
      <c r="W248" s="136">
        <f>P248+Q248</f>
        <v>0</v>
      </c>
      <c r="X248" s="136"/>
      <c r="Y248" s="136"/>
      <c r="Z248" s="136"/>
      <c r="AA248" s="136"/>
      <c r="AB248" s="136"/>
      <c r="AC248" s="136"/>
      <c r="AD248" s="136"/>
      <c r="AE248" s="2"/>
      <c r="AF248" s="7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50"/>
      <c r="BR248" s="50"/>
      <c r="BS248" s="50"/>
      <c r="BT248" s="50"/>
      <c r="BU248" s="50"/>
      <c r="BV248" s="50"/>
      <c r="BW248" s="50"/>
      <c r="BX248" s="64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112"/>
      <c r="CP248" s="112"/>
      <c r="CQ248" s="112"/>
      <c r="CR248" s="112"/>
      <c r="CS248" s="112"/>
    </row>
    <row r="249" spans="1:97" s="27" customFormat="1" ht="20.100000000000001" customHeight="1" x14ac:dyDescent="0.25">
      <c r="A249" s="120" t="s">
        <v>89</v>
      </c>
      <c r="B249" s="40" t="s">
        <v>142</v>
      </c>
      <c r="C249" s="129" t="s">
        <v>238</v>
      </c>
      <c r="D249" s="443" t="s">
        <v>0</v>
      </c>
      <c r="E249" s="437">
        <v>6</v>
      </c>
      <c r="F249" s="438"/>
      <c r="G249" s="441"/>
      <c r="H249" s="440" t="str">
        <f t="shared" si="96"/>
        <v xml:space="preserve"> </v>
      </c>
      <c r="I249" s="440" t="str">
        <f t="shared" si="97"/>
        <v/>
      </c>
      <c r="J249" s="440" t="str">
        <f t="shared" si="98"/>
        <v/>
      </c>
      <c r="K249" s="437" t="str">
        <f t="shared" si="99"/>
        <v/>
      </c>
      <c r="L249" s="437" t="str">
        <f t="shared" si="100"/>
        <v xml:space="preserve"> </v>
      </c>
      <c r="M249" s="2"/>
      <c r="N249" s="40" t="str">
        <f t="shared" si="95"/>
        <v>H</v>
      </c>
      <c r="O249" s="40" t="str">
        <f t="shared" si="95"/>
        <v>HH</v>
      </c>
      <c r="P249" s="161">
        <f>IF(N249=F244,12)+IF(N249=F245,11)+IF(N249=F246,10)+IF(N249=F247,9)+IF(N249=F248,8)+IF(N249=F249,7)+IF(N249=F250,6)+IF(N249=F251,5)+IF(N249=F252,4)+IF(N249=F253,3)+IF(N249=F254,2)+IF(N249=F255,1)</f>
        <v>0</v>
      </c>
      <c r="Q249" s="161">
        <f>IF(O249=F244,12)+IF(O249=F245,11)+IF(O249=F246,10)+IF(O249=F247,9)+IF(O249=F248,8)+IF(O249=F249,7)+IF(O249=F250,6)+IF(O249=F251,5)+IF(O249=F252,4)+IF(O249=F253,3)+IF(O249=F254,2)+IF(O249=F255,1)</f>
        <v>0</v>
      </c>
      <c r="R249" s="2"/>
      <c r="S249" s="136"/>
      <c r="T249" s="136"/>
      <c r="U249" s="136"/>
      <c r="V249" s="136"/>
      <c r="W249" s="136"/>
      <c r="X249" s="136">
        <f>P249+Q249</f>
        <v>0</v>
      </c>
      <c r="Y249" s="136"/>
      <c r="Z249" s="136"/>
      <c r="AA249" s="136"/>
      <c r="AB249" s="136"/>
      <c r="AC249" s="136"/>
      <c r="AD249" s="136"/>
      <c r="AE249" s="2"/>
      <c r="AF249" s="7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50"/>
      <c r="BR249" s="50"/>
      <c r="BS249" s="50"/>
      <c r="BT249" s="50"/>
      <c r="BU249" s="50"/>
      <c r="BV249" s="50"/>
      <c r="BW249" s="50"/>
      <c r="BX249" s="64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112"/>
      <c r="CP249" s="112"/>
      <c r="CQ249" s="112"/>
      <c r="CR249" s="112"/>
      <c r="CS249" s="112"/>
    </row>
    <row r="250" spans="1:97" s="27" customFormat="1" ht="20.100000000000001" customHeight="1" x14ac:dyDescent="0.25">
      <c r="A250" s="120" t="s">
        <v>89</v>
      </c>
      <c r="B250" s="40" t="s">
        <v>142</v>
      </c>
      <c r="C250" s="129" t="s">
        <v>238</v>
      </c>
      <c r="D250" s="443" t="s">
        <v>0</v>
      </c>
      <c r="E250" s="437">
        <v>7</v>
      </c>
      <c r="F250" s="438"/>
      <c r="G250" s="441"/>
      <c r="H250" s="440" t="str">
        <f t="shared" si="96"/>
        <v xml:space="preserve"> </v>
      </c>
      <c r="I250" s="440" t="str">
        <f t="shared" si="97"/>
        <v/>
      </c>
      <c r="J250" s="440" t="str">
        <f t="shared" si="98"/>
        <v/>
      </c>
      <c r="K250" s="437" t="str">
        <f t="shared" si="99"/>
        <v/>
      </c>
      <c r="L250" s="437" t="str">
        <f t="shared" si="100"/>
        <v xml:space="preserve"> </v>
      </c>
      <c r="M250" s="2"/>
      <c r="N250" s="40" t="str">
        <f t="shared" si="95"/>
        <v>M</v>
      </c>
      <c r="O250" s="40" t="str">
        <f t="shared" si="95"/>
        <v>MM</v>
      </c>
      <c r="P250" s="161">
        <f>IF(N250=F244,12)+IF(N250=F245,11)+IF(N250=F246,10)+IF(N250=F247,9)+IF(N250=F248,8)+IF(N250=F249,7)+IF(N250=F250,6)+IF(N250=F251,5)+IF(N250=F252,4)+IF(N250=F253,3)+IF(N250=F254,2)+IF(N250=F255,1)</f>
        <v>11</v>
      </c>
      <c r="Q250" s="161">
        <f>IF(O250=F244,12)+IF(O250=F245,11)+IF(O250=F246,10)+IF(O250=F247,9)+IF(O250=F248,8)+IF(O250=F249,7)+IF(O250=F250,6)+IF(O250=F251,5)+IF(O250=F252,4)+IF(O250=F253,3)+IF(O250=F254,2)+IF(O250=F255,1)</f>
        <v>0</v>
      </c>
      <c r="R250" s="2"/>
      <c r="S250" s="136"/>
      <c r="T250" s="136"/>
      <c r="U250" s="136"/>
      <c r="V250" s="136"/>
      <c r="W250" s="136"/>
      <c r="X250" s="136"/>
      <c r="Y250" s="136">
        <f>P250+Q250</f>
        <v>11</v>
      </c>
      <c r="Z250" s="136"/>
      <c r="AA250" s="136"/>
      <c r="AB250" s="136"/>
      <c r="AC250" s="136"/>
      <c r="AD250" s="136"/>
      <c r="AE250" s="2"/>
      <c r="AF250" s="7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50"/>
      <c r="BR250" s="50"/>
      <c r="BS250" s="50"/>
      <c r="BT250" s="50"/>
      <c r="BU250" s="50"/>
      <c r="BV250" s="50"/>
      <c r="BW250" s="50"/>
      <c r="BX250" s="64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112"/>
      <c r="CP250" s="112"/>
      <c r="CQ250" s="112"/>
      <c r="CR250" s="112"/>
      <c r="CS250" s="112"/>
    </row>
    <row r="251" spans="1:97" s="27" customFormat="1" ht="20.100000000000001" customHeight="1" x14ac:dyDescent="0.25">
      <c r="A251" s="120" t="s">
        <v>89</v>
      </c>
      <c r="B251" s="40" t="s">
        <v>142</v>
      </c>
      <c r="C251" s="129" t="s">
        <v>238</v>
      </c>
      <c r="D251" s="443" t="s">
        <v>0</v>
      </c>
      <c r="E251" s="437">
        <v>8</v>
      </c>
      <c r="F251" s="438"/>
      <c r="G251" s="441"/>
      <c r="H251" s="440" t="str">
        <f t="shared" si="96"/>
        <v xml:space="preserve"> </v>
      </c>
      <c r="I251" s="440" t="str">
        <f t="shared" si="97"/>
        <v/>
      </c>
      <c r="J251" s="440" t="str">
        <f t="shared" si="98"/>
        <v/>
      </c>
      <c r="K251" s="437" t="str">
        <f t="shared" si="99"/>
        <v/>
      </c>
      <c r="L251" s="437" t="str">
        <f t="shared" si="100"/>
        <v xml:space="preserve"> </v>
      </c>
      <c r="M251" s="2"/>
      <c r="N251" s="40" t="str">
        <f t="shared" si="95"/>
        <v>R</v>
      </c>
      <c r="O251" s="40" t="str">
        <f t="shared" si="95"/>
        <v>RR</v>
      </c>
      <c r="P251" s="161">
        <f>IF(N251=F244,12)+IF(N251=F245,11)+IF(N251=F246,10)+IF(N251=F247,9)+IF(N251=F248,8)+IF(N251=F249,7)+IF(N251=F250,6)+IF(N251=F251,5)+IF(N251=F252,4)+IF(N251=F253,3)+IF(N251=F254,2)+IF(N251=F255,1)</f>
        <v>0</v>
      </c>
      <c r="Q251" s="161">
        <f>IF(O251=F244,12)+IF(O251=F245,11)+IF(O251=F246,10)+IF(O251=F247,9)+IF(O251=F248,8)+IF(O251=F249,7)+IF(O251=F250,6)+IF(O251=F251,5)+IF(O251=F252,4)+IF(O251=F253,3)+IF(O251=F254,2)+IF(O251=F255,1)</f>
        <v>0</v>
      </c>
      <c r="R251" s="2"/>
      <c r="S251" s="136"/>
      <c r="T251" s="136"/>
      <c r="U251" s="136"/>
      <c r="V251" s="136"/>
      <c r="W251" s="136"/>
      <c r="X251" s="136"/>
      <c r="Y251" s="136"/>
      <c r="Z251" s="136">
        <f>P251+Q251</f>
        <v>0</v>
      </c>
      <c r="AA251" s="136"/>
      <c r="AB251" s="136"/>
      <c r="AC251" s="136"/>
      <c r="AD251" s="136"/>
      <c r="AE251" s="2"/>
      <c r="AF251" s="7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50"/>
      <c r="BR251" s="50"/>
      <c r="BS251" s="50"/>
      <c r="BT251" s="50"/>
      <c r="BU251" s="50"/>
      <c r="BV251" s="50"/>
      <c r="BW251" s="50"/>
      <c r="BX251" s="64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112"/>
      <c r="CP251" s="112"/>
      <c r="CQ251" s="112"/>
      <c r="CR251" s="112"/>
      <c r="CS251" s="112"/>
    </row>
    <row r="252" spans="1:97" s="27" customFormat="1" ht="20.100000000000001" customHeight="1" x14ac:dyDescent="0.25">
      <c r="A252" s="120" t="s">
        <v>89</v>
      </c>
      <c r="B252" s="161" t="s">
        <v>142</v>
      </c>
      <c r="C252" s="129" t="s">
        <v>238</v>
      </c>
      <c r="D252" s="443" t="s">
        <v>0</v>
      </c>
      <c r="E252" s="437">
        <v>9</v>
      </c>
      <c r="F252" s="438"/>
      <c r="G252" s="441"/>
      <c r="H252" s="440" t="str">
        <f t="shared" si="96"/>
        <v xml:space="preserve"> </v>
      </c>
      <c r="I252" s="440" t="str">
        <f t="shared" si="97"/>
        <v/>
      </c>
      <c r="J252" s="440" t="str">
        <f t="shared" si="98"/>
        <v/>
      </c>
      <c r="K252" s="437" t="str">
        <f t="shared" si="99"/>
        <v/>
      </c>
      <c r="L252" s="437" t="str">
        <f>IF(G252&gt;=CD1121,"AW"," ")</f>
        <v xml:space="preserve"> </v>
      </c>
      <c r="M252" s="2"/>
      <c r="N252" s="161" t="str">
        <f t="shared" si="95"/>
        <v>W</v>
      </c>
      <c r="O252" s="161" t="str">
        <f t="shared" si="95"/>
        <v>WW</v>
      </c>
      <c r="P252" s="161">
        <f>IF(N252=F244,12)+IF(N252=F245,11)+IF(N252=F246,10)+IF(N252=F247,9)+IF(N252=F248,8)+IF(N252=F249,7)+IF(N252=F250,6)+IF(N252=F251,5)+IF(N252=F252,4)+IF(N252=F253,3)+IF(N252=F254,2)+IF(N252=F255,1)</f>
        <v>0</v>
      </c>
      <c r="Q252" s="161">
        <f>IF(O252=F244,12)+IF(O252=F245,11)+IF(O252=F246,10)+IF(O252=F247,9)+IF(O252=F248,8)+IF(O252=F249,7)+IF(O252=F250,6)+IF(O252=F251,5)+IF(O252=F252,4)+IF(O252=F253,3)+IF(O252=F254,2)+IF(O252=F255,1)</f>
        <v>0</v>
      </c>
      <c r="R252" s="2"/>
      <c r="S252" s="136"/>
      <c r="T252" s="136"/>
      <c r="U252" s="136"/>
      <c r="V252" s="136"/>
      <c r="W252" s="136"/>
      <c r="X252" s="136"/>
      <c r="Y252" s="136"/>
      <c r="Z252" s="136"/>
      <c r="AA252" s="136">
        <f>P252+Q252</f>
        <v>0</v>
      </c>
      <c r="AB252" s="136"/>
      <c r="AC252" s="136"/>
      <c r="AD252" s="136"/>
      <c r="AE252" s="2"/>
      <c r="AF252" s="163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50"/>
      <c r="BR252" s="50"/>
      <c r="BS252" s="50"/>
      <c r="BT252" s="50"/>
      <c r="BU252" s="50"/>
      <c r="BV252" s="50"/>
      <c r="BW252" s="50"/>
      <c r="BX252" s="64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112"/>
      <c r="CP252" s="112"/>
      <c r="CQ252" s="112"/>
      <c r="CR252" s="112"/>
      <c r="CS252" s="112"/>
    </row>
    <row r="253" spans="1:97" ht="20.100000000000001" customHeight="1" x14ac:dyDescent="0.25">
      <c r="A253" s="120" t="s">
        <v>89</v>
      </c>
      <c r="B253" s="161" t="s">
        <v>142</v>
      </c>
      <c r="C253" s="129" t="s">
        <v>238</v>
      </c>
      <c r="D253" s="443" t="s">
        <v>0</v>
      </c>
      <c r="E253" s="437">
        <v>10</v>
      </c>
      <c r="F253" s="438"/>
      <c r="G253" s="441"/>
      <c r="H253" s="440" t="str">
        <f t="shared" si="96"/>
        <v xml:space="preserve"> </v>
      </c>
      <c r="I253" s="440" t="str">
        <f t="shared" si="97"/>
        <v/>
      </c>
      <c r="J253" s="440" t="str">
        <f t="shared" si="98"/>
        <v/>
      </c>
      <c r="K253" s="437" t="str">
        <f t="shared" si="99"/>
        <v/>
      </c>
      <c r="L253" s="437" t="str">
        <f>IF(G253&gt;=CD1122,"AW"," ")</f>
        <v xml:space="preserve"> </v>
      </c>
      <c r="M253" s="2"/>
      <c r="N253" s="366" t="str">
        <f t="shared" si="95"/>
        <v>j</v>
      </c>
      <c r="O253" s="366" t="str">
        <f t="shared" si="95"/>
        <v>jj</v>
      </c>
      <c r="P253" s="366">
        <f>IF(N253=F244,12)+IF(N253=F245,11)+IF(N253=F246,10)+IF(N253=F247,9)+IF(N253=F248,8)+IF(N253=F249,7)+IF(N253=F250,6)+IF(N253=F251,5)+IF(N253=F252,4)+IF(N253=F253,3)+IF(N253=F254,2)+IF(N253=F255,1)</f>
        <v>0</v>
      </c>
      <c r="Q253" s="366">
        <f>IF(O253=F244,12)+IF(O253=F245,11)+IF(O253=F246,10)+IF(O253=F247,9)+IF(O253=F248,8)+IF(O253=F249,7)+IF(O253=F250,6)+IF(O253=F251,5)+IF(O253=F252,4)+IF(O253=F253,3)+IF(O253=F254,2)+IF(O253=F255,1)</f>
        <v>0</v>
      </c>
      <c r="R253" s="2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>
        <f>P253+Q253</f>
        <v>0</v>
      </c>
      <c r="AC253" s="136"/>
      <c r="AD253" s="136"/>
      <c r="AE253" s="2"/>
      <c r="AF253" s="163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50"/>
      <c r="BR253" s="50"/>
      <c r="BS253" s="50"/>
      <c r="BT253" s="50"/>
      <c r="BU253" s="50"/>
      <c r="BV253" s="50"/>
      <c r="BW253" s="50"/>
      <c r="BX253" s="61"/>
    </row>
    <row r="254" spans="1:97" s="27" customFormat="1" ht="20.100000000000001" customHeight="1" x14ac:dyDescent="0.25">
      <c r="A254" s="120" t="s">
        <v>89</v>
      </c>
      <c r="B254" s="40" t="s">
        <v>142</v>
      </c>
      <c r="C254" s="129" t="s">
        <v>238</v>
      </c>
      <c r="D254" s="443" t="s">
        <v>0</v>
      </c>
      <c r="E254" s="437">
        <v>11</v>
      </c>
      <c r="F254" s="438"/>
      <c r="G254" s="441"/>
      <c r="H254" s="440" t="str">
        <f t="shared" si="96"/>
        <v xml:space="preserve"> </v>
      </c>
      <c r="I254" s="440" t="str">
        <f t="shared" si="97"/>
        <v/>
      </c>
      <c r="J254" s="440" t="str">
        <f t="shared" si="98"/>
        <v/>
      </c>
      <c r="K254" s="437" t="str">
        <f t="shared" si="99"/>
        <v/>
      </c>
      <c r="L254" s="437" t="str">
        <f>IF(G254&gt;=CD1123,"AW"," ")</f>
        <v xml:space="preserve"> </v>
      </c>
      <c r="M254" s="2"/>
      <c r="N254" s="366" t="str">
        <f t="shared" ref="N254:O273" si="101">N240</f>
        <v>p</v>
      </c>
      <c r="O254" s="366" t="str">
        <f t="shared" si="101"/>
        <v>pp</v>
      </c>
      <c r="P254" s="366">
        <f>IF(N254=F244,12)+IF(N254=F245,11)+IF(N254=F246,10)+IF(N254=F247,9)+IF(N254=F248,8)+IF(N254=F249,7)+IF(N254=F250,6)+IF(N254=F251,5)+IF(N254=F252,4)+IF(N254=F253,3)+IF(N254=F254,2)+IF(N254=F255,1)</f>
        <v>0</v>
      </c>
      <c r="Q254" s="366">
        <f>IF(O254=F244,12)+IF(O254=F245,11)+IF(O254=F246,10)+IF(O254=F247,9)+IF(O254=F248,8)+IF(O254=F249,7)+IF(O254=F250,6)+IF(O254=F251,5)+IF(O254=F252,4)+IF(O254=F253,3)+IF(O254=F254,2)+IF(O254=F255,1)</f>
        <v>0</v>
      </c>
      <c r="R254" s="2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>
        <f>P254+Q254</f>
        <v>0</v>
      </c>
      <c r="AD254" s="136"/>
      <c r="AE254" s="2"/>
      <c r="AF254" s="7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50"/>
      <c r="BR254" s="50"/>
      <c r="BS254" s="50"/>
      <c r="BT254" s="50"/>
      <c r="BU254" s="50"/>
      <c r="BV254" s="50"/>
      <c r="BW254" s="50"/>
      <c r="BX254" s="64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112"/>
      <c r="CP254" s="112"/>
      <c r="CQ254" s="112"/>
      <c r="CR254" s="112"/>
      <c r="CS254" s="112"/>
    </row>
    <row r="255" spans="1:97" ht="20.100000000000001" customHeight="1" x14ac:dyDescent="0.25">
      <c r="A255" s="120" t="s">
        <v>89</v>
      </c>
      <c r="B255" s="40" t="s">
        <v>142</v>
      </c>
      <c r="C255" s="129" t="s">
        <v>238</v>
      </c>
      <c r="D255" s="443" t="s">
        <v>0</v>
      </c>
      <c r="E255" s="437">
        <v>12</v>
      </c>
      <c r="F255" s="438"/>
      <c r="G255" s="441"/>
      <c r="H255" s="440" t="str">
        <f t="shared" si="96"/>
        <v xml:space="preserve"> </v>
      </c>
      <c r="I255" s="440" t="str">
        <f t="shared" si="97"/>
        <v/>
      </c>
      <c r="J255" s="440" t="str">
        <f t="shared" si="98"/>
        <v/>
      </c>
      <c r="K255" s="437" t="str">
        <f t="shared" si="99"/>
        <v/>
      </c>
      <c r="L255" s="437" t="str">
        <f>IF(G255&gt;=CD1124,"AW"," ")</f>
        <v xml:space="preserve"> </v>
      </c>
      <c r="M255" s="2"/>
      <c r="N255" s="366" t="str">
        <f t="shared" si="101"/>
        <v>z</v>
      </c>
      <c r="O255" s="366" t="str">
        <f t="shared" si="101"/>
        <v>zz</v>
      </c>
      <c r="P255" s="366">
        <f>IF(N255=F244,12)+IF(N255=F245,11)+IF(N255=F246,10)+IF(N255=F247,9)+IF(N255=F248,8)+IF(N255=F249,7)+IF(N255=F250,6)+IF(N255=F251,5)+IF(N255=F252,4)+IF(N255=F253,3)+IF(N255=F254,2)+IF(N255=F255,1)</f>
        <v>0</v>
      </c>
      <c r="Q255" s="366">
        <f>IF(O255=F244,12)+IF(O255=F245,11)+IF(O255=F246,10)+IF(O255=F247,9)+IF(O255=F248,8)+IF(O255=F249,7)+IF(O255=F250,6)+IF(O255=F251,5)+IF(O255=F252,4)+IF(O255=F253,3)+IF(O255=F254,2)+IF(O255=F255,1)</f>
        <v>0</v>
      </c>
      <c r="R255" s="2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>
        <f>P255+Q255</f>
        <v>0</v>
      </c>
      <c r="AE255" s="2"/>
      <c r="AF255" s="7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50"/>
      <c r="BR255" s="50"/>
      <c r="BS255" s="50"/>
      <c r="BT255" s="50"/>
      <c r="BU255" s="50"/>
      <c r="BV255" s="50"/>
      <c r="BW255" s="50"/>
      <c r="BX255" s="61"/>
    </row>
    <row r="256" spans="1:97" ht="20.100000000000001" customHeight="1" x14ac:dyDescent="0.25">
      <c r="A256" s="120" t="s">
        <v>89</v>
      </c>
      <c r="B256" s="40" t="s">
        <v>142</v>
      </c>
      <c r="C256" s="40"/>
      <c r="D256" s="443"/>
      <c r="E256" s="476" t="s">
        <v>36</v>
      </c>
      <c r="F256" s="476"/>
      <c r="G256" s="476"/>
      <c r="H256" s="476"/>
      <c r="I256" s="476"/>
      <c r="J256" s="476"/>
      <c r="K256" s="476"/>
      <c r="L256" s="476"/>
      <c r="M256" s="2"/>
      <c r="N256" s="40" t="str">
        <f t="shared" si="101"/>
        <v>,</v>
      </c>
      <c r="O256" s="40" t="str">
        <f t="shared" si="101"/>
        <v>,</v>
      </c>
      <c r="P256" s="40"/>
      <c r="Q256" s="40"/>
      <c r="R256" s="2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2"/>
      <c r="AF256" s="7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50"/>
      <c r="BR256" s="50"/>
      <c r="BS256" s="50"/>
      <c r="BT256" s="50"/>
      <c r="BU256" s="50"/>
      <c r="BV256" s="50"/>
      <c r="BW256" s="50"/>
      <c r="BX256" s="61"/>
    </row>
    <row r="257" spans="1:94" ht="20.100000000000001" customHeight="1" x14ac:dyDescent="0.25">
      <c r="A257" s="120" t="s">
        <v>89</v>
      </c>
      <c r="B257" s="40" t="s">
        <v>142</v>
      </c>
      <c r="C257" s="129" t="s">
        <v>238</v>
      </c>
      <c r="D257" s="443" t="s">
        <v>1</v>
      </c>
      <c r="E257" s="474" t="s">
        <v>186</v>
      </c>
      <c r="F257" s="474"/>
      <c r="G257" s="474"/>
      <c r="H257" s="474"/>
      <c r="I257" s="442" t="s">
        <v>92</v>
      </c>
      <c r="J257" s="442"/>
      <c r="K257" s="475">
        <f>K243</f>
        <v>31.11</v>
      </c>
      <c r="L257" s="475"/>
      <c r="M257" s="2"/>
      <c r="N257" s="40" t="str">
        <f t="shared" si="101"/>
        <v>,</v>
      </c>
      <c r="O257" s="40" t="str">
        <f t="shared" si="101"/>
        <v>,</v>
      </c>
      <c r="P257" s="40"/>
      <c r="Q257" s="40"/>
      <c r="R257" s="2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2"/>
      <c r="AF257" s="7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50"/>
      <c r="BR257" s="50"/>
      <c r="BS257" s="50"/>
      <c r="BT257" s="50"/>
      <c r="BU257" s="50"/>
      <c r="BV257" s="50"/>
      <c r="BW257" s="50"/>
      <c r="BX257" s="61"/>
    </row>
    <row r="258" spans="1:94" ht="20.100000000000001" customHeight="1" x14ac:dyDescent="0.25">
      <c r="A258" s="120" t="s">
        <v>89</v>
      </c>
      <c r="B258" s="40" t="s">
        <v>142</v>
      </c>
      <c r="C258" s="129" t="s">
        <v>238</v>
      </c>
      <c r="D258" s="443" t="s">
        <v>1</v>
      </c>
      <c r="E258" s="437">
        <v>1</v>
      </c>
      <c r="F258" s="438" t="s">
        <v>112</v>
      </c>
      <c r="G258" s="441">
        <v>15.18</v>
      </c>
      <c r="H258" s="440" t="str">
        <f t="shared" ref="H258:H269" si="102">IF(F258=0," ",VLOOKUP(F258,$AP$1140:$AR$1163,3,FALSE))</f>
        <v>Hayden Ashworth</v>
      </c>
      <c r="I258" s="440" t="str">
        <f t="shared" ref="I258:I269" si="103">IF(F258=0,"",VLOOKUP(F258,$BB$1114:$BD$1137,3,FALSE))</f>
        <v>Camberley and District A.C.</v>
      </c>
      <c r="J258" s="440" t="str">
        <f t="shared" ref="J258:J269" si="104">IF(F258=0,"",VLOOKUP(F258,$BB$1114:$BE$1137,4,FALSE))</f>
        <v>CDAC</v>
      </c>
      <c r="K258" s="437" t="str">
        <f t="shared" ref="K258:K269" si="105">IF(G258="","",IF($DC$1126="T"," ",IF($DC$1126="F",IF(G258&gt;=$CS$1126,"G1",IF(G258&gt;=$CV$1126,"G2",IF(G258&gt;=$CY$1126,"G3",IF(G258&gt;=$DB$1126,"G4","")))))))</f>
        <v/>
      </c>
      <c r="L258" s="437" t="str">
        <f t="shared" ref="L258:L260" si="106">IF(G258&gt;=CD1127,"AW"," ")</f>
        <v>AW</v>
      </c>
      <c r="M258" s="2"/>
      <c r="N258" s="40" t="str">
        <f t="shared" si="101"/>
        <v>A</v>
      </c>
      <c r="O258" s="40" t="str">
        <f t="shared" si="101"/>
        <v>AA</v>
      </c>
      <c r="P258" s="161">
        <f>IF(N258=F258,12)+IF(N258=F259,11)+IF(N258=F260,10)+IF(N258=F261,9)+IF(N258=F262,8)+IF(N258=F263,7)+IF(N258=F264,6)+IF(N258=F265,5)+IF(N258=F266,4)+IF(N258=F267,3)+IF(N258=F268,2)+IF(N258=F269,1)</f>
        <v>0</v>
      </c>
      <c r="Q258" s="161">
        <f>IF(O258=F258,12)+IF(O258=F259,11)+IF(O258=F260,10)+IF(O258=F261,9)+IF(O258=F262,8)+IF(O258=F263,7)+IF(O258=F264,6)+IF(O258=F265,5)+IF(O258=F266,4)+IF(O258=F267,3)+IF(O258=F268,2)+IF(O258=F269,1)</f>
        <v>0</v>
      </c>
      <c r="R258" s="2"/>
      <c r="S258" s="136">
        <f>P258+Q258</f>
        <v>0</v>
      </c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2"/>
      <c r="AF258" s="7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50"/>
      <c r="BR258" s="50"/>
      <c r="BS258" s="50"/>
      <c r="BT258" s="50"/>
      <c r="BU258" s="50"/>
      <c r="BV258" s="50"/>
      <c r="BW258" s="50"/>
      <c r="BX258" s="61"/>
    </row>
    <row r="259" spans="1:94" ht="20.100000000000001" customHeight="1" x14ac:dyDescent="0.25">
      <c r="A259" s="120" t="s">
        <v>89</v>
      </c>
      <c r="B259" s="40" t="s">
        <v>142</v>
      </c>
      <c r="C259" s="129" t="s">
        <v>238</v>
      </c>
      <c r="D259" s="443" t="s">
        <v>1</v>
      </c>
      <c r="E259" s="437">
        <v>2</v>
      </c>
      <c r="F259" s="438" t="s">
        <v>144</v>
      </c>
      <c r="G259" s="441">
        <v>9.2200000000000006</v>
      </c>
      <c r="H259" s="440" t="str">
        <f t="shared" si="102"/>
        <v>William Wingrove</v>
      </c>
      <c r="I259" s="440" t="str">
        <f t="shared" si="103"/>
        <v>Maidenhead A.C.</v>
      </c>
      <c r="J259" s="440" t="str">
        <f t="shared" si="104"/>
        <v>MAC</v>
      </c>
      <c r="K259" s="437" t="str">
        <f t="shared" si="105"/>
        <v/>
      </c>
      <c r="L259" s="437" t="str">
        <f t="shared" si="106"/>
        <v xml:space="preserve"> </v>
      </c>
      <c r="M259" s="2"/>
      <c r="N259" s="40" t="str">
        <f t="shared" si="101"/>
        <v>S</v>
      </c>
      <c r="O259" s="40" t="str">
        <f t="shared" si="101"/>
        <v>SS</v>
      </c>
      <c r="P259" s="161">
        <f>IF(N259=F258,12)+IF(N259=F259,11)+IF(N259=F260,10)+IF(N259=F261,9)+IF(N259=F262,8)+IF(N259=F263,7)+IF(N259=F264,6)+IF(N259=F265,5)+IF(N259=F266,4)+IF(N259=F267,3)+IF(N259=F268,2)+IF(N259=F269,1)</f>
        <v>0</v>
      </c>
      <c r="Q259" s="161">
        <f>IF(O259=F258,12)+IF(O259=F259,11)+IF(O259=F260,10)+IF(O259=F261,9)+IF(O259=F262,8)+IF(O259=F263,7)+IF(O259=F264,6)+IF(O259=F265,5)+IF(O259=F266,4)+IF(O259=F267,3)+IF(O259=F268,2)+IF(O259=F269,1)</f>
        <v>0</v>
      </c>
      <c r="R259" s="2"/>
      <c r="S259" s="136"/>
      <c r="T259" s="136">
        <f>P259+Q259</f>
        <v>0</v>
      </c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2"/>
      <c r="AF259" s="7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50"/>
      <c r="BR259" s="50"/>
      <c r="BS259" s="50"/>
      <c r="BT259" s="50"/>
      <c r="BU259" s="50"/>
      <c r="BV259" s="50"/>
      <c r="BW259" s="50"/>
      <c r="BX259" s="61"/>
    </row>
    <row r="260" spans="1:94" ht="20.100000000000001" customHeight="1" x14ac:dyDescent="0.25">
      <c r="A260" s="120" t="s">
        <v>89</v>
      </c>
      <c r="B260" s="40" t="s">
        <v>142</v>
      </c>
      <c r="C260" s="129" t="s">
        <v>238</v>
      </c>
      <c r="D260" s="443" t="s">
        <v>1</v>
      </c>
      <c r="E260" s="437">
        <v>3</v>
      </c>
      <c r="F260" s="438"/>
      <c r="G260" s="441"/>
      <c r="H260" s="440" t="str">
        <f t="shared" si="102"/>
        <v xml:space="preserve"> </v>
      </c>
      <c r="I260" s="440" t="str">
        <f t="shared" si="103"/>
        <v/>
      </c>
      <c r="J260" s="440" t="str">
        <f t="shared" si="104"/>
        <v/>
      </c>
      <c r="K260" s="437" t="str">
        <f t="shared" si="105"/>
        <v/>
      </c>
      <c r="L260" s="437" t="str">
        <f t="shared" si="106"/>
        <v xml:space="preserve"> </v>
      </c>
      <c r="M260" s="2"/>
      <c r="N260" s="40" t="str">
        <f t="shared" si="101"/>
        <v>B</v>
      </c>
      <c r="O260" s="40" t="str">
        <f t="shared" si="101"/>
        <v>BB</v>
      </c>
      <c r="P260" s="161">
        <f>IF(N260=F258,12)+IF(N260=F259,11)+IF(N260=F260,10)+IF(N260=F261,9)+IF(N260=F262,8)+IF(N260=F263,7)+IF(N260=F264,6)+IF(N260=F265,5)+IF(N260=F266,4)+IF(N260=F267,3)+IF(N260=F268,2)+IF(N260=F269,1)</f>
        <v>0</v>
      </c>
      <c r="Q260" s="161">
        <f>IF(O260=F258,12)+IF(O260=F259,11)+IF(O260=F260,10)+IF(O260=F261,9)+IF(O260=F262,8)+IF(O260=F263,7)+IF(O260=F264,6)+IF(O260=F265,5)+IF(O260=F266,4)+IF(O260=F267,3)+IF(O260=F268,2)+IF(O260=F269,1)</f>
        <v>0</v>
      </c>
      <c r="R260" s="2"/>
      <c r="S260" s="136"/>
      <c r="T260" s="136"/>
      <c r="U260" s="136">
        <f>P260+Q260</f>
        <v>0</v>
      </c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2"/>
      <c r="AF260" s="7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50"/>
      <c r="BR260" s="50"/>
      <c r="BS260" s="50"/>
      <c r="BT260" s="50"/>
      <c r="BU260" s="50"/>
      <c r="BV260" s="50"/>
      <c r="BW260" s="50"/>
      <c r="BX260" s="61"/>
    </row>
    <row r="261" spans="1:94" ht="20.100000000000001" customHeight="1" x14ac:dyDescent="0.25">
      <c r="A261" s="120" t="s">
        <v>89</v>
      </c>
      <c r="B261" s="40" t="s">
        <v>142</v>
      </c>
      <c r="C261" s="129" t="s">
        <v>238</v>
      </c>
      <c r="D261" s="129" t="s">
        <v>1</v>
      </c>
      <c r="E261" s="8">
        <v>4</v>
      </c>
      <c r="F261" s="144"/>
      <c r="G261" s="145"/>
      <c r="H261" s="122" t="str">
        <f t="shared" si="102"/>
        <v xml:space="preserve"> </v>
      </c>
      <c r="I261" s="122" t="str">
        <f t="shared" si="103"/>
        <v/>
      </c>
      <c r="J261" s="122" t="str">
        <f t="shared" si="104"/>
        <v/>
      </c>
      <c r="K261" s="8" t="str">
        <f t="shared" si="105"/>
        <v/>
      </c>
      <c r="L261" s="8" t="str">
        <f>IF(G261&gt;=CD1134,"AW"," ")</f>
        <v xml:space="preserve"> </v>
      </c>
      <c r="M261" s="2"/>
      <c r="N261" s="40" t="str">
        <f t="shared" si="101"/>
        <v>C</v>
      </c>
      <c r="O261" s="40" t="str">
        <f t="shared" si="101"/>
        <v>CC</v>
      </c>
      <c r="P261" s="161">
        <f>IF(N261=F258,12)+IF(N261=F259,11)+IF(N261=F260,10)+IF(N261=F261,9)+IF(N261=F262,8)+IF(N261=F263,7)+IF(N261=F264,6)+IF(N261=F265,5)+IF(N261=F266,4)+IF(N261=F267,3)+IF(N261=F268,2)+IF(N261=F269,1)</f>
        <v>0</v>
      </c>
      <c r="Q261" s="161">
        <f>IF(O261=F258,12)+IF(O261=F259,11)+IF(O261=F260,10)+IF(O261=F261,9)+IF(O261=F262,8)+IF(O261=F263,7)+IF(O261=F264,6)+IF(O261=F265,5)+IF(O261=F266,4)+IF(O261=F267,3)+IF(O261=F268,2)+IF(O261=F269,1)</f>
        <v>12</v>
      </c>
      <c r="R261" s="2"/>
      <c r="S261" s="136"/>
      <c r="T261" s="136"/>
      <c r="U261" s="136"/>
      <c r="V261" s="136">
        <f>P261+Q261</f>
        <v>12</v>
      </c>
      <c r="W261" s="136"/>
      <c r="X261" s="136"/>
      <c r="Y261" s="136"/>
      <c r="Z261" s="136"/>
      <c r="AA261" s="136"/>
      <c r="AB261" s="136"/>
      <c r="AC261" s="136"/>
      <c r="AD261" s="136"/>
      <c r="AE261" s="2"/>
      <c r="AF261" s="7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50"/>
      <c r="BR261" s="50"/>
      <c r="BS261" s="50"/>
      <c r="BT261" s="50"/>
      <c r="BU261" s="50"/>
      <c r="BV261" s="50"/>
      <c r="BW261" s="50"/>
      <c r="BX261" s="61"/>
    </row>
    <row r="262" spans="1:94" ht="20.100000000000001" customHeight="1" x14ac:dyDescent="0.25">
      <c r="A262" s="120" t="s">
        <v>89</v>
      </c>
      <c r="B262" s="40" t="s">
        <v>142</v>
      </c>
      <c r="C262" s="129" t="s">
        <v>238</v>
      </c>
      <c r="D262" s="129" t="s">
        <v>1</v>
      </c>
      <c r="E262" s="8">
        <v>5</v>
      </c>
      <c r="F262" s="144"/>
      <c r="G262" s="145"/>
      <c r="H262" s="122" t="str">
        <f t="shared" si="102"/>
        <v xml:space="preserve"> </v>
      </c>
      <c r="I262" s="122" t="str">
        <f t="shared" si="103"/>
        <v/>
      </c>
      <c r="J262" s="122" t="str">
        <f t="shared" si="104"/>
        <v/>
      </c>
      <c r="K262" s="8" t="str">
        <f t="shared" si="105"/>
        <v/>
      </c>
      <c r="L262" s="8" t="str">
        <f>IF(G262&gt;=CD1135,"AW"," ")</f>
        <v xml:space="preserve"> </v>
      </c>
      <c r="M262" s="2"/>
      <c r="N262" s="40" t="str">
        <f t="shared" si="101"/>
        <v>G</v>
      </c>
      <c r="O262" s="40" t="str">
        <f t="shared" si="101"/>
        <v>GG</v>
      </c>
      <c r="P262" s="161">
        <f>IF(N262=F258,12)+IF(N262=F259,11)+IF(N262=F260,10)+IF(N262=F261,9)+IF(N262=F262,8)+IF(N262=F263,7)+IF(N262=F264,6)+IF(N262=F265,5)+IF(N262=F266,4)+IF(N262=F267,3)+IF(N262=F268,2)+IF(N262=F269,1)</f>
        <v>0</v>
      </c>
      <c r="Q262" s="161">
        <f>IF(O262=F258,12)+IF(O262=F259,11)+IF(O262=F260,10)+IF(O262=F261,9)+IF(O262=F262,8)+IF(O262=F263,7)+IF(O262=F264,6)+IF(O262=F265,5)+IF(O262=F266,4)+IF(O262=F267,3)+IF(O262=F268,2)+IF(O262=F269,1)</f>
        <v>0</v>
      </c>
      <c r="R262" s="2"/>
      <c r="S262" s="136"/>
      <c r="T262" s="136"/>
      <c r="U262" s="136"/>
      <c r="V262" s="136"/>
      <c r="W262" s="136">
        <f>P262+Q262</f>
        <v>0</v>
      </c>
      <c r="X262" s="136"/>
      <c r="Y262" s="136"/>
      <c r="Z262" s="136"/>
      <c r="AA262" s="136"/>
      <c r="AB262" s="136"/>
      <c r="AC262" s="136"/>
      <c r="AD262" s="136"/>
      <c r="AE262" s="2"/>
      <c r="AF262" s="7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50"/>
      <c r="BR262" s="50"/>
      <c r="BS262" s="50"/>
      <c r="BT262" s="50"/>
      <c r="BU262" s="50"/>
      <c r="BV262" s="50"/>
      <c r="BW262" s="50"/>
      <c r="BX262" s="61"/>
    </row>
    <row r="263" spans="1:94" ht="20.100000000000001" customHeight="1" x14ac:dyDescent="0.25">
      <c r="A263" s="120" t="s">
        <v>89</v>
      </c>
      <c r="B263" s="40" t="s">
        <v>142</v>
      </c>
      <c r="C263" s="129" t="s">
        <v>238</v>
      </c>
      <c r="D263" s="129" t="s">
        <v>1</v>
      </c>
      <c r="E263" s="8">
        <v>6</v>
      </c>
      <c r="F263" s="144"/>
      <c r="G263" s="145"/>
      <c r="H263" s="122" t="str">
        <f t="shared" si="102"/>
        <v xml:space="preserve"> </v>
      </c>
      <c r="I263" s="122" t="str">
        <f t="shared" si="103"/>
        <v/>
      </c>
      <c r="J263" s="122" t="str">
        <f t="shared" si="104"/>
        <v/>
      </c>
      <c r="K263" s="8" t="str">
        <f t="shared" si="105"/>
        <v/>
      </c>
      <c r="L263" s="8" t="str">
        <f>IF(G263&gt;=CD1136,"AW"," ")</f>
        <v xml:space="preserve"> </v>
      </c>
      <c r="M263" s="2"/>
      <c r="N263" s="40" t="str">
        <f t="shared" si="101"/>
        <v>H</v>
      </c>
      <c r="O263" s="40" t="str">
        <f t="shared" si="101"/>
        <v>HH</v>
      </c>
      <c r="P263" s="161">
        <f>IF(N263=F258,12)+IF(N263=F259,11)+IF(N263=F260,10)+IF(N263=F261,9)+IF(N263=F262,8)+IF(N263=F263,7)+IF(N263=F264,6)+IF(N263=F265,5)+IF(N263=F266,4)+IF(N263=F267,3)+IF(N263=F268,2)+IF(N263=F269,1)</f>
        <v>0</v>
      </c>
      <c r="Q263" s="161">
        <f>IF(O263=F258,12)+IF(O263=F259,11)+IF(O263=F260,10)+IF(O263=F261,9)+IF(O263=F262,8)+IF(O263=F263,7)+IF(O263=F264,6)+IF(O263=F265,5)+IF(O263=F266,4)+IF(O263=F267,3)+IF(O263=F268,2)+IF(O263=F269,1)</f>
        <v>0</v>
      </c>
      <c r="R263" s="2"/>
      <c r="S263" s="136"/>
      <c r="T263" s="136"/>
      <c r="U263" s="136"/>
      <c r="V263" s="136"/>
      <c r="W263" s="136"/>
      <c r="X263" s="136">
        <f>P263+Q263</f>
        <v>0</v>
      </c>
      <c r="Y263" s="136"/>
      <c r="Z263" s="136"/>
      <c r="AA263" s="136"/>
      <c r="AB263" s="136"/>
      <c r="AC263" s="136"/>
      <c r="AD263" s="136"/>
      <c r="AE263" s="2"/>
      <c r="AF263" s="7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50"/>
      <c r="BR263" s="50"/>
      <c r="BS263" s="50"/>
      <c r="BT263" s="50"/>
      <c r="BU263" s="50"/>
      <c r="BV263" s="50"/>
      <c r="BW263" s="50"/>
      <c r="BX263" s="61"/>
    </row>
    <row r="264" spans="1:94" ht="20.100000000000001" customHeight="1" x14ac:dyDescent="0.25">
      <c r="A264" s="120" t="s">
        <v>89</v>
      </c>
      <c r="B264" s="40" t="s">
        <v>142</v>
      </c>
      <c r="C264" s="129" t="s">
        <v>238</v>
      </c>
      <c r="D264" s="129" t="s">
        <v>1</v>
      </c>
      <c r="E264" s="8">
        <v>7</v>
      </c>
      <c r="F264" s="144"/>
      <c r="G264" s="145"/>
      <c r="H264" s="122" t="str">
        <f t="shared" si="102"/>
        <v xml:space="preserve"> </v>
      </c>
      <c r="I264" s="122" t="str">
        <f t="shared" si="103"/>
        <v/>
      </c>
      <c r="J264" s="122" t="str">
        <f t="shared" si="104"/>
        <v/>
      </c>
      <c r="K264" s="8" t="str">
        <f t="shared" si="105"/>
        <v/>
      </c>
      <c r="L264" s="8" t="str">
        <f>IF(G264&gt;=CD1137,"AW"," ")</f>
        <v xml:space="preserve"> </v>
      </c>
      <c r="M264" s="2"/>
      <c r="N264" s="40" t="str">
        <f t="shared" si="101"/>
        <v>M</v>
      </c>
      <c r="O264" s="40" t="str">
        <f t="shared" si="101"/>
        <v>MM</v>
      </c>
      <c r="P264" s="161">
        <f>IF(N264=F258,12)+IF(N264=F259,11)+IF(N264=F260,10)+IF(N264=F261,9)+IF(N264=F262,8)+IF(N264=F263,7)+IF(N264=F264,6)+IF(N264=F265,5)+IF(N264=F266,4)+IF(N264=F267,3)+IF(N264=F268,2)+IF(N264=F269,1)</f>
        <v>0</v>
      </c>
      <c r="Q264" s="161">
        <f>IF(O264=F258,12)+IF(O264=F259,11)+IF(O264=F260,10)+IF(O264=F261,9)+IF(O264=F262,8)+IF(O264=F263,7)+IF(O264=F264,6)+IF(O264=F265,5)+IF(O264=F266,4)+IF(O264=F267,3)+IF(O264=F268,2)+IF(O264=F269,1)</f>
        <v>11</v>
      </c>
      <c r="R264" s="2"/>
      <c r="S264" s="136"/>
      <c r="T264" s="136"/>
      <c r="U264" s="136"/>
      <c r="V264" s="136"/>
      <c r="W264" s="136"/>
      <c r="X264" s="136"/>
      <c r="Y264" s="136">
        <f>P264+Q264</f>
        <v>11</v>
      </c>
      <c r="Z264" s="136"/>
      <c r="AA264" s="136"/>
      <c r="AB264" s="136"/>
      <c r="AC264" s="136"/>
      <c r="AD264" s="136"/>
      <c r="AE264" s="2"/>
      <c r="AF264" s="7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50"/>
      <c r="BR264" s="50"/>
      <c r="BS264" s="50"/>
      <c r="BT264" s="50"/>
      <c r="BU264" s="50"/>
      <c r="BV264" s="50"/>
      <c r="BW264" s="50"/>
      <c r="BX264" s="61"/>
    </row>
    <row r="265" spans="1:94" ht="20.100000000000001" customHeight="1" x14ac:dyDescent="0.25">
      <c r="A265" s="120" t="s">
        <v>89</v>
      </c>
      <c r="B265" s="40" t="s">
        <v>142</v>
      </c>
      <c r="C265" s="129" t="s">
        <v>238</v>
      </c>
      <c r="D265" s="129" t="s">
        <v>1</v>
      </c>
      <c r="E265" s="8">
        <v>8</v>
      </c>
      <c r="F265" s="144"/>
      <c r="G265" s="145"/>
      <c r="H265" s="122" t="str">
        <f t="shared" si="102"/>
        <v xml:space="preserve"> </v>
      </c>
      <c r="I265" s="122" t="str">
        <f t="shared" si="103"/>
        <v/>
      </c>
      <c r="J265" s="122" t="str">
        <f t="shared" si="104"/>
        <v/>
      </c>
      <c r="K265" s="8" t="str">
        <f t="shared" si="105"/>
        <v/>
      </c>
      <c r="L265" s="8" t="str">
        <f>IF(G265&gt;=CD1138,"AW"," ")</f>
        <v xml:space="preserve"> </v>
      </c>
      <c r="M265" s="2"/>
      <c r="N265" s="40" t="str">
        <f t="shared" si="101"/>
        <v>R</v>
      </c>
      <c r="O265" s="40" t="str">
        <f t="shared" si="101"/>
        <v>RR</v>
      </c>
      <c r="P265" s="161">
        <f>IF(N265=F258,12)+IF(N265=F259,11)+IF(N265=F260,10)+IF(N265=F261,9)+IF(N265=F262,8)+IF(N265=F263,7)+IF(N265=F264,6)+IF(N265=F265,5)+IF(N265=F266,4)+IF(N265=F267,3)+IF(N265=F268,2)+IF(N265=F269,1)</f>
        <v>0</v>
      </c>
      <c r="Q265" s="161">
        <f>IF(O265=F258,12)+IF(O265=F259,11)+IF(O265=F260,10)+IF(O265=F261,9)+IF(O265=F262,8)+IF(O265=F263,7)+IF(O265=F264,6)+IF(O265=F265,5)+IF(O265=F266,4)+IF(O265=F267,3)+IF(O265=F268,2)+IF(O265=F269,1)</f>
        <v>0</v>
      </c>
      <c r="R265" s="2"/>
      <c r="S265" s="136"/>
      <c r="T265" s="136"/>
      <c r="U265" s="136"/>
      <c r="V265" s="136"/>
      <c r="W265" s="136"/>
      <c r="X265" s="136"/>
      <c r="Y265" s="136"/>
      <c r="Z265" s="136">
        <f>P265+Q265</f>
        <v>0</v>
      </c>
      <c r="AA265" s="136"/>
      <c r="AB265" s="136"/>
      <c r="AC265" s="136"/>
      <c r="AD265" s="136"/>
      <c r="AE265" s="2"/>
      <c r="AF265" s="7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50"/>
      <c r="BR265" s="50"/>
      <c r="BS265" s="50"/>
      <c r="BT265" s="50"/>
      <c r="BU265" s="50"/>
      <c r="BV265" s="50"/>
      <c r="BW265" s="50"/>
      <c r="BX265" s="61"/>
    </row>
    <row r="266" spans="1:94" ht="20.100000000000001" customHeight="1" x14ac:dyDescent="0.25">
      <c r="A266" s="120" t="s">
        <v>89</v>
      </c>
      <c r="B266" s="161" t="s">
        <v>142</v>
      </c>
      <c r="C266" s="129" t="s">
        <v>238</v>
      </c>
      <c r="D266" s="129" t="s">
        <v>1</v>
      </c>
      <c r="E266" s="8">
        <v>9</v>
      </c>
      <c r="F266" s="144"/>
      <c r="G266" s="145"/>
      <c r="H266" s="122" t="str">
        <f t="shared" si="102"/>
        <v xml:space="preserve"> </v>
      </c>
      <c r="I266" s="122" t="str">
        <f t="shared" si="103"/>
        <v/>
      </c>
      <c r="J266" s="122" t="str">
        <f t="shared" si="104"/>
        <v/>
      </c>
      <c r="K266" s="8" t="str">
        <f t="shared" si="105"/>
        <v/>
      </c>
      <c r="L266" s="8" t="str">
        <f>IF(G266&gt;=CD1137,"AW"," ")</f>
        <v xml:space="preserve"> </v>
      </c>
      <c r="M266" s="2"/>
      <c r="N266" s="161" t="str">
        <f t="shared" si="101"/>
        <v>W</v>
      </c>
      <c r="O266" s="161" t="str">
        <f t="shared" si="101"/>
        <v>WW</v>
      </c>
      <c r="P266" s="161">
        <f>IF(N266=F258,12)+IF(N266=F259,11)+IF(N266=F260,10)+IF(N266=F261,9)+IF(N266=F262,8)+IF(N266=F263,7)+IF(N266=F264,6)+IF(N266=F265,5)+IF(N266=F266,4)+IF(N266=F267,3)+IF(N266=F268,2)+IF(N266=F269,1)</f>
        <v>0</v>
      </c>
      <c r="Q266" s="161">
        <f>IF(O266=F258,12)+IF(O266=F259,11)+IF(O266=F260,10)+IF(O266=F261,9)+IF(O266=F262,8)+IF(O266=F263,7)+IF(O266=F264,6)+IF(O266=F265,5)+IF(O266=F266,4)+IF(O266=F267,3)+IF(O266=F268,2)+IF(O266=F269,1)</f>
        <v>0</v>
      </c>
      <c r="R266" s="2"/>
      <c r="S266" s="136"/>
      <c r="T266" s="136"/>
      <c r="U266" s="136"/>
      <c r="V266" s="136"/>
      <c r="W266" s="136"/>
      <c r="X266" s="136"/>
      <c r="Y266" s="136"/>
      <c r="Z266" s="136"/>
      <c r="AA266" s="136">
        <f>P266+Q266</f>
        <v>0</v>
      </c>
      <c r="AB266" s="136"/>
      <c r="AC266" s="136"/>
      <c r="AD266" s="136"/>
      <c r="AE266" s="2"/>
      <c r="AF266" s="163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50"/>
      <c r="BR266" s="50"/>
      <c r="BS266" s="50"/>
      <c r="BT266" s="50"/>
      <c r="BU266" s="50"/>
      <c r="BV266" s="50"/>
      <c r="BW266" s="50"/>
      <c r="BX266" s="61"/>
    </row>
    <row r="267" spans="1:94" ht="20.100000000000001" customHeight="1" x14ac:dyDescent="0.25">
      <c r="A267" s="120" t="s">
        <v>89</v>
      </c>
      <c r="B267" s="161" t="s">
        <v>142</v>
      </c>
      <c r="C267" s="129" t="s">
        <v>238</v>
      </c>
      <c r="D267" s="129" t="s">
        <v>1</v>
      </c>
      <c r="E267" s="8">
        <v>10</v>
      </c>
      <c r="F267" s="144"/>
      <c r="G267" s="145"/>
      <c r="H267" s="122" t="str">
        <f t="shared" si="102"/>
        <v xml:space="preserve"> </v>
      </c>
      <c r="I267" s="122" t="str">
        <f t="shared" si="103"/>
        <v/>
      </c>
      <c r="J267" s="122" t="str">
        <f t="shared" si="104"/>
        <v/>
      </c>
      <c r="K267" s="8" t="str">
        <f t="shared" si="105"/>
        <v/>
      </c>
      <c r="L267" s="8" t="str">
        <f>IF(G267&gt;=CD1138,"AW"," ")</f>
        <v xml:space="preserve"> </v>
      </c>
      <c r="M267" s="2"/>
      <c r="N267" s="366" t="str">
        <f t="shared" si="101"/>
        <v>j</v>
      </c>
      <c r="O267" s="366" t="str">
        <f t="shared" si="101"/>
        <v>jj</v>
      </c>
      <c r="P267" s="366">
        <f>IF(N267=F258,12)+IF(N267=F259,11)+IF(N267=F260,10)+IF(N267=F261,9)+IF(N267=F262,8)+IF(N267=F263,7)+IF(N267=F264,6)+IF(N267=F265,5)+IF(N267=F266,4)+IF(N267=F267,3)+IF(N267=F268,2)+IF(N267=F269,1)</f>
        <v>0</v>
      </c>
      <c r="Q267" s="366">
        <f>IF(O267=F258,12)+IF(O267=F259,11)+IF(O267=F260,10)+IF(O267=F261,9)+IF(O267=F262,8)+IF(O267=F263,7)+IF(O267=F264,6)+IF(O267=F265,5)+IF(O267=F266,4)+IF(O267=F267,3)+IF(O267=F268,2)+IF(O267=F269,1)</f>
        <v>0</v>
      </c>
      <c r="R267" s="2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>
        <f>P267+Q267</f>
        <v>0</v>
      </c>
      <c r="AC267" s="136"/>
      <c r="AD267" s="136"/>
      <c r="AE267" s="2"/>
      <c r="AF267" s="163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50"/>
      <c r="BR267" s="50"/>
      <c r="BS267" s="50"/>
      <c r="BT267" s="50"/>
      <c r="BU267" s="50"/>
      <c r="BV267" s="50"/>
      <c r="BW267" s="50"/>
      <c r="BX267" s="61"/>
    </row>
    <row r="268" spans="1:94" ht="20.100000000000001" customHeight="1" x14ac:dyDescent="0.25">
      <c r="A268" s="120" t="s">
        <v>89</v>
      </c>
      <c r="B268" s="40" t="s">
        <v>142</v>
      </c>
      <c r="C268" s="129" t="s">
        <v>238</v>
      </c>
      <c r="D268" s="129" t="s">
        <v>1</v>
      </c>
      <c r="E268" s="8">
        <v>11</v>
      </c>
      <c r="F268" s="144"/>
      <c r="G268" s="145"/>
      <c r="H268" s="122" t="str">
        <f t="shared" si="102"/>
        <v xml:space="preserve"> </v>
      </c>
      <c r="I268" s="122" t="str">
        <f t="shared" si="103"/>
        <v/>
      </c>
      <c r="J268" s="122" t="str">
        <f t="shared" si="104"/>
        <v/>
      </c>
      <c r="K268" s="8" t="str">
        <f t="shared" si="105"/>
        <v/>
      </c>
      <c r="L268" s="8" t="str">
        <f>IF(G268&gt;=CD1139,"AW"," ")</f>
        <v xml:space="preserve"> </v>
      </c>
      <c r="M268" s="2"/>
      <c r="N268" s="366" t="str">
        <f t="shared" si="101"/>
        <v>p</v>
      </c>
      <c r="O268" s="366" t="str">
        <f t="shared" si="101"/>
        <v>pp</v>
      </c>
      <c r="P268" s="366">
        <f>IF(N268=F258,12)+IF(N268=F259,11)+IF(N268=F260,10)+IF(N268=F261,9)+IF(N268=F262,8)+IF(N268=F263,7)+IF(N268=F264,6)+IF(N268=F265,5)+IF(N268=F266,4)+IF(N268=F267,3)+IF(N268=F268,2)+IF(N268=F269,1)</f>
        <v>0</v>
      </c>
      <c r="Q268" s="366">
        <f>IF(O268=F258,12)+IF(O268=F259,11)+IF(O268=F260,10)+IF(O268=F261,9)+IF(O268=F262,8)+IF(O268=F263,7)+IF(O268=F264,6)+IF(O268=F265,5)+IF(O268=F266,4)+IF(O268=F267,3)+IF(O268=F268,2)+IF(O268=F269,1)</f>
        <v>0</v>
      </c>
      <c r="R268" s="2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>
        <f>P268+Q268</f>
        <v>0</v>
      </c>
      <c r="AD268" s="136"/>
      <c r="AE268" s="2"/>
      <c r="AF268" s="7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50"/>
      <c r="BR268" s="50"/>
      <c r="BS268" s="50"/>
      <c r="BT268" s="50"/>
      <c r="BU268" s="50"/>
      <c r="BV268" s="50"/>
      <c r="BW268" s="50"/>
      <c r="BX268" s="61"/>
    </row>
    <row r="269" spans="1:94" ht="20.100000000000001" customHeight="1" x14ac:dyDescent="0.25">
      <c r="A269" s="120" t="s">
        <v>89</v>
      </c>
      <c r="B269" s="40" t="s">
        <v>142</v>
      </c>
      <c r="C269" s="129" t="s">
        <v>238</v>
      </c>
      <c r="D269" s="129" t="s">
        <v>1</v>
      </c>
      <c r="E269" s="8">
        <v>12</v>
      </c>
      <c r="F269" s="144"/>
      <c r="G269" s="145"/>
      <c r="H269" s="122" t="str">
        <f t="shared" si="102"/>
        <v xml:space="preserve"> </v>
      </c>
      <c r="I269" s="122" t="str">
        <f t="shared" si="103"/>
        <v/>
      </c>
      <c r="J269" s="122" t="str">
        <f t="shared" si="104"/>
        <v/>
      </c>
      <c r="K269" s="8" t="str">
        <f t="shared" si="105"/>
        <v/>
      </c>
      <c r="L269" s="8" t="str">
        <f>IF(G269&gt;=CD1140,"AW"," ")</f>
        <v xml:space="preserve"> </v>
      </c>
      <c r="M269" s="2"/>
      <c r="N269" s="366" t="str">
        <f t="shared" si="101"/>
        <v>z</v>
      </c>
      <c r="O269" s="366" t="str">
        <f t="shared" si="101"/>
        <v>zz</v>
      </c>
      <c r="P269" s="366">
        <f>IF(N269=F258,12)+IF(N269=F259,11)+IF(N269=F260,10)+IF(N269=F261,9)+IF(N269=F262,8)+IF(N269=F263,7)+IF(N269=F264,6)+IF(N269=F265,5)+IF(N269=F266,4)+IF(N269=F267,3)+IF(N269=F268,2)+IF(N269=F269,1)</f>
        <v>0</v>
      </c>
      <c r="Q269" s="366">
        <f>IF(O269=F258,12)+IF(O269=F259,11)+IF(O269=F260,10)+IF(O269=F261,9)+IF(O269=F262,8)+IF(O269=F263,7)+IF(O269=F264,6)+IF(O269=F265,5)+IF(O269=F266,4)+IF(O269=F267,3)+IF(O269=F268,2)+IF(O269=F269,1)</f>
        <v>0</v>
      </c>
      <c r="R269" s="2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>
        <f>P269+Q269</f>
        <v>0</v>
      </c>
      <c r="AE269" s="2"/>
      <c r="AF269" s="7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50"/>
      <c r="BR269" s="50"/>
      <c r="BS269" s="50"/>
      <c r="BT269" s="50"/>
      <c r="BU269" s="50"/>
      <c r="BV269" s="50"/>
      <c r="BW269" s="50"/>
      <c r="BX269" s="61"/>
    </row>
    <row r="270" spans="1:94" ht="20.100000000000001" customHeight="1" x14ac:dyDescent="0.25">
      <c r="A270" s="120" t="s">
        <v>89</v>
      </c>
      <c r="B270" s="40" t="s">
        <v>142</v>
      </c>
      <c r="C270" s="40"/>
      <c r="D270" s="40"/>
      <c r="E270" s="473" t="s">
        <v>36</v>
      </c>
      <c r="F270" s="473"/>
      <c r="G270" s="473"/>
      <c r="H270" s="473"/>
      <c r="I270" s="473"/>
      <c r="J270" s="473"/>
      <c r="K270" s="473"/>
      <c r="L270" s="473"/>
      <c r="M270" s="2"/>
      <c r="N270" s="40" t="str">
        <f t="shared" si="101"/>
        <v>,</v>
      </c>
      <c r="O270" s="40" t="str">
        <f t="shared" si="101"/>
        <v>,</v>
      </c>
      <c r="P270" s="40"/>
      <c r="Q270" s="40"/>
      <c r="R270" s="2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2"/>
      <c r="AF270" s="7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50"/>
      <c r="BR270" s="50"/>
      <c r="BS270" s="50"/>
      <c r="BT270" s="50"/>
      <c r="BU270" s="50"/>
      <c r="BV270" s="50"/>
      <c r="BW270" s="50"/>
      <c r="BX270" s="61"/>
    </row>
    <row r="271" spans="1:94" ht="20.100000000000001" customHeight="1" x14ac:dyDescent="0.25">
      <c r="A271" s="120" t="s">
        <v>89</v>
      </c>
      <c r="B271" s="40" t="s">
        <v>142</v>
      </c>
      <c r="C271" s="129" t="s">
        <v>239</v>
      </c>
      <c r="D271" s="443" t="s">
        <v>0</v>
      </c>
      <c r="E271" s="474" t="s">
        <v>187</v>
      </c>
      <c r="F271" s="474"/>
      <c r="G271" s="474"/>
      <c r="H271" s="474"/>
      <c r="I271" s="442" t="s">
        <v>92</v>
      </c>
      <c r="J271" s="442"/>
      <c r="K271" s="475">
        <f>'MATCH DETAILS'!K13</f>
        <v>39.01</v>
      </c>
      <c r="L271" s="475"/>
      <c r="M271" s="124"/>
      <c r="N271" s="40" t="str">
        <f t="shared" si="101"/>
        <v>,</v>
      </c>
      <c r="O271" s="40" t="str">
        <f t="shared" si="101"/>
        <v>,</v>
      </c>
      <c r="P271" s="40"/>
      <c r="Q271" s="40"/>
      <c r="R271" s="2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</row>
    <row r="272" spans="1:94" ht="20.100000000000001" customHeight="1" x14ac:dyDescent="0.25">
      <c r="A272" s="120" t="s">
        <v>89</v>
      </c>
      <c r="B272" s="40" t="s">
        <v>142</v>
      </c>
      <c r="C272" s="129" t="s">
        <v>239</v>
      </c>
      <c r="D272" s="443" t="s">
        <v>0</v>
      </c>
      <c r="E272" s="437">
        <v>1</v>
      </c>
      <c r="F272" s="438" t="s">
        <v>55</v>
      </c>
      <c r="G272" s="441">
        <v>28.18</v>
      </c>
      <c r="H272" s="440" t="str">
        <f t="shared" ref="H272:H283" si="107">IF(F272=0," ",VLOOKUP(F272,$AS$1140:$AU$1163,3,FALSE))</f>
        <v>Harrison Kingston</v>
      </c>
      <c r="I272" s="440" t="str">
        <f t="shared" ref="I272:I283" si="108">IF(F272=0,"",VLOOKUP(F272,$BB$1114:$BD$1137,3,FALSE))</f>
        <v>Guildford and Godalming A.C.</v>
      </c>
      <c r="J272" s="440" t="str">
        <f t="shared" ref="J272:J283" si="109">IF(F272=0,"",VLOOKUP(F272,$BB$1114:$BE$1137,4,FALSE))</f>
        <v>GGAC</v>
      </c>
      <c r="K272" s="437" t="str">
        <f t="shared" ref="K272:K283" si="110">IF(G272="","",IF($DC$1125="T"," ",IF($DC$1125="F",IF(G272&gt;=$CS$1125,"G1",IF(G272&gt;=$CV$1125,"G2",IF(G272&gt;=$CY$1125,"G3",IF(G272&gt;=$DB$1125,"G4","")))))))</f>
        <v>G3</v>
      </c>
      <c r="L272" s="437" t="str">
        <f>IF(G272&gt;=CE1115,"AW","")</f>
        <v>AW</v>
      </c>
      <c r="M272" s="2"/>
      <c r="N272" s="40" t="str">
        <f t="shared" si="101"/>
        <v>A</v>
      </c>
      <c r="O272" s="40" t="str">
        <f t="shared" si="101"/>
        <v>AA</v>
      </c>
      <c r="P272" s="161">
        <f>IF(N272=F272,12)+IF(N272=F273,11)+IF(N272=F274,10)+IF(N272=F275,9)+IF(N272=F276,8)+IF(N272=F277,7)+IF(N272=F278,6)+IF(N272=F279,5)+IF(N272=F280,4)+IF(N272=F281,3)+IF(N272=F282,2)+IF(N272=F283,1)</f>
        <v>0</v>
      </c>
      <c r="Q272" s="161">
        <f>IF(O272=F272,12)+IF(O272=F273,11)+IF(O272=F274,10)+IF(O272=F275,9)+IF(O272=F276,8)+IF(O272=F277,7)+IF(O272=F278,6)+IF(O272=F279,5)+IF(O272=F280,4)+IF(O272=F281,3)+IF(O272=F282,2)+IF(O272=F283,1)</f>
        <v>0</v>
      </c>
      <c r="R272" s="2"/>
      <c r="S272" s="136">
        <f>P272+Q272</f>
        <v>0</v>
      </c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5"/>
      <c r="AF272" s="20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50"/>
      <c r="BR272" s="50"/>
      <c r="BS272" s="50"/>
      <c r="BT272" s="50"/>
      <c r="BU272" s="50"/>
      <c r="BV272" s="50"/>
      <c r="BW272" s="50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"/>
      <c r="CP272" s="6"/>
    </row>
    <row r="273" spans="1:94" ht="20.100000000000001" customHeight="1" x14ac:dyDescent="0.25">
      <c r="A273" s="120" t="s">
        <v>89</v>
      </c>
      <c r="B273" s="40" t="s">
        <v>142</v>
      </c>
      <c r="C273" s="129" t="s">
        <v>239</v>
      </c>
      <c r="D273" s="443" t="s">
        <v>0</v>
      </c>
      <c r="E273" s="437">
        <v>2</v>
      </c>
      <c r="F273" s="438" t="s">
        <v>84</v>
      </c>
      <c r="G273" s="441">
        <v>26.81</v>
      </c>
      <c r="H273" s="440" t="str">
        <f t="shared" si="107"/>
        <v>Monty Gurney</v>
      </c>
      <c r="I273" s="440" t="str">
        <f t="shared" si="108"/>
        <v>Windsor, Slough, Eton and Hounslow A.C.</v>
      </c>
      <c r="J273" s="440" t="str">
        <f t="shared" si="109"/>
        <v>WSEH</v>
      </c>
      <c r="K273" s="437" t="str">
        <f t="shared" si="110"/>
        <v>G3</v>
      </c>
      <c r="L273" s="437" t="str">
        <f t="shared" ref="L273:L279" si="111">IF(G273&gt;=CE1116,"AW"," ")</f>
        <v>AW</v>
      </c>
      <c r="M273" s="2"/>
      <c r="N273" s="40" t="str">
        <f t="shared" si="101"/>
        <v>S</v>
      </c>
      <c r="O273" s="40" t="str">
        <f t="shared" si="101"/>
        <v>SS</v>
      </c>
      <c r="P273" s="161">
        <f>IF(N273=F272,12)+IF(N273=F273,11)+IF(N273=F274,10)+IF(N273=F275,9)+IF(N273=F276,8)+IF(N273=F277,7)+IF(N273=F278,6)+IF(N273=F279,5)+IF(N273=F280,4)+IF(N273=F281,3)+IF(N273=F282,2)+IF(N273=F283,1)</f>
        <v>7</v>
      </c>
      <c r="Q273" s="161">
        <f>IF(O273=F272,12)+IF(O273=F273,11)+IF(O273=F274,10)+IF(O273=F275,9)+IF(O273=F276,8)+IF(O273=F277,7)+IF(O273=F278,6)+IF(O273=F279,5)+IF(O273=F280,4)+IF(O273=F281,3)+IF(O273=F282,2)+IF(O273=F283,1)</f>
        <v>0</v>
      </c>
      <c r="R273" s="2"/>
      <c r="S273" s="136"/>
      <c r="T273" s="136">
        <f>P273+Q273</f>
        <v>7</v>
      </c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2"/>
      <c r="AF273" s="7"/>
      <c r="AG273" s="5"/>
      <c r="AH273" s="5"/>
      <c r="AI273" s="7"/>
      <c r="AJ273" s="20"/>
      <c r="AK273" s="20"/>
      <c r="AL273" s="7"/>
      <c r="AM273" s="20"/>
      <c r="AN273" s="20"/>
      <c r="AO273" s="7"/>
      <c r="AP273" s="20"/>
      <c r="AQ273" s="20"/>
      <c r="AR273" s="7"/>
      <c r="AS273" s="20"/>
      <c r="AT273" s="20"/>
      <c r="AU273" s="7"/>
      <c r="AV273" s="7"/>
      <c r="AW273" s="7"/>
      <c r="AX273" s="7"/>
      <c r="AY273" s="7"/>
      <c r="AZ273" s="7"/>
      <c r="BA273" s="7"/>
      <c r="BB273" s="20"/>
      <c r="BC273" s="20"/>
      <c r="BD273" s="7"/>
      <c r="BE273" s="20"/>
      <c r="BF273" s="20"/>
      <c r="BG273" s="7"/>
      <c r="BH273" s="20"/>
      <c r="BI273" s="20"/>
      <c r="BJ273" s="20"/>
      <c r="BK273" s="20"/>
      <c r="BL273" s="20"/>
      <c r="BM273" s="20"/>
      <c r="BN273" s="20"/>
      <c r="BO273" s="20"/>
      <c r="BP273" s="20"/>
      <c r="BQ273" s="50"/>
      <c r="BR273" s="60"/>
      <c r="BS273" s="50"/>
      <c r="BT273" s="60"/>
      <c r="BU273" s="50"/>
      <c r="BV273" s="60"/>
      <c r="BW273" s="50"/>
      <c r="BX273" s="61"/>
      <c r="BY273" s="61"/>
      <c r="BZ273" s="61"/>
      <c r="CA273" s="61"/>
      <c r="CB273" s="61"/>
      <c r="CC273" s="61"/>
      <c r="CD273" s="61"/>
      <c r="CE273" s="61"/>
      <c r="CF273" s="61"/>
      <c r="CG273" s="61"/>
      <c r="CH273" s="61"/>
      <c r="CI273" s="61"/>
      <c r="CJ273" s="61"/>
      <c r="CK273" s="61"/>
      <c r="CL273" s="61"/>
      <c r="CM273" s="61"/>
      <c r="CN273" s="61"/>
      <c r="CO273" s="6"/>
      <c r="CP273" s="6"/>
    </row>
    <row r="274" spans="1:94" ht="20.100000000000001" customHeight="1" x14ac:dyDescent="0.25">
      <c r="A274" s="120" t="s">
        <v>89</v>
      </c>
      <c r="B274" s="40" t="s">
        <v>142</v>
      </c>
      <c r="C274" s="129" t="s">
        <v>239</v>
      </c>
      <c r="D274" s="443" t="s">
        <v>0</v>
      </c>
      <c r="E274" s="437">
        <v>3</v>
      </c>
      <c r="F274" s="438" t="s">
        <v>142</v>
      </c>
      <c r="G274" s="441">
        <v>22.89</v>
      </c>
      <c r="H274" s="440" t="str">
        <f t="shared" si="107"/>
        <v>Freddie Chalk</v>
      </c>
      <c r="I274" s="440" t="str">
        <f t="shared" si="108"/>
        <v>Maidenhead A.C.</v>
      </c>
      <c r="J274" s="440" t="str">
        <f t="shared" si="109"/>
        <v>MAC</v>
      </c>
      <c r="K274" s="437" t="str">
        <f t="shared" si="110"/>
        <v>G4</v>
      </c>
      <c r="L274" s="437" t="str">
        <f t="shared" si="111"/>
        <v>AW</v>
      </c>
      <c r="M274" s="2"/>
      <c r="N274" s="40" t="str">
        <f t="shared" ref="N274:O293" si="112">N260</f>
        <v>B</v>
      </c>
      <c r="O274" s="40" t="str">
        <f t="shared" si="112"/>
        <v>BB</v>
      </c>
      <c r="P274" s="161">
        <f>IF(N274=F272,12)+IF(N274=F273,11)+IF(N274=F274,10)+IF(N274=F275,9)+IF(N274=F276,8)+IF(N274=F277,7)+IF(N274=F278,6)+IF(N274=F279,5)+IF(N274=F280,4)+IF(N274=F281,3)+IF(N274=F282,2)+IF(N274=F283,1)</f>
        <v>5</v>
      </c>
      <c r="Q274" s="161">
        <f>IF(O274=F272,12)+IF(O274=F273,11)+IF(O274=F274,10)+IF(O274=F275,9)+IF(O274=F276,8)+IF(O274=F277,7)+IF(O274=F278,6)+IF(O274=F279,5)+IF(O274=F280,4)+IF(O274=F281,3)+IF(O274=F282,2)+IF(O274=F283,1)</f>
        <v>0</v>
      </c>
      <c r="R274" s="2"/>
      <c r="S274" s="136"/>
      <c r="T274" s="136"/>
      <c r="U274" s="136">
        <f>P274+Q274</f>
        <v>5</v>
      </c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2"/>
      <c r="AF274" s="7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50"/>
      <c r="BR274" s="50"/>
      <c r="BS274" s="50"/>
      <c r="BT274" s="50"/>
      <c r="BU274" s="50"/>
      <c r="BV274" s="50"/>
      <c r="BW274" s="50"/>
      <c r="BX274" s="61"/>
      <c r="BY274" s="61"/>
      <c r="BZ274" s="61"/>
      <c r="CA274" s="61"/>
      <c r="CB274" s="61"/>
      <c r="CC274" s="61"/>
      <c r="CD274" s="61"/>
      <c r="CE274" s="61"/>
      <c r="CF274" s="61"/>
      <c r="CG274" s="61"/>
      <c r="CH274" s="61"/>
      <c r="CI274" s="61"/>
      <c r="CJ274" s="61"/>
      <c r="CK274" s="61"/>
      <c r="CL274" s="61"/>
      <c r="CM274" s="61"/>
      <c r="CN274" s="61"/>
      <c r="CO274" s="6"/>
      <c r="CP274" s="6"/>
    </row>
    <row r="275" spans="1:94" ht="20.100000000000001" customHeight="1" x14ac:dyDescent="0.25">
      <c r="A275" s="120" t="s">
        <v>89</v>
      </c>
      <c r="B275" s="40" t="s">
        <v>142</v>
      </c>
      <c r="C275" s="129" t="s">
        <v>239</v>
      </c>
      <c r="D275" s="443" t="s">
        <v>0</v>
      </c>
      <c r="E275" s="437">
        <v>4</v>
      </c>
      <c r="F275" s="438" t="s">
        <v>143</v>
      </c>
      <c r="G275" s="441">
        <v>22.57</v>
      </c>
      <c r="H275" s="440" t="str">
        <f t="shared" si="107"/>
        <v>Edward Mercer-Gray</v>
      </c>
      <c r="I275" s="440" t="str">
        <f t="shared" si="108"/>
        <v>Reading A.C.</v>
      </c>
      <c r="J275" s="440" t="str">
        <f t="shared" si="109"/>
        <v>RAC</v>
      </c>
      <c r="K275" s="437" t="str">
        <f t="shared" si="110"/>
        <v>G4</v>
      </c>
      <c r="L275" s="437" t="str">
        <f t="shared" si="111"/>
        <v>AW</v>
      </c>
      <c r="M275" s="2"/>
      <c r="N275" s="40" t="str">
        <f t="shared" si="112"/>
        <v>C</v>
      </c>
      <c r="O275" s="40" t="str">
        <f t="shared" si="112"/>
        <v>CC</v>
      </c>
      <c r="P275" s="161">
        <f>IF(N275=F272,12)+IF(N275=F273,11)+IF(N275=F274,10)+IF(N275=F275,9)+IF(N275=F276,8)+IF(N275=F277,7)+IF(N275=F278,6)+IF(N275=F279,5)+IF(N275=F280,4)+IF(N275=F281,3)+IF(N275=F282,2)+IF(N275=F283,1)</f>
        <v>8</v>
      </c>
      <c r="Q275" s="161">
        <f>IF(O275=F272,12)+IF(O275=F273,11)+IF(O275=F274,10)+IF(O275=F275,9)+IF(O275=F276,8)+IF(O275=F277,7)+IF(O275=F278,6)+IF(O275=F279,5)+IF(O275=F280,4)+IF(O275=F281,3)+IF(O275=F282,2)+IF(O275=F283,1)</f>
        <v>0</v>
      </c>
      <c r="R275" s="2"/>
      <c r="S275" s="136"/>
      <c r="T275" s="136"/>
      <c r="U275" s="136"/>
      <c r="V275" s="136">
        <f>P275+Q275</f>
        <v>8</v>
      </c>
      <c r="W275" s="136"/>
      <c r="X275" s="136"/>
      <c r="Y275" s="136"/>
      <c r="Z275" s="136"/>
      <c r="AA275" s="136"/>
      <c r="AB275" s="136"/>
      <c r="AC275" s="136"/>
      <c r="AD275" s="136"/>
      <c r="AE275" s="2"/>
      <c r="AF275" s="7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50"/>
      <c r="BR275" s="50"/>
      <c r="BS275" s="50"/>
      <c r="BT275" s="50"/>
      <c r="BU275" s="50"/>
      <c r="BV275" s="50"/>
      <c r="BW275" s="50"/>
      <c r="BX275" s="61"/>
      <c r="BY275" s="61"/>
      <c r="BZ275" s="61"/>
      <c r="CA275" s="61"/>
      <c r="CB275" s="61"/>
      <c r="CC275" s="61"/>
      <c r="CD275" s="61"/>
      <c r="CE275" s="61"/>
      <c r="CF275" s="61"/>
      <c r="CG275" s="61"/>
      <c r="CH275" s="61"/>
      <c r="CI275" s="61"/>
      <c r="CJ275" s="61"/>
      <c r="CK275" s="61"/>
      <c r="CL275" s="61"/>
      <c r="CM275" s="61"/>
      <c r="CN275" s="61"/>
      <c r="CO275" s="6"/>
      <c r="CP275" s="6"/>
    </row>
    <row r="276" spans="1:94" ht="20.100000000000001" customHeight="1" x14ac:dyDescent="0.25">
      <c r="A276" s="120" t="s">
        <v>89</v>
      </c>
      <c r="B276" s="40" t="s">
        <v>142</v>
      </c>
      <c r="C276" s="129" t="s">
        <v>239</v>
      </c>
      <c r="D276" s="443" t="s">
        <v>0</v>
      </c>
      <c r="E276" s="437">
        <v>5</v>
      </c>
      <c r="F276" s="438" t="s">
        <v>110</v>
      </c>
      <c r="G276" s="441">
        <v>21.64</v>
      </c>
      <c r="H276" s="440" t="str">
        <f t="shared" si="107"/>
        <v>Nathan Gibson</v>
      </c>
      <c r="I276" s="440" t="str">
        <f t="shared" si="108"/>
        <v>Camberley and District A.C.</v>
      </c>
      <c r="J276" s="440" t="str">
        <f t="shared" si="109"/>
        <v>CDAC</v>
      </c>
      <c r="K276" s="437" t="str">
        <f t="shared" si="110"/>
        <v>G4</v>
      </c>
      <c r="L276" s="437" t="str">
        <f t="shared" si="111"/>
        <v>AW</v>
      </c>
      <c r="M276" s="2"/>
      <c r="N276" s="40" t="str">
        <f t="shared" si="112"/>
        <v>G</v>
      </c>
      <c r="O276" s="40" t="str">
        <f t="shared" si="112"/>
        <v>GG</v>
      </c>
      <c r="P276" s="161">
        <f>IF(N276=F272,12)+IF(N276=F273,11)+IF(N276=F274,10)+IF(N276=F275,9)+IF(N276=F276,8)+IF(N276=F277,7)+IF(N276=F278,6)+IF(N276=F279,5)+IF(N276=F280,4)+IF(N276=F281,3)+IF(N276=F282,2)+IF(N276=F283,1)</f>
        <v>12</v>
      </c>
      <c r="Q276" s="161">
        <f>IF(O276=F272,12)+IF(O276=F273,11)+IF(O276=F274,10)+IF(O276=F275,9)+IF(O276=F276,8)+IF(O276=F277,7)+IF(O276=F278,6)+IF(O276=F279,5)+IF(O276=F280,4)+IF(O276=F281,3)+IF(O276=F282,2)+IF(O276=F283,1)</f>
        <v>0</v>
      </c>
      <c r="R276" s="2"/>
      <c r="S276" s="136"/>
      <c r="T276" s="136"/>
      <c r="U276" s="136"/>
      <c r="V276" s="136"/>
      <c r="W276" s="136">
        <f>P276+Q276</f>
        <v>12</v>
      </c>
      <c r="X276" s="136"/>
      <c r="Y276" s="136"/>
      <c r="Z276" s="136"/>
      <c r="AA276" s="136"/>
      <c r="AB276" s="136"/>
      <c r="AC276" s="136"/>
      <c r="AD276" s="136"/>
      <c r="AE276" s="2"/>
      <c r="AF276" s="7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50"/>
      <c r="BR276" s="50"/>
      <c r="BS276" s="50"/>
      <c r="BT276" s="50"/>
      <c r="BU276" s="50"/>
      <c r="BV276" s="50"/>
      <c r="BW276" s="50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"/>
      <c r="CP276" s="6"/>
    </row>
    <row r="277" spans="1:94" ht="20.100000000000001" customHeight="1" x14ac:dyDescent="0.25">
      <c r="A277" s="120" t="s">
        <v>89</v>
      </c>
      <c r="B277" s="40" t="s">
        <v>142</v>
      </c>
      <c r="C277" s="129" t="s">
        <v>239</v>
      </c>
      <c r="D277" s="443" t="s">
        <v>0</v>
      </c>
      <c r="E277" s="437">
        <v>6</v>
      </c>
      <c r="F277" s="438" t="s">
        <v>140</v>
      </c>
      <c r="G277" s="441">
        <v>20.76</v>
      </c>
      <c r="H277" s="440" t="str">
        <f t="shared" si="107"/>
        <v>Jan Addington</v>
      </c>
      <c r="I277" s="440" t="str">
        <f t="shared" si="108"/>
        <v>Basingstoke and Mid Hants A.C.</v>
      </c>
      <c r="J277" s="440" t="str">
        <f t="shared" si="109"/>
        <v>BMH</v>
      </c>
      <c r="K277" s="437" t="str">
        <f t="shared" si="110"/>
        <v/>
      </c>
      <c r="L277" s="437" t="str">
        <f t="shared" si="111"/>
        <v>AW</v>
      </c>
      <c r="M277" s="2"/>
      <c r="N277" s="40" t="str">
        <f t="shared" si="112"/>
        <v>H</v>
      </c>
      <c r="O277" s="40" t="str">
        <f t="shared" si="112"/>
        <v>HH</v>
      </c>
      <c r="P277" s="161">
        <f>IF(N277=F272,12)+IF(N277=F273,11)+IF(N277=F274,10)+IF(N277=F275,9)+IF(N277=F276,8)+IF(N277=F277,7)+IF(N277=F278,6)+IF(N277=F279,5)+IF(N277=F280,4)+IF(N277=F281,3)+IF(N277=F282,2)+IF(N277=F283,1)</f>
        <v>6</v>
      </c>
      <c r="Q277" s="161">
        <f>IF(O277=F272,12)+IF(O277=F273,11)+IF(O277=F274,10)+IF(O277=F275,9)+IF(O277=F276,8)+IF(O277=F277,7)+IF(O277=F278,6)+IF(O277=F279,5)+IF(O277=F280,4)+IF(O277=F281,3)+IF(O277=F282,2)+IF(O277=F283,1)</f>
        <v>0</v>
      </c>
      <c r="R277" s="2"/>
      <c r="S277" s="136"/>
      <c r="T277" s="136"/>
      <c r="U277" s="136"/>
      <c r="V277" s="136"/>
      <c r="W277" s="136"/>
      <c r="X277" s="136">
        <f>P277+Q277</f>
        <v>6</v>
      </c>
      <c r="Y277" s="136"/>
      <c r="Z277" s="136"/>
      <c r="AA277" s="136"/>
      <c r="AB277" s="136"/>
      <c r="AC277" s="136"/>
      <c r="AD277" s="136"/>
      <c r="AE277" s="2"/>
      <c r="AF277" s="7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50"/>
      <c r="BR277" s="50"/>
      <c r="BS277" s="50"/>
      <c r="BT277" s="50"/>
      <c r="BU277" s="50"/>
      <c r="BV277" s="50"/>
      <c r="BW277" s="50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"/>
      <c r="CP277" s="6"/>
    </row>
    <row r="278" spans="1:94" ht="20.100000000000001" customHeight="1" x14ac:dyDescent="0.25">
      <c r="A278" s="120" t="s">
        <v>89</v>
      </c>
      <c r="B278" s="40" t="s">
        <v>142</v>
      </c>
      <c r="C278" s="129" t="s">
        <v>239</v>
      </c>
      <c r="D278" s="443" t="s">
        <v>0</v>
      </c>
      <c r="E278" s="437">
        <v>7</v>
      </c>
      <c r="F278" s="438" t="s">
        <v>111</v>
      </c>
      <c r="G278" s="441">
        <v>13.42</v>
      </c>
      <c r="H278" s="440" t="str">
        <f t="shared" si="107"/>
        <v>Krish Chander</v>
      </c>
      <c r="I278" s="440" t="str">
        <f t="shared" si="108"/>
        <v>Hillingdon A.C.</v>
      </c>
      <c r="J278" s="440" t="str">
        <f t="shared" si="109"/>
        <v>HJAC</v>
      </c>
      <c r="K278" s="437" t="str">
        <f t="shared" si="110"/>
        <v/>
      </c>
      <c r="L278" s="437" t="str">
        <f t="shared" si="111"/>
        <v xml:space="preserve"> </v>
      </c>
      <c r="M278" s="2"/>
      <c r="N278" s="40" t="str">
        <f t="shared" si="112"/>
        <v>M</v>
      </c>
      <c r="O278" s="40" t="str">
        <f t="shared" si="112"/>
        <v>MM</v>
      </c>
      <c r="P278" s="161">
        <f>IF(N278=F272,12)+IF(N278=F273,11)+IF(N278=F274,10)+IF(N278=F275,9)+IF(N278=F276,8)+IF(N278=F277,7)+IF(N278=F278,6)+IF(N278=F279,5)+IF(N278=F280,4)+IF(N278=F281,3)+IF(N278=F282,2)+IF(N278=F283,1)</f>
        <v>10</v>
      </c>
      <c r="Q278" s="161">
        <f>IF(O278=F272,12)+IF(O278=F273,11)+IF(O278=F274,10)+IF(O278=F275,9)+IF(O278=F276,8)+IF(O278=F277,7)+IF(O278=F278,6)+IF(O278=F279,5)+IF(O278=F280,4)+IF(O278=F281,3)+IF(O278=F282,2)+IF(O278=F283,1)</f>
        <v>0</v>
      </c>
      <c r="R278" s="2"/>
      <c r="S278" s="136"/>
      <c r="T278" s="136"/>
      <c r="U278" s="136"/>
      <c r="V278" s="136"/>
      <c r="W278" s="136"/>
      <c r="X278" s="136"/>
      <c r="Y278" s="136">
        <f>P278+Q278</f>
        <v>10</v>
      </c>
      <c r="Z278" s="136"/>
      <c r="AA278" s="136"/>
      <c r="AB278" s="136"/>
      <c r="AC278" s="136"/>
      <c r="AD278" s="136"/>
      <c r="AE278" s="2"/>
      <c r="AF278" s="7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50"/>
      <c r="BR278" s="50"/>
      <c r="BS278" s="50"/>
      <c r="BT278" s="50"/>
      <c r="BU278" s="50"/>
      <c r="BV278" s="50"/>
      <c r="BW278" s="50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"/>
      <c r="CP278" s="6"/>
    </row>
    <row r="279" spans="1:94" ht="20.100000000000001" customHeight="1" x14ac:dyDescent="0.25">
      <c r="A279" s="120" t="s">
        <v>89</v>
      </c>
      <c r="B279" s="40" t="s">
        <v>142</v>
      </c>
      <c r="C279" s="129" t="s">
        <v>239</v>
      </c>
      <c r="D279" s="443" t="s">
        <v>0</v>
      </c>
      <c r="E279" s="437">
        <v>8</v>
      </c>
      <c r="F279" s="438" t="s">
        <v>1</v>
      </c>
      <c r="G279" s="441">
        <v>7.29</v>
      </c>
      <c r="H279" s="440" t="str">
        <f t="shared" si="107"/>
        <v>Ibrahim Choudhury</v>
      </c>
      <c r="I279" s="440" t="str">
        <f t="shared" si="108"/>
        <v>Bracknell A.C.</v>
      </c>
      <c r="J279" s="440" t="str">
        <f t="shared" si="109"/>
        <v>BAC</v>
      </c>
      <c r="K279" s="437" t="str">
        <f t="shared" si="110"/>
        <v/>
      </c>
      <c r="L279" s="437" t="str">
        <f t="shared" si="111"/>
        <v xml:space="preserve"> </v>
      </c>
      <c r="M279" s="2"/>
      <c r="N279" s="40" t="str">
        <f t="shared" si="112"/>
        <v>R</v>
      </c>
      <c r="O279" s="40" t="str">
        <f t="shared" si="112"/>
        <v>RR</v>
      </c>
      <c r="P279" s="161">
        <f>IF(N279=F272,12)+IF(N279=F273,11)+IF(N279=F274,10)+IF(N279=F275,9)+IF(N279=F276,8)+IF(N279=F277,7)+IF(N279=F278,6)+IF(N279=F279,5)+IF(N279=F280,4)+IF(N279=F281,3)+IF(N279=F282,2)+IF(N279=F283,1)</f>
        <v>9</v>
      </c>
      <c r="Q279" s="161">
        <f>IF(O279=F272,12)+IF(O279=F273,11)+IF(O279=F274,10)+IF(O279=F275,9)+IF(O279=F276,8)+IF(O279=F277,7)+IF(O279=F278,6)+IF(O279=F279,5)+IF(O279=F280,4)+IF(O279=F281,3)+IF(O279=F282,2)+IF(O279=F283,1)</f>
        <v>0</v>
      </c>
      <c r="R279" s="2"/>
      <c r="S279" s="136"/>
      <c r="T279" s="136"/>
      <c r="U279" s="136"/>
      <c r="V279" s="136"/>
      <c r="W279" s="136"/>
      <c r="X279" s="136"/>
      <c r="Y279" s="136"/>
      <c r="Z279" s="136">
        <f>P279+Q279</f>
        <v>9</v>
      </c>
      <c r="AA279" s="136"/>
      <c r="AB279" s="136"/>
      <c r="AC279" s="136"/>
      <c r="AD279" s="136"/>
      <c r="AE279" s="2"/>
      <c r="AF279" s="7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50"/>
      <c r="BR279" s="50"/>
      <c r="BS279" s="50"/>
      <c r="BT279" s="50"/>
      <c r="BU279" s="50"/>
      <c r="BV279" s="50"/>
      <c r="BW279" s="50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"/>
      <c r="CP279" s="6"/>
    </row>
    <row r="280" spans="1:94" ht="20.100000000000001" customHeight="1" x14ac:dyDescent="0.25">
      <c r="A280" s="120" t="s">
        <v>89</v>
      </c>
      <c r="B280" s="161" t="s">
        <v>142</v>
      </c>
      <c r="C280" s="129" t="s">
        <v>239</v>
      </c>
      <c r="D280" s="443" t="s">
        <v>0</v>
      </c>
      <c r="E280" s="437">
        <v>9</v>
      </c>
      <c r="F280" s="438"/>
      <c r="G280" s="441"/>
      <c r="H280" s="440" t="str">
        <f t="shared" si="107"/>
        <v xml:space="preserve"> </v>
      </c>
      <c r="I280" s="440" t="str">
        <f t="shared" si="108"/>
        <v/>
      </c>
      <c r="J280" s="440" t="str">
        <f t="shared" si="109"/>
        <v/>
      </c>
      <c r="K280" s="437" t="str">
        <f t="shared" si="110"/>
        <v/>
      </c>
      <c r="L280" s="437" t="str">
        <f>IF(G280&gt;=CE1121,"AW"," ")</f>
        <v xml:space="preserve"> </v>
      </c>
      <c r="M280" s="2"/>
      <c r="N280" s="161" t="str">
        <f t="shared" si="112"/>
        <v>W</v>
      </c>
      <c r="O280" s="161" t="str">
        <f t="shared" si="112"/>
        <v>WW</v>
      </c>
      <c r="P280" s="161">
        <f>IF(N280=F272,12)+IF(N280=F273,11)+IF(N280=F274,10)+IF(N280=F275,9)+IF(N280=F276,8)+IF(N280=F277,7)+IF(N280=F278,6)+IF(N280=F279,5)+IF(N280=F280,4)+IF(N280=F281,3)+IF(N280=F282,2)+IF(N280=F283,1)</f>
        <v>11</v>
      </c>
      <c r="Q280" s="161">
        <f>IF(O280=F272,12)+IF(O280=F273,11)+IF(O280=F274,10)+IF(O280=F275,9)+IF(O280=F276,8)+IF(O280=F277,7)+IF(O280=F278,6)+IF(O280=F279,5)+IF(O280=F280,4)+IF(O280=F281,3)+IF(O280=F282,2)+IF(O280=F283,1)</f>
        <v>0</v>
      </c>
      <c r="R280" s="2"/>
      <c r="S280" s="136"/>
      <c r="T280" s="136"/>
      <c r="U280" s="136"/>
      <c r="V280" s="136"/>
      <c r="W280" s="136"/>
      <c r="X280" s="136"/>
      <c r="Y280" s="136"/>
      <c r="Z280" s="136"/>
      <c r="AA280" s="136">
        <f>P280+Q280</f>
        <v>11</v>
      </c>
      <c r="AB280" s="136"/>
      <c r="AC280" s="136"/>
      <c r="AD280" s="136"/>
      <c r="AE280" s="2"/>
      <c r="AF280" s="163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50"/>
      <c r="BR280" s="50"/>
      <c r="BS280" s="50"/>
      <c r="BT280" s="50"/>
      <c r="BU280" s="50"/>
      <c r="BV280" s="50"/>
      <c r="BW280" s="50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"/>
      <c r="CP280" s="6"/>
    </row>
    <row r="281" spans="1:94" ht="20.100000000000001" customHeight="1" x14ac:dyDescent="0.25">
      <c r="A281" s="120" t="s">
        <v>89</v>
      </c>
      <c r="B281" s="161" t="s">
        <v>142</v>
      </c>
      <c r="C281" s="129" t="s">
        <v>239</v>
      </c>
      <c r="D281" s="443" t="s">
        <v>0</v>
      </c>
      <c r="E281" s="437">
        <v>10</v>
      </c>
      <c r="F281" s="438"/>
      <c r="G281" s="441"/>
      <c r="H281" s="440" t="str">
        <f t="shared" si="107"/>
        <v xml:space="preserve"> </v>
      </c>
      <c r="I281" s="440" t="str">
        <f t="shared" si="108"/>
        <v/>
      </c>
      <c r="J281" s="440" t="str">
        <f t="shared" si="109"/>
        <v/>
      </c>
      <c r="K281" s="437" t="str">
        <f t="shared" si="110"/>
        <v/>
      </c>
      <c r="L281" s="437" t="str">
        <f>IF(G281&gt;=CE1122,"AW"," ")</f>
        <v xml:space="preserve"> </v>
      </c>
      <c r="M281" s="2"/>
      <c r="N281" s="366" t="str">
        <f t="shared" si="112"/>
        <v>j</v>
      </c>
      <c r="O281" s="366" t="str">
        <f t="shared" si="112"/>
        <v>jj</v>
      </c>
      <c r="P281" s="366">
        <f>IF(N281=F272,12)+IF(N281=F273,11)+IF(N281=F274,10)+IF(N281=F275,9)+IF(N281=F276,8)+IF(N281=F277,7)+IF(N281=F278,6)+IF(N281=F279,5)+IF(N281=F280,4)+IF(N281=F281,3)+IF(N281=F282,2)+IF(N281=F283,1)</f>
        <v>0</v>
      </c>
      <c r="Q281" s="366">
        <f>IF(O281=F272,12)+IF(O281=F273,11)+IF(O281=F274,10)+IF(O281=F275,9)+IF(O281=F276,8)+IF(O281=F277,7)+IF(O281=F278,6)+IF(O281=F279,5)+IF(O281=F280,4)+IF(O281=F281,3)+IF(O281=F282,2)+IF(O281=F283,1)</f>
        <v>0</v>
      </c>
      <c r="R281" s="2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>
        <f>P281+Q281</f>
        <v>0</v>
      </c>
      <c r="AC281" s="136"/>
      <c r="AD281" s="136"/>
      <c r="AE281" s="2"/>
      <c r="AF281" s="163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50"/>
      <c r="BR281" s="50"/>
      <c r="BS281" s="50"/>
      <c r="BT281" s="50"/>
      <c r="BU281" s="50"/>
      <c r="BV281" s="50"/>
      <c r="BW281" s="50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"/>
      <c r="CP281" s="6"/>
    </row>
    <row r="282" spans="1:94" ht="20.100000000000001" customHeight="1" x14ac:dyDescent="0.25">
      <c r="A282" s="120" t="s">
        <v>89</v>
      </c>
      <c r="B282" s="40" t="s">
        <v>142</v>
      </c>
      <c r="C282" s="129" t="s">
        <v>239</v>
      </c>
      <c r="D282" s="443" t="s">
        <v>0</v>
      </c>
      <c r="E282" s="437">
        <v>11</v>
      </c>
      <c r="F282" s="438"/>
      <c r="G282" s="441"/>
      <c r="H282" s="440" t="str">
        <f t="shared" si="107"/>
        <v xml:space="preserve"> </v>
      </c>
      <c r="I282" s="440" t="str">
        <f t="shared" si="108"/>
        <v/>
      </c>
      <c r="J282" s="440" t="str">
        <f t="shared" si="109"/>
        <v/>
      </c>
      <c r="K282" s="437" t="str">
        <f t="shared" si="110"/>
        <v/>
      </c>
      <c r="L282" s="437" t="str">
        <f>IF(G282&gt;=CE1123,"AW"," ")</f>
        <v xml:space="preserve"> </v>
      </c>
      <c r="M282" s="2"/>
      <c r="N282" s="366" t="str">
        <f t="shared" si="112"/>
        <v>p</v>
      </c>
      <c r="O282" s="366" t="str">
        <f t="shared" si="112"/>
        <v>pp</v>
      </c>
      <c r="P282" s="366">
        <f>IF(N282=F272,12)+IF(N282=F273,11)+IF(N282=F274,10)+IF(N282=F275,9)+IF(N282=F276,8)+IF(N282=F277,7)+IF(N282=F278,6)+IF(N282=F279,5)+IF(N282=F280,4)+IF(N282=F281,3)+IF(N282=F282,2)+IF(N282=F283,1)</f>
        <v>0</v>
      </c>
      <c r="Q282" s="366">
        <f>IF(O282=F272,12)+IF(O282=F273,11)+IF(O282=F274,10)+IF(O282=F275,9)+IF(O282=F276,8)+IF(O282=F277,7)+IF(O282=F278,6)+IF(O282=F279,5)+IF(O282=F280,4)+IF(O282=F281,3)+IF(O282=F282,2)+IF(O282=F283,1)</f>
        <v>0</v>
      </c>
      <c r="R282" s="2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>
        <f>P282+Q282</f>
        <v>0</v>
      </c>
      <c r="AD282" s="136"/>
      <c r="AE282" s="2"/>
      <c r="AF282" s="7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50"/>
      <c r="BR282" s="50"/>
      <c r="BS282" s="50"/>
      <c r="BT282" s="50"/>
      <c r="BU282" s="50"/>
      <c r="BV282" s="50"/>
      <c r="BW282" s="50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61"/>
      <c r="CL282" s="61"/>
      <c r="CM282" s="61"/>
      <c r="CN282" s="61"/>
      <c r="CO282" s="6"/>
      <c r="CP282" s="6"/>
    </row>
    <row r="283" spans="1:94" ht="20.100000000000001" customHeight="1" x14ac:dyDescent="0.25">
      <c r="A283" s="120" t="s">
        <v>89</v>
      </c>
      <c r="B283" s="40" t="s">
        <v>142</v>
      </c>
      <c r="C283" s="129" t="s">
        <v>239</v>
      </c>
      <c r="D283" s="443" t="s">
        <v>0</v>
      </c>
      <c r="E283" s="437">
        <v>12</v>
      </c>
      <c r="F283" s="438"/>
      <c r="G283" s="441"/>
      <c r="H283" s="440" t="str">
        <f t="shared" si="107"/>
        <v xml:space="preserve"> </v>
      </c>
      <c r="I283" s="440" t="str">
        <f t="shared" si="108"/>
        <v/>
      </c>
      <c r="J283" s="440" t="str">
        <f t="shared" si="109"/>
        <v/>
      </c>
      <c r="K283" s="437" t="str">
        <f t="shared" si="110"/>
        <v/>
      </c>
      <c r="L283" s="437" t="str">
        <f>IF(G283&gt;=CE1124,"AW"," ")</f>
        <v xml:space="preserve"> </v>
      </c>
      <c r="M283" s="2"/>
      <c r="N283" s="366" t="str">
        <f t="shared" si="112"/>
        <v>z</v>
      </c>
      <c r="O283" s="366" t="str">
        <f t="shared" si="112"/>
        <v>zz</v>
      </c>
      <c r="P283" s="366">
        <f>IF(N283=F272,12)+IF(N283=F273,11)+IF(N283=F274,10)+IF(N283=F275,9)+IF(N283=F276,8)+IF(N283=F277,7)+IF(N283=F278,6)+IF(N283=F279,5)+IF(N283=F280,4)+IF(N283=F281,3)+IF(N283=F282,2)+IF(N283=F283,1)</f>
        <v>0</v>
      </c>
      <c r="Q283" s="366">
        <f>IF(O283=F272,12)+IF(O283=F273,11)+IF(O283=F274,10)+IF(O283=F275,9)+IF(O283=F276,8)+IF(O283=F277,7)+IF(O283=F278,6)+IF(O283=F279,5)+IF(O283=F280,4)+IF(O283=F281,3)+IF(O283=F282,2)+IF(O283=F283,1)</f>
        <v>0</v>
      </c>
      <c r="R283" s="2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>
        <f>P283+Q283</f>
        <v>0</v>
      </c>
      <c r="AE283" s="2"/>
      <c r="AF283" s="7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50"/>
      <c r="BR283" s="50"/>
      <c r="BS283" s="50"/>
      <c r="BT283" s="50"/>
      <c r="BU283" s="50"/>
      <c r="BV283" s="50"/>
      <c r="BW283" s="50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"/>
      <c r="CP283" s="6"/>
    </row>
    <row r="284" spans="1:94" ht="20.100000000000001" customHeight="1" x14ac:dyDescent="0.25">
      <c r="A284" s="120" t="s">
        <v>89</v>
      </c>
      <c r="B284" s="40" t="s">
        <v>142</v>
      </c>
      <c r="C284" s="40"/>
      <c r="D284" s="443"/>
      <c r="E284" s="476" t="s">
        <v>36</v>
      </c>
      <c r="F284" s="476"/>
      <c r="G284" s="476"/>
      <c r="H284" s="476"/>
      <c r="I284" s="476"/>
      <c r="J284" s="476"/>
      <c r="K284" s="476"/>
      <c r="L284" s="476"/>
      <c r="M284" s="85"/>
      <c r="N284" s="40" t="str">
        <f t="shared" si="112"/>
        <v>,</v>
      </c>
      <c r="O284" s="40" t="str">
        <f t="shared" si="112"/>
        <v>,</v>
      </c>
      <c r="P284" s="40"/>
      <c r="Q284" s="40"/>
      <c r="R284" s="2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2"/>
      <c r="AF284" s="7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50"/>
      <c r="BR284" s="50"/>
      <c r="BS284" s="50"/>
      <c r="BT284" s="50"/>
      <c r="BU284" s="50"/>
      <c r="BV284" s="50"/>
      <c r="BW284" s="50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/>
      <c r="CI284" s="61"/>
      <c r="CJ284" s="61"/>
      <c r="CK284" s="61"/>
      <c r="CL284" s="61"/>
      <c r="CM284" s="61"/>
      <c r="CN284" s="61"/>
      <c r="CO284" s="6"/>
      <c r="CP284" s="6"/>
    </row>
    <row r="285" spans="1:94" ht="20.100000000000001" customHeight="1" x14ac:dyDescent="0.25">
      <c r="A285" s="120" t="s">
        <v>89</v>
      </c>
      <c r="B285" s="40" t="s">
        <v>142</v>
      </c>
      <c r="C285" s="129" t="s">
        <v>239</v>
      </c>
      <c r="D285" s="443" t="s">
        <v>1</v>
      </c>
      <c r="E285" s="474" t="s">
        <v>188</v>
      </c>
      <c r="F285" s="474"/>
      <c r="G285" s="474"/>
      <c r="H285" s="474"/>
      <c r="I285" s="442" t="s">
        <v>92</v>
      </c>
      <c r="J285" s="442"/>
      <c r="K285" s="475">
        <f>K271</f>
        <v>39.01</v>
      </c>
      <c r="L285" s="475"/>
      <c r="M285" s="85"/>
      <c r="N285" s="40" t="str">
        <f t="shared" si="112"/>
        <v>,</v>
      </c>
      <c r="O285" s="40" t="str">
        <f t="shared" si="112"/>
        <v>,</v>
      </c>
      <c r="P285" s="40"/>
      <c r="Q285" s="40"/>
      <c r="R285" s="2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2"/>
      <c r="AF285" s="7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50"/>
      <c r="BR285" s="50"/>
      <c r="BS285" s="50"/>
      <c r="BT285" s="50"/>
      <c r="BU285" s="50"/>
      <c r="BV285" s="50"/>
      <c r="BW285" s="50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61"/>
      <c r="CL285" s="61"/>
      <c r="CM285" s="61"/>
      <c r="CN285" s="61"/>
      <c r="CO285" s="6"/>
      <c r="CP285" s="6"/>
    </row>
    <row r="286" spans="1:94" ht="20.100000000000001" customHeight="1" x14ac:dyDescent="0.25">
      <c r="A286" s="120" t="s">
        <v>89</v>
      </c>
      <c r="B286" s="40" t="s">
        <v>142</v>
      </c>
      <c r="C286" s="129" t="s">
        <v>239</v>
      </c>
      <c r="D286" s="443" t="s">
        <v>1</v>
      </c>
      <c r="E286" s="437">
        <v>1</v>
      </c>
      <c r="F286" s="438" t="s">
        <v>112</v>
      </c>
      <c r="G286" s="441">
        <v>21.59</v>
      </c>
      <c r="H286" s="440" t="str">
        <f t="shared" ref="H286:H297" si="113">IF(F286=0," ",VLOOKUP(F286,$AS$1140:$AU$1163,3,FALSE))</f>
        <v>Harry Findlay</v>
      </c>
      <c r="I286" s="440" t="str">
        <f t="shared" ref="I286:I297" si="114">IF(F286=0,"",VLOOKUP(F286,$BB$1114:$BD$1137,3,FALSE))</f>
        <v>Camberley and District A.C.</v>
      </c>
      <c r="J286" s="440" t="str">
        <f t="shared" ref="J286:J297" si="115">IF(F286=0,"",VLOOKUP(F286,$BB$1114:$BE$1137,4,FALSE))</f>
        <v>CDAC</v>
      </c>
      <c r="K286" s="437" t="str">
        <f t="shared" ref="K286:K297" si="116">IF(G286="","",IF($DC$1125="T"," ",IF($DC$1125="F",IF(G286&gt;=$CS$1125,"G1",IF(G286&gt;=$CV$1125,"G2",IF(G286&gt;=$CY$1125,"G3",IF(G286&gt;=$DB$1125,"G4","")))))))</f>
        <v>G4</v>
      </c>
      <c r="L286" s="437" t="str">
        <f t="shared" ref="L286:L288" si="117">IF(G286&gt;=CE1127,"AW"," ")</f>
        <v>AW</v>
      </c>
      <c r="M286" s="85"/>
      <c r="N286" s="40" t="str">
        <f t="shared" si="112"/>
        <v>A</v>
      </c>
      <c r="O286" s="40" t="str">
        <f t="shared" si="112"/>
        <v>AA</v>
      </c>
      <c r="P286" s="161">
        <f>IF(N286=F286,12)+IF(N286=F287,11)+IF(N286=F288,10)+IF(N286=F289,9)+IF(N286=F290,8)+IF(N286=F291,7)+IF(N286=F292,6)+IF(N286=F293,5)+IF(N286=F294,4)+IF(N286=F295,3)+IF(N286=F296,2)+IF(N286=F297,1)</f>
        <v>0</v>
      </c>
      <c r="Q286" s="161">
        <f>IF(O286=F286,12)+IF(O286=F287,11)+IF(O286=F288,10)+IF(O286=F289,9)+IF(O286=F290,8)+IF(O286=F291,7)+IF(O286=F292,6)+IF(O286=F293,5)+IF(O286=F294,4)+IF(O286=F295,3)+IF(O286=F296,2)+IF(O286=F297,1)</f>
        <v>0</v>
      </c>
      <c r="R286" s="2"/>
      <c r="S286" s="136">
        <f>P286+Q286</f>
        <v>0</v>
      </c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2"/>
      <c r="AF286" s="7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50"/>
      <c r="BR286" s="50"/>
      <c r="BS286" s="50"/>
      <c r="BT286" s="50"/>
      <c r="BU286" s="50"/>
      <c r="BV286" s="50"/>
      <c r="BW286" s="50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61"/>
      <c r="CL286" s="61"/>
      <c r="CM286" s="61"/>
      <c r="CN286" s="61"/>
      <c r="CO286" s="6"/>
      <c r="CP286" s="6"/>
    </row>
    <row r="287" spans="1:94" ht="20.100000000000001" customHeight="1" x14ac:dyDescent="0.25">
      <c r="A287" s="120" t="s">
        <v>89</v>
      </c>
      <c r="B287" s="40" t="s">
        <v>142</v>
      </c>
      <c r="C287" s="129" t="s">
        <v>239</v>
      </c>
      <c r="D287" s="443" t="s">
        <v>1</v>
      </c>
      <c r="E287" s="437">
        <v>2</v>
      </c>
      <c r="F287" s="438" t="s">
        <v>146</v>
      </c>
      <c r="G287" s="441">
        <v>18.2</v>
      </c>
      <c r="H287" s="440" t="str">
        <f t="shared" si="113"/>
        <v>Mackenzie Lothian</v>
      </c>
      <c r="I287" s="440" t="str">
        <f t="shared" si="114"/>
        <v>Windsor, Slough, Eton and Hounslow A.C.</v>
      </c>
      <c r="J287" s="440" t="str">
        <f t="shared" si="115"/>
        <v>WSEH</v>
      </c>
      <c r="K287" s="437" t="str">
        <f t="shared" si="116"/>
        <v/>
      </c>
      <c r="L287" s="437" t="str">
        <f t="shared" si="117"/>
        <v>AW</v>
      </c>
      <c r="M287" s="85"/>
      <c r="N287" s="40" t="str">
        <f t="shared" si="112"/>
        <v>S</v>
      </c>
      <c r="O287" s="40" t="str">
        <f t="shared" si="112"/>
        <v>SS</v>
      </c>
      <c r="P287" s="161">
        <f>IF(N287=F286,12)+IF(N287=F287,11)+IF(N287=F288,10)+IF(N287=F289,9)+IF(N287=F290,8)+IF(N287=F291,7)+IF(N287=F292,6)+IF(N287=F293,5)+IF(N287=F294,4)+IF(N287=F295,3)+IF(N287=F296,2)+IF(N287=F297,1)</f>
        <v>0</v>
      </c>
      <c r="Q287" s="161">
        <f>IF(O287=F286,12)+IF(O287=F287,11)+IF(O287=F288,10)+IF(O287=F289,9)+IF(O287=F290,8)+IF(O287=F291,7)+IF(O287=F292,6)+IF(O287=F293,5)+IF(O287=F294,4)+IF(O287=F295,3)+IF(O287=F296,2)+IF(O287=F297,1)</f>
        <v>9</v>
      </c>
      <c r="R287" s="2"/>
      <c r="S287" s="136"/>
      <c r="T287" s="136">
        <f>P287+Q287</f>
        <v>9</v>
      </c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2"/>
      <c r="AF287" s="7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50"/>
      <c r="BR287" s="50"/>
      <c r="BS287" s="50"/>
      <c r="BT287" s="50"/>
      <c r="BU287" s="50"/>
      <c r="BV287" s="50"/>
      <c r="BW287" s="50"/>
      <c r="BX287" s="61"/>
      <c r="BY287" s="61"/>
      <c r="BZ287" s="61"/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61"/>
      <c r="CL287" s="61"/>
      <c r="CM287" s="61"/>
      <c r="CN287" s="61"/>
      <c r="CO287" s="6"/>
      <c r="CP287" s="6"/>
    </row>
    <row r="288" spans="1:94" ht="20.100000000000001" customHeight="1" x14ac:dyDescent="0.25">
      <c r="A288" s="120" t="s">
        <v>89</v>
      </c>
      <c r="B288" s="40" t="s">
        <v>142</v>
      </c>
      <c r="C288" s="129" t="s">
        <v>239</v>
      </c>
      <c r="D288" s="443" t="s">
        <v>1</v>
      </c>
      <c r="E288" s="437">
        <v>3</v>
      </c>
      <c r="F288" s="438" t="s">
        <v>145</v>
      </c>
      <c r="G288" s="441">
        <v>16.36</v>
      </c>
      <c r="H288" s="440" t="s">
        <v>852</v>
      </c>
      <c r="I288" s="440" t="str">
        <f t="shared" si="114"/>
        <v>Reading A.C.</v>
      </c>
      <c r="J288" s="440" t="str">
        <f t="shared" si="115"/>
        <v>RAC</v>
      </c>
      <c r="K288" s="437" t="str">
        <f t="shared" si="116"/>
        <v/>
      </c>
      <c r="L288" s="437" t="str">
        <f t="shared" si="117"/>
        <v xml:space="preserve"> </v>
      </c>
      <c r="M288" s="85"/>
      <c r="N288" s="40" t="str">
        <f t="shared" si="112"/>
        <v>B</v>
      </c>
      <c r="O288" s="40" t="str">
        <f t="shared" si="112"/>
        <v>BB</v>
      </c>
      <c r="P288" s="161">
        <f>IF(N288=F286,12)+IF(N288=F287,11)+IF(N288=F288,10)+IF(N288=F289,9)+IF(N288=F290,8)+IF(N288=F291,7)+IF(N288=F292,6)+IF(N288=F293,5)+IF(N288=F294,4)+IF(N288=F295,3)+IF(N288=F296,2)+IF(N288=F297,1)</f>
        <v>0</v>
      </c>
      <c r="Q288" s="161">
        <f>IF(O288=F286,12)+IF(O288=F287,11)+IF(O288=F288,10)+IF(O288=F289,9)+IF(O288=F290,8)+IF(O288=F291,7)+IF(O288=F292,6)+IF(O288=F293,5)+IF(O288=F294,4)+IF(O288=F295,3)+IF(O288=F296,2)+IF(O288=F297,1)</f>
        <v>0</v>
      </c>
      <c r="R288" s="2"/>
      <c r="S288" s="136"/>
      <c r="T288" s="136"/>
      <c r="U288" s="136">
        <f>P288+Q288</f>
        <v>0</v>
      </c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2"/>
      <c r="AF288" s="7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50"/>
      <c r="BR288" s="50"/>
      <c r="BS288" s="50"/>
      <c r="BT288" s="50"/>
      <c r="BU288" s="50"/>
      <c r="BV288" s="50"/>
      <c r="BW288" s="50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"/>
      <c r="CP288" s="6"/>
    </row>
    <row r="289" spans="1:94" ht="20.100000000000001" customHeight="1" x14ac:dyDescent="0.25">
      <c r="A289" s="120" t="s">
        <v>89</v>
      </c>
      <c r="B289" s="40" t="s">
        <v>142</v>
      </c>
      <c r="C289" s="129" t="s">
        <v>239</v>
      </c>
      <c r="D289" s="443" t="s">
        <v>1</v>
      </c>
      <c r="E289" s="437">
        <v>4</v>
      </c>
      <c r="F289" s="438" t="s">
        <v>141</v>
      </c>
      <c r="G289" s="441">
        <v>15.31</v>
      </c>
      <c r="H289" s="440" t="str">
        <f t="shared" si="113"/>
        <v>Alfie Wells</v>
      </c>
      <c r="I289" s="440" t="str">
        <f t="shared" si="114"/>
        <v>Basingstoke and Mid Hants A.C.</v>
      </c>
      <c r="J289" s="440" t="str">
        <f t="shared" si="115"/>
        <v>BMH</v>
      </c>
      <c r="K289" s="437" t="str">
        <f t="shared" si="116"/>
        <v/>
      </c>
      <c r="L289" s="437" t="str">
        <f>IF(G289&gt;=CE1134,"AW"," ")</f>
        <v xml:space="preserve"> </v>
      </c>
      <c r="M289" s="85"/>
      <c r="N289" s="40" t="str">
        <f t="shared" si="112"/>
        <v>C</v>
      </c>
      <c r="O289" s="40" t="str">
        <f t="shared" si="112"/>
        <v>CC</v>
      </c>
      <c r="P289" s="161">
        <f>IF(N289=F286,12)+IF(N289=F287,11)+IF(N289=F288,10)+IF(N289=F289,9)+IF(N289=F290,8)+IF(N289=F291,7)+IF(N289=F292,6)+IF(N289=F293,5)+IF(N289=F294,4)+IF(N289=F295,3)+IF(N289=F296,2)+IF(N289=F297,1)</f>
        <v>0</v>
      </c>
      <c r="Q289" s="161">
        <f>IF(O289=F286,12)+IF(O289=F287,11)+IF(O289=F288,10)+IF(O289=F289,9)+IF(O289=F290,8)+IF(O289=F291,7)+IF(O289=F292,6)+IF(O289=F293,5)+IF(O289=F294,4)+IF(O289=F295,3)+IF(O289=F296,2)+IF(O289=F297,1)</f>
        <v>12</v>
      </c>
      <c r="R289" s="2"/>
      <c r="S289" s="136"/>
      <c r="T289" s="136"/>
      <c r="U289" s="136"/>
      <c r="V289" s="136">
        <f>P289+Q289</f>
        <v>12</v>
      </c>
      <c r="W289" s="136"/>
      <c r="X289" s="136"/>
      <c r="Y289" s="136"/>
      <c r="Z289" s="136"/>
      <c r="AA289" s="136"/>
      <c r="AB289" s="136"/>
      <c r="AC289" s="136"/>
      <c r="AD289" s="136"/>
      <c r="AE289" s="2"/>
      <c r="AF289" s="7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50"/>
      <c r="BR289" s="50"/>
      <c r="BS289" s="50"/>
      <c r="BT289" s="50"/>
      <c r="BU289" s="50"/>
      <c r="BV289" s="50"/>
      <c r="BW289" s="50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"/>
      <c r="CP289" s="6"/>
    </row>
    <row r="290" spans="1:94" ht="20.100000000000001" customHeight="1" x14ac:dyDescent="0.25">
      <c r="A290" s="120" t="s">
        <v>89</v>
      </c>
      <c r="B290" s="40" t="s">
        <v>142</v>
      </c>
      <c r="C290" s="129" t="s">
        <v>239</v>
      </c>
      <c r="D290" s="443" t="s">
        <v>1</v>
      </c>
      <c r="E290" s="437">
        <v>5</v>
      </c>
      <c r="F290" s="438" t="s">
        <v>95</v>
      </c>
      <c r="G290" s="441">
        <v>12.91</v>
      </c>
      <c r="H290" s="440" t="str">
        <f t="shared" si="113"/>
        <v>Quentin Pritchard</v>
      </c>
      <c r="I290" s="440" t="str">
        <f t="shared" si="114"/>
        <v>Guildford and Godalming A.C.</v>
      </c>
      <c r="J290" s="440" t="str">
        <f t="shared" si="115"/>
        <v>GGAC</v>
      </c>
      <c r="K290" s="437" t="str">
        <f t="shared" si="116"/>
        <v/>
      </c>
      <c r="L290" s="437" t="str">
        <f>IF(G290&gt;=CE1135,"AW"," ")</f>
        <v xml:space="preserve"> </v>
      </c>
      <c r="M290" s="85"/>
      <c r="N290" s="40" t="str">
        <f t="shared" si="112"/>
        <v>G</v>
      </c>
      <c r="O290" s="40" t="str">
        <f t="shared" si="112"/>
        <v>GG</v>
      </c>
      <c r="P290" s="161">
        <f>IF(N290=F286,12)+IF(N290=F287,11)+IF(N290=F288,10)+IF(N290=F289,9)+IF(N290=F290,8)+IF(N290=F291,7)+IF(N290=F292,6)+IF(N290=F293,5)+IF(N290=F294,4)+IF(N290=F295,3)+IF(N290=F296,2)+IF(N290=F297,1)</f>
        <v>0</v>
      </c>
      <c r="Q290" s="161">
        <f>IF(O290=F286,12)+IF(O290=F287,11)+IF(O290=F288,10)+IF(O290=F289,9)+IF(O290=F290,8)+IF(O290=F291,7)+IF(O290=F292,6)+IF(O290=F293,5)+IF(O290=F294,4)+IF(O290=F295,3)+IF(O290=F296,2)+IF(O290=F297,1)</f>
        <v>8</v>
      </c>
      <c r="R290" s="2"/>
      <c r="S290" s="136"/>
      <c r="T290" s="136"/>
      <c r="U290" s="136"/>
      <c r="V290" s="136"/>
      <c r="W290" s="136">
        <f>P290+Q290</f>
        <v>8</v>
      </c>
      <c r="X290" s="136"/>
      <c r="Y290" s="136"/>
      <c r="Z290" s="136"/>
      <c r="AA290" s="136"/>
      <c r="AB290" s="136"/>
      <c r="AC290" s="136"/>
      <c r="AD290" s="136"/>
      <c r="AE290" s="2"/>
      <c r="AF290" s="7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50"/>
      <c r="BR290" s="50"/>
      <c r="BS290" s="50"/>
      <c r="BT290" s="50"/>
      <c r="BU290" s="50"/>
      <c r="BV290" s="50"/>
      <c r="BW290" s="50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"/>
      <c r="CP290" s="6"/>
    </row>
    <row r="291" spans="1:94" ht="20.100000000000001" customHeight="1" x14ac:dyDescent="0.25">
      <c r="A291" s="120" t="s">
        <v>89</v>
      </c>
      <c r="B291" s="40" t="s">
        <v>142</v>
      </c>
      <c r="C291" s="129" t="s">
        <v>239</v>
      </c>
      <c r="D291" s="443" t="s">
        <v>1</v>
      </c>
      <c r="E291" s="437">
        <v>6</v>
      </c>
      <c r="F291" s="438" t="s">
        <v>144</v>
      </c>
      <c r="G291" s="441">
        <v>12.87</v>
      </c>
      <c r="H291" s="440" t="str">
        <f t="shared" si="113"/>
        <v>Javier Firma</v>
      </c>
      <c r="I291" s="440" t="str">
        <f t="shared" si="114"/>
        <v>Maidenhead A.C.</v>
      </c>
      <c r="J291" s="440" t="str">
        <f t="shared" si="115"/>
        <v>MAC</v>
      </c>
      <c r="K291" s="437" t="str">
        <f t="shared" si="116"/>
        <v/>
      </c>
      <c r="L291" s="437" t="str">
        <f>IF(G291&gt;=CE1136,"AW"," ")</f>
        <v xml:space="preserve"> </v>
      </c>
      <c r="M291" s="85"/>
      <c r="N291" s="40" t="str">
        <f t="shared" si="112"/>
        <v>H</v>
      </c>
      <c r="O291" s="40" t="str">
        <f t="shared" si="112"/>
        <v>HH</v>
      </c>
      <c r="P291" s="161">
        <f>IF(N291=F286,12)+IF(N291=F287,11)+IF(N291=F288,10)+IF(N291=F289,9)+IF(N291=F290,8)+IF(N291=F291,7)+IF(N291=F292,6)+IF(N291=F293,5)+IF(N291=F294,4)+IF(N291=F295,3)+IF(N291=F296,2)+IF(N291=F297,1)</f>
        <v>0</v>
      </c>
      <c r="Q291" s="161">
        <f>IF(O291=F286,12)+IF(O291=F287,11)+IF(O291=F288,10)+IF(O291=F289,9)+IF(O291=F290,8)+IF(O291=F291,7)+IF(O291=F292,6)+IF(O291=F293,5)+IF(O291=F294,4)+IF(O291=F295,3)+IF(O291=F296,2)+IF(O291=F297,1)</f>
        <v>0</v>
      </c>
      <c r="R291" s="2"/>
      <c r="S291" s="136"/>
      <c r="T291" s="136"/>
      <c r="U291" s="136"/>
      <c r="V291" s="136"/>
      <c r="W291" s="136"/>
      <c r="X291" s="136">
        <f>P291+Q291</f>
        <v>0</v>
      </c>
      <c r="Y291" s="136"/>
      <c r="Z291" s="136"/>
      <c r="AA291" s="136"/>
      <c r="AB291" s="136"/>
      <c r="AC291" s="136"/>
      <c r="AD291" s="136"/>
      <c r="AE291" s="2"/>
      <c r="AF291" s="7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50"/>
      <c r="BR291" s="50"/>
      <c r="BS291" s="50"/>
      <c r="BT291" s="50"/>
      <c r="BU291" s="50"/>
      <c r="BV291" s="50"/>
      <c r="BW291" s="50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"/>
      <c r="CP291" s="6"/>
    </row>
    <row r="292" spans="1:94" ht="20.100000000000001" customHeight="1" x14ac:dyDescent="0.25">
      <c r="A292" s="120" t="s">
        <v>89</v>
      </c>
      <c r="B292" s="40" t="s">
        <v>142</v>
      </c>
      <c r="C292" s="129" t="s">
        <v>239</v>
      </c>
      <c r="D292" s="443" t="s">
        <v>1</v>
      </c>
      <c r="E292" s="437">
        <v>7</v>
      </c>
      <c r="F292" s="438"/>
      <c r="G292" s="441"/>
      <c r="H292" s="440" t="str">
        <f t="shared" si="113"/>
        <v xml:space="preserve"> </v>
      </c>
      <c r="I292" s="440" t="str">
        <f t="shared" si="114"/>
        <v/>
      </c>
      <c r="J292" s="440" t="str">
        <f t="shared" si="115"/>
        <v/>
      </c>
      <c r="K292" s="437" t="str">
        <f t="shared" si="116"/>
        <v/>
      </c>
      <c r="L292" s="437" t="str">
        <f>IF(G292&gt;=CE1137,"AW"," ")</f>
        <v xml:space="preserve"> </v>
      </c>
      <c r="M292" s="85"/>
      <c r="N292" s="40" t="str">
        <f t="shared" si="112"/>
        <v>M</v>
      </c>
      <c r="O292" s="40" t="str">
        <f t="shared" si="112"/>
        <v>MM</v>
      </c>
      <c r="P292" s="161">
        <f>IF(N292=F286,12)+IF(N292=F287,11)+IF(N292=F288,10)+IF(N292=F289,9)+IF(N292=F290,8)+IF(N292=F291,7)+IF(N292=F292,6)+IF(N292=F293,5)+IF(N292=F294,4)+IF(N292=F295,3)+IF(N292=F296,2)+IF(N292=F297,1)</f>
        <v>0</v>
      </c>
      <c r="Q292" s="161">
        <f>IF(O292=F286,12)+IF(O292=F287,11)+IF(O292=F288,10)+IF(O292=F289,9)+IF(O292=F290,8)+IF(O292=F291,7)+IF(O292=F292,6)+IF(O292=F293,5)+IF(O292=F294,4)+IF(O292=F295,3)+IF(O292=F296,2)+IF(O292=F297,1)</f>
        <v>7</v>
      </c>
      <c r="R292" s="2"/>
      <c r="S292" s="136"/>
      <c r="T292" s="136"/>
      <c r="U292" s="136"/>
      <c r="V292" s="136"/>
      <c r="W292" s="136"/>
      <c r="X292" s="136"/>
      <c r="Y292" s="136">
        <f>P292+Q292</f>
        <v>7</v>
      </c>
      <c r="Z292" s="136"/>
      <c r="AA292" s="136"/>
      <c r="AB292" s="136"/>
      <c r="AC292" s="136"/>
      <c r="AD292" s="136"/>
      <c r="AE292" s="2"/>
      <c r="AF292" s="7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50"/>
      <c r="BR292" s="50"/>
      <c r="BS292" s="50"/>
      <c r="BT292" s="50"/>
      <c r="BU292" s="50"/>
      <c r="BV292" s="50"/>
      <c r="BW292" s="50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"/>
      <c r="CP292" s="6"/>
    </row>
    <row r="293" spans="1:94" ht="20.100000000000001" customHeight="1" x14ac:dyDescent="0.25">
      <c r="A293" s="120" t="s">
        <v>89</v>
      </c>
      <c r="B293" s="40" t="s">
        <v>142</v>
      </c>
      <c r="C293" s="129" t="s">
        <v>239</v>
      </c>
      <c r="D293" s="129" t="s">
        <v>1</v>
      </c>
      <c r="E293" s="8">
        <v>8</v>
      </c>
      <c r="F293" s="144"/>
      <c r="G293" s="145"/>
      <c r="H293" s="122" t="str">
        <f t="shared" si="113"/>
        <v xml:space="preserve"> </v>
      </c>
      <c r="I293" s="122" t="str">
        <f t="shared" si="114"/>
        <v/>
      </c>
      <c r="J293" s="122" t="str">
        <f t="shared" si="115"/>
        <v/>
      </c>
      <c r="K293" s="8" t="str">
        <f t="shared" si="116"/>
        <v/>
      </c>
      <c r="L293" s="8" t="str">
        <f>IF(G293&gt;=CE1138,"AW"," ")</f>
        <v xml:space="preserve"> </v>
      </c>
      <c r="M293" s="85"/>
      <c r="N293" s="40" t="str">
        <f t="shared" si="112"/>
        <v>R</v>
      </c>
      <c r="O293" s="40" t="str">
        <f t="shared" si="112"/>
        <v>RR</v>
      </c>
      <c r="P293" s="161">
        <f>IF(N293=F286,12)+IF(N293=F287,11)+IF(N293=F288,10)+IF(N293=F289,9)+IF(N293=F290,8)+IF(N293=F291,7)+IF(N293=F292,6)+IF(N293=F293,5)+IF(N293=F294,4)+IF(N293=F295,3)+IF(N293=F296,2)+IF(N293=F297,1)</f>
        <v>0</v>
      </c>
      <c r="Q293" s="161">
        <f>IF(O293=F286,12)+IF(O293=F287,11)+IF(O293=F288,10)+IF(O293=F289,9)+IF(O293=F290,8)+IF(O293=F291,7)+IF(O293=F292,6)+IF(O293=F293,5)+IF(O293=F294,4)+IF(O293=F295,3)+IF(O293=F296,2)+IF(O293=F297,1)</f>
        <v>10</v>
      </c>
      <c r="R293" s="2"/>
      <c r="S293" s="136"/>
      <c r="T293" s="136"/>
      <c r="U293" s="136"/>
      <c r="V293" s="136"/>
      <c r="W293" s="136"/>
      <c r="X293" s="136"/>
      <c r="Y293" s="136"/>
      <c r="Z293" s="136">
        <f>P293+Q293</f>
        <v>10</v>
      </c>
      <c r="AA293" s="136"/>
      <c r="AB293" s="136"/>
      <c r="AC293" s="136"/>
      <c r="AD293" s="136"/>
      <c r="AE293" s="2"/>
      <c r="AF293" s="7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50"/>
      <c r="BR293" s="50"/>
      <c r="BS293" s="50"/>
      <c r="BT293" s="50"/>
      <c r="BU293" s="50"/>
      <c r="BV293" s="50"/>
      <c r="BW293" s="50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"/>
      <c r="CP293" s="6"/>
    </row>
    <row r="294" spans="1:94" ht="20.100000000000001" customHeight="1" x14ac:dyDescent="0.25">
      <c r="A294" s="120" t="s">
        <v>89</v>
      </c>
      <c r="B294" s="161" t="s">
        <v>142</v>
      </c>
      <c r="C294" s="129" t="s">
        <v>239</v>
      </c>
      <c r="D294" s="129" t="s">
        <v>1</v>
      </c>
      <c r="E294" s="8">
        <v>9</v>
      </c>
      <c r="F294" s="144"/>
      <c r="G294" s="145"/>
      <c r="H294" s="122" t="str">
        <f t="shared" si="113"/>
        <v xml:space="preserve"> </v>
      </c>
      <c r="I294" s="122" t="str">
        <f t="shared" si="114"/>
        <v/>
      </c>
      <c r="J294" s="122" t="str">
        <f t="shared" si="115"/>
        <v/>
      </c>
      <c r="K294" s="8" t="str">
        <f t="shared" si="116"/>
        <v/>
      </c>
      <c r="L294" s="8" t="str">
        <f>IF(G294&gt;=CE1137,"AW"," ")</f>
        <v xml:space="preserve"> </v>
      </c>
      <c r="M294" s="85"/>
      <c r="N294" s="161" t="str">
        <f t="shared" ref="N294:O313" si="118">N280</f>
        <v>W</v>
      </c>
      <c r="O294" s="161" t="str">
        <f t="shared" si="118"/>
        <v>WW</v>
      </c>
      <c r="P294" s="161">
        <f>IF(N294=F286,12)+IF(N294=F287,11)+IF(N294=F288,10)+IF(N294=F289,9)+IF(N294=F290,8)+IF(N294=F291,7)+IF(N294=F292,6)+IF(N294=F293,5)+IF(N294=F294,4)+IF(N294=F295,3)+IF(N294=F296,2)+IF(N294=F297,1)</f>
        <v>0</v>
      </c>
      <c r="Q294" s="161">
        <f>IF(O294=F286,12)+IF(O294=F287,11)+IF(O294=F288,10)+IF(O294=F289,9)+IF(O294=F290,8)+IF(O294=F291,7)+IF(O294=F292,6)+IF(O294=F293,5)+IF(O294=F294,4)+IF(O294=F295,3)+IF(O294=F296,2)+IF(O294=F297,1)</f>
        <v>11</v>
      </c>
      <c r="R294" s="2"/>
      <c r="S294" s="136"/>
      <c r="T294" s="136"/>
      <c r="U294" s="136"/>
      <c r="V294" s="136"/>
      <c r="W294" s="136"/>
      <c r="X294" s="136"/>
      <c r="Y294" s="136"/>
      <c r="Z294" s="136"/>
      <c r="AA294" s="136">
        <f>P294+Q294</f>
        <v>11</v>
      </c>
      <c r="AB294" s="136"/>
      <c r="AC294" s="136"/>
      <c r="AD294" s="136"/>
      <c r="AE294" s="2"/>
      <c r="AF294" s="163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50"/>
      <c r="BR294" s="50"/>
      <c r="BS294" s="50"/>
      <c r="BT294" s="50"/>
      <c r="BU294" s="50"/>
      <c r="BV294" s="50"/>
      <c r="BW294" s="50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"/>
      <c r="CP294" s="6"/>
    </row>
    <row r="295" spans="1:94" ht="20.100000000000001" customHeight="1" x14ac:dyDescent="0.25">
      <c r="A295" s="120" t="s">
        <v>89</v>
      </c>
      <c r="B295" s="161" t="s">
        <v>142</v>
      </c>
      <c r="C295" s="129" t="s">
        <v>239</v>
      </c>
      <c r="D295" s="129" t="s">
        <v>1</v>
      </c>
      <c r="E295" s="8">
        <v>10</v>
      </c>
      <c r="F295" s="144"/>
      <c r="G295" s="145"/>
      <c r="H295" s="122" t="str">
        <f t="shared" si="113"/>
        <v xml:space="preserve"> </v>
      </c>
      <c r="I295" s="122" t="str">
        <f t="shared" si="114"/>
        <v/>
      </c>
      <c r="J295" s="122" t="str">
        <f t="shared" si="115"/>
        <v/>
      </c>
      <c r="K295" s="8" t="str">
        <f t="shared" si="116"/>
        <v/>
      </c>
      <c r="L295" s="8" t="str">
        <f>IF(G295&gt;=CE1138,"AW"," ")</f>
        <v xml:space="preserve"> </v>
      </c>
      <c r="M295" s="85"/>
      <c r="N295" s="366" t="str">
        <f t="shared" si="118"/>
        <v>j</v>
      </c>
      <c r="O295" s="366" t="str">
        <f t="shared" si="118"/>
        <v>jj</v>
      </c>
      <c r="P295" s="366">
        <f>IF(N295=F286,12)+IF(N295=F287,11)+IF(N295=F288,10)+IF(N295=F289,9)+IF(N295=F290,8)+IF(N295=F291,7)+IF(N295=F292,6)+IF(N295=F293,5)+IF(N295=F294,4)+IF(N295=F295,3)+IF(N295=F296,2)+IF(N295=F297,1)</f>
        <v>0</v>
      </c>
      <c r="Q295" s="366">
        <f>IF(O295=F286,12)+IF(O295=F287,11)+IF(O295=F288,10)+IF(O295=F289,9)+IF(O295=F290,8)+IF(O295=F291,7)+IF(O295=F292,6)+IF(O295=F293,5)+IF(O295=F294,4)+IF(O295=F295,3)+IF(O295=F296,2)+IF(O295=F297,1)</f>
        <v>0</v>
      </c>
      <c r="R295" s="2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>
        <f>P295+Q295</f>
        <v>0</v>
      </c>
      <c r="AC295" s="136"/>
      <c r="AD295" s="136"/>
      <c r="AE295" s="2"/>
      <c r="AF295" s="163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50"/>
      <c r="BR295" s="50"/>
      <c r="BS295" s="50"/>
      <c r="BT295" s="50"/>
      <c r="BU295" s="50"/>
      <c r="BV295" s="50"/>
      <c r="BW295" s="50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"/>
      <c r="CP295" s="6"/>
    </row>
    <row r="296" spans="1:94" ht="20.100000000000001" customHeight="1" x14ac:dyDescent="0.25">
      <c r="A296" s="120" t="s">
        <v>89</v>
      </c>
      <c r="B296" s="40" t="s">
        <v>142</v>
      </c>
      <c r="C296" s="129" t="s">
        <v>239</v>
      </c>
      <c r="D296" s="129" t="s">
        <v>1</v>
      </c>
      <c r="E296" s="8">
        <v>11</v>
      </c>
      <c r="F296" s="144"/>
      <c r="G296" s="145"/>
      <c r="H296" s="122" t="str">
        <f t="shared" si="113"/>
        <v xml:space="preserve"> </v>
      </c>
      <c r="I296" s="122" t="str">
        <f t="shared" si="114"/>
        <v/>
      </c>
      <c r="J296" s="122" t="str">
        <f t="shared" si="115"/>
        <v/>
      </c>
      <c r="K296" s="8" t="str">
        <f t="shared" si="116"/>
        <v/>
      </c>
      <c r="L296" s="8" t="str">
        <f>IF(G296&gt;=CE1139,"AW"," ")</f>
        <v xml:space="preserve"> </v>
      </c>
      <c r="M296" s="85"/>
      <c r="N296" s="366" t="str">
        <f t="shared" si="118"/>
        <v>p</v>
      </c>
      <c r="O296" s="366" t="str">
        <f t="shared" si="118"/>
        <v>pp</v>
      </c>
      <c r="P296" s="366">
        <f>IF(N296=F286,12)+IF(N296=F287,11)+IF(N296=F288,10)+IF(N296=F289,9)+IF(N296=F290,8)+IF(N296=F291,7)+IF(N296=F292,6)+IF(N296=F293,5)+IF(N296=F294,4)+IF(N296=F295,3)+IF(N296=F296,2)+IF(N296=F297,1)</f>
        <v>0</v>
      </c>
      <c r="Q296" s="366">
        <f>IF(O296=F286,12)+IF(O296=F287,11)+IF(O296=F288,10)+IF(O296=F289,9)+IF(O296=F290,8)+IF(O296=F291,7)+IF(O296=F292,6)+IF(O296=F293,5)+IF(O296=F294,4)+IF(O296=F295,3)+IF(O296=F296,2)+IF(O296=F297,1)</f>
        <v>0</v>
      </c>
      <c r="R296" s="2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>
        <f>P296+Q296</f>
        <v>0</v>
      </c>
      <c r="AD296" s="136"/>
      <c r="AE296" s="2"/>
      <c r="AF296" s="7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50"/>
      <c r="BR296" s="50"/>
      <c r="BS296" s="50"/>
      <c r="BT296" s="50"/>
      <c r="BU296" s="50"/>
      <c r="BV296" s="50"/>
      <c r="BW296" s="50"/>
      <c r="BX296" s="61"/>
      <c r="BY296" s="61"/>
      <c r="BZ296" s="61"/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"/>
      <c r="CP296" s="6"/>
    </row>
    <row r="297" spans="1:94" ht="20.100000000000001" customHeight="1" x14ac:dyDescent="0.25">
      <c r="A297" s="120" t="s">
        <v>89</v>
      </c>
      <c r="B297" s="40" t="s">
        <v>142</v>
      </c>
      <c r="C297" s="129" t="s">
        <v>239</v>
      </c>
      <c r="D297" s="129" t="s">
        <v>1</v>
      </c>
      <c r="E297" s="8">
        <v>12</v>
      </c>
      <c r="F297" s="144"/>
      <c r="G297" s="145"/>
      <c r="H297" s="122" t="str">
        <f t="shared" si="113"/>
        <v xml:space="preserve"> </v>
      </c>
      <c r="I297" s="122" t="str">
        <f t="shared" si="114"/>
        <v/>
      </c>
      <c r="J297" s="122" t="str">
        <f t="shared" si="115"/>
        <v/>
      </c>
      <c r="K297" s="8" t="str">
        <f t="shared" si="116"/>
        <v/>
      </c>
      <c r="L297" s="8" t="str">
        <f>IF(G297&gt;=CE1140,"AW"," ")</f>
        <v xml:space="preserve"> </v>
      </c>
      <c r="M297" s="85"/>
      <c r="N297" s="366" t="str">
        <f t="shared" si="118"/>
        <v>z</v>
      </c>
      <c r="O297" s="366" t="str">
        <f t="shared" si="118"/>
        <v>zz</v>
      </c>
      <c r="P297" s="366">
        <f>IF(N297=F286,12)+IF(N297=F287,11)+IF(N297=F288,10)+IF(N297=F289,9)+IF(N297=F290,8)+IF(N297=F291,7)+IF(N297=F292,6)+IF(N297=F293,5)+IF(N297=F294,4)+IF(N297=F295,3)+IF(N297=F296,2)+IF(N297=F297,1)</f>
        <v>0</v>
      </c>
      <c r="Q297" s="366">
        <f>IF(O297=F286,12)+IF(O297=F287,11)+IF(O297=F288,10)+IF(O297=F289,9)+IF(O297=F290,8)+IF(O297=F291,7)+IF(O297=F292,6)+IF(O297=F293,5)+IF(O297=F294,4)+IF(O297=F295,3)+IF(O297=F296,2)+IF(O297=F297,1)</f>
        <v>0</v>
      </c>
      <c r="R297" s="2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>
        <f>P297+Q297</f>
        <v>0</v>
      </c>
      <c r="AE297" s="2"/>
      <c r="AF297" s="7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50"/>
      <c r="BR297" s="50"/>
      <c r="BS297" s="50"/>
      <c r="BT297" s="50"/>
      <c r="BU297" s="50"/>
      <c r="BV297" s="50"/>
      <c r="BW297" s="50"/>
      <c r="BX297" s="61"/>
      <c r="BY297" s="61"/>
      <c r="BZ297" s="61"/>
      <c r="CA297" s="61"/>
      <c r="CB297" s="61"/>
      <c r="CC297" s="61"/>
      <c r="CD297" s="61"/>
      <c r="CE297" s="61"/>
      <c r="CF297" s="61"/>
      <c r="CG297" s="61"/>
      <c r="CH297" s="61"/>
      <c r="CI297" s="61"/>
      <c r="CJ297" s="61"/>
      <c r="CK297" s="61"/>
      <c r="CL297" s="61"/>
      <c r="CM297" s="61"/>
      <c r="CN297" s="61"/>
      <c r="CO297" s="6"/>
      <c r="CP297" s="6"/>
    </row>
    <row r="298" spans="1:94" ht="20.100000000000001" customHeight="1" x14ac:dyDescent="0.25">
      <c r="A298" s="120" t="s">
        <v>89</v>
      </c>
      <c r="B298" s="40" t="s">
        <v>142</v>
      </c>
      <c r="C298" s="129"/>
      <c r="D298" s="129"/>
      <c r="E298" s="473" t="s">
        <v>36</v>
      </c>
      <c r="F298" s="473"/>
      <c r="G298" s="473"/>
      <c r="H298" s="473"/>
      <c r="I298" s="473"/>
      <c r="J298" s="473"/>
      <c r="K298" s="473"/>
      <c r="L298" s="473"/>
      <c r="M298" s="85"/>
      <c r="N298" s="40" t="str">
        <f t="shared" si="118"/>
        <v>,</v>
      </c>
      <c r="O298" s="40" t="str">
        <f t="shared" si="118"/>
        <v>,</v>
      </c>
      <c r="P298" s="40"/>
      <c r="Q298" s="40"/>
      <c r="R298" s="2"/>
      <c r="S298" s="139">
        <f>SUM(S6:S297)</f>
        <v>82</v>
      </c>
      <c r="T298" s="139">
        <f t="shared" ref="T298:AD298" si="119">SUM(T6:T297)</f>
        <v>149</v>
      </c>
      <c r="U298" s="139">
        <f t="shared" si="119"/>
        <v>171</v>
      </c>
      <c r="V298" s="139">
        <f t="shared" si="119"/>
        <v>205</v>
      </c>
      <c r="W298" s="139">
        <f t="shared" si="119"/>
        <v>82</v>
      </c>
      <c r="X298" s="139">
        <f t="shared" si="119"/>
        <v>107.5</v>
      </c>
      <c r="Y298" s="139">
        <f t="shared" si="119"/>
        <v>129.5</v>
      </c>
      <c r="Z298" s="139">
        <f t="shared" si="119"/>
        <v>178</v>
      </c>
      <c r="AA298" s="139">
        <f t="shared" si="119"/>
        <v>178</v>
      </c>
      <c r="AB298" s="139">
        <f t="shared" si="119"/>
        <v>0</v>
      </c>
      <c r="AC298" s="139">
        <f t="shared" si="119"/>
        <v>0</v>
      </c>
      <c r="AD298" s="139">
        <f t="shared" si="119"/>
        <v>0</v>
      </c>
      <c r="AE298" s="2"/>
      <c r="AF298" s="7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50"/>
      <c r="BR298" s="50"/>
      <c r="BS298" s="50"/>
      <c r="BT298" s="50"/>
      <c r="BU298" s="50"/>
      <c r="BV298" s="50"/>
      <c r="BW298" s="50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61"/>
      <c r="CI298" s="61"/>
      <c r="CJ298" s="61"/>
      <c r="CK298" s="61"/>
      <c r="CL298" s="61"/>
      <c r="CM298" s="61"/>
      <c r="CN298" s="61"/>
      <c r="CO298" s="6"/>
      <c r="CP298" s="6"/>
    </row>
    <row r="299" spans="1:94" ht="20.100000000000001" customHeight="1" x14ac:dyDescent="0.25">
      <c r="A299" s="117" t="s">
        <v>90</v>
      </c>
      <c r="B299" s="129" t="s">
        <v>142</v>
      </c>
      <c r="C299" s="129">
        <v>100</v>
      </c>
      <c r="D299" s="418" t="s">
        <v>0</v>
      </c>
      <c r="E299" s="474" t="s">
        <v>189</v>
      </c>
      <c r="F299" s="474"/>
      <c r="G299" s="474"/>
      <c r="H299" s="474"/>
      <c r="I299" s="442" t="s">
        <v>92</v>
      </c>
      <c r="J299" s="442"/>
      <c r="K299" s="475">
        <f>'MATCH DETAILS'!K15</f>
        <v>11.3</v>
      </c>
      <c r="L299" s="475"/>
      <c r="M299" s="127"/>
      <c r="N299" s="40" t="str">
        <f t="shared" si="118"/>
        <v>,</v>
      </c>
      <c r="O299" s="40" t="str">
        <f t="shared" si="118"/>
        <v>,</v>
      </c>
      <c r="P299" s="40"/>
      <c r="Q299" s="40"/>
      <c r="R299" s="2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1:94" ht="20.100000000000001" customHeight="1" x14ac:dyDescent="0.25">
      <c r="A300" s="117" t="s">
        <v>90</v>
      </c>
      <c r="B300" s="129" t="s">
        <v>142</v>
      </c>
      <c r="C300" s="129">
        <v>100</v>
      </c>
      <c r="D300" s="418" t="s">
        <v>0</v>
      </c>
      <c r="E300" s="437" t="s">
        <v>851</v>
      </c>
      <c r="F300" s="438" t="s">
        <v>111</v>
      </c>
      <c r="G300" s="439">
        <v>12.1</v>
      </c>
      <c r="H300" s="440" t="str">
        <f t="shared" ref="H300:H311" si="120">IF(F300=0," ",VLOOKUP(F300,$AG$1166:$AI$1190,3,FALSE))</f>
        <v>Nikhil Chander</v>
      </c>
      <c r="I300" s="440" t="str">
        <f t="shared" ref="I300:I311" si="121">IF(F300=0,"",VLOOKUP(F300,$BE$1166:$BG$1189,3,FALSE))</f>
        <v>Hillingdon A.C.</v>
      </c>
      <c r="J300" s="440" t="str">
        <f t="shared" ref="J300:J311" si="122">IF(F300=0,"",VLOOKUP(F300,$BB$1114:$BE$1137,4,FALSE))</f>
        <v>HJAC</v>
      </c>
      <c r="K300" s="437" t="str">
        <f t="shared" ref="K300:K311" si="123">IF(G300="","",IF($DC$1169="F"," ",IF($DC$1169="T",IF(G300&lt;=$CS$1169,"G1",IF(G300&lt;=$CV$1169,"G2",IF(G300&lt;=$CY$1169,"G3",IF(G300&lt;=$DB$1169,"G4","")))))))</f>
        <v>G3</v>
      </c>
      <c r="L300" s="437" t="str">
        <f t="shared" ref="L300:L307" si="124">IF(G300&lt;=BR1167,"AW"," ")</f>
        <v>AW</v>
      </c>
      <c r="M300" s="2"/>
      <c r="N300" s="40" t="str">
        <f t="shared" si="118"/>
        <v>A</v>
      </c>
      <c r="O300" s="40" t="str">
        <f t="shared" si="118"/>
        <v>AA</v>
      </c>
      <c r="P300" s="161">
        <f>IF(N300=F300,12)+IF(N300=F301,11)+IF(N300=F302,10)+IF(N300=F303,9)+IF(N300=F304,8)+IF(N300=F305,7)+IF(N300=F306,6)+IF(N300=F307,5)+IF(N300=F308,4)+IF(N300=F309,3)+IF(N300=F310,2)+IF(N300=F311,1)</f>
        <v>7</v>
      </c>
      <c r="Q300" s="161">
        <f>IF(O300=F300,12)+IF(O300=F301,11)+IF(O300=F302,10)+IF(O300=F303,9)+IF(O300=F304,8)+IF(O300=F305,7)+IF(O300=F306,6)+IF(O300=F307,5)+IF(O300=F308,4)+IF(O300=F309,3)+IF(O300=F310,2)+IF(O300=F311,1)</f>
        <v>0</v>
      </c>
      <c r="R300" s="2"/>
      <c r="S300" s="136">
        <f>P300+Q300</f>
        <v>7</v>
      </c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5"/>
      <c r="AF300" s="20"/>
      <c r="AI300" s="4"/>
      <c r="AL300" s="4"/>
      <c r="AO300" s="4"/>
      <c r="AR300" s="4"/>
      <c r="AU300" s="4"/>
      <c r="AV300" s="4"/>
      <c r="AW300" s="4"/>
      <c r="AX300" s="4"/>
      <c r="AY300" s="4"/>
      <c r="AZ300" s="4"/>
      <c r="BA300" s="4"/>
      <c r="BD300" s="4"/>
      <c r="BG300" s="4"/>
    </row>
    <row r="301" spans="1:94" ht="20.100000000000001" customHeight="1" x14ac:dyDescent="0.25">
      <c r="A301" s="117" t="s">
        <v>90</v>
      </c>
      <c r="B301" s="129" t="s">
        <v>142</v>
      </c>
      <c r="C301" s="129">
        <v>100</v>
      </c>
      <c r="D301" s="418" t="s">
        <v>0</v>
      </c>
      <c r="E301" s="437" t="s">
        <v>851</v>
      </c>
      <c r="F301" s="438" t="s">
        <v>143</v>
      </c>
      <c r="G301" s="439">
        <v>12.1</v>
      </c>
      <c r="H301" s="440" t="str">
        <f t="shared" si="120"/>
        <v>Gabriel Isaacs</v>
      </c>
      <c r="I301" s="440" t="str">
        <f t="shared" si="121"/>
        <v>Reading A.C.</v>
      </c>
      <c r="J301" s="440" t="str">
        <f t="shared" si="122"/>
        <v>RAC</v>
      </c>
      <c r="K301" s="437" t="str">
        <f t="shared" si="123"/>
        <v>G3</v>
      </c>
      <c r="L301" s="437" t="str">
        <f t="shared" si="124"/>
        <v>AW</v>
      </c>
      <c r="M301" s="2"/>
      <c r="N301" s="40" t="str">
        <f t="shared" si="118"/>
        <v>S</v>
      </c>
      <c r="O301" s="40" t="str">
        <f t="shared" si="118"/>
        <v>SS</v>
      </c>
      <c r="P301" s="161">
        <f>IF(N301=F300,12)+IF(N301=F301,11)+IF(N301=F302,10)+IF(N301=F303,9)+IF(N301=F304,8)+IF(N301=F305,7)+IF(N301=F306,6)+IF(N301=F307,5)+IF(N301=F308,4)+IF(N301=F309,3)+IF(N301=F310,2)+IF(N301=F311,1)</f>
        <v>8</v>
      </c>
      <c r="Q301" s="161">
        <f>IF(O301=F300,12)+IF(O301=F301,11)+IF(O301=F302,10)+IF(O301=F303,9)+IF(O301=F304,8)+IF(O301=F305,7)+IF(O301=F306,6)+IF(O301=F307,5)+IF(O301=F308,4)+IF(O301=F309,3)+IF(O301=F310,2)+IF(O301=F311,1)</f>
        <v>0</v>
      </c>
      <c r="R301" s="2"/>
      <c r="S301" s="136"/>
      <c r="T301" s="136">
        <f>P301+Q301</f>
        <v>8</v>
      </c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2"/>
    </row>
    <row r="302" spans="1:94" ht="20.100000000000001" customHeight="1" x14ac:dyDescent="0.25">
      <c r="A302" s="117" t="s">
        <v>90</v>
      </c>
      <c r="B302" s="129" t="s">
        <v>142</v>
      </c>
      <c r="C302" s="129">
        <v>100</v>
      </c>
      <c r="D302" s="418" t="s">
        <v>0</v>
      </c>
      <c r="E302" s="437">
        <v>3</v>
      </c>
      <c r="F302" s="438" t="s">
        <v>142</v>
      </c>
      <c r="G302" s="439">
        <v>12.2</v>
      </c>
      <c r="H302" s="440" t="str">
        <f t="shared" si="120"/>
        <v>Adam Ulhaq</v>
      </c>
      <c r="I302" s="440" t="str">
        <f t="shared" si="121"/>
        <v>Maidenhead A.C.</v>
      </c>
      <c r="J302" s="440" t="str">
        <f t="shared" si="122"/>
        <v>MAC</v>
      </c>
      <c r="K302" s="437" t="str">
        <f t="shared" si="123"/>
        <v>G4</v>
      </c>
      <c r="L302" s="437" t="str">
        <f t="shared" si="124"/>
        <v>AW</v>
      </c>
      <c r="M302" s="2"/>
      <c r="N302" s="40" t="str">
        <f t="shared" si="118"/>
        <v>B</v>
      </c>
      <c r="O302" s="40" t="str">
        <f t="shared" si="118"/>
        <v>BB</v>
      </c>
      <c r="P302" s="161">
        <f>IF(N302=F300,12)+IF(N302=F301,11)+IF(N302=F302,10)+IF(N302=F303,9)+IF(N302=F304,8)+IF(N302=F305,7)+IF(N302=F306,6)+IF(N302=F307,5)+IF(N302=F308,4)+IF(N302=F309,3)+IF(N302=F310,2)+IF(N302=F311,1)</f>
        <v>6</v>
      </c>
      <c r="Q302" s="161">
        <f>IF(O302=F300,12)+IF(O302=F301,11)+IF(O302=F302,10)+IF(O302=F303,9)+IF(O302=F304,8)+IF(O302=F305,7)+IF(O302=F306,6)+IF(O302=F307,5)+IF(O302=F308,4)+IF(O302=F309,3)+IF(O302=F310,2)+IF(O302=F311,1)</f>
        <v>0</v>
      </c>
      <c r="R302" s="2"/>
      <c r="S302" s="136"/>
      <c r="T302" s="136"/>
      <c r="U302" s="136">
        <f>P302+Q302</f>
        <v>6</v>
      </c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2"/>
    </row>
    <row r="303" spans="1:94" ht="20.100000000000001" customHeight="1" x14ac:dyDescent="0.25">
      <c r="A303" s="117" t="s">
        <v>90</v>
      </c>
      <c r="B303" s="129" t="s">
        <v>142</v>
      </c>
      <c r="C303" s="129">
        <v>100</v>
      </c>
      <c r="D303" s="418" t="s">
        <v>0</v>
      </c>
      <c r="E303" s="437">
        <v>4</v>
      </c>
      <c r="F303" s="438" t="s">
        <v>84</v>
      </c>
      <c r="G303" s="439">
        <v>12.4</v>
      </c>
      <c r="H303" s="440" t="str">
        <f t="shared" si="120"/>
        <v>James Badham</v>
      </c>
      <c r="I303" s="440" t="str">
        <f t="shared" si="121"/>
        <v>Windsor, Slough, Eton and Hounslow A.C.</v>
      </c>
      <c r="J303" s="440" t="str">
        <f t="shared" si="122"/>
        <v>WSEH</v>
      </c>
      <c r="K303" s="437" t="str">
        <f t="shared" si="123"/>
        <v>G4</v>
      </c>
      <c r="L303" s="437" t="str">
        <f t="shared" si="124"/>
        <v>AW</v>
      </c>
      <c r="M303" s="2"/>
      <c r="N303" s="40" t="str">
        <f t="shared" si="118"/>
        <v>C</v>
      </c>
      <c r="O303" s="40" t="str">
        <f t="shared" si="118"/>
        <v>CC</v>
      </c>
      <c r="P303" s="161">
        <f>IF(N303=F300,12)+IF(N303=F301,11)+IF(N303=F302,10)+IF(N303=F303,9)+IF(N303=F304,8)+IF(N303=F305,7)+IF(N303=F306,6)+IF(N303=F307,5)+IF(N303=F308,4)+IF(N303=F309,3)+IF(N303=F310,2)+IF(N303=F311,1)</f>
        <v>5</v>
      </c>
      <c r="Q303" s="161">
        <f>IF(O303=F300,12)+IF(O303=F301,11)+IF(O303=F302,10)+IF(O303=F303,9)+IF(O303=F304,8)+IF(O303=F305,7)+IF(O303=F306,6)+IF(O303=F307,5)+IF(O303=F308,4)+IF(O303=F309,3)+IF(O303=F310,2)+IF(O303=F311,1)</f>
        <v>0</v>
      </c>
      <c r="R303" s="2"/>
      <c r="S303" s="136"/>
      <c r="T303" s="136"/>
      <c r="U303" s="136"/>
      <c r="V303" s="136">
        <f>P303+Q303</f>
        <v>5</v>
      </c>
      <c r="W303" s="136"/>
      <c r="X303" s="136"/>
      <c r="Y303" s="136"/>
      <c r="Z303" s="136"/>
      <c r="AA303" s="136"/>
      <c r="AB303" s="136"/>
      <c r="AC303" s="136"/>
      <c r="AD303" s="136"/>
      <c r="AE303" s="2"/>
    </row>
    <row r="304" spans="1:94" ht="20.100000000000001" customHeight="1" x14ac:dyDescent="0.25">
      <c r="A304" s="117" t="s">
        <v>90</v>
      </c>
      <c r="B304" s="129" t="s">
        <v>142</v>
      </c>
      <c r="C304" s="129">
        <v>100</v>
      </c>
      <c r="D304" s="418" t="s">
        <v>0</v>
      </c>
      <c r="E304" s="437">
        <v>5</v>
      </c>
      <c r="F304" s="438" t="s">
        <v>140</v>
      </c>
      <c r="G304" s="439">
        <v>12.4</v>
      </c>
      <c r="H304" s="440" t="str">
        <f t="shared" si="120"/>
        <v>Pravansh Kanumolu</v>
      </c>
      <c r="I304" s="440" t="str">
        <f t="shared" si="121"/>
        <v>Basingstoke and Mid Hants A.C.</v>
      </c>
      <c r="J304" s="440" t="str">
        <f t="shared" si="122"/>
        <v>BMH</v>
      </c>
      <c r="K304" s="437" t="str">
        <f t="shared" si="123"/>
        <v>G4</v>
      </c>
      <c r="L304" s="437" t="str">
        <f t="shared" si="124"/>
        <v>AW</v>
      </c>
      <c r="M304" s="2"/>
      <c r="N304" s="40" t="str">
        <f t="shared" si="118"/>
        <v>G</v>
      </c>
      <c r="O304" s="40" t="str">
        <f t="shared" si="118"/>
        <v>GG</v>
      </c>
      <c r="P304" s="161">
        <f>IF(N304=F300,12)+IF(N304=F301,11)+IF(N304=F302,10)+IF(N304=F303,9)+IF(N304=F304,8)+IF(N304=F305,7)+IF(N304=F306,6)+IF(N304=F307,5)+IF(N304=F308,4)+IF(N304=F309,3)+IF(N304=F310,2)+IF(N304=F311,1)</f>
        <v>4</v>
      </c>
      <c r="Q304" s="161">
        <f>IF(O304=F300,12)+IF(O304=F301,11)+IF(O304=F302,10)+IF(O304=F303,9)+IF(O304=F304,8)+IF(O304=F305,7)+IF(O304=F306,6)+IF(O304=F307,5)+IF(O304=F308,4)+IF(O304=F309,3)+IF(O304=F310,2)+IF(O304=F311,1)</f>
        <v>0</v>
      </c>
      <c r="R304" s="2"/>
      <c r="S304" s="136"/>
      <c r="T304" s="136"/>
      <c r="U304" s="136"/>
      <c r="V304" s="136"/>
      <c r="W304" s="136">
        <f>P304+Q304</f>
        <v>4</v>
      </c>
      <c r="X304" s="136"/>
      <c r="Y304" s="136"/>
      <c r="Z304" s="136"/>
      <c r="AA304" s="136"/>
      <c r="AB304" s="136"/>
      <c r="AC304" s="136"/>
      <c r="AD304" s="136"/>
      <c r="AE304" s="2"/>
    </row>
    <row r="305" spans="1:34" ht="20.100000000000001" customHeight="1" x14ac:dyDescent="0.25">
      <c r="A305" s="117" t="s">
        <v>90</v>
      </c>
      <c r="B305" s="129" t="s">
        <v>142</v>
      </c>
      <c r="C305" s="129">
        <v>100</v>
      </c>
      <c r="D305" s="418" t="s">
        <v>0</v>
      </c>
      <c r="E305" s="437">
        <v>6</v>
      </c>
      <c r="F305" s="438" t="s">
        <v>0</v>
      </c>
      <c r="G305" s="439">
        <v>12.6</v>
      </c>
      <c r="H305" s="440" t="str">
        <f t="shared" si="120"/>
        <v>Sean Over</v>
      </c>
      <c r="I305" s="440" t="str">
        <f t="shared" si="121"/>
        <v>Aldershot, Farnham and District A.C.</v>
      </c>
      <c r="J305" s="440" t="str">
        <f t="shared" si="122"/>
        <v>AFD</v>
      </c>
      <c r="K305" s="437" t="str">
        <f t="shared" si="123"/>
        <v/>
      </c>
      <c r="L305" s="437" t="str">
        <f t="shared" si="124"/>
        <v>AW</v>
      </c>
      <c r="M305" s="2"/>
      <c r="N305" s="40" t="str">
        <f t="shared" si="118"/>
        <v>H</v>
      </c>
      <c r="O305" s="40" t="str">
        <f t="shared" si="118"/>
        <v>HH</v>
      </c>
      <c r="P305" s="161">
        <v>11.5</v>
      </c>
      <c r="Q305" s="161">
        <f>IF(O305=F300,12)+IF(O305=F301,11)+IF(O305=F302,10)+IF(O305=F303,9)+IF(O305=F304,8)+IF(O305=F305,7)+IF(O305=F306,6)+IF(O305=F307,5)+IF(O305=F308,4)+IF(O305=F309,3)+IF(O305=F310,2)+IF(O305=F311,1)</f>
        <v>0</v>
      </c>
      <c r="R305" s="2"/>
      <c r="S305" s="136"/>
      <c r="T305" s="136"/>
      <c r="U305" s="136"/>
      <c r="V305" s="136"/>
      <c r="W305" s="136"/>
      <c r="X305" s="136">
        <f>P305+Q305</f>
        <v>11.5</v>
      </c>
      <c r="Y305" s="136"/>
      <c r="Z305" s="136"/>
      <c r="AA305" s="136"/>
      <c r="AB305" s="136"/>
      <c r="AC305" s="136"/>
      <c r="AD305" s="136"/>
      <c r="AE305" s="2"/>
    </row>
    <row r="306" spans="1:34" ht="20.100000000000001" customHeight="1" x14ac:dyDescent="0.25">
      <c r="A306" s="117" t="s">
        <v>90</v>
      </c>
      <c r="B306" s="129" t="s">
        <v>142</v>
      </c>
      <c r="C306" s="129">
        <v>100</v>
      </c>
      <c r="D306" s="418" t="s">
        <v>0</v>
      </c>
      <c r="E306" s="437">
        <v>7</v>
      </c>
      <c r="F306" s="438" t="s">
        <v>1</v>
      </c>
      <c r="G306" s="439">
        <v>12.9</v>
      </c>
      <c r="H306" s="440" t="str">
        <f t="shared" si="120"/>
        <v>Sam Green</v>
      </c>
      <c r="I306" s="440" t="str">
        <f t="shared" si="121"/>
        <v>Bracknell A.C.</v>
      </c>
      <c r="J306" s="440" t="str">
        <f t="shared" si="122"/>
        <v>BAC</v>
      </c>
      <c r="K306" s="437" t="str">
        <f t="shared" si="123"/>
        <v/>
      </c>
      <c r="L306" s="437" t="str">
        <f t="shared" si="124"/>
        <v xml:space="preserve"> </v>
      </c>
      <c r="M306" s="2"/>
      <c r="N306" s="40" t="str">
        <f t="shared" si="118"/>
        <v>M</v>
      </c>
      <c r="O306" s="40" t="str">
        <f t="shared" si="118"/>
        <v>MM</v>
      </c>
      <c r="P306" s="161">
        <f>IF(N306=F300,12)+IF(N306=F301,11)+IF(N306=F302,10)+IF(N306=F303,9)+IF(N306=F304,8)+IF(N306=F305,7)+IF(N306=F306,6)+IF(N306=F307,5)+IF(N306=F308,4)+IF(N306=F309,3)+IF(N306=F310,2)+IF(N306=F311,1)</f>
        <v>10</v>
      </c>
      <c r="Q306" s="161">
        <f>IF(O306=F300,12)+IF(O306=F301,11)+IF(O306=F302,10)+IF(O306=F303,9)+IF(O306=F304,8)+IF(O306=F305,7)+IF(O306=F306,6)+IF(O306=F307,5)+IF(O306=F308,4)+IF(O306=F309,3)+IF(O306=F310,2)+IF(O306=F311,1)</f>
        <v>0</v>
      </c>
      <c r="R306" s="2"/>
      <c r="S306" s="136"/>
      <c r="T306" s="136"/>
      <c r="U306" s="136"/>
      <c r="V306" s="136"/>
      <c r="W306" s="136"/>
      <c r="X306" s="136"/>
      <c r="Y306" s="136">
        <f>P306+Q306</f>
        <v>10</v>
      </c>
      <c r="Z306" s="136"/>
      <c r="AA306" s="136"/>
      <c r="AB306" s="136"/>
      <c r="AC306" s="136"/>
      <c r="AD306" s="136"/>
      <c r="AE306" s="2"/>
    </row>
    <row r="307" spans="1:34" ht="20.100000000000001" customHeight="1" x14ac:dyDescent="0.25">
      <c r="A307" s="117" t="s">
        <v>90</v>
      </c>
      <c r="B307" s="129" t="s">
        <v>142</v>
      </c>
      <c r="C307" s="129">
        <v>100</v>
      </c>
      <c r="D307" s="418" t="s">
        <v>0</v>
      </c>
      <c r="E307" s="437">
        <v>8</v>
      </c>
      <c r="F307" s="438" t="s">
        <v>110</v>
      </c>
      <c r="G307" s="439">
        <v>13</v>
      </c>
      <c r="H307" s="440" t="str">
        <f t="shared" si="120"/>
        <v>Jake Etherington</v>
      </c>
      <c r="I307" s="440" t="str">
        <f t="shared" si="121"/>
        <v>Camberley and District A.C.</v>
      </c>
      <c r="J307" s="440" t="str">
        <f t="shared" si="122"/>
        <v>CDAC</v>
      </c>
      <c r="K307" s="437" t="str">
        <f t="shared" si="123"/>
        <v/>
      </c>
      <c r="L307" s="437" t="str">
        <f t="shared" si="124"/>
        <v xml:space="preserve"> </v>
      </c>
      <c r="M307" s="2"/>
      <c r="N307" s="40" t="str">
        <f t="shared" si="118"/>
        <v>R</v>
      </c>
      <c r="O307" s="40" t="str">
        <f t="shared" si="118"/>
        <v>RR</v>
      </c>
      <c r="P307" s="161">
        <v>11.5</v>
      </c>
      <c r="Q307" s="161">
        <f>IF(O307=F300,12)+IF(O307=F301,11)+IF(O307=F302,10)+IF(O307=F303,9)+IF(O307=F304,8)+IF(O307=F305,7)+IF(O307=F306,6)+IF(O307=F307,5)+IF(O307=F308,4)+IF(O307=F309,3)+IF(O307=F310,2)+IF(O307=F311,1)</f>
        <v>0</v>
      </c>
      <c r="R307" s="2"/>
      <c r="S307" s="136"/>
      <c r="T307" s="136"/>
      <c r="U307" s="136"/>
      <c r="V307" s="136"/>
      <c r="W307" s="136"/>
      <c r="X307" s="136"/>
      <c r="Y307" s="136"/>
      <c r="Z307" s="136">
        <f>P307+Q307</f>
        <v>11.5</v>
      </c>
      <c r="AA307" s="136"/>
      <c r="AB307" s="136"/>
      <c r="AC307" s="136"/>
      <c r="AD307" s="136"/>
      <c r="AE307" s="2"/>
    </row>
    <row r="308" spans="1:34" ht="20.100000000000001" customHeight="1" x14ac:dyDescent="0.25">
      <c r="A308" s="117" t="s">
        <v>90</v>
      </c>
      <c r="B308" s="129" t="s">
        <v>142</v>
      </c>
      <c r="C308" s="129">
        <v>100</v>
      </c>
      <c r="D308" s="418" t="s">
        <v>0</v>
      </c>
      <c r="E308" s="437">
        <v>9</v>
      </c>
      <c r="F308" s="438" t="s">
        <v>55</v>
      </c>
      <c r="G308" s="439">
        <v>13.7</v>
      </c>
      <c r="H308" s="440" t="str">
        <f t="shared" si="120"/>
        <v>Samuel Sherlock</v>
      </c>
      <c r="I308" s="440" t="str">
        <f t="shared" si="121"/>
        <v>Guildford and Godalming A.C.</v>
      </c>
      <c r="J308" s="440" t="str">
        <f t="shared" si="122"/>
        <v>GGAC</v>
      </c>
      <c r="K308" s="437" t="str">
        <f t="shared" si="123"/>
        <v/>
      </c>
      <c r="L308" s="437" t="str">
        <f>IF(G308&lt;=BR1173,"AW"," ")</f>
        <v xml:space="preserve"> </v>
      </c>
      <c r="M308" s="2"/>
      <c r="N308" s="161" t="str">
        <f t="shared" si="118"/>
        <v>W</v>
      </c>
      <c r="O308" s="161" t="str">
        <f t="shared" si="118"/>
        <v>WW</v>
      </c>
      <c r="P308" s="161">
        <f>IF(N308=F300,12)+IF(N308=F301,11)+IF(N308=F302,10)+IF(N308=F303,9)+IF(N308=F304,8)+IF(N308=F305,7)+IF(N308=F306,6)+IF(N308=F307,5)+IF(N308=F308,4)+IF(N308=F309,3)+IF(N308=F310,2)+IF(N308=F311,1)</f>
        <v>9</v>
      </c>
      <c r="Q308" s="161">
        <f>IF(O308=F300,12)+IF(O308=F301,11)+IF(O308=F302,10)+IF(O308=F303,9)+IF(O308=F304,8)+IF(O308=F305,7)+IF(O308=F306,6)+IF(O308=F307,5)+IF(O308=F308,4)+IF(O308=F309,3)+IF(O308=F310,2)+IF(O308=F311,1)</f>
        <v>0</v>
      </c>
      <c r="R308" s="2"/>
      <c r="S308" s="136"/>
      <c r="T308" s="136"/>
      <c r="U308" s="136"/>
      <c r="V308" s="136"/>
      <c r="W308" s="136"/>
      <c r="X308" s="136"/>
      <c r="Y308" s="136"/>
      <c r="Z308" s="136"/>
      <c r="AA308" s="136">
        <f>P308+Q308</f>
        <v>9</v>
      </c>
      <c r="AB308" s="136"/>
      <c r="AC308" s="136"/>
      <c r="AD308" s="136"/>
      <c r="AE308" s="2"/>
    </row>
    <row r="309" spans="1:34" ht="20.100000000000001" customHeight="1" x14ac:dyDescent="0.25">
      <c r="A309" s="117" t="s">
        <v>90</v>
      </c>
      <c r="B309" s="129" t="s">
        <v>142</v>
      </c>
      <c r="C309" s="129">
        <v>100</v>
      </c>
      <c r="D309" s="418" t="s">
        <v>0</v>
      </c>
      <c r="E309" s="437">
        <v>10</v>
      </c>
      <c r="F309" s="438"/>
      <c r="G309" s="441" t="s">
        <v>36</v>
      </c>
      <c r="H309" s="440" t="str">
        <f t="shared" si="120"/>
        <v xml:space="preserve"> </v>
      </c>
      <c r="I309" s="440" t="str">
        <f t="shared" si="121"/>
        <v/>
      </c>
      <c r="J309" s="440" t="str">
        <f t="shared" si="122"/>
        <v/>
      </c>
      <c r="K309" s="437" t="str">
        <f t="shared" si="123"/>
        <v/>
      </c>
      <c r="L309" s="437" t="str">
        <f>IF(G309&lt;=BR1174,"AW"," ")</f>
        <v xml:space="preserve"> </v>
      </c>
      <c r="M309" s="2"/>
      <c r="N309" s="366" t="str">
        <f t="shared" si="118"/>
        <v>j</v>
      </c>
      <c r="O309" s="366" t="str">
        <f t="shared" si="118"/>
        <v>jj</v>
      </c>
      <c r="P309" s="366">
        <f>IF(N309=F300,12)+IF(N309=F301,11)+IF(N309=F302,10)+IF(N309=F303,9)+IF(N309=F304,8)+IF(N309=F305,7)+IF(N309=F306,6)+IF(N309=F307,5)+IF(N309=F308,4)+IF(N309=F309,3)+IF(N309=F310,2)+IF(N309=F311,1)</f>
        <v>0</v>
      </c>
      <c r="Q309" s="366">
        <f>IF(O309=F300,12)+IF(O309=F301,11)+IF(O309=F302,10)+IF(O309=F303,9)+IF(O309=F304,8)+IF(O309=F305,7)+IF(O309=F306,6)+IF(O309=F307,5)+IF(O309=F308,4)+IF(O309=F309,3)+IF(O309=F310,2)+IF(O309=F311,1)</f>
        <v>0</v>
      </c>
      <c r="R309" s="2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>
        <f>P309+Q309</f>
        <v>0</v>
      </c>
      <c r="AC309" s="136"/>
      <c r="AD309" s="136"/>
      <c r="AE309" s="2"/>
    </row>
    <row r="310" spans="1:34" ht="20.100000000000001" customHeight="1" x14ac:dyDescent="0.25">
      <c r="A310" s="117" t="s">
        <v>90</v>
      </c>
      <c r="B310" s="129" t="s">
        <v>142</v>
      </c>
      <c r="C310" s="129">
        <v>100</v>
      </c>
      <c r="D310" s="418" t="s">
        <v>0</v>
      </c>
      <c r="E310" s="437">
        <v>11</v>
      </c>
      <c r="F310" s="438"/>
      <c r="G310" s="441" t="s">
        <v>36</v>
      </c>
      <c r="H310" s="440" t="str">
        <f t="shared" si="120"/>
        <v xml:space="preserve"> </v>
      </c>
      <c r="I310" s="440" t="str">
        <f t="shared" si="121"/>
        <v/>
      </c>
      <c r="J310" s="440" t="str">
        <f t="shared" si="122"/>
        <v/>
      </c>
      <c r="K310" s="437" t="str">
        <f t="shared" si="123"/>
        <v/>
      </c>
      <c r="L310" s="437" t="str">
        <f>IF(G310&lt;=BR1175,"AW"," ")</f>
        <v xml:space="preserve"> </v>
      </c>
      <c r="M310" s="2"/>
      <c r="N310" s="366" t="str">
        <f t="shared" si="118"/>
        <v>p</v>
      </c>
      <c r="O310" s="366" t="str">
        <f t="shared" si="118"/>
        <v>pp</v>
      </c>
      <c r="P310" s="366">
        <f>IF(N310=F300,12)+IF(N310=F301,11)+IF(N310=F302,10)+IF(N310=F303,9)+IF(N310=F304,8)+IF(N310=F305,7)+IF(N310=F306,6)+IF(N310=F307,5)+IF(N310=F308,4)+IF(N310=F309,3)+IF(N310=F310,2)+IF(N310=F311,1)</f>
        <v>0</v>
      </c>
      <c r="Q310" s="366">
        <f>IF(O310=F300,12)+IF(O310=F301,11)+IF(O310=F302,10)+IF(O310=F303,9)+IF(O310=F304,8)+IF(O310=F305,7)+IF(O310=F306,6)+IF(O310=F307,5)+IF(O310=F308,4)+IF(O310=F309,3)+IF(O310=F310,2)+IF(O310=F311,1)</f>
        <v>0</v>
      </c>
      <c r="R310" s="2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>
        <f>P310+Q310</f>
        <v>0</v>
      </c>
      <c r="AD310" s="136"/>
      <c r="AE310" s="2"/>
    </row>
    <row r="311" spans="1:34" ht="20.100000000000001" customHeight="1" x14ac:dyDescent="0.25">
      <c r="A311" s="117" t="s">
        <v>90</v>
      </c>
      <c r="B311" s="129" t="s">
        <v>142</v>
      </c>
      <c r="C311" s="129">
        <v>100</v>
      </c>
      <c r="D311" s="418" t="s">
        <v>0</v>
      </c>
      <c r="E311" s="437">
        <v>12</v>
      </c>
      <c r="F311" s="438"/>
      <c r="G311" s="441" t="s">
        <v>36</v>
      </c>
      <c r="H311" s="440" t="str">
        <f t="shared" si="120"/>
        <v xml:space="preserve"> </v>
      </c>
      <c r="I311" s="440" t="str">
        <f t="shared" si="121"/>
        <v/>
      </c>
      <c r="J311" s="440" t="str">
        <f t="shared" si="122"/>
        <v/>
      </c>
      <c r="K311" s="437" t="str">
        <f t="shared" si="123"/>
        <v/>
      </c>
      <c r="L311" s="437" t="str">
        <f>IF(G311&lt;=BR1176,"AW"," ")</f>
        <v xml:space="preserve"> </v>
      </c>
      <c r="M311" s="2"/>
      <c r="N311" s="366" t="str">
        <f t="shared" si="118"/>
        <v>z</v>
      </c>
      <c r="O311" s="366" t="str">
        <f t="shared" si="118"/>
        <v>zz</v>
      </c>
      <c r="P311" s="366">
        <f>IF(N311=F300,12)+IF(N311=F301,11)+IF(N311=F302,10)+IF(N311=F303,9)+IF(N311=F304,8)+IF(N311=F305,7)+IF(N311=F306,6)+IF(N311=F307,5)+IF(N311=F308,4)+IF(N311=F309,3)+IF(N311=F310,2)+IF(N311=F311,1)</f>
        <v>0</v>
      </c>
      <c r="Q311" s="366">
        <f>IF(O311=F300,12)+IF(O311=F301,11)+IF(O311=F302,10)+IF(O311=F303,9)+IF(O311=F304,8)+IF(O311=F305,7)+IF(O311=F306,6)+IF(O311=F307,5)+IF(O311=F308,4)+IF(O311=F309,3)+IF(O311=F310,2)+IF(O311=F311,1)</f>
        <v>0</v>
      </c>
      <c r="R311" s="2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>
        <f>P311+Q311</f>
        <v>0</v>
      </c>
      <c r="AE311" s="2"/>
    </row>
    <row r="312" spans="1:34" ht="20.100000000000001" customHeight="1" x14ac:dyDescent="0.25">
      <c r="A312" s="117" t="s">
        <v>90</v>
      </c>
      <c r="B312" s="129" t="s">
        <v>142</v>
      </c>
      <c r="C312" s="40"/>
      <c r="D312" s="418"/>
      <c r="E312" s="476" t="s">
        <v>36</v>
      </c>
      <c r="F312" s="476"/>
      <c r="G312" s="476"/>
      <c r="H312" s="476"/>
      <c r="I312" s="476"/>
      <c r="J312" s="476"/>
      <c r="K312" s="476"/>
      <c r="L312" s="476"/>
      <c r="M312" s="85"/>
      <c r="N312" s="40" t="str">
        <f t="shared" si="118"/>
        <v>,</v>
      </c>
      <c r="O312" s="40" t="str">
        <f t="shared" si="118"/>
        <v>,</v>
      </c>
      <c r="P312" s="40"/>
      <c r="Q312" s="40"/>
      <c r="R312" s="2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2"/>
    </row>
    <row r="313" spans="1:34" ht="20.100000000000001" customHeight="1" x14ac:dyDescent="0.25">
      <c r="A313" s="117" t="s">
        <v>90</v>
      </c>
      <c r="B313" s="129" t="s">
        <v>142</v>
      </c>
      <c r="C313" s="129">
        <v>100</v>
      </c>
      <c r="D313" s="418" t="s">
        <v>1</v>
      </c>
      <c r="E313" s="474" t="s">
        <v>190</v>
      </c>
      <c r="F313" s="474"/>
      <c r="G313" s="474"/>
      <c r="H313" s="474"/>
      <c r="I313" s="442" t="s">
        <v>92</v>
      </c>
      <c r="J313" s="442"/>
      <c r="K313" s="475">
        <f>K299</f>
        <v>11.3</v>
      </c>
      <c r="L313" s="475"/>
      <c r="M313" s="85"/>
      <c r="N313" s="40" t="str">
        <f t="shared" si="118"/>
        <v>,</v>
      </c>
      <c r="O313" s="40" t="str">
        <f t="shared" si="118"/>
        <v>,</v>
      </c>
      <c r="P313" s="40"/>
      <c r="Q313" s="40"/>
      <c r="R313" s="2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2"/>
    </row>
    <row r="314" spans="1:34" ht="20.100000000000001" customHeight="1" x14ac:dyDescent="0.25">
      <c r="A314" s="117" t="s">
        <v>90</v>
      </c>
      <c r="B314" s="129" t="s">
        <v>142</v>
      </c>
      <c r="C314" s="129">
        <v>100</v>
      </c>
      <c r="D314" s="418" t="s">
        <v>1</v>
      </c>
      <c r="E314" s="437">
        <v>1</v>
      </c>
      <c r="F314" s="438" t="s">
        <v>145</v>
      </c>
      <c r="G314" s="439">
        <v>12.4</v>
      </c>
      <c r="H314" s="440" t="str">
        <f t="shared" ref="H314:H325" si="125">IF(F314=0," ",VLOOKUP(F314,$AG$1166:$AI$1190,3,FALSE))</f>
        <v>Tariq Skeete</v>
      </c>
      <c r="I314" s="440" t="str">
        <f t="shared" ref="I314:I325" si="126">IF(F314=0,"",VLOOKUP(F314,$BE$1166:$BG$1189,3,FALSE))</f>
        <v>Reading A.C.</v>
      </c>
      <c r="J314" s="440" t="str">
        <f t="shared" ref="J314:J325" si="127">IF(F314=0,"",VLOOKUP(F314,$BB$1114:$BE$1137,4,FALSE))</f>
        <v>RAC</v>
      </c>
      <c r="K314" s="437" t="str">
        <f t="shared" ref="K314:K325" si="128">IF(G314="","",IF($DC$1169="F"," ",IF($DC$1169="T",IF(G314&lt;=$CS$1169,"G1",IF(G314&lt;=$CV$1169,"G2",IF(G314&lt;=$CY$1169,"G3",IF(G314&lt;=$DB$1169,"G4","")))))))</f>
        <v>G4</v>
      </c>
      <c r="L314" s="437" t="str">
        <f>IF(G314&lt;=BR1179,"AW"," ")</f>
        <v>AW</v>
      </c>
      <c r="M314" s="85"/>
      <c r="N314" s="40" t="str">
        <f t="shared" ref="N314:O333" si="129">N300</f>
        <v>A</v>
      </c>
      <c r="O314" s="40" t="str">
        <f t="shared" si="129"/>
        <v>AA</v>
      </c>
      <c r="P314" s="161">
        <f>IF(N314=F314,12)+IF(N314=F315,11)+IF(N314=F316,10)+IF(N314=F317,9)+IF(N314=F318,8)+IF(N314=F319,7)+IF(N314=F320,6)+IF(N314=F321,5)+IF(N314=F322,4)+IF(N314=F323,3)+IF(N314=F324,2)+IF(N314=F325,1)</f>
        <v>0</v>
      </c>
      <c r="Q314" s="161">
        <f>IF(O314=F314,12)+IF(O314=F315,11)+IF(O314=F316,10)+IF(O314=F317,9)+IF(O314=F318,8)+IF(O314=F319,7)+IF(O314=F320,6)+IF(O314=F321,5)+IF(O314=F322,4)+IF(O314=F323,3)+IF(O314=F324,2)+IF(O314=F325,1)</f>
        <v>5</v>
      </c>
      <c r="R314" s="2"/>
      <c r="S314" s="136">
        <f>P314+Q314</f>
        <v>5</v>
      </c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2"/>
      <c r="AG314" s="3">
        <v>0</v>
      </c>
      <c r="AH314" s="3">
        <v>7</v>
      </c>
    </row>
    <row r="315" spans="1:34" ht="20.100000000000001" customHeight="1" x14ac:dyDescent="0.25">
      <c r="A315" s="117" t="s">
        <v>90</v>
      </c>
      <c r="B315" s="129" t="s">
        <v>142</v>
      </c>
      <c r="C315" s="129">
        <v>100</v>
      </c>
      <c r="D315" s="418" t="s">
        <v>1</v>
      </c>
      <c r="E315" s="437">
        <v>2</v>
      </c>
      <c r="F315" s="438" t="s">
        <v>146</v>
      </c>
      <c r="G315" s="439">
        <v>12.7</v>
      </c>
      <c r="H315" s="440" t="str">
        <f t="shared" si="125"/>
        <v>Oliver Cloherty</v>
      </c>
      <c r="I315" s="440" t="str">
        <f t="shared" si="126"/>
        <v>Windsor, Slough, Eton and Hounslow A.C.</v>
      </c>
      <c r="J315" s="440" t="str">
        <f t="shared" si="127"/>
        <v>WSEH</v>
      </c>
      <c r="K315" s="437" t="str">
        <f t="shared" si="128"/>
        <v/>
      </c>
      <c r="L315" s="437" t="str">
        <f>IF(G315&lt;=BR1180,"AW"," ")</f>
        <v>AW</v>
      </c>
      <c r="M315" s="85"/>
      <c r="N315" s="40" t="str">
        <f t="shared" si="129"/>
        <v>S</v>
      </c>
      <c r="O315" s="40" t="str">
        <f t="shared" si="129"/>
        <v>SS</v>
      </c>
      <c r="P315" s="161">
        <f>IF(N315=F314,12)+IF(N315=F315,11)+IF(N315=F316,10)+IF(N315=F317,9)+IF(N315=F318,8)+IF(N315=F319,7)+IF(N315=F320,6)+IF(N315=F321,5)+IF(N315=F322,4)+IF(N315=F323,3)+IF(N315=F324,2)+IF(N315=F325,1)</f>
        <v>0</v>
      </c>
      <c r="Q315" s="161">
        <f>IF(O315=F314,12)+IF(O315=F315,11)+IF(O315=F316,10)+IF(O315=F317,9)+IF(O315=F318,8)+IF(O315=F319,7)+IF(O315=F320,6)+IF(O315=F321,5)+IF(O315=F322,4)+IF(O315=F323,3)+IF(O315=F324,2)+IF(O315=F325,1)</f>
        <v>7</v>
      </c>
      <c r="R315" s="2"/>
      <c r="S315" s="136"/>
      <c r="T315" s="136">
        <f>P315+Q315</f>
        <v>7</v>
      </c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2"/>
      <c r="AG315" s="3">
        <v>0</v>
      </c>
      <c r="AH315" s="3">
        <v>8</v>
      </c>
    </row>
    <row r="316" spans="1:34" ht="20.100000000000001" customHeight="1" x14ac:dyDescent="0.25">
      <c r="A316" s="117" t="s">
        <v>90</v>
      </c>
      <c r="B316" s="129" t="s">
        <v>142</v>
      </c>
      <c r="C316" s="129">
        <v>100</v>
      </c>
      <c r="D316" s="418" t="s">
        <v>1</v>
      </c>
      <c r="E316" s="437">
        <v>3</v>
      </c>
      <c r="F316" s="438" t="s">
        <v>85</v>
      </c>
      <c r="G316" s="439">
        <v>12.7</v>
      </c>
      <c r="H316" s="440" t="str">
        <f t="shared" si="125"/>
        <v>Ben Britton</v>
      </c>
      <c r="I316" s="440" t="str">
        <f t="shared" si="126"/>
        <v>Bracknell A.C.</v>
      </c>
      <c r="J316" s="440" t="str">
        <f t="shared" si="127"/>
        <v>BAC</v>
      </c>
      <c r="K316" s="437" t="str">
        <f t="shared" si="128"/>
        <v/>
      </c>
      <c r="L316" s="437" t="str">
        <f>IF(G316&lt;=BR1181,"AW"," ")</f>
        <v>AW</v>
      </c>
      <c r="M316" s="85"/>
      <c r="N316" s="40" t="str">
        <f t="shared" si="129"/>
        <v>B</v>
      </c>
      <c r="O316" s="40" t="str">
        <f t="shared" si="129"/>
        <v>BB</v>
      </c>
      <c r="P316" s="161">
        <f>IF(N316=F314,12)+IF(N316=F315,11)+IF(N316=F316,10)+IF(N316=F317,9)+IF(N316=F318,8)+IF(N316=F319,7)+IF(N316=F320,6)+IF(N316=F321,5)+IF(N316=F322,4)+IF(N316=F323,3)+IF(N316=F324,2)+IF(N316=F325,1)</f>
        <v>0</v>
      </c>
      <c r="Q316" s="161">
        <f>IF(O316=F314,12)+IF(O316=F315,11)+IF(O316=F316,10)+IF(O316=F317,9)+IF(O316=F318,8)+IF(O316=F319,7)+IF(O316=F320,6)+IF(O316=F321,5)+IF(O316=F322,4)+IF(O316=F323,3)+IF(O316=F324,2)+IF(O316=F325,1)</f>
        <v>10</v>
      </c>
      <c r="R316" s="2"/>
      <c r="S316" s="136"/>
      <c r="T316" s="136"/>
      <c r="U316" s="136">
        <f>P316+Q316</f>
        <v>10</v>
      </c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2"/>
      <c r="AG316" s="3">
        <v>0</v>
      </c>
      <c r="AH316" s="3">
        <v>2</v>
      </c>
    </row>
    <row r="317" spans="1:34" ht="20.100000000000001" customHeight="1" x14ac:dyDescent="0.25">
      <c r="A317" s="117" t="s">
        <v>90</v>
      </c>
      <c r="B317" s="129" t="s">
        <v>142</v>
      </c>
      <c r="C317" s="129">
        <v>100</v>
      </c>
      <c r="D317" s="418" t="s">
        <v>1</v>
      </c>
      <c r="E317" s="437">
        <v>4</v>
      </c>
      <c r="F317" s="438" t="s">
        <v>113</v>
      </c>
      <c r="G317" s="439">
        <v>12.9</v>
      </c>
      <c r="H317" s="440" t="str">
        <f t="shared" si="125"/>
        <v>James Afriyie</v>
      </c>
      <c r="I317" s="440" t="str">
        <f t="shared" si="126"/>
        <v>Hillingdon A.C.</v>
      </c>
      <c r="J317" s="440" t="str">
        <f t="shared" si="127"/>
        <v>HJAC</v>
      </c>
      <c r="K317" s="437" t="str">
        <f t="shared" si="128"/>
        <v/>
      </c>
      <c r="L317" s="437" t="str">
        <f>IF(G317&lt;=BR1186,"AW"," ")</f>
        <v xml:space="preserve"> </v>
      </c>
      <c r="M317" s="85"/>
      <c r="N317" s="40" t="str">
        <f t="shared" si="129"/>
        <v>C</v>
      </c>
      <c r="O317" s="40" t="str">
        <f t="shared" si="129"/>
        <v>CC</v>
      </c>
      <c r="P317" s="161">
        <f>IF(N317=F314,12)+IF(N317=F315,11)+IF(N317=F316,10)+IF(N317=F317,9)+IF(N317=F318,8)+IF(N317=F319,7)+IF(N317=F320,6)+IF(N317=F321,5)+IF(N317=F322,4)+IF(N317=F323,3)+IF(N317=F324,2)+IF(N317=F325,1)</f>
        <v>0</v>
      </c>
      <c r="Q317" s="161">
        <f>IF(O317=F314,12)+IF(O317=F315,11)+IF(O317=F316,10)+IF(O317=F317,9)+IF(O317=F318,8)+IF(O317=F319,7)+IF(O317=F320,6)+IF(O317=F321,5)+IF(O317=F322,4)+IF(O317=F323,3)+IF(O317=F324,2)+IF(O317=F325,1)</f>
        <v>8</v>
      </c>
      <c r="R317" s="2"/>
      <c r="S317" s="136"/>
      <c r="T317" s="136"/>
      <c r="U317" s="136"/>
      <c r="V317" s="136">
        <f>P317+Q317</f>
        <v>8</v>
      </c>
      <c r="W317" s="136"/>
      <c r="X317" s="136"/>
      <c r="Y317" s="136"/>
      <c r="Z317" s="136"/>
      <c r="AA317" s="136"/>
      <c r="AB317" s="136"/>
      <c r="AC317" s="136"/>
      <c r="AD317" s="136"/>
      <c r="AE317" s="2"/>
      <c r="AG317" s="3">
        <v>0</v>
      </c>
      <c r="AH317" s="3">
        <v>5</v>
      </c>
    </row>
    <row r="318" spans="1:34" ht="20.100000000000001" customHeight="1" x14ac:dyDescent="0.25">
      <c r="A318" s="117" t="s">
        <v>90</v>
      </c>
      <c r="B318" s="129" t="s">
        <v>142</v>
      </c>
      <c r="C318" s="129">
        <v>100</v>
      </c>
      <c r="D318" s="418" t="s">
        <v>1</v>
      </c>
      <c r="E318" s="437">
        <v>5</v>
      </c>
      <c r="F318" s="438" t="s">
        <v>112</v>
      </c>
      <c r="G318" s="439">
        <v>13.5</v>
      </c>
      <c r="H318" s="440" t="str">
        <f t="shared" si="125"/>
        <v>Ethan Bailey</v>
      </c>
      <c r="I318" s="440" t="str">
        <f t="shared" si="126"/>
        <v>Camberley and District A.C.</v>
      </c>
      <c r="J318" s="440" t="str">
        <f t="shared" si="127"/>
        <v>CDAC</v>
      </c>
      <c r="K318" s="437" t="str">
        <f t="shared" si="128"/>
        <v/>
      </c>
      <c r="L318" s="437" t="str">
        <f>IF(G318&lt;=BR1187,"AW"," ")</f>
        <v xml:space="preserve"> </v>
      </c>
      <c r="M318" s="85"/>
      <c r="N318" s="40" t="str">
        <f t="shared" si="129"/>
        <v>G</v>
      </c>
      <c r="O318" s="40" t="str">
        <f t="shared" si="129"/>
        <v>GG</v>
      </c>
      <c r="P318" s="161">
        <f>IF(N318=F314,12)+IF(N318=F315,11)+IF(N318=F316,10)+IF(N318=F317,9)+IF(N318=F318,8)+IF(N318=F319,7)+IF(N318=F320,6)+IF(N318=F321,5)+IF(N318=F322,4)+IF(N318=F323,3)+IF(N318=F324,2)+IF(N318=F325,1)</f>
        <v>0</v>
      </c>
      <c r="Q318" s="161">
        <f>IF(O318=F314,12)+IF(O318=F315,11)+IF(O318=F316,10)+IF(O318=F317,9)+IF(O318=F318,8)+IF(O318=F319,7)+IF(O318=F320,6)+IF(O318=F321,5)+IF(O318=F322,4)+IF(O318=F323,3)+IF(O318=F324,2)+IF(O318=F325,1)</f>
        <v>0</v>
      </c>
      <c r="R318" s="2"/>
      <c r="S318" s="136"/>
      <c r="T318" s="136"/>
      <c r="U318" s="136"/>
      <c r="V318" s="136"/>
      <c r="W318" s="136">
        <f>P318+Q318</f>
        <v>0</v>
      </c>
      <c r="X318" s="136"/>
      <c r="Y318" s="136"/>
      <c r="Z318" s="136"/>
      <c r="AA318" s="136"/>
      <c r="AB318" s="136"/>
      <c r="AC318" s="136"/>
      <c r="AD318" s="136"/>
      <c r="AE318" s="2"/>
      <c r="AG318" s="3">
        <v>0</v>
      </c>
      <c r="AH318" s="3">
        <v>3</v>
      </c>
    </row>
    <row r="319" spans="1:34" ht="20.100000000000001" customHeight="1" x14ac:dyDescent="0.25">
      <c r="A319" s="117" t="s">
        <v>90</v>
      </c>
      <c r="B319" s="129" t="s">
        <v>142</v>
      </c>
      <c r="C319" s="129">
        <v>100</v>
      </c>
      <c r="D319" s="418" t="s">
        <v>1</v>
      </c>
      <c r="E319" s="437">
        <v>6</v>
      </c>
      <c r="F319" s="438" t="s">
        <v>141</v>
      </c>
      <c r="G319" s="439">
        <v>13.5</v>
      </c>
      <c r="H319" s="440" t="str">
        <f t="shared" si="125"/>
        <v>Evan Jerome</v>
      </c>
      <c r="I319" s="440" t="str">
        <f t="shared" si="126"/>
        <v>Basingstoke and Mid Hants A.C.</v>
      </c>
      <c r="J319" s="440" t="str">
        <f t="shared" si="127"/>
        <v>BMH</v>
      </c>
      <c r="K319" s="437" t="str">
        <f t="shared" si="128"/>
        <v/>
      </c>
      <c r="L319" s="437" t="str">
        <f>IF(G319&lt;=BR1188,"AW"," ")</f>
        <v xml:space="preserve"> </v>
      </c>
      <c r="M319" s="85"/>
      <c r="N319" s="40" t="str">
        <f t="shared" si="129"/>
        <v>H</v>
      </c>
      <c r="O319" s="40" t="str">
        <f t="shared" si="129"/>
        <v>HH</v>
      </c>
      <c r="P319" s="161">
        <f>IF(N319=F314,12)+IF(N319=F315,11)+IF(N319=F316,10)+IF(N319=F317,9)+IF(N319=F318,8)+IF(N319=F319,7)+IF(N319=F320,6)+IF(N319=F321,5)+IF(N319=F322,4)+IF(N319=F323,3)+IF(N319=F324,2)+IF(N319=F325,1)</f>
        <v>0</v>
      </c>
      <c r="Q319" s="161">
        <f>IF(O319=F314,12)+IF(O319=F315,11)+IF(O319=F316,10)+IF(O319=F317,9)+IF(O319=F318,8)+IF(O319=F319,7)+IF(O319=F320,6)+IF(O319=F321,5)+IF(O319=F322,4)+IF(O319=F323,3)+IF(O319=F324,2)+IF(O319=F325,1)</f>
        <v>9</v>
      </c>
      <c r="R319" s="2"/>
      <c r="S319" s="136"/>
      <c r="T319" s="136"/>
      <c r="U319" s="136"/>
      <c r="V319" s="136"/>
      <c r="W319" s="136"/>
      <c r="X319" s="136">
        <f>P319+Q319</f>
        <v>9</v>
      </c>
      <c r="Y319" s="136"/>
      <c r="Z319" s="136"/>
      <c r="AA319" s="136"/>
      <c r="AB319" s="136"/>
      <c r="AC319" s="136"/>
      <c r="AD319" s="136"/>
      <c r="AE319" s="2"/>
      <c r="AG319" s="3">
        <v>0</v>
      </c>
      <c r="AH319" s="3">
        <v>9</v>
      </c>
    </row>
    <row r="320" spans="1:34" ht="20.100000000000001" customHeight="1" x14ac:dyDescent="0.25">
      <c r="A320" s="117" t="s">
        <v>90</v>
      </c>
      <c r="B320" s="129" t="s">
        <v>142</v>
      </c>
      <c r="C320" s="129">
        <v>100</v>
      </c>
      <c r="D320" s="418" t="s">
        <v>1</v>
      </c>
      <c r="E320" s="437">
        <v>7</v>
      </c>
      <c r="F320" s="438" t="s">
        <v>144</v>
      </c>
      <c r="G320" s="439">
        <v>13.9</v>
      </c>
      <c r="H320" s="440" t="str">
        <f t="shared" si="125"/>
        <v>Chester Shen</v>
      </c>
      <c r="I320" s="440" t="str">
        <f t="shared" si="126"/>
        <v>Maidenhead A.C.</v>
      </c>
      <c r="J320" s="440" t="str">
        <f t="shared" si="127"/>
        <v>MAC</v>
      </c>
      <c r="K320" s="437" t="str">
        <f t="shared" si="128"/>
        <v/>
      </c>
      <c r="L320" s="437" t="str">
        <f>IF(G320&lt;=BR1189,"AW"," ")</f>
        <v xml:space="preserve"> </v>
      </c>
      <c r="M320" s="85"/>
      <c r="N320" s="40" t="str">
        <f t="shared" si="129"/>
        <v>M</v>
      </c>
      <c r="O320" s="40" t="str">
        <f t="shared" si="129"/>
        <v>MM</v>
      </c>
      <c r="P320" s="161">
        <f>IF(N320=F314,12)+IF(N320=F315,11)+IF(N320=F316,10)+IF(N320=F317,9)+IF(N320=F318,8)+IF(N320=F319,7)+IF(N320=F320,6)+IF(N320=F321,5)+IF(N320=F322,4)+IF(N320=F323,3)+IF(N320=F324,2)+IF(N320=F325,1)</f>
        <v>0</v>
      </c>
      <c r="Q320" s="161">
        <f>IF(O320=F314,12)+IF(O320=F315,11)+IF(O320=F316,10)+IF(O320=F317,9)+IF(O320=F318,8)+IF(O320=F319,7)+IF(O320=F320,6)+IF(O320=F321,5)+IF(O320=F322,4)+IF(O320=F323,3)+IF(O320=F324,2)+IF(O320=F325,1)</f>
        <v>6</v>
      </c>
      <c r="R320" s="2"/>
      <c r="S320" s="136"/>
      <c r="T320" s="136"/>
      <c r="U320" s="136"/>
      <c r="V320" s="136"/>
      <c r="W320" s="136"/>
      <c r="X320" s="136"/>
      <c r="Y320" s="136">
        <f>P320+Q320</f>
        <v>6</v>
      </c>
      <c r="Z320" s="136"/>
      <c r="AA320" s="136"/>
      <c r="AB320" s="136"/>
      <c r="AC320" s="136"/>
      <c r="AD320" s="136"/>
      <c r="AE320" s="2"/>
      <c r="AG320" s="3">
        <v>0</v>
      </c>
      <c r="AH320" s="3">
        <v>6</v>
      </c>
    </row>
    <row r="321" spans="1:34" ht="20.100000000000001" customHeight="1" x14ac:dyDescent="0.25">
      <c r="A321" s="117" t="s">
        <v>90</v>
      </c>
      <c r="B321" s="129" t="s">
        <v>142</v>
      </c>
      <c r="C321" s="129">
        <v>100</v>
      </c>
      <c r="D321" s="418" t="s">
        <v>1</v>
      </c>
      <c r="E321" s="437">
        <v>8</v>
      </c>
      <c r="F321" s="438" t="s">
        <v>86</v>
      </c>
      <c r="G321" s="439">
        <v>14</v>
      </c>
      <c r="H321" s="440" t="str">
        <f t="shared" si="125"/>
        <v>Bailey Roberts</v>
      </c>
      <c r="I321" s="440" t="str">
        <f t="shared" si="126"/>
        <v>Aldershot, Farnham and District A.C.</v>
      </c>
      <c r="J321" s="440" t="str">
        <f t="shared" si="127"/>
        <v>AFD</v>
      </c>
      <c r="K321" s="437" t="str">
        <f t="shared" si="128"/>
        <v/>
      </c>
      <c r="L321" s="437" t="str">
        <f>IF(G321&lt;=BR1190,"AW"," ")</f>
        <v xml:space="preserve"> </v>
      </c>
      <c r="M321" s="85"/>
      <c r="N321" s="40" t="str">
        <f t="shared" si="129"/>
        <v>R</v>
      </c>
      <c r="O321" s="40" t="str">
        <f t="shared" si="129"/>
        <v>RR</v>
      </c>
      <c r="P321" s="161">
        <f>IF(N321=F314,12)+IF(N321=F315,11)+IF(N321=F316,10)+IF(N321=F317,9)+IF(N321=F318,8)+IF(N321=F319,7)+IF(N321=F320,6)+IF(N321=F321,5)+IF(N321=F322,4)+IF(N321=F323,3)+IF(N321=F324,2)+IF(N321=F325,1)</f>
        <v>0</v>
      </c>
      <c r="Q321" s="161">
        <f>IF(O321=F314,12)+IF(O321=F315,11)+IF(O321=F316,10)+IF(O321=F317,9)+IF(O321=F318,8)+IF(O321=F319,7)+IF(O321=F320,6)+IF(O321=F321,5)+IF(O321=F322,4)+IF(O321=F323,3)+IF(O321=F324,2)+IF(O321=F325,1)</f>
        <v>12</v>
      </c>
      <c r="R321" s="2"/>
      <c r="S321" s="136"/>
      <c r="T321" s="136"/>
      <c r="U321" s="136"/>
      <c r="V321" s="136"/>
      <c r="W321" s="136"/>
      <c r="X321" s="136"/>
      <c r="Y321" s="136"/>
      <c r="Z321" s="136">
        <f>P321+Q321</f>
        <v>12</v>
      </c>
      <c r="AA321" s="136"/>
      <c r="AB321" s="136"/>
      <c r="AC321" s="136"/>
      <c r="AD321" s="136"/>
      <c r="AE321" s="2"/>
      <c r="AG321" s="3">
        <v>0</v>
      </c>
      <c r="AH321" s="3">
        <v>10</v>
      </c>
    </row>
    <row r="322" spans="1:34" ht="20.100000000000001" customHeight="1" x14ac:dyDescent="0.25">
      <c r="A322" s="117" t="s">
        <v>90</v>
      </c>
      <c r="B322" s="129" t="s">
        <v>142</v>
      </c>
      <c r="C322" s="129">
        <v>100</v>
      </c>
      <c r="D322" s="129" t="s">
        <v>1</v>
      </c>
      <c r="E322" s="8">
        <v>9</v>
      </c>
      <c r="F322" s="144"/>
      <c r="G322" s="145" t="s">
        <v>36</v>
      </c>
      <c r="H322" s="122" t="str">
        <f t="shared" si="125"/>
        <v xml:space="preserve"> </v>
      </c>
      <c r="I322" s="122" t="str">
        <f t="shared" si="126"/>
        <v/>
      </c>
      <c r="J322" s="122" t="str">
        <f t="shared" si="127"/>
        <v/>
      </c>
      <c r="K322" s="8" t="str">
        <f t="shared" si="128"/>
        <v/>
      </c>
      <c r="L322" s="8" t="str">
        <f>IF(G322&lt;=BR1189,"AW"," ")</f>
        <v xml:space="preserve"> </v>
      </c>
      <c r="M322" s="85"/>
      <c r="N322" s="161" t="str">
        <f t="shared" si="129"/>
        <v>W</v>
      </c>
      <c r="O322" s="161" t="str">
        <f t="shared" si="129"/>
        <v>WW</v>
      </c>
      <c r="P322" s="161">
        <f>IF(N322=F314,12)+IF(N322=F315,11)+IF(N322=F316,10)+IF(N322=F317,9)+IF(N322=F318,8)+IF(N322=F319,7)+IF(N322=F320,6)+IF(N322=F321,5)+IF(N322=F322,4)+IF(N322=F323,3)+IF(N322=F324,2)+IF(N322=F325,1)</f>
        <v>0</v>
      </c>
      <c r="Q322" s="161">
        <f>IF(O322=F314,12)+IF(O322=F315,11)+IF(O322=F316,10)+IF(O322=F317,9)+IF(O322=F318,8)+IF(O322=F319,7)+IF(O322=F320,6)+IF(O322=F321,5)+IF(O322=F322,4)+IF(O322=F323,3)+IF(O322=F324,2)+IF(O322=F325,1)</f>
        <v>11</v>
      </c>
      <c r="R322" s="2"/>
      <c r="S322" s="136"/>
      <c r="T322" s="136"/>
      <c r="U322" s="136"/>
      <c r="V322" s="136"/>
      <c r="W322" s="136"/>
      <c r="X322" s="136"/>
      <c r="Y322" s="136"/>
      <c r="Z322" s="136"/>
      <c r="AA322" s="136">
        <f>P322+Q322</f>
        <v>11</v>
      </c>
      <c r="AB322" s="136"/>
      <c r="AC322" s="136"/>
      <c r="AD322" s="136"/>
      <c r="AE322" s="2"/>
      <c r="AG322" s="3">
        <v>0</v>
      </c>
      <c r="AH322" s="3">
        <v>4</v>
      </c>
    </row>
    <row r="323" spans="1:34" ht="20.100000000000001" customHeight="1" x14ac:dyDescent="0.25">
      <c r="A323" s="117" t="s">
        <v>90</v>
      </c>
      <c r="B323" s="129" t="s">
        <v>142</v>
      </c>
      <c r="C323" s="129">
        <v>100</v>
      </c>
      <c r="D323" s="129" t="s">
        <v>1</v>
      </c>
      <c r="E323" s="8">
        <v>10</v>
      </c>
      <c r="F323" s="144"/>
      <c r="G323" s="145" t="s">
        <v>36</v>
      </c>
      <c r="H323" s="122" t="str">
        <f t="shared" si="125"/>
        <v xml:space="preserve"> </v>
      </c>
      <c r="I323" s="122" t="str">
        <f t="shared" si="126"/>
        <v/>
      </c>
      <c r="J323" s="122" t="str">
        <f t="shared" si="127"/>
        <v/>
      </c>
      <c r="K323" s="8" t="str">
        <f t="shared" si="128"/>
        <v/>
      </c>
      <c r="L323" s="8" t="str">
        <f>IF(G323&lt;=BR1190,"AW"," ")</f>
        <v xml:space="preserve"> </v>
      </c>
      <c r="M323" s="85"/>
      <c r="N323" s="366" t="str">
        <f t="shared" si="129"/>
        <v>j</v>
      </c>
      <c r="O323" s="366" t="str">
        <f t="shared" si="129"/>
        <v>jj</v>
      </c>
      <c r="P323" s="366">
        <f>IF(N323=F314,12)+IF(N323=F315,11)+IF(N323=F316,10)+IF(N323=F317,9)+IF(N323=F318,8)+IF(N323=F319,7)+IF(N323=F320,6)+IF(N323=F321,5)+IF(N323=F322,4)+IF(N323=F323,3)+IF(N323=F324,2)+IF(N323=F325,1)</f>
        <v>0</v>
      </c>
      <c r="Q323" s="366">
        <f>IF(O323=F314,12)+IF(O323=F315,11)+IF(O323=F316,10)+IF(O323=F317,9)+IF(O323=F318,8)+IF(O323=F319,7)+IF(O323=F320,6)+IF(O323=F321,5)+IF(O323=F322,4)+IF(O323=F323,3)+IF(O323=F324,2)+IF(O323=F325,1)</f>
        <v>0</v>
      </c>
      <c r="R323" s="2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>
        <f>P323+Q323</f>
        <v>0</v>
      </c>
      <c r="AC323" s="136"/>
      <c r="AD323" s="136"/>
      <c r="AE323" s="2"/>
      <c r="AG323" s="3">
        <v>0</v>
      </c>
      <c r="AH323" s="3">
        <v>0</v>
      </c>
    </row>
    <row r="324" spans="1:34" ht="20.100000000000001" customHeight="1" x14ac:dyDescent="0.25">
      <c r="A324" s="117" t="s">
        <v>90</v>
      </c>
      <c r="B324" s="129" t="s">
        <v>142</v>
      </c>
      <c r="C324" s="129">
        <v>100</v>
      </c>
      <c r="D324" s="129" t="s">
        <v>1</v>
      </c>
      <c r="E324" s="8">
        <v>11</v>
      </c>
      <c r="F324" s="144"/>
      <c r="G324" s="145" t="s">
        <v>36</v>
      </c>
      <c r="H324" s="122" t="str">
        <f t="shared" si="125"/>
        <v xml:space="preserve"> </v>
      </c>
      <c r="I324" s="122" t="str">
        <f t="shared" si="126"/>
        <v/>
      </c>
      <c r="J324" s="122" t="str">
        <f t="shared" si="127"/>
        <v/>
      </c>
      <c r="K324" s="8" t="str">
        <f t="shared" si="128"/>
        <v/>
      </c>
      <c r="L324" s="8" t="str">
        <f>IF(G324&lt;=BR1191,"AW"," ")</f>
        <v xml:space="preserve"> </v>
      </c>
      <c r="M324" s="85"/>
      <c r="N324" s="366" t="str">
        <f t="shared" si="129"/>
        <v>p</v>
      </c>
      <c r="O324" s="366" t="str">
        <f t="shared" si="129"/>
        <v>pp</v>
      </c>
      <c r="P324" s="366">
        <f>IF(N324=F314,12)+IF(N324=F315,11)+IF(N324=F316,10)+IF(N324=F317,9)+IF(N324=F318,8)+IF(N324=F319,7)+IF(N324=F320,6)+IF(N324=F321,5)+IF(N324=F322,4)+IF(N324=F323,3)+IF(N324=F324,2)+IF(N324=F325,1)</f>
        <v>0</v>
      </c>
      <c r="Q324" s="366">
        <f>IF(O324=F314,12)+IF(O324=F315,11)+IF(O324=F316,10)+IF(O324=F317,9)+IF(O324=F318,8)+IF(O324=F319,7)+IF(O324=F320,6)+IF(O324=F321,5)+IF(O324=F322,4)+IF(O324=F323,3)+IF(O324=F324,2)+IF(O324=F325,1)</f>
        <v>0</v>
      </c>
      <c r="R324" s="2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>
        <f>P324+Q324</f>
        <v>0</v>
      </c>
      <c r="AD324" s="136"/>
      <c r="AE324" s="2"/>
      <c r="AG324" s="3">
        <v>0</v>
      </c>
      <c r="AH324" s="3">
        <v>4</v>
      </c>
    </row>
    <row r="325" spans="1:34" ht="20.100000000000001" customHeight="1" x14ac:dyDescent="0.25">
      <c r="A325" s="117" t="s">
        <v>90</v>
      </c>
      <c r="B325" s="129" t="s">
        <v>142</v>
      </c>
      <c r="C325" s="129">
        <v>100</v>
      </c>
      <c r="D325" s="129" t="s">
        <v>1</v>
      </c>
      <c r="E325" s="8">
        <v>12</v>
      </c>
      <c r="F325" s="144"/>
      <c r="G325" s="145" t="s">
        <v>36</v>
      </c>
      <c r="H325" s="122" t="str">
        <f t="shared" si="125"/>
        <v xml:space="preserve"> </v>
      </c>
      <c r="I325" s="122" t="str">
        <f t="shared" si="126"/>
        <v/>
      </c>
      <c r="J325" s="122" t="str">
        <f t="shared" si="127"/>
        <v/>
      </c>
      <c r="K325" s="8" t="str">
        <f t="shared" si="128"/>
        <v/>
      </c>
      <c r="L325" s="8" t="str">
        <f>IF(G325&lt;=BR1192,"AW"," ")</f>
        <v xml:space="preserve"> </v>
      </c>
      <c r="M325" s="85"/>
      <c r="N325" s="366" t="str">
        <f t="shared" si="129"/>
        <v>z</v>
      </c>
      <c r="O325" s="366" t="str">
        <f t="shared" si="129"/>
        <v>zz</v>
      </c>
      <c r="P325" s="366">
        <f>IF(N325=F314,12)+IF(N325=F315,11)+IF(N325=F316,10)+IF(N325=F317,9)+IF(N325=F318,8)+IF(N325=F319,7)+IF(N325=F320,6)+IF(N325=F321,5)+IF(N325=F322,4)+IF(N325=F323,3)+IF(N325=F324,2)+IF(N325=F325,1)</f>
        <v>0</v>
      </c>
      <c r="Q325" s="366">
        <f>IF(O325=F314,12)+IF(O325=F315,11)+IF(O325=F316,10)+IF(O325=F317,9)+IF(O325=F318,8)+IF(O325=F319,7)+IF(O325=F320,6)+IF(O325=F321,5)+IF(O325=F322,4)+IF(O325=F323,3)+IF(O325=F324,2)+IF(O325=F325,1)</f>
        <v>0</v>
      </c>
      <c r="R325" s="2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>
        <f>P325+Q325</f>
        <v>0</v>
      </c>
      <c r="AE325" s="2"/>
      <c r="AG325" s="3">
        <v>0</v>
      </c>
      <c r="AH325" s="3">
        <v>0</v>
      </c>
    </row>
    <row r="326" spans="1:34" ht="20.100000000000001" customHeight="1" x14ac:dyDescent="0.25">
      <c r="A326" s="117" t="s">
        <v>90</v>
      </c>
      <c r="B326" s="129" t="s">
        <v>142</v>
      </c>
      <c r="C326" s="129"/>
      <c r="D326" s="129"/>
      <c r="E326" s="473" t="s">
        <v>36</v>
      </c>
      <c r="F326" s="473"/>
      <c r="G326" s="473"/>
      <c r="H326" s="473"/>
      <c r="I326" s="473"/>
      <c r="J326" s="473"/>
      <c r="K326" s="473"/>
      <c r="L326" s="473"/>
      <c r="M326" s="85"/>
      <c r="N326" s="40" t="str">
        <f t="shared" si="129"/>
        <v>,</v>
      </c>
      <c r="O326" s="40" t="str">
        <f t="shared" si="129"/>
        <v>,</v>
      </c>
      <c r="P326" s="40"/>
      <c r="Q326" s="40"/>
      <c r="R326" s="2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2"/>
    </row>
    <row r="327" spans="1:34" ht="20.100000000000001" customHeight="1" x14ac:dyDescent="0.25">
      <c r="A327" s="117" t="s">
        <v>90</v>
      </c>
      <c r="B327" s="129" t="s">
        <v>142</v>
      </c>
      <c r="C327" s="129">
        <v>200</v>
      </c>
      <c r="D327" s="443" t="s">
        <v>0</v>
      </c>
      <c r="E327" s="474" t="s">
        <v>191</v>
      </c>
      <c r="F327" s="474"/>
      <c r="G327" s="474"/>
      <c r="H327" s="474"/>
      <c r="I327" s="442" t="s">
        <v>92</v>
      </c>
      <c r="J327" s="442"/>
      <c r="K327" s="475">
        <f>'MATCH DETAILS'!K16</f>
        <v>22.9</v>
      </c>
      <c r="L327" s="475"/>
      <c r="M327" s="127"/>
      <c r="N327" s="40" t="str">
        <f t="shared" si="129"/>
        <v>,</v>
      </c>
      <c r="O327" s="40" t="str">
        <f t="shared" si="129"/>
        <v>,</v>
      </c>
      <c r="P327" s="40"/>
      <c r="Q327" s="40"/>
      <c r="R327" s="2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2"/>
    </row>
    <row r="328" spans="1:34" ht="20.100000000000001" customHeight="1" x14ac:dyDescent="0.25">
      <c r="A328" s="117" t="s">
        <v>90</v>
      </c>
      <c r="B328" s="129" t="s">
        <v>142</v>
      </c>
      <c r="C328" s="129">
        <v>200</v>
      </c>
      <c r="D328" s="443" t="s">
        <v>0</v>
      </c>
      <c r="E328" s="437">
        <v>1</v>
      </c>
      <c r="F328" s="438" t="s">
        <v>143</v>
      </c>
      <c r="G328" s="439">
        <v>24.1</v>
      </c>
      <c r="H328" s="440" t="str">
        <f t="shared" ref="H328:H339" si="130">IF(F328=0," ",VLOOKUP(F328,$AJ$1166:$AL$1189,3,FALSE))</f>
        <v>Reuben Henry-Daire</v>
      </c>
      <c r="I328" s="440" t="str">
        <f t="shared" ref="I328:I339" si="131">IF(F328=0,"",VLOOKUP(F328,$BE$1166:$BG$1189,3,FALSE))</f>
        <v>Reading A.C.</v>
      </c>
      <c r="J328" s="440" t="str">
        <f t="shared" ref="J328:J339" si="132">IF(F328=0,"",VLOOKUP(F328,$BB$1114:$BE$1137,4,FALSE))</f>
        <v>RAC</v>
      </c>
      <c r="K328" s="437" t="str">
        <f t="shared" ref="K328:K339" si="133">IF(G328="","",IF($DC$1170="F"," ",IF($DC$1170="T",IF(G328&lt;=$CS$1170,"G1",IF(G328&lt;=$CV$1170,"G2",IF(G328&lt;=$CY$1170,"G3",IF(G328&lt;=$DB$1170,"G4","")))))))</f>
        <v>G2</v>
      </c>
      <c r="L328" s="437" t="str">
        <f t="shared" ref="L328:L335" si="134">IF(G328&lt;=BS1167,"AW"," ")</f>
        <v>AW</v>
      </c>
      <c r="M328" s="2"/>
      <c r="N328" s="40" t="str">
        <f t="shared" si="129"/>
        <v>A</v>
      </c>
      <c r="O328" s="40" t="str">
        <f t="shared" si="129"/>
        <v>AA</v>
      </c>
      <c r="P328" s="161">
        <f>IF(N328=F328,12)+IF(N328=F329,11)+IF(N328=F330,10)+IF(N328=F331,9)+IF(N328=F332,8)+IF(N328=F333,7)+IF(N328=F334,6)+IF(N328=F335,5)+IF(N328=F336,4)+IF(N328=F337,3)+IF(N328=F338,2)+IF(N328=F339,1)</f>
        <v>8</v>
      </c>
      <c r="Q328" s="161">
        <f>IF(O328=F328,12)+IF(O328=F329,11)+IF(O328=F330,10)+IF(O328=F331,9)+IF(O328=F332,8)+IF(O328=F333,7)+IF(O328=F334,6)+IF(O328=F335,5)+IF(O328=F336,4)+IF(O328=F337,3)+IF(O328=F338,2)+IF(O328=F339,1)</f>
        <v>0</v>
      </c>
      <c r="R328" s="2"/>
      <c r="S328" s="136">
        <f>P328+Q328</f>
        <v>8</v>
      </c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2"/>
    </row>
    <row r="329" spans="1:34" ht="20.100000000000001" customHeight="1" x14ac:dyDescent="0.25">
      <c r="A329" s="117" t="s">
        <v>90</v>
      </c>
      <c r="B329" s="129" t="s">
        <v>142</v>
      </c>
      <c r="C329" s="129">
        <v>200</v>
      </c>
      <c r="D329" s="443" t="s">
        <v>0</v>
      </c>
      <c r="E329" s="437">
        <v>2</v>
      </c>
      <c r="F329" s="438" t="s">
        <v>111</v>
      </c>
      <c r="G329" s="439">
        <v>24.7</v>
      </c>
      <c r="H329" s="440" t="str">
        <f t="shared" si="130"/>
        <v>Nikhil Chander</v>
      </c>
      <c r="I329" s="440" t="str">
        <f t="shared" si="131"/>
        <v>Hillingdon A.C.</v>
      </c>
      <c r="J329" s="440" t="str">
        <f t="shared" si="132"/>
        <v>HJAC</v>
      </c>
      <c r="K329" s="437" t="str">
        <f t="shared" si="133"/>
        <v>G3</v>
      </c>
      <c r="L329" s="437" t="str">
        <f t="shared" si="134"/>
        <v>AW</v>
      </c>
      <c r="M329" s="2"/>
      <c r="N329" s="40" t="str">
        <f t="shared" si="129"/>
        <v>S</v>
      </c>
      <c r="O329" s="40" t="str">
        <f t="shared" si="129"/>
        <v>SS</v>
      </c>
      <c r="P329" s="161">
        <f>IF(N329=F328,12)+IF(N329=F329,11)+IF(N329=F330,10)+IF(N329=F331,9)+IF(N329=F332,8)+IF(N329=F333,7)+IF(N329=F334,6)+IF(N329=F335,5)+IF(N329=F336,4)+IF(N329=F337,3)+IF(N329=F338,2)+IF(N329=F339,1)</f>
        <v>10</v>
      </c>
      <c r="Q329" s="161">
        <f>IF(O329=F328,12)+IF(O329=F329,11)+IF(O329=F330,10)+IF(O329=F331,9)+IF(O329=F332,8)+IF(O329=F333,7)+IF(O329=F334,6)+IF(O329=F335,5)+IF(O329=F336,4)+IF(O329=F337,3)+IF(O329=F338,2)+IF(O329=F339,1)</f>
        <v>0</v>
      </c>
      <c r="R329" s="2"/>
      <c r="S329" s="136"/>
      <c r="T329" s="136">
        <f>P329+Q329</f>
        <v>10</v>
      </c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2"/>
    </row>
    <row r="330" spans="1:34" ht="20.100000000000001" customHeight="1" x14ac:dyDescent="0.25">
      <c r="A330" s="117" t="s">
        <v>90</v>
      </c>
      <c r="B330" s="129" t="s">
        <v>142</v>
      </c>
      <c r="C330" s="129">
        <v>200</v>
      </c>
      <c r="D330" s="443" t="s">
        <v>0</v>
      </c>
      <c r="E330" s="437">
        <v>3</v>
      </c>
      <c r="F330" s="438" t="s">
        <v>140</v>
      </c>
      <c r="G330" s="439">
        <v>25.1</v>
      </c>
      <c r="H330" s="440" t="str">
        <f t="shared" si="130"/>
        <v>Pravansh Kanumolu</v>
      </c>
      <c r="I330" s="440" t="str">
        <f t="shared" si="131"/>
        <v>Basingstoke and Mid Hants A.C.</v>
      </c>
      <c r="J330" s="440" t="str">
        <f t="shared" si="132"/>
        <v>BMH</v>
      </c>
      <c r="K330" s="437" t="str">
        <f t="shared" si="133"/>
        <v>G4</v>
      </c>
      <c r="L330" s="437" t="str">
        <f t="shared" si="134"/>
        <v>AW</v>
      </c>
      <c r="M330" s="2"/>
      <c r="N330" s="40" t="str">
        <f t="shared" si="129"/>
        <v>B</v>
      </c>
      <c r="O330" s="40" t="str">
        <f t="shared" si="129"/>
        <v>BB</v>
      </c>
      <c r="P330" s="161">
        <f>IF(N330=F328,12)+IF(N330=F329,11)+IF(N330=F330,10)+IF(N330=F331,9)+IF(N330=F332,8)+IF(N330=F333,7)+IF(N330=F334,6)+IF(N330=F335,5)+IF(N330=F336,4)+IF(N330=F337,3)+IF(N330=F338,2)+IF(N330=F339,1)</f>
        <v>7</v>
      </c>
      <c r="Q330" s="161">
        <f>IF(O330=F328,12)+IF(O330=F329,11)+IF(O330=F330,10)+IF(O330=F331,9)+IF(O330=F332,8)+IF(O330=F333,7)+IF(O330=F334,6)+IF(O330=F335,5)+IF(O330=F336,4)+IF(O330=F337,3)+IF(O330=F338,2)+IF(O330=F339,1)</f>
        <v>0</v>
      </c>
      <c r="R330" s="2"/>
      <c r="S330" s="136"/>
      <c r="T330" s="136"/>
      <c r="U330" s="136">
        <f>P330+Q330</f>
        <v>7</v>
      </c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2"/>
    </row>
    <row r="331" spans="1:34" ht="20.100000000000001" customHeight="1" x14ac:dyDescent="0.25">
      <c r="A331" s="117" t="s">
        <v>90</v>
      </c>
      <c r="B331" s="129" t="s">
        <v>142</v>
      </c>
      <c r="C331" s="129">
        <v>200</v>
      </c>
      <c r="D331" s="443" t="s">
        <v>0</v>
      </c>
      <c r="E331" s="437">
        <v>4</v>
      </c>
      <c r="F331" s="438" t="s">
        <v>84</v>
      </c>
      <c r="G331" s="439">
        <v>25.3</v>
      </c>
      <c r="H331" s="440" t="str">
        <f t="shared" si="130"/>
        <v>James Badham</v>
      </c>
      <c r="I331" s="440" t="str">
        <f t="shared" si="131"/>
        <v>Windsor, Slough, Eton and Hounslow A.C.</v>
      </c>
      <c r="J331" s="440" t="str">
        <f t="shared" si="132"/>
        <v>WSEH</v>
      </c>
      <c r="K331" s="437" t="str">
        <f t="shared" si="133"/>
        <v>G4</v>
      </c>
      <c r="L331" s="437" t="str">
        <f t="shared" si="134"/>
        <v>AW</v>
      </c>
      <c r="M331" s="2"/>
      <c r="N331" s="40" t="str">
        <f t="shared" si="129"/>
        <v>C</v>
      </c>
      <c r="O331" s="40" t="str">
        <f t="shared" si="129"/>
        <v>CC</v>
      </c>
      <c r="P331" s="161">
        <f>IF(N331=F328,12)+IF(N331=F329,11)+IF(N331=F330,10)+IF(N331=F331,9)+IF(N331=F332,8)+IF(N331=F333,7)+IF(N331=F334,6)+IF(N331=F335,5)+IF(N331=F336,4)+IF(N331=F337,3)+IF(N331=F338,2)+IF(N331=F339,1)</f>
        <v>6</v>
      </c>
      <c r="Q331" s="161">
        <f>IF(O331=F328,12)+IF(O331=F329,11)+IF(O331=F330,10)+IF(O331=F331,9)+IF(O331=F332,8)+IF(O331=F333,7)+IF(O331=F334,6)+IF(O331=F335,5)+IF(O331=F336,4)+IF(O331=F337,3)+IF(O331=F338,2)+IF(O331=F339,1)</f>
        <v>0</v>
      </c>
      <c r="R331" s="2"/>
      <c r="S331" s="136"/>
      <c r="T331" s="136"/>
      <c r="U331" s="136"/>
      <c r="V331" s="136">
        <f>P331+Q331</f>
        <v>6</v>
      </c>
      <c r="W331" s="136"/>
      <c r="X331" s="136"/>
      <c r="Y331" s="136"/>
      <c r="Z331" s="136"/>
      <c r="AA331" s="136"/>
      <c r="AB331" s="136"/>
      <c r="AC331" s="136"/>
      <c r="AD331" s="136"/>
      <c r="AE331" s="2"/>
    </row>
    <row r="332" spans="1:34" ht="20.100000000000001" customHeight="1" x14ac:dyDescent="0.25">
      <c r="A332" s="117" t="s">
        <v>90</v>
      </c>
      <c r="B332" s="129" t="s">
        <v>142</v>
      </c>
      <c r="C332" s="129">
        <v>200</v>
      </c>
      <c r="D332" s="443" t="s">
        <v>0</v>
      </c>
      <c r="E332" s="437">
        <v>5</v>
      </c>
      <c r="F332" s="438" t="s">
        <v>0</v>
      </c>
      <c r="G332" s="439">
        <v>25.5</v>
      </c>
      <c r="H332" s="440" t="str">
        <f t="shared" si="130"/>
        <v>Sean Over</v>
      </c>
      <c r="I332" s="440" t="str">
        <f t="shared" si="131"/>
        <v>Aldershot, Farnham and District A.C.</v>
      </c>
      <c r="J332" s="440" t="str">
        <f t="shared" si="132"/>
        <v>AFD</v>
      </c>
      <c r="K332" s="437" t="str">
        <f t="shared" si="133"/>
        <v>G4</v>
      </c>
      <c r="L332" s="437" t="str">
        <f t="shared" si="134"/>
        <v>AW</v>
      </c>
      <c r="M332" s="2"/>
      <c r="N332" s="40" t="str">
        <f t="shared" si="129"/>
        <v>G</v>
      </c>
      <c r="O332" s="40" t="str">
        <f t="shared" si="129"/>
        <v>GG</v>
      </c>
      <c r="P332" s="161">
        <f>IF(N332=F328,12)+IF(N332=F329,11)+IF(N332=F330,10)+IF(N332=F331,9)+IF(N332=F332,8)+IF(N332=F333,7)+IF(N332=F334,6)+IF(N332=F335,5)+IF(N332=F336,4)+IF(N332=F337,3)+IF(N332=F338,2)+IF(N332=F339,1)</f>
        <v>0</v>
      </c>
      <c r="Q332" s="161">
        <f>IF(O332=F328,12)+IF(O332=F329,11)+IF(O332=F330,10)+IF(O332=F331,9)+IF(O332=F332,8)+IF(O332=F333,7)+IF(O332=F334,6)+IF(O332=F335,5)+IF(O332=F336,4)+IF(O332=F337,3)+IF(O332=F338,2)+IF(O332=F339,1)</f>
        <v>0</v>
      </c>
      <c r="R332" s="2"/>
      <c r="S332" s="136"/>
      <c r="T332" s="136"/>
      <c r="U332" s="136"/>
      <c r="V332" s="136"/>
      <c r="W332" s="136">
        <f>P332+Q332</f>
        <v>0</v>
      </c>
      <c r="X332" s="136"/>
      <c r="Y332" s="136"/>
      <c r="Z332" s="136"/>
      <c r="AA332" s="136"/>
      <c r="AB332" s="136"/>
      <c r="AC332" s="136"/>
      <c r="AD332" s="136"/>
      <c r="AE332" s="2"/>
    </row>
    <row r="333" spans="1:34" ht="20.100000000000001" customHeight="1" x14ac:dyDescent="0.25">
      <c r="A333" s="117" t="s">
        <v>90</v>
      </c>
      <c r="B333" s="129" t="s">
        <v>142</v>
      </c>
      <c r="C333" s="129">
        <v>200</v>
      </c>
      <c r="D333" s="443" t="s">
        <v>0</v>
      </c>
      <c r="E333" s="437">
        <v>6</v>
      </c>
      <c r="F333" s="438" t="s">
        <v>1</v>
      </c>
      <c r="G333" s="439">
        <v>27.1</v>
      </c>
      <c r="H333" s="440" t="str">
        <f t="shared" si="130"/>
        <v>Matthew  Chidede</v>
      </c>
      <c r="I333" s="440" t="str">
        <f t="shared" si="131"/>
        <v>Bracknell A.C.</v>
      </c>
      <c r="J333" s="440" t="str">
        <f t="shared" si="132"/>
        <v>BAC</v>
      </c>
      <c r="K333" s="437" t="str">
        <f t="shared" si="133"/>
        <v/>
      </c>
      <c r="L333" s="437" t="str">
        <f t="shared" si="134"/>
        <v xml:space="preserve"> </v>
      </c>
      <c r="M333" s="2"/>
      <c r="N333" s="40" t="str">
        <f t="shared" si="129"/>
        <v>H</v>
      </c>
      <c r="O333" s="40" t="str">
        <f t="shared" si="129"/>
        <v>HH</v>
      </c>
      <c r="P333" s="161">
        <f>IF(N333=F328,12)+IF(N333=F329,11)+IF(N333=F330,10)+IF(N333=F331,9)+IF(N333=F332,8)+IF(N333=F333,7)+IF(N333=F334,6)+IF(N333=F335,5)+IF(N333=F336,4)+IF(N333=F337,3)+IF(N333=F338,2)+IF(N333=F339,1)</f>
        <v>11</v>
      </c>
      <c r="Q333" s="161">
        <f>IF(O333=F328,12)+IF(O333=F329,11)+IF(O333=F330,10)+IF(O333=F331,9)+IF(O333=F332,8)+IF(O333=F333,7)+IF(O333=F334,6)+IF(O333=F335,5)+IF(O333=F336,4)+IF(O333=F337,3)+IF(O333=F338,2)+IF(O333=F339,1)</f>
        <v>0</v>
      </c>
      <c r="R333" s="2"/>
      <c r="S333" s="136"/>
      <c r="T333" s="136"/>
      <c r="U333" s="136"/>
      <c r="V333" s="136"/>
      <c r="W333" s="136"/>
      <c r="X333" s="136">
        <f>P333+Q333</f>
        <v>11</v>
      </c>
      <c r="Y333" s="136"/>
      <c r="Z333" s="136"/>
      <c r="AA333" s="136"/>
      <c r="AB333" s="136"/>
      <c r="AC333" s="136"/>
      <c r="AD333" s="136"/>
      <c r="AE333" s="2"/>
    </row>
    <row r="334" spans="1:34" ht="20.100000000000001" customHeight="1" x14ac:dyDescent="0.25">
      <c r="A334" s="117" t="s">
        <v>90</v>
      </c>
      <c r="B334" s="129" t="s">
        <v>142</v>
      </c>
      <c r="C334" s="129">
        <v>200</v>
      </c>
      <c r="D334" s="443" t="s">
        <v>0</v>
      </c>
      <c r="E334" s="437">
        <v>7</v>
      </c>
      <c r="F334" s="438" t="s">
        <v>110</v>
      </c>
      <c r="G334" s="439">
        <v>27.9</v>
      </c>
      <c r="H334" s="440" t="str">
        <f t="shared" si="130"/>
        <v>Jake Etherington</v>
      </c>
      <c r="I334" s="440" t="str">
        <f t="shared" si="131"/>
        <v>Camberley and District A.C.</v>
      </c>
      <c r="J334" s="440" t="str">
        <f t="shared" si="132"/>
        <v>CDAC</v>
      </c>
      <c r="K334" s="437" t="str">
        <f t="shared" si="133"/>
        <v/>
      </c>
      <c r="L334" s="437" t="str">
        <f t="shared" si="134"/>
        <v xml:space="preserve"> </v>
      </c>
      <c r="M334" s="2"/>
      <c r="N334" s="40" t="str">
        <f t="shared" ref="N334:O353" si="135">N320</f>
        <v>M</v>
      </c>
      <c r="O334" s="40" t="str">
        <f t="shared" si="135"/>
        <v>MM</v>
      </c>
      <c r="P334" s="161">
        <f>IF(N334=F328,12)+IF(N334=F329,11)+IF(N334=F330,10)+IF(N334=F331,9)+IF(N334=F332,8)+IF(N334=F333,7)+IF(N334=F334,6)+IF(N334=F335,5)+IF(N334=F336,4)+IF(N334=F337,3)+IF(N334=F338,2)+IF(N334=F339,1)</f>
        <v>0</v>
      </c>
      <c r="Q334" s="161">
        <f>IF(O334=F328,12)+IF(O334=F329,11)+IF(O334=F330,10)+IF(O334=F331,9)+IF(O334=F332,8)+IF(O334=F333,7)+IF(O334=F334,6)+IF(O334=F335,5)+IF(O334=F336,4)+IF(O334=F337,3)+IF(O334=F338,2)+IF(O334=F339,1)</f>
        <v>5</v>
      </c>
      <c r="R334" s="2"/>
      <c r="S334" s="136"/>
      <c r="T334" s="136"/>
      <c r="U334" s="136"/>
      <c r="V334" s="136"/>
      <c r="W334" s="136"/>
      <c r="X334" s="136"/>
      <c r="Y334" s="136">
        <f>P334+Q334</f>
        <v>5</v>
      </c>
      <c r="Z334" s="136"/>
      <c r="AA334" s="136"/>
      <c r="AB334" s="136"/>
      <c r="AC334" s="136"/>
      <c r="AD334" s="136"/>
      <c r="AE334" s="2"/>
    </row>
    <row r="335" spans="1:34" ht="20.100000000000001" customHeight="1" x14ac:dyDescent="0.25">
      <c r="A335" s="117" t="s">
        <v>90</v>
      </c>
      <c r="B335" s="129" t="s">
        <v>142</v>
      </c>
      <c r="C335" s="129">
        <v>200</v>
      </c>
      <c r="D335" s="443" t="s">
        <v>0</v>
      </c>
      <c r="E335" s="437">
        <v>8</v>
      </c>
      <c r="F335" s="438" t="s">
        <v>144</v>
      </c>
      <c r="G335" s="439">
        <v>28.4</v>
      </c>
      <c r="H335" s="440" t="str">
        <f t="shared" si="130"/>
        <v>Chester Shen</v>
      </c>
      <c r="I335" s="440" t="str">
        <f t="shared" si="131"/>
        <v>Maidenhead A.C.</v>
      </c>
      <c r="J335" s="440" t="str">
        <f t="shared" si="132"/>
        <v>MAC</v>
      </c>
      <c r="K335" s="437" t="str">
        <f t="shared" si="133"/>
        <v/>
      </c>
      <c r="L335" s="437" t="str">
        <f t="shared" si="134"/>
        <v xml:space="preserve"> </v>
      </c>
      <c r="M335" s="2"/>
      <c r="N335" s="40" t="str">
        <f t="shared" si="135"/>
        <v>R</v>
      </c>
      <c r="O335" s="40" t="str">
        <f t="shared" si="135"/>
        <v>RR</v>
      </c>
      <c r="P335" s="161">
        <f>IF(N335=F328,12)+IF(N335=F329,11)+IF(N335=F330,10)+IF(N335=F331,9)+IF(N335=F332,8)+IF(N335=F333,7)+IF(N335=F334,6)+IF(N335=F335,5)+IF(N335=F336,4)+IF(N335=F337,3)+IF(N335=F338,2)+IF(N335=F339,1)</f>
        <v>12</v>
      </c>
      <c r="Q335" s="161">
        <f>IF(O335=F328,12)+IF(O335=F329,11)+IF(O335=F330,10)+IF(O335=F331,9)+IF(O335=F332,8)+IF(O335=F333,7)+IF(O335=F334,6)+IF(O335=F335,5)+IF(O335=F336,4)+IF(O335=F337,3)+IF(O335=F338,2)+IF(O335=F339,1)</f>
        <v>0</v>
      </c>
      <c r="R335" s="2"/>
      <c r="S335" s="136"/>
      <c r="T335" s="136"/>
      <c r="U335" s="136"/>
      <c r="V335" s="136"/>
      <c r="W335" s="136"/>
      <c r="X335" s="136"/>
      <c r="Y335" s="136"/>
      <c r="Z335" s="136">
        <f>P335+Q335</f>
        <v>12</v>
      </c>
      <c r="AA335" s="136"/>
      <c r="AB335" s="136"/>
      <c r="AC335" s="136"/>
      <c r="AD335" s="136"/>
      <c r="AE335" s="2"/>
    </row>
    <row r="336" spans="1:34" ht="20.100000000000001" customHeight="1" x14ac:dyDescent="0.25">
      <c r="A336" s="117" t="s">
        <v>90</v>
      </c>
      <c r="B336" s="129" t="s">
        <v>142</v>
      </c>
      <c r="C336" s="129">
        <v>200</v>
      </c>
      <c r="D336" s="443" t="s">
        <v>0</v>
      </c>
      <c r="E336" s="437">
        <v>9</v>
      </c>
      <c r="F336" s="438"/>
      <c r="G336" s="441" t="s">
        <v>36</v>
      </c>
      <c r="H336" s="440" t="str">
        <f t="shared" si="130"/>
        <v xml:space="preserve"> </v>
      </c>
      <c r="I336" s="440" t="str">
        <f t="shared" si="131"/>
        <v/>
      </c>
      <c r="J336" s="440" t="str">
        <f t="shared" si="132"/>
        <v/>
      </c>
      <c r="K336" s="437" t="str">
        <f t="shared" si="133"/>
        <v/>
      </c>
      <c r="L336" s="437" t="str">
        <f>IF(G336&lt;=BS1173,"AW"," ")</f>
        <v xml:space="preserve"> </v>
      </c>
      <c r="M336" s="2"/>
      <c r="N336" s="161" t="str">
        <f t="shared" si="135"/>
        <v>W</v>
      </c>
      <c r="O336" s="161" t="str">
        <f t="shared" si="135"/>
        <v>WW</v>
      </c>
      <c r="P336" s="161">
        <f>IF(N336=F328,12)+IF(N336=F329,11)+IF(N336=F330,10)+IF(N336=F331,9)+IF(N336=F332,8)+IF(N336=F333,7)+IF(N336=F334,6)+IF(N336=F335,5)+IF(N336=F336,4)+IF(N336=F337,3)+IF(N336=F338,2)+IF(N336=F339,1)</f>
        <v>9</v>
      </c>
      <c r="Q336" s="161">
        <f>IF(O336=F328,12)+IF(O336=F329,11)+IF(O336=F330,10)+IF(O336=F331,9)+IF(O336=F332,8)+IF(O336=F333,7)+IF(O336=F334,6)+IF(O336=F335,5)+IF(O336=F336,4)+IF(O336=F337,3)+IF(O336=F338,2)+IF(O336=F339,1)</f>
        <v>0</v>
      </c>
      <c r="R336" s="2"/>
      <c r="S336" s="136"/>
      <c r="T336" s="136"/>
      <c r="U336" s="136"/>
      <c r="V336" s="136"/>
      <c r="W336" s="136"/>
      <c r="X336" s="136"/>
      <c r="Y336" s="136"/>
      <c r="Z336" s="136"/>
      <c r="AA336" s="136">
        <f>P336+Q336</f>
        <v>9</v>
      </c>
      <c r="AB336" s="136"/>
      <c r="AC336" s="136"/>
      <c r="AD336" s="136"/>
      <c r="AE336" s="2"/>
    </row>
    <row r="337" spans="1:31" ht="20.100000000000001" customHeight="1" x14ac:dyDescent="0.25">
      <c r="A337" s="117" t="s">
        <v>90</v>
      </c>
      <c r="B337" s="129" t="s">
        <v>142</v>
      </c>
      <c r="C337" s="129">
        <v>200</v>
      </c>
      <c r="D337" s="443" t="s">
        <v>0</v>
      </c>
      <c r="E337" s="437">
        <v>10</v>
      </c>
      <c r="F337" s="438"/>
      <c r="G337" s="441" t="s">
        <v>36</v>
      </c>
      <c r="H337" s="440" t="str">
        <f t="shared" si="130"/>
        <v xml:space="preserve"> </v>
      </c>
      <c r="I337" s="440" t="str">
        <f t="shared" si="131"/>
        <v/>
      </c>
      <c r="J337" s="440" t="str">
        <f t="shared" si="132"/>
        <v/>
      </c>
      <c r="K337" s="437" t="str">
        <f t="shared" si="133"/>
        <v/>
      </c>
      <c r="L337" s="437" t="str">
        <f>IF(G337&lt;=BS1174,"AW"," ")</f>
        <v xml:space="preserve"> </v>
      </c>
      <c r="M337" s="2"/>
      <c r="N337" s="366" t="str">
        <f t="shared" si="135"/>
        <v>j</v>
      </c>
      <c r="O337" s="366" t="str">
        <f t="shared" si="135"/>
        <v>jj</v>
      </c>
      <c r="P337" s="366">
        <f>IF(N337=F328,12)+IF(N337=F329,11)+IF(N337=F330,10)+IF(N337=F331,9)+IF(N337=F332,8)+IF(N337=F333,7)+IF(N337=F334,6)+IF(N337=F335,5)+IF(N337=F336,4)+IF(N337=F337,3)+IF(N337=F338,2)+IF(N337=F339,1)</f>
        <v>0</v>
      </c>
      <c r="Q337" s="366">
        <f>IF(O337=F328,12)+IF(O337=F329,11)+IF(O337=F330,10)+IF(O337=F331,9)+IF(O337=F332,8)+IF(O337=F333,7)+IF(O337=F334,6)+IF(O337=F335,5)+IF(O337=F336,4)+IF(O337=F337,3)+IF(O337=F338,2)+IF(O337=F339,1)</f>
        <v>0</v>
      </c>
      <c r="R337" s="2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>
        <f>P337+Q337</f>
        <v>0</v>
      </c>
      <c r="AC337" s="136"/>
      <c r="AD337" s="136"/>
      <c r="AE337" s="2"/>
    </row>
    <row r="338" spans="1:31" ht="20.100000000000001" customHeight="1" x14ac:dyDescent="0.25">
      <c r="A338" s="117" t="s">
        <v>90</v>
      </c>
      <c r="B338" s="129" t="s">
        <v>142</v>
      </c>
      <c r="C338" s="129">
        <v>200</v>
      </c>
      <c r="D338" s="443" t="s">
        <v>0</v>
      </c>
      <c r="E338" s="437">
        <v>11</v>
      </c>
      <c r="F338" s="438"/>
      <c r="G338" s="441" t="s">
        <v>36</v>
      </c>
      <c r="H338" s="440" t="str">
        <f t="shared" si="130"/>
        <v xml:space="preserve"> </v>
      </c>
      <c r="I338" s="440" t="str">
        <f t="shared" si="131"/>
        <v/>
      </c>
      <c r="J338" s="440" t="str">
        <f t="shared" si="132"/>
        <v/>
      </c>
      <c r="K338" s="437" t="str">
        <f t="shared" si="133"/>
        <v/>
      </c>
      <c r="L338" s="437" t="str">
        <f>IF(G338&lt;=BS1175,"AW"," ")</f>
        <v xml:space="preserve"> </v>
      </c>
      <c r="M338" s="2"/>
      <c r="N338" s="366" t="str">
        <f t="shared" si="135"/>
        <v>p</v>
      </c>
      <c r="O338" s="366" t="str">
        <f t="shared" si="135"/>
        <v>pp</v>
      </c>
      <c r="P338" s="366">
        <f>IF(N338=F328,12)+IF(N338=F329,11)+IF(N338=F330,10)+IF(N338=F331,9)+IF(N338=F332,8)+IF(N338=F333,7)+IF(N338=F334,6)+IF(N338=F335,5)+IF(N338=F336,4)+IF(N338=F337,3)+IF(N338=F338,2)+IF(N338=F339,1)</f>
        <v>0</v>
      </c>
      <c r="Q338" s="366">
        <f>IF(O338=F328,12)+IF(O338=F329,11)+IF(O338=F330,10)+IF(O338=F331,9)+IF(O338=F332,8)+IF(O338=F333,7)+IF(O338=F334,6)+IF(O338=F335,5)+IF(O338=F336,4)+IF(O338=F337,3)+IF(O338=F338,2)+IF(O338=F339,1)</f>
        <v>0</v>
      </c>
      <c r="R338" s="2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>
        <f>P338+Q338</f>
        <v>0</v>
      </c>
      <c r="AD338" s="136"/>
      <c r="AE338" s="2"/>
    </row>
    <row r="339" spans="1:31" ht="20.100000000000001" customHeight="1" x14ac:dyDescent="0.25">
      <c r="A339" s="117" t="s">
        <v>90</v>
      </c>
      <c r="B339" s="129" t="s">
        <v>142</v>
      </c>
      <c r="C339" s="129">
        <v>200</v>
      </c>
      <c r="D339" s="443" t="s">
        <v>0</v>
      </c>
      <c r="E339" s="437">
        <v>12</v>
      </c>
      <c r="F339" s="438"/>
      <c r="G339" s="441" t="s">
        <v>36</v>
      </c>
      <c r="H339" s="440" t="str">
        <f t="shared" si="130"/>
        <v xml:space="preserve"> </v>
      </c>
      <c r="I339" s="440" t="str">
        <f t="shared" si="131"/>
        <v/>
      </c>
      <c r="J339" s="440" t="str">
        <f t="shared" si="132"/>
        <v/>
      </c>
      <c r="K339" s="437" t="str">
        <f t="shared" si="133"/>
        <v/>
      </c>
      <c r="L339" s="437" t="str">
        <f>IF(G339&lt;=BS1176,"AW"," ")</f>
        <v xml:space="preserve"> </v>
      </c>
      <c r="M339" s="2"/>
      <c r="N339" s="366" t="str">
        <f t="shared" si="135"/>
        <v>z</v>
      </c>
      <c r="O339" s="366" t="str">
        <f t="shared" si="135"/>
        <v>zz</v>
      </c>
      <c r="P339" s="366">
        <f>IF(N339=F328,12)+IF(N339=F329,11)+IF(N339=F330,10)+IF(N339=F331,9)+IF(N339=F332,8)+IF(N339=F333,7)+IF(N339=F334,6)+IF(N339=F335,5)+IF(N339=F336,4)+IF(N339=F337,3)+IF(N339=F338,2)+IF(N339=F339,1)</f>
        <v>0</v>
      </c>
      <c r="Q339" s="366">
        <f>IF(O339=F328,12)+IF(O339=F329,11)+IF(O339=F330,10)+IF(O339=F331,9)+IF(O339=F332,8)+IF(O339=F333,7)+IF(O339=F334,6)+IF(O339=F335,5)+IF(O339=F336,4)+IF(O339=F337,3)+IF(O339=F338,2)+IF(O339=F339,1)</f>
        <v>0</v>
      </c>
      <c r="R339" s="2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>
        <f>P339+Q339</f>
        <v>0</v>
      </c>
      <c r="AE339" s="2"/>
    </row>
    <row r="340" spans="1:31" ht="20.100000000000001" customHeight="1" x14ac:dyDescent="0.25">
      <c r="A340" s="117" t="s">
        <v>90</v>
      </c>
      <c r="B340" s="129" t="s">
        <v>142</v>
      </c>
      <c r="C340" s="129"/>
      <c r="D340" s="443"/>
      <c r="E340" s="476" t="s">
        <v>36</v>
      </c>
      <c r="F340" s="476"/>
      <c r="G340" s="476"/>
      <c r="H340" s="476"/>
      <c r="I340" s="476"/>
      <c r="J340" s="476"/>
      <c r="K340" s="476"/>
      <c r="L340" s="476"/>
      <c r="M340" s="85"/>
      <c r="N340" s="40" t="str">
        <f t="shared" si="135"/>
        <v>,</v>
      </c>
      <c r="O340" s="40" t="str">
        <f t="shared" si="135"/>
        <v>,</v>
      </c>
      <c r="P340" s="40"/>
      <c r="Q340" s="40"/>
      <c r="R340" s="2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2"/>
    </row>
    <row r="341" spans="1:31" ht="20.100000000000001" customHeight="1" x14ac:dyDescent="0.25">
      <c r="A341" s="117" t="s">
        <v>90</v>
      </c>
      <c r="B341" s="129" t="s">
        <v>142</v>
      </c>
      <c r="C341" s="129">
        <v>200</v>
      </c>
      <c r="D341" s="443" t="s">
        <v>1</v>
      </c>
      <c r="E341" s="474" t="s">
        <v>192</v>
      </c>
      <c r="F341" s="474"/>
      <c r="G341" s="474"/>
      <c r="H341" s="474"/>
      <c r="I341" s="442" t="s">
        <v>92</v>
      </c>
      <c r="J341" s="442"/>
      <c r="K341" s="475">
        <f>K327</f>
        <v>22.9</v>
      </c>
      <c r="L341" s="475"/>
      <c r="M341" s="85"/>
      <c r="N341" s="40" t="str">
        <f t="shared" si="135"/>
        <v>,</v>
      </c>
      <c r="O341" s="40" t="str">
        <f t="shared" si="135"/>
        <v>,</v>
      </c>
      <c r="P341" s="40"/>
      <c r="Q341" s="40"/>
      <c r="R341" s="2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2"/>
    </row>
    <row r="342" spans="1:31" ht="20.100000000000001" customHeight="1" x14ac:dyDescent="0.25">
      <c r="A342" s="117" t="s">
        <v>90</v>
      </c>
      <c r="B342" s="129" t="s">
        <v>142</v>
      </c>
      <c r="C342" s="129">
        <v>200</v>
      </c>
      <c r="D342" s="443" t="s">
        <v>1</v>
      </c>
      <c r="E342" s="437">
        <v>1</v>
      </c>
      <c r="F342" s="438" t="s">
        <v>145</v>
      </c>
      <c r="G342" s="439">
        <v>24.6</v>
      </c>
      <c r="H342" s="440" t="str">
        <f t="shared" ref="H342:H353" si="136">IF(F342=0," ",VLOOKUP(F342,$AJ$1166:$AL$1189,3,FALSE))</f>
        <v>Gabriel Isaacs</v>
      </c>
      <c r="I342" s="440" t="str">
        <f t="shared" ref="I342:I353" si="137">IF(F342=0,"",VLOOKUP(F342,$BE$1166:$BG$1189,3,FALSE))</f>
        <v>Reading A.C.</v>
      </c>
      <c r="J342" s="440" t="str">
        <f t="shared" ref="J342:J353" si="138">IF(F342=0,"",VLOOKUP(F342,$BB$1114:$BE$1137,4,FALSE))</f>
        <v>RAC</v>
      </c>
      <c r="K342" s="437" t="str">
        <f t="shared" ref="K342:K353" si="139">IF(G342="","",IF($DC$1170="F"," ",IF($DC$1170="T",IF(G342&lt;=$CS$1170,"G1",IF(G342&lt;=$CV$1170,"G2",IF(G342&lt;=$CY$1170,"G3",IF(G342&lt;=$DB$1170,"G4","")))))))</f>
        <v>G3</v>
      </c>
      <c r="L342" s="437" t="str">
        <f>IF(G342&lt;=BS1179,"AW"," ")</f>
        <v>AW</v>
      </c>
      <c r="M342" s="85"/>
      <c r="N342" s="40" t="str">
        <f t="shared" si="135"/>
        <v>A</v>
      </c>
      <c r="O342" s="40" t="str">
        <f t="shared" si="135"/>
        <v>AA</v>
      </c>
      <c r="P342" s="161">
        <f>IF(N342=F342,12)+IF(N342=F343,11)+IF(N342=F344,10)+IF(N342=F345,9)+IF(N342=F346,8)+IF(N342=F347,7)+IF(N342=F348,6)+IF(N342=F349,5)+IF(N342=F350,4)+IF(N342=F351,3)+IF(N342=F352,2)+IF(N342=F353,1)</f>
        <v>0</v>
      </c>
      <c r="Q342" s="161">
        <f>IF(O342=F342,12)+IF(O342=F343,11)+IF(O342=F344,10)+IF(O342=F345,9)+IF(O342=F346,8)+IF(O342=F347,7)+IF(O342=F348,6)+IF(O342=F349,5)+IF(O342=F350,4)+IF(O342=F351,3)+IF(O342=F352,2)+IF(O342=F353,1)</f>
        <v>0</v>
      </c>
      <c r="R342" s="2"/>
      <c r="S342" s="136">
        <f>P342+Q342</f>
        <v>0</v>
      </c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2"/>
    </row>
    <row r="343" spans="1:31" ht="20.100000000000001" customHeight="1" x14ac:dyDescent="0.25">
      <c r="A343" s="117" t="s">
        <v>90</v>
      </c>
      <c r="B343" s="129" t="s">
        <v>142</v>
      </c>
      <c r="C343" s="129">
        <v>200</v>
      </c>
      <c r="D343" s="443" t="s">
        <v>1</v>
      </c>
      <c r="E343" s="437">
        <v>2</v>
      </c>
      <c r="F343" s="438" t="s">
        <v>146</v>
      </c>
      <c r="G343" s="439">
        <v>25.4</v>
      </c>
      <c r="H343" s="440" t="str">
        <f t="shared" si="136"/>
        <v>Oliver Cloherty</v>
      </c>
      <c r="I343" s="440" t="str">
        <f t="shared" si="137"/>
        <v>Windsor, Slough, Eton and Hounslow A.C.</v>
      </c>
      <c r="J343" s="440" t="str">
        <f t="shared" si="138"/>
        <v>WSEH</v>
      </c>
      <c r="K343" s="437" t="str">
        <f t="shared" si="139"/>
        <v>G4</v>
      </c>
      <c r="L343" s="437" t="str">
        <f>IF(G343&lt;=BS1180,"AW"," ")</f>
        <v>AW</v>
      </c>
      <c r="M343" s="85"/>
      <c r="N343" s="40" t="str">
        <f t="shared" si="135"/>
        <v>S</v>
      </c>
      <c r="O343" s="40" t="str">
        <f t="shared" si="135"/>
        <v>SS</v>
      </c>
      <c r="P343" s="161">
        <f>IF(N343=F342,12)+IF(N343=F343,11)+IF(N343=F344,10)+IF(N343=F345,9)+IF(N343=F346,8)+IF(N343=F347,7)+IF(N343=F348,6)+IF(N343=F349,5)+IF(N343=F350,4)+IF(N343=F351,3)+IF(N343=F352,2)+IF(N343=F353,1)</f>
        <v>0</v>
      </c>
      <c r="Q343" s="161">
        <f>IF(O343=F342,12)+IF(O343=F343,11)+IF(O343=F344,10)+IF(O343=F345,9)+IF(O343=F346,8)+IF(O343=F347,7)+IF(O343=F348,6)+IF(O343=F349,5)+IF(O343=F350,4)+IF(O343=F351,3)+IF(O343=F352,2)+IF(O343=F353,1)</f>
        <v>10</v>
      </c>
      <c r="R343" s="2"/>
      <c r="S343" s="136"/>
      <c r="T343" s="136">
        <f>P343+Q343</f>
        <v>10</v>
      </c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2"/>
    </row>
    <row r="344" spans="1:31" ht="20.100000000000001" customHeight="1" x14ac:dyDescent="0.25">
      <c r="A344" s="117" t="s">
        <v>90</v>
      </c>
      <c r="B344" s="129" t="s">
        <v>142</v>
      </c>
      <c r="C344" s="129">
        <v>200</v>
      </c>
      <c r="D344" s="443" t="s">
        <v>1</v>
      </c>
      <c r="E344" s="437">
        <v>3</v>
      </c>
      <c r="F344" s="438" t="s">
        <v>141</v>
      </c>
      <c r="G344" s="439">
        <v>27.3</v>
      </c>
      <c r="H344" s="440" t="str">
        <f t="shared" si="136"/>
        <v>Kean Hamilton-Jones</v>
      </c>
      <c r="I344" s="440" t="str">
        <f t="shared" si="137"/>
        <v>Basingstoke and Mid Hants A.C.</v>
      </c>
      <c r="J344" s="440" t="str">
        <f t="shared" si="138"/>
        <v>BMH</v>
      </c>
      <c r="K344" s="437" t="str">
        <f t="shared" si="139"/>
        <v/>
      </c>
      <c r="L344" s="437" t="str">
        <f>IF(G344&lt;=BS1181,"AW"," ")</f>
        <v xml:space="preserve"> </v>
      </c>
      <c r="M344" s="85"/>
      <c r="N344" s="40" t="str">
        <f t="shared" si="135"/>
        <v>B</v>
      </c>
      <c r="O344" s="40" t="str">
        <f t="shared" si="135"/>
        <v>BB</v>
      </c>
      <c r="P344" s="161">
        <f>IF(N344=F342,12)+IF(N344=F343,11)+IF(N344=F344,10)+IF(N344=F345,9)+IF(N344=F346,8)+IF(N344=F347,7)+IF(N344=F348,6)+IF(N344=F349,5)+IF(N344=F350,4)+IF(N344=F351,3)+IF(N344=F352,2)+IF(N344=F353,1)</f>
        <v>0</v>
      </c>
      <c r="Q344" s="161">
        <f>IF(O344=F342,12)+IF(O344=F343,11)+IF(O344=F344,10)+IF(O344=F345,9)+IF(O344=F346,8)+IF(O344=F347,7)+IF(O344=F348,6)+IF(O344=F349,5)+IF(O344=F350,4)+IF(O344=F351,3)+IF(O344=F352,2)+IF(O344=F353,1)</f>
        <v>8</v>
      </c>
      <c r="R344" s="2"/>
      <c r="S344" s="136"/>
      <c r="T344" s="136"/>
      <c r="U344" s="136">
        <f>P344+Q344</f>
        <v>8</v>
      </c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2"/>
    </row>
    <row r="345" spans="1:31" ht="20.100000000000001" customHeight="1" x14ac:dyDescent="0.25">
      <c r="A345" s="117" t="s">
        <v>90</v>
      </c>
      <c r="B345" s="129" t="s">
        <v>142</v>
      </c>
      <c r="C345" s="129">
        <v>200</v>
      </c>
      <c r="D345" s="443" t="s">
        <v>1</v>
      </c>
      <c r="E345" s="437">
        <v>4</v>
      </c>
      <c r="F345" s="438" t="s">
        <v>113</v>
      </c>
      <c r="G345" s="439">
        <v>27.7</v>
      </c>
      <c r="H345" s="440" t="str">
        <f t="shared" si="136"/>
        <v>James Afriyie</v>
      </c>
      <c r="I345" s="440" t="str">
        <f t="shared" si="137"/>
        <v>Hillingdon A.C.</v>
      </c>
      <c r="J345" s="440" t="str">
        <f t="shared" si="138"/>
        <v>HJAC</v>
      </c>
      <c r="K345" s="437" t="str">
        <f t="shared" si="139"/>
        <v/>
      </c>
      <c r="L345" s="437" t="str">
        <f>IF(G345&lt;=BS1186,"AW"," ")</f>
        <v xml:space="preserve"> </v>
      </c>
      <c r="M345" s="85"/>
      <c r="N345" s="40" t="str">
        <f t="shared" si="135"/>
        <v>C</v>
      </c>
      <c r="O345" s="40" t="str">
        <f t="shared" si="135"/>
        <v>CC</v>
      </c>
      <c r="P345" s="161">
        <f>IF(N345=F342,12)+IF(N345=F343,11)+IF(N345=F344,10)+IF(N345=F345,9)+IF(N345=F346,8)+IF(N345=F347,7)+IF(N345=F348,6)+IF(N345=F349,5)+IF(N345=F350,4)+IF(N345=F351,3)+IF(N345=F352,2)+IF(N345=F353,1)</f>
        <v>0</v>
      </c>
      <c r="Q345" s="161">
        <f>IF(O345=F342,12)+IF(O345=F343,11)+IF(O345=F344,10)+IF(O345=F345,9)+IF(O345=F346,8)+IF(O345=F347,7)+IF(O345=F348,6)+IF(O345=F349,5)+IF(O345=F350,4)+IF(O345=F351,3)+IF(O345=F352,2)+IF(O345=F353,1)</f>
        <v>0</v>
      </c>
      <c r="R345" s="2"/>
      <c r="S345" s="136"/>
      <c r="T345" s="136"/>
      <c r="U345" s="136"/>
      <c r="V345" s="136">
        <f>P345+Q345</f>
        <v>0</v>
      </c>
      <c r="W345" s="136"/>
      <c r="X345" s="136"/>
      <c r="Y345" s="136"/>
      <c r="Z345" s="136"/>
      <c r="AA345" s="136"/>
      <c r="AB345" s="136"/>
      <c r="AC345" s="136"/>
      <c r="AD345" s="136"/>
      <c r="AE345" s="2"/>
    </row>
    <row r="346" spans="1:31" ht="20.100000000000001" customHeight="1" x14ac:dyDescent="0.25">
      <c r="A346" s="117" t="s">
        <v>90</v>
      </c>
      <c r="B346" s="129" t="s">
        <v>142</v>
      </c>
      <c r="C346" s="129">
        <v>200</v>
      </c>
      <c r="D346" s="443" t="s">
        <v>1</v>
      </c>
      <c r="E346" s="437">
        <v>5</v>
      </c>
      <c r="F346" s="438" t="s">
        <v>85</v>
      </c>
      <c r="G346" s="439">
        <v>29.2</v>
      </c>
      <c r="H346" s="440" t="str">
        <f t="shared" si="136"/>
        <v>Jonty Curtis</v>
      </c>
      <c r="I346" s="440" t="str">
        <f t="shared" si="137"/>
        <v>Bracknell A.C.</v>
      </c>
      <c r="J346" s="440" t="str">
        <f t="shared" si="138"/>
        <v>BAC</v>
      </c>
      <c r="K346" s="437" t="str">
        <f t="shared" si="139"/>
        <v/>
      </c>
      <c r="L346" s="437" t="str">
        <f>IF(G346&lt;=BS1187,"AW"," ")</f>
        <v xml:space="preserve"> </v>
      </c>
      <c r="M346" s="85"/>
      <c r="N346" s="40" t="str">
        <f t="shared" si="135"/>
        <v>G</v>
      </c>
      <c r="O346" s="40" t="str">
        <f t="shared" si="135"/>
        <v>GG</v>
      </c>
      <c r="P346" s="161">
        <f>IF(N346=F342,12)+IF(N346=F343,11)+IF(N346=F344,10)+IF(N346=F345,9)+IF(N346=F346,8)+IF(N346=F347,7)+IF(N346=F348,6)+IF(N346=F349,5)+IF(N346=F350,4)+IF(N346=F351,3)+IF(N346=F352,2)+IF(N346=F353,1)</f>
        <v>0</v>
      </c>
      <c r="Q346" s="161">
        <f>IF(O346=F342,12)+IF(O346=F343,11)+IF(O346=F344,10)+IF(O346=F345,9)+IF(O346=F346,8)+IF(O346=F347,7)+IF(O346=F348,6)+IF(O346=F349,5)+IF(O346=F350,4)+IF(O346=F351,3)+IF(O346=F352,2)+IF(O346=F353,1)</f>
        <v>0</v>
      </c>
      <c r="R346" s="2"/>
      <c r="S346" s="136"/>
      <c r="T346" s="136"/>
      <c r="U346" s="136"/>
      <c r="V346" s="136"/>
      <c r="W346" s="136">
        <f>P346+Q346</f>
        <v>0</v>
      </c>
      <c r="X346" s="136"/>
      <c r="Y346" s="136"/>
      <c r="Z346" s="136"/>
      <c r="AA346" s="136"/>
      <c r="AB346" s="136"/>
      <c r="AC346" s="136"/>
      <c r="AD346" s="136"/>
      <c r="AE346" s="2"/>
    </row>
    <row r="347" spans="1:31" ht="20.100000000000001" customHeight="1" x14ac:dyDescent="0.25">
      <c r="A347" s="117" t="s">
        <v>90</v>
      </c>
      <c r="B347" s="129" t="s">
        <v>142</v>
      </c>
      <c r="C347" s="129">
        <v>200</v>
      </c>
      <c r="D347" s="443" t="s">
        <v>1</v>
      </c>
      <c r="E347" s="437">
        <v>6</v>
      </c>
      <c r="F347" s="438"/>
      <c r="G347" s="439"/>
      <c r="H347" s="440" t="str">
        <f t="shared" si="136"/>
        <v xml:space="preserve"> </v>
      </c>
      <c r="I347" s="440" t="str">
        <f t="shared" si="137"/>
        <v/>
      </c>
      <c r="J347" s="440" t="str">
        <f t="shared" si="138"/>
        <v/>
      </c>
      <c r="K347" s="437" t="str">
        <f t="shared" si="139"/>
        <v/>
      </c>
      <c r="L347" s="437" t="str">
        <f>IF(G347&lt;=BS1188,"AW"," ")</f>
        <v>AW</v>
      </c>
      <c r="M347" s="85"/>
      <c r="N347" s="40" t="str">
        <f t="shared" si="135"/>
        <v>H</v>
      </c>
      <c r="O347" s="40" t="str">
        <f t="shared" si="135"/>
        <v>HH</v>
      </c>
      <c r="P347" s="161">
        <f>IF(N347=F342,12)+IF(N347=F343,11)+IF(N347=F344,10)+IF(N347=F345,9)+IF(N347=F346,8)+IF(N347=F347,7)+IF(N347=F348,6)+IF(N347=F349,5)+IF(N347=F350,4)+IF(N347=F351,3)+IF(N347=F352,2)+IF(N347=F353,1)</f>
        <v>0</v>
      </c>
      <c r="Q347" s="161">
        <f>IF(O347=F342,12)+IF(O347=F343,11)+IF(O347=F344,10)+IF(O347=F345,9)+IF(O347=F346,8)+IF(O347=F347,7)+IF(O347=F348,6)+IF(O347=F349,5)+IF(O347=F350,4)+IF(O347=F351,3)+IF(O347=F352,2)+IF(O347=F353,1)</f>
        <v>9</v>
      </c>
      <c r="R347" s="2"/>
      <c r="S347" s="136"/>
      <c r="T347" s="136"/>
      <c r="U347" s="136"/>
      <c r="V347" s="136"/>
      <c r="W347" s="136"/>
      <c r="X347" s="136">
        <f>P347+Q347</f>
        <v>9</v>
      </c>
      <c r="Y347" s="136"/>
      <c r="Z347" s="136"/>
      <c r="AA347" s="136"/>
      <c r="AB347" s="136"/>
      <c r="AC347" s="136"/>
      <c r="AD347" s="136"/>
      <c r="AE347" s="2"/>
    </row>
    <row r="348" spans="1:31" ht="20.100000000000001" customHeight="1" x14ac:dyDescent="0.25">
      <c r="A348" s="117" t="s">
        <v>90</v>
      </c>
      <c r="B348" s="129" t="s">
        <v>142</v>
      </c>
      <c r="C348" s="129">
        <v>200</v>
      </c>
      <c r="D348" s="443" t="s">
        <v>1</v>
      </c>
      <c r="E348" s="437">
        <v>7</v>
      </c>
      <c r="F348" s="438"/>
      <c r="G348" s="441" t="s">
        <v>36</v>
      </c>
      <c r="H348" s="440" t="str">
        <f t="shared" si="136"/>
        <v xml:space="preserve"> </v>
      </c>
      <c r="I348" s="440" t="str">
        <f t="shared" si="137"/>
        <v/>
      </c>
      <c r="J348" s="440" t="str">
        <f t="shared" si="138"/>
        <v/>
      </c>
      <c r="K348" s="437" t="str">
        <f t="shared" si="139"/>
        <v/>
      </c>
      <c r="L348" s="437" t="str">
        <f>IF(G348&lt;=BS1189,"AW"," ")</f>
        <v xml:space="preserve"> </v>
      </c>
      <c r="M348" s="85"/>
      <c r="N348" s="40" t="str">
        <f t="shared" si="135"/>
        <v>M</v>
      </c>
      <c r="O348" s="40" t="str">
        <f t="shared" si="135"/>
        <v>MM</v>
      </c>
      <c r="P348" s="161">
        <f>IF(N348=F342,12)+IF(N348=F343,11)+IF(N348=F344,10)+IF(N348=F345,9)+IF(N348=F346,8)+IF(N348=F347,7)+IF(N348=F348,6)+IF(N348=F349,5)+IF(N348=F350,4)+IF(N348=F351,3)+IF(N348=F352,2)+IF(N348=F353,1)</f>
        <v>0</v>
      </c>
      <c r="Q348" s="161">
        <f>IF(O348=F342,12)+IF(O348=F343,11)+IF(O348=F344,10)+IF(O348=F345,9)+IF(O348=F346,8)+IF(O348=F347,7)+IF(O348=F348,6)+IF(O348=F349,5)+IF(O348=F350,4)+IF(O348=F351,3)+IF(O348=F352,2)+IF(O348=F353,1)</f>
        <v>0</v>
      </c>
      <c r="R348" s="2"/>
      <c r="S348" s="136"/>
      <c r="T348" s="136"/>
      <c r="U348" s="136"/>
      <c r="V348" s="136"/>
      <c r="W348" s="136"/>
      <c r="X348" s="136"/>
      <c r="Y348" s="136">
        <f>P348+Q348</f>
        <v>0</v>
      </c>
      <c r="Z348" s="136"/>
      <c r="AA348" s="136"/>
      <c r="AB348" s="136"/>
      <c r="AC348" s="136"/>
      <c r="AD348" s="136"/>
      <c r="AE348" s="2"/>
    </row>
    <row r="349" spans="1:31" ht="20.100000000000001" customHeight="1" x14ac:dyDescent="0.25">
      <c r="A349" s="117" t="s">
        <v>90</v>
      </c>
      <c r="B349" s="129" t="s">
        <v>142</v>
      </c>
      <c r="C349" s="129">
        <v>200</v>
      </c>
      <c r="D349" s="129" t="s">
        <v>1</v>
      </c>
      <c r="E349" s="8">
        <v>8</v>
      </c>
      <c r="F349" s="144"/>
      <c r="G349" s="145" t="s">
        <v>36</v>
      </c>
      <c r="H349" s="122" t="str">
        <f t="shared" si="136"/>
        <v xml:space="preserve"> </v>
      </c>
      <c r="I349" s="122" t="str">
        <f t="shared" si="137"/>
        <v/>
      </c>
      <c r="J349" s="122" t="str">
        <f t="shared" si="138"/>
        <v/>
      </c>
      <c r="K349" s="8" t="str">
        <f t="shared" si="139"/>
        <v/>
      </c>
      <c r="L349" s="8" t="str">
        <f>IF(G349&lt;=BS1190,"AW"," ")</f>
        <v xml:space="preserve"> </v>
      </c>
      <c r="M349" s="85"/>
      <c r="N349" s="40" t="str">
        <f t="shared" si="135"/>
        <v>R</v>
      </c>
      <c r="O349" s="40" t="str">
        <f t="shared" si="135"/>
        <v>RR</v>
      </c>
      <c r="P349" s="161">
        <f>IF(N349=F342,12)+IF(N349=F343,11)+IF(N349=F344,10)+IF(N349=F345,9)+IF(N349=F346,8)+IF(N349=F347,7)+IF(N349=F348,6)+IF(N349=F349,5)+IF(N349=F350,4)+IF(N349=F351,3)+IF(N349=F352,2)+IF(N349=F353,1)</f>
        <v>0</v>
      </c>
      <c r="Q349" s="161">
        <f>IF(O349=F342,12)+IF(O349=F343,11)+IF(O349=F344,10)+IF(O349=F345,9)+IF(O349=F346,8)+IF(O349=F347,7)+IF(O349=F348,6)+IF(O349=F349,5)+IF(O349=F350,4)+IF(O349=F351,3)+IF(O349=F352,2)+IF(O349=F353,1)</f>
        <v>12</v>
      </c>
      <c r="R349" s="2"/>
      <c r="S349" s="136"/>
      <c r="T349" s="136"/>
      <c r="U349" s="136"/>
      <c r="V349" s="136"/>
      <c r="W349" s="136"/>
      <c r="X349" s="136"/>
      <c r="Y349" s="136"/>
      <c r="Z349" s="136">
        <f>P349+Q349</f>
        <v>12</v>
      </c>
      <c r="AA349" s="136"/>
      <c r="AB349" s="136"/>
      <c r="AC349" s="136"/>
      <c r="AD349" s="136"/>
      <c r="AE349" s="2"/>
    </row>
    <row r="350" spans="1:31" ht="20.100000000000001" customHeight="1" x14ac:dyDescent="0.25">
      <c r="A350" s="117" t="s">
        <v>90</v>
      </c>
      <c r="B350" s="129" t="s">
        <v>142</v>
      </c>
      <c r="C350" s="129">
        <v>200</v>
      </c>
      <c r="D350" s="129" t="s">
        <v>1</v>
      </c>
      <c r="E350" s="8">
        <v>9</v>
      </c>
      <c r="F350" s="144"/>
      <c r="G350" s="145" t="s">
        <v>36</v>
      </c>
      <c r="H350" s="122" t="str">
        <f t="shared" si="136"/>
        <v xml:space="preserve"> </v>
      </c>
      <c r="I350" s="122" t="str">
        <f t="shared" si="137"/>
        <v/>
      </c>
      <c r="J350" s="122" t="str">
        <f t="shared" si="138"/>
        <v/>
      </c>
      <c r="K350" s="8" t="str">
        <f t="shared" si="139"/>
        <v/>
      </c>
      <c r="L350" s="8" t="str">
        <f>IF(G350&lt;=BS1189,"AW"," ")</f>
        <v xml:space="preserve"> </v>
      </c>
      <c r="M350" s="85"/>
      <c r="N350" s="161" t="str">
        <f t="shared" si="135"/>
        <v>W</v>
      </c>
      <c r="O350" s="161" t="str">
        <f t="shared" si="135"/>
        <v>WW</v>
      </c>
      <c r="P350" s="161">
        <f>IF(N350=F342,12)+IF(N350=F343,11)+IF(N350=F344,10)+IF(N350=F345,9)+IF(N350=F346,8)+IF(N350=F347,7)+IF(N350=F348,6)+IF(N350=F349,5)+IF(N350=F350,4)+IF(N350=F351,3)+IF(N350=F352,2)+IF(N350=F353,1)</f>
        <v>0</v>
      </c>
      <c r="Q350" s="161">
        <f>IF(O350=F342,12)+IF(O350=F343,11)+IF(O350=F344,10)+IF(O350=F345,9)+IF(O350=F346,8)+IF(O350=F347,7)+IF(O350=F348,6)+IF(O350=F349,5)+IF(O350=F350,4)+IF(O350=F351,3)+IF(O350=F352,2)+IF(O350=F353,1)</f>
        <v>11</v>
      </c>
      <c r="R350" s="2"/>
      <c r="S350" s="136"/>
      <c r="T350" s="136"/>
      <c r="U350" s="136"/>
      <c r="V350" s="136"/>
      <c r="W350" s="136"/>
      <c r="X350" s="136"/>
      <c r="Y350" s="136"/>
      <c r="Z350" s="136"/>
      <c r="AA350" s="136">
        <f>P350+Q350</f>
        <v>11</v>
      </c>
      <c r="AB350" s="136"/>
      <c r="AC350" s="136"/>
      <c r="AD350" s="136"/>
      <c r="AE350" s="2"/>
    </row>
    <row r="351" spans="1:31" ht="20.100000000000001" customHeight="1" x14ac:dyDescent="0.25">
      <c r="A351" s="117" t="s">
        <v>90</v>
      </c>
      <c r="B351" s="129" t="s">
        <v>142</v>
      </c>
      <c r="C351" s="129">
        <v>200</v>
      </c>
      <c r="D351" s="129" t="s">
        <v>1</v>
      </c>
      <c r="E351" s="8">
        <v>10</v>
      </c>
      <c r="F351" s="144"/>
      <c r="G351" s="145" t="s">
        <v>36</v>
      </c>
      <c r="H351" s="122" t="str">
        <f t="shared" si="136"/>
        <v xml:space="preserve"> </v>
      </c>
      <c r="I351" s="122" t="str">
        <f t="shared" si="137"/>
        <v/>
      </c>
      <c r="J351" s="122" t="str">
        <f t="shared" si="138"/>
        <v/>
      </c>
      <c r="K351" s="8" t="str">
        <f t="shared" si="139"/>
        <v/>
      </c>
      <c r="L351" s="8" t="str">
        <f>IF(G351&lt;=BS1190,"AW"," ")</f>
        <v xml:space="preserve"> </v>
      </c>
      <c r="M351" s="85"/>
      <c r="N351" s="366" t="str">
        <f t="shared" si="135"/>
        <v>j</v>
      </c>
      <c r="O351" s="366" t="str">
        <f t="shared" si="135"/>
        <v>jj</v>
      </c>
      <c r="P351" s="366">
        <f>IF(N351=F342,12)+IF(N351=F343,11)+IF(N351=F344,10)+IF(N351=F345,9)+IF(N351=F346,8)+IF(N351=F347,7)+IF(N351=F348,6)+IF(N351=F349,5)+IF(N351=F350,4)+IF(N351=F351,3)+IF(N351=F352,2)+IF(N351=F353,1)</f>
        <v>0</v>
      </c>
      <c r="Q351" s="366">
        <f>IF(O351=F342,12)+IF(O351=F343,11)+IF(O351=F344,10)+IF(O351=F345,9)+IF(O351=F346,8)+IF(O351=F347,7)+IF(O351=F348,6)+IF(O351=F349,5)+IF(O351=F350,4)+IF(O351=F351,3)+IF(O351=F352,2)+IF(O351=F353,1)</f>
        <v>0</v>
      </c>
      <c r="R351" s="2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>
        <f>P351+Q351</f>
        <v>0</v>
      </c>
      <c r="AC351" s="136"/>
      <c r="AD351" s="136"/>
      <c r="AE351" s="2"/>
    </row>
    <row r="352" spans="1:31" ht="20.100000000000001" customHeight="1" x14ac:dyDescent="0.25">
      <c r="A352" s="117" t="s">
        <v>90</v>
      </c>
      <c r="B352" s="129" t="s">
        <v>142</v>
      </c>
      <c r="C352" s="129">
        <v>200</v>
      </c>
      <c r="D352" s="129" t="s">
        <v>1</v>
      </c>
      <c r="E352" s="8">
        <v>11</v>
      </c>
      <c r="F352" s="144"/>
      <c r="G352" s="145" t="s">
        <v>36</v>
      </c>
      <c r="H352" s="122" t="str">
        <f t="shared" si="136"/>
        <v xml:space="preserve"> </v>
      </c>
      <c r="I352" s="122" t="str">
        <f t="shared" si="137"/>
        <v/>
      </c>
      <c r="J352" s="122" t="str">
        <f t="shared" si="138"/>
        <v/>
      </c>
      <c r="K352" s="8" t="str">
        <f t="shared" si="139"/>
        <v/>
      </c>
      <c r="L352" s="8" t="str">
        <f>IF(G352&lt;=BS1191,"AW"," ")</f>
        <v xml:space="preserve"> </v>
      </c>
      <c r="M352" s="85"/>
      <c r="N352" s="366" t="str">
        <f t="shared" si="135"/>
        <v>p</v>
      </c>
      <c r="O352" s="366" t="str">
        <f t="shared" si="135"/>
        <v>pp</v>
      </c>
      <c r="P352" s="366">
        <f>IF(N352=F342,12)+IF(N352=F343,11)+IF(N352=F344,10)+IF(N352=F345,9)+IF(N352=F346,8)+IF(N352=F347,7)+IF(N352=F348,6)+IF(N352=F349,5)+IF(N352=F350,4)+IF(N352=F351,3)+IF(N352=F352,2)+IF(N352=F353,1)</f>
        <v>0</v>
      </c>
      <c r="Q352" s="366">
        <f>IF(O352=F342,12)+IF(O352=F343,11)+IF(O352=F344,10)+IF(O352=F345,9)+IF(O352=F346,8)+IF(O352=F347,7)+IF(O352=F348,6)+IF(O352=F349,5)+IF(O352=F350,4)+IF(O352=F351,3)+IF(O352=F352,2)+IF(O352=F353,1)</f>
        <v>0</v>
      </c>
      <c r="R352" s="2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>
        <f>P352+Q352</f>
        <v>0</v>
      </c>
      <c r="AD352" s="136"/>
      <c r="AE352" s="2"/>
    </row>
    <row r="353" spans="1:31" ht="20.100000000000001" customHeight="1" x14ac:dyDescent="0.25">
      <c r="A353" s="117" t="s">
        <v>90</v>
      </c>
      <c r="B353" s="129" t="s">
        <v>142</v>
      </c>
      <c r="C353" s="129">
        <v>200</v>
      </c>
      <c r="D353" s="129" t="s">
        <v>1</v>
      </c>
      <c r="E353" s="8">
        <v>12</v>
      </c>
      <c r="F353" s="144"/>
      <c r="G353" s="145" t="s">
        <v>36</v>
      </c>
      <c r="H353" s="122" t="str">
        <f t="shared" si="136"/>
        <v xml:space="preserve"> </v>
      </c>
      <c r="I353" s="122" t="str">
        <f t="shared" si="137"/>
        <v/>
      </c>
      <c r="J353" s="122" t="str">
        <f t="shared" si="138"/>
        <v/>
      </c>
      <c r="K353" s="8" t="str">
        <f t="shared" si="139"/>
        <v/>
      </c>
      <c r="L353" s="8" t="str">
        <f>IF(G353&lt;=BS1192,"AW"," ")</f>
        <v xml:space="preserve"> </v>
      </c>
      <c r="M353" s="85"/>
      <c r="N353" s="366" t="str">
        <f t="shared" si="135"/>
        <v>z</v>
      </c>
      <c r="O353" s="366" t="str">
        <f t="shared" si="135"/>
        <v>zz</v>
      </c>
      <c r="P353" s="366">
        <f>IF(N353=F342,12)+IF(N353=F343,11)+IF(N353=F344,10)+IF(N353=F345,9)+IF(N353=F346,8)+IF(N353=F347,7)+IF(N353=F348,6)+IF(N353=F349,5)+IF(N353=F350,4)+IF(N353=F351,3)+IF(N353=F352,2)+IF(N353=F353,1)</f>
        <v>0</v>
      </c>
      <c r="Q353" s="366">
        <f>IF(O353=F342,12)+IF(O353=F343,11)+IF(O353=F344,10)+IF(O353=F345,9)+IF(O353=F346,8)+IF(O353=F347,7)+IF(O353=F348,6)+IF(O353=F349,5)+IF(O353=F350,4)+IF(O353=F351,3)+IF(O353=F352,2)+IF(O353=F353,1)</f>
        <v>0</v>
      </c>
      <c r="R353" s="2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>
        <f>P353+Q353</f>
        <v>0</v>
      </c>
      <c r="AE353" s="2"/>
    </row>
    <row r="354" spans="1:31" ht="20.100000000000001" customHeight="1" x14ac:dyDescent="0.25">
      <c r="A354" s="117" t="s">
        <v>90</v>
      </c>
      <c r="B354" s="129" t="s">
        <v>142</v>
      </c>
      <c r="C354" s="129"/>
      <c r="D354" s="129"/>
      <c r="E354" s="473" t="s">
        <v>36</v>
      </c>
      <c r="F354" s="473"/>
      <c r="G354" s="473"/>
      <c r="H354" s="473"/>
      <c r="I354" s="473"/>
      <c r="J354" s="473"/>
      <c r="K354" s="473"/>
      <c r="L354" s="473"/>
      <c r="M354" s="85"/>
      <c r="N354" s="40" t="str">
        <f t="shared" ref="N354:O373" si="140">N340</f>
        <v>,</v>
      </c>
      <c r="O354" s="40" t="str">
        <f t="shared" si="140"/>
        <v>,</v>
      </c>
      <c r="P354" s="40"/>
      <c r="Q354" s="40"/>
      <c r="R354" s="2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2"/>
    </row>
    <row r="355" spans="1:31" ht="20.100000000000001" customHeight="1" x14ac:dyDescent="0.25">
      <c r="A355" s="117" t="s">
        <v>90</v>
      </c>
      <c r="B355" s="129" t="s">
        <v>142</v>
      </c>
      <c r="C355" s="129">
        <v>400</v>
      </c>
      <c r="D355" s="443" t="s">
        <v>0</v>
      </c>
      <c r="E355" s="474" t="s">
        <v>335</v>
      </c>
      <c r="F355" s="474"/>
      <c r="G355" s="474"/>
      <c r="H355" s="474"/>
      <c r="I355" s="442" t="s">
        <v>92</v>
      </c>
      <c r="J355" s="442"/>
      <c r="K355" s="475">
        <f>'MATCH DETAILS'!K17</f>
        <v>35.6</v>
      </c>
      <c r="L355" s="475"/>
      <c r="M355" s="127"/>
      <c r="N355" s="40" t="str">
        <f t="shared" si="140"/>
        <v>,</v>
      </c>
      <c r="O355" s="40" t="str">
        <f t="shared" si="140"/>
        <v>,</v>
      </c>
      <c r="P355" s="40"/>
      <c r="Q355" s="40"/>
      <c r="R355" s="2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2"/>
    </row>
    <row r="356" spans="1:31" ht="20.100000000000001" customHeight="1" x14ac:dyDescent="0.25">
      <c r="A356" s="117" t="s">
        <v>90</v>
      </c>
      <c r="B356" s="129" t="s">
        <v>142</v>
      </c>
      <c r="C356" s="129">
        <v>400</v>
      </c>
      <c r="D356" s="443" t="s">
        <v>0</v>
      </c>
      <c r="E356" s="437">
        <v>1</v>
      </c>
      <c r="F356" s="438" t="s">
        <v>143</v>
      </c>
      <c r="G356" s="439">
        <v>38.5</v>
      </c>
      <c r="H356" s="440" t="str">
        <f t="shared" ref="H356:H367" si="141">IF(F356=0," ",VLOOKUP(F356,$AV$1166:$AX$1189,3,FALSE))</f>
        <v>Reuben Henry-Daire</v>
      </c>
      <c r="I356" s="440" t="str">
        <f t="shared" ref="I356:I367" si="142">IF(F356=0,"",VLOOKUP(F356,$BE$1166:$BG$1189,3,FALSE))</f>
        <v>Reading A.C.</v>
      </c>
      <c r="J356" s="440" t="str">
        <f t="shared" ref="J356:J367" si="143">IF(F356=0,"",VLOOKUP(F356,$BB$1114:$BE$1137,4,FALSE))</f>
        <v>RAC</v>
      </c>
      <c r="K356" s="437" t="str">
        <f t="shared" ref="K356:K367" si="144">IF(G356="","",IF($DC$1171="F"," ",IF($DC$1171="T",IF(G356&lt;=$CS$1171,"G1",IF(G356&lt;=$CV$1171,"G2",IF(G356&lt;=$CY$1171,"G3",IF(G356&lt;=$DB$1171,"G4","")))))))</f>
        <v/>
      </c>
      <c r="L356" s="437" t="str">
        <f t="shared" ref="L356:L363" si="145">IF(G356&lt;=BT1167,"AW"," ")</f>
        <v>AW</v>
      </c>
      <c r="M356" s="2"/>
      <c r="N356" s="40" t="str">
        <f t="shared" si="140"/>
        <v>A</v>
      </c>
      <c r="O356" s="40" t="str">
        <f t="shared" si="140"/>
        <v>AA</v>
      </c>
      <c r="P356" s="161">
        <f>IF(N356=F356,12)+IF(N356=F357,11)+IF(N356=F358,10)+IF(N356=F359,9)+IF(N356=F360,8)+IF(N356=F361,7)+IF(N356=F362,6)+IF(N356=F363,5)+IF(N356=F364,4)+IF(N356=F365,3)+IF(N356=F366,2)+IF(N356=F367,1)</f>
        <v>11</v>
      </c>
      <c r="Q356" s="161">
        <f>IF(O356=F356,12)+IF(O356=F357,11)+IF(O356=F358,10)+IF(O356=F359,9)+IF(O356=F360,8)+IF(O356=F361,7)+IF(O356=F362,6)+IF(O356=F363,5)+IF(O356=F364,4)+IF(O356=F365,3)+IF(O356=F366,2)+IF(O356=F367,1)</f>
        <v>0</v>
      </c>
      <c r="R356" s="2"/>
      <c r="S356" s="136">
        <f>P356+Q356</f>
        <v>11</v>
      </c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2"/>
    </row>
    <row r="357" spans="1:31" ht="20.100000000000001" customHeight="1" x14ac:dyDescent="0.25">
      <c r="A357" s="117" t="s">
        <v>90</v>
      </c>
      <c r="B357" s="129" t="s">
        <v>142</v>
      </c>
      <c r="C357" s="129">
        <v>400</v>
      </c>
      <c r="D357" s="443" t="s">
        <v>0</v>
      </c>
      <c r="E357" s="437">
        <v>2</v>
      </c>
      <c r="F357" s="438" t="s">
        <v>0</v>
      </c>
      <c r="G357" s="439">
        <v>39.299999999999997</v>
      </c>
      <c r="H357" s="440" t="str">
        <f t="shared" si="141"/>
        <v>Edward Henderson</v>
      </c>
      <c r="I357" s="440" t="str">
        <f t="shared" si="142"/>
        <v>Aldershot, Farnham and District A.C.</v>
      </c>
      <c r="J357" s="440" t="str">
        <f t="shared" si="143"/>
        <v>AFD</v>
      </c>
      <c r="K357" s="437" t="str">
        <f t="shared" si="144"/>
        <v/>
      </c>
      <c r="L357" s="437" t="str">
        <f t="shared" si="145"/>
        <v>AW</v>
      </c>
      <c r="M357" s="2"/>
      <c r="N357" s="40" t="str">
        <f t="shared" si="140"/>
        <v>S</v>
      </c>
      <c r="O357" s="40" t="str">
        <f t="shared" si="140"/>
        <v>SS</v>
      </c>
      <c r="P357" s="161">
        <f>IF(N357=F356,12)+IF(N357=F357,11)+IF(N357=F358,10)+IF(N357=F359,9)+IF(N357=F360,8)+IF(N357=F361,7)+IF(N357=F362,6)+IF(N357=F363,5)+IF(N357=F364,4)+IF(N357=F365,3)+IF(N357=F366,2)+IF(N357=F367,1)</f>
        <v>6</v>
      </c>
      <c r="Q357" s="161">
        <f>IF(O357=F356,12)+IF(O357=F357,11)+IF(O357=F358,10)+IF(O357=F359,9)+IF(O357=F360,8)+IF(O357=F361,7)+IF(O357=F362,6)+IF(O357=F363,5)+IF(O357=F364,4)+IF(O357=F365,3)+IF(O357=F366,2)+IF(O357=F367,1)</f>
        <v>0</v>
      </c>
      <c r="R357" s="2"/>
      <c r="S357" s="136"/>
      <c r="T357" s="136">
        <f>P357+Q357</f>
        <v>6</v>
      </c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2"/>
    </row>
    <row r="358" spans="1:31" ht="20.100000000000001" customHeight="1" x14ac:dyDescent="0.25">
      <c r="A358" s="117" t="s">
        <v>90</v>
      </c>
      <c r="B358" s="129" t="s">
        <v>142</v>
      </c>
      <c r="C358" s="129">
        <v>400</v>
      </c>
      <c r="D358" s="443" t="s">
        <v>0</v>
      </c>
      <c r="E358" s="437">
        <v>3</v>
      </c>
      <c r="F358" s="438" t="s">
        <v>84</v>
      </c>
      <c r="G358" s="439">
        <v>41.2</v>
      </c>
      <c r="H358" s="440" t="str">
        <f t="shared" si="141"/>
        <v>Jonathon Brew</v>
      </c>
      <c r="I358" s="440" t="str">
        <f t="shared" si="142"/>
        <v>Windsor, Slough, Eton and Hounslow A.C.</v>
      </c>
      <c r="J358" s="440" t="str">
        <f t="shared" si="143"/>
        <v>WSEH</v>
      </c>
      <c r="K358" s="437" t="str">
        <f t="shared" si="144"/>
        <v/>
      </c>
      <c r="L358" s="437" t="str">
        <f t="shared" si="145"/>
        <v>AW</v>
      </c>
      <c r="M358" s="2"/>
      <c r="N358" s="40" t="str">
        <f t="shared" si="140"/>
        <v>B</v>
      </c>
      <c r="O358" s="40" t="str">
        <f t="shared" si="140"/>
        <v>BB</v>
      </c>
      <c r="P358" s="161">
        <f>IF(N358=F356,12)+IF(N358=F357,11)+IF(N358=F358,10)+IF(N358=F359,9)+IF(N358=F360,8)+IF(N358=F361,7)+IF(N358=F362,6)+IF(N358=F363,5)+IF(N358=F364,4)+IF(N358=F365,3)+IF(N358=F366,2)+IF(N358=F367,1)</f>
        <v>7</v>
      </c>
      <c r="Q358" s="161">
        <f>IF(O358=F356,12)+IF(O358=F357,11)+IF(O358=F358,10)+IF(O358=F359,9)+IF(O358=F360,8)+IF(O358=F361,7)+IF(O358=F362,6)+IF(O358=F363,5)+IF(O358=F364,4)+IF(O358=F365,3)+IF(O358=F366,2)+IF(O358=F367,1)</f>
        <v>0</v>
      </c>
      <c r="R358" s="2"/>
      <c r="S358" s="136"/>
      <c r="T358" s="136"/>
      <c r="U358" s="136">
        <f>P358+Q358</f>
        <v>7</v>
      </c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2"/>
    </row>
    <row r="359" spans="1:31" ht="20.100000000000001" customHeight="1" x14ac:dyDescent="0.25">
      <c r="A359" s="117" t="s">
        <v>90</v>
      </c>
      <c r="B359" s="129" t="s">
        <v>142</v>
      </c>
      <c r="C359" s="129">
        <v>400</v>
      </c>
      <c r="D359" s="443" t="s">
        <v>0</v>
      </c>
      <c r="E359" s="437">
        <v>4</v>
      </c>
      <c r="F359" s="438" t="s">
        <v>110</v>
      </c>
      <c r="G359" s="439">
        <v>41.9</v>
      </c>
      <c r="H359" s="440" t="str">
        <f t="shared" si="141"/>
        <v>Noah Ayivi-Knott</v>
      </c>
      <c r="I359" s="440" t="str">
        <f t="shared" si="142"/>
        <v>Camberley and District A.C.</v>
      </c>
      <c r="J359" s="440" t="str">
        <f t="shared" si="143"/>
        <v>CDAC</v>
      </c>
      <c r="K359" s="437" t="str">
        <f t="shared" si="144"/>
        <v/>
      </c>
      <c r="L359" s="437" t="str">
        <f t="shared" si="145"/>
        <v>AW</v>
      </c>
      <c r="M359" s="2"/>
      <c r="N359" s="40" t="str">
        <f t="shared" si="140"/>
        <v>C</v>
      </c>
      <c r="O359" s="40" t="str">
        <f t="shared" si="140"/>
        <v>CC</v>
      </c>
      <c r="P359" s="161">
        <f>IF(N359=F356,12)+IF(N359=F357,11)+IF(N359=F358,10)+IF(N359=F359,9)+IF(N359=F360,8)+IF(N359=F361,7)+IF(N359=F362,6)+IF(N359=F363,5)+IF(N359=F364,4)+IF(N359=F365,3)+IF(N359=F366,2)+IF(N359=F367,1)</f>
        <v>9</v>
      </c>
      <c r="Q359" s="161">
        <f>IF(O359=F356,12)+IF(O359=F357,11)+IF(O359=F358,10)+IF(O359=F359,9)+IF(O359=F360,8)+IF(O359=F361,7)+IF(O359=F362,6)+IF(O359=F363,5)+IF(O359=F364,4)+IF(O359=F365,3)+IF(O359=F366,2)+IF(O359=F367,1)</f>
        <v>0</v>
      </c>
      <c r="R359" s="2"/>
      <c r="S359" s="136"/>
      <c r="T359" s="136"/>
      <c r="U359" s="136"/>
      <c r="V359" s="136">
        <f>P359+Q359</f>
        <v>9</v>
      </c>
      <c r="W359" s="136"/>
      <c r="X359" s="136"/>
      <c r="Y359" s="136"/>
      <c r="Z359" s="136"/>
      <c r="AA359" s="136"/>
      <c r="AB359" s="136"/>
      <c r="AC359" s="136"/>
      <c r="AD359" s="136"/>
      <c r="AE359" s="2"/>
    </row>
    <row r="360" spans="1:31" ht="20.100000000000001" customHeight="1" x14ac:dyDescent="0.25">
      <c r="A360" s="117" t="s">
        <v>90</v>
      </c>
      <c r="B360" s="129" t="s">
        <v>142</v>
      </c>
      <c r="C360" s="129">
        <v>400</v>
      </c>
      <c r="D360" s="443" t="s">
        <v>0</v>
      </c>
      <c r="E360" s="437">
        <v>5</v>
      </c>
      <c r="F360" s="438" t="s">
        <v>55</v>
      </c>
      <c r="G360" s="439">
        <v>42.2</v>
      </c>
      <c r="H360" s="440" t="str">
        <f t="shared" si="141"/>
        <v>Sam Hinton</v>
      </c>
      <c r="I360" s="440" t="str">
        <f t="shared" si="142"/>
        <v>Guildford and Godalming A.C.</v>
      </c>
      <c r="J360" s="440" t="str">
        <f t="shared" si="143"/>
        <v>GGAC</v>
      </c>
      <c r="K360" s="437" t="str">
        <f t="shared" si="144"/>
        <v/>
      </c>
      <c r="L360" s="437" t="str">
        <f t="shared" si="145"/>
        <v>AW</v>
      </c>
      <c r="M360" s="2"/>
      <c r="N360" s="40" t="str">
        <f t="shared" si="140"/>
        <v>G</v>
      </c>
      <c r="O360" s="40" t="str">
        <f t="shared" si="140"/>
        <v>GG</v>
      </c>
      <c r="P360" s="161">
        <f>IF(N360=F356,12)+IF(N360=F357,11)+IF(N360=F358,10)+IF(N360=F359,9)+IF(N360=F360,8)+IF(N360=F361,7)+IF(N360=F362,6)+IF(N360=F363,5)+IF(N360=F364,4)+IF(N360=F365,3)+IF(N360=F366,2)+IF(N360=F367,1)</f>
        <v>8</v>
      </c>
      <c r="Q360" s="161">
        <f>IF(O360=F356,12)+IF(O360=F357,11)+IF(O360=F358,10)+IF(O360=F359,9)+IF(O360=F360,8)+IF(O360=F361,7)+IF(O360=F362,6)+IF(O360=F363,5)+IF(O360=F364,4)+IF(O360=F365,3)+IF(O360=F366,2)+IF(O360=F367,1)</f>
        <v>0</v>
      </c>
      <c r="R360" s="2"/>
      <c r="S360" s="136"/>
      <c r="T360" s="136"/>
      <c r="U360" s="136"/>
      <c r="V360" s="136"/>
      <c r="W360" s="136">
        <f>P360+Q360</f>
        <v>8</v>
      </c>
      <c r="X360" s="136"/>
      <c r="Y360" s="136"/>
      <c r="Z360" s="136"/>
      <c r="AA360" s="136"/>
      <c r="AB360" s="136"/>
      <c r="AC360" s="136"/>
      <c r="AD360" s="136"/>
      <c r="AE360" s="2"/>
    </row>
    <row r="361" spans="1:31" ht="20.100000000000001" customHeight="1" x14ac:dyDescent="0.25">
      <c r="A361" s="117" t="s">
        <v>90</v>
      </c>
      <c r="B361" s="129" t="s">
        <v>142</v>
      </c>
      <c r="C361" s="129">
        <v>400</v>
      </c>
      <c r="D361" s="443" t="s">
        <v>0</v>
      </c>
      <c r="E361" s="437">
        <v>6</v>
      </c>
      <c r="F361" s="438" t="s">
        <v>1</v>
      </c>
      <c r="G361" s="439">
        <v>43.2</v>
      </c>
      <c r="H361" s="440" t="str">
        <f t="shared" si="141"/>
        <v>Samuel Marney</v>
      </c>
      <c r="I361" s="440" t="str">
        <f t="shared" si="142"/>
        <v>Bracknell A.C.</v>
      </c>
      <c r="J361" s="440" t="str">
        <f t="shared" si="143"/>
        <v>BAC</v>
      </c>
      <c r="K361" s="437" t="str">
        <f t="shared" si="144"/>
        <v/>
      </c>
      <c r="L361" s="437" t="str">
        <f t="shared" si="145"/>
        <v>AW</v>
      </c>
      <c r="M361" s="2"/>
      <c r="N361" s="40" t="str">
        <f t="shared" si="140"/>
        <v>H</v>
      </c>
      <c r="O361" s="40" t="str">
        <f t="shared" si="140"/>
        <v>HH</v>
      </c>
      <c r="P361" s="161">
        <f>IF(N361=F356,12)+IF(N361=F357,11)+IF(N361=F358,10)+IF(N361=F359,9)+IF(N361=F360,8)+IF(N361=F361,7)+IF(N361=F362,6)+IF(N361=F363,5)+IF(N361=F364,4)+IF(N361=F365,3)+IF(N361=F366,2)+IF(N361=F367,1)</f>
        <v>4</v>
      </c>
      <c r="Q361" s="161">
        <f>IF(O361=F356,12)+IF(O361=F357,11)+IF(O361=F358,10)+IF(O361=F359,9)+IF(O361=F360,8)+IF(O361=F361,7)+IF(O361=F362,6)+IF(O361=F363,5)+IF(O361=F364,4)+IF(O361=F365,3)+IF(O361=F366,2)+IF(O361=F367,1)</f>
        <v>0</v>
      </c>
      <c r="R361" s="2"/>
      <c r="S361" s="136"/>
      <c r="T361" s="136"/>
      <c r="U361" s="136"/>
      <c r="V361" s="136"/>
      <c r="W361" s="136"/>
      <c r="X361" s="136">
        <f>P361+Q361</f>
        <v>4</v>
      </c>
      <c r="Y361" s="136"/>
      <c r="Z361" s="136"/>
      <c r="AA361" s="136"/>
      <c r="AB361" s="136"/>
      <c r="AC361" s="136"/>
      <c r="AD361" s="136"/>
      <c r="AE361" s="2"/>
    </row>
    <row r="362" spans="1:31" ht="20.100000000000001" customHeight="1" x14ac:dyDescent="0.25">
      <c r="A362" s="117" t="s">
        <v>90</v>
      </c>
      <c r="B362" s="129" t="s">
        <v>142</v>
      </c>
      <c r="C362" s="129">
        <v>400</v>
      </c>
      <c r="D362" s="443" t="s">
        <v>0</v>
      </c>
      <c r="E362" s="437">
        <v>7</v>
      </c>
      <c r="F362" s="438" t="s">
        <v>140</v>
      </c>
      <c r="G362" s="439">
        <v>44.1</v>
      </c>
      <c r="H362" s="440" t="str">
        <f t="shared" si="141"/>
        <v>Evan Jerome</v>
      </c>
      <c r="I362" s="440" t="str">
        <f t="shared" si="142"/>
        <v>Basingstoke and Mid Hants A.C.</v>
      </c>
      <c r="J362" s="440" t="str">
        <f t="shared" si="143"/>
        <v>BMH</v>
      </c>
      <c r="K362" s="437" t="str">
        <f t="shared" si="144"/>
        <v/>
      </c>
      <c r="L362" s="437" t="str">
        <f t="shared" si="145"/>
        <v>AW</v>
      </c>
      <c r="M362" s="2"/>
      <c r="N362" s="40" t="str">
        <f t="shared" si="140"/>
        <v>M</v>
      </c>
      <c r="O362" s="40" t="str">
        <f t="shared" si="140"/>
        <v>MM</v>
      </c>
      <c r="P362" s="161">
        <f>IF(N362=F356,12)+IF(N362=F357,11)+IF(N362=F358,10)+IF(N362=F359,9)+IF(N362=F360,8)+IF(N362=F361,7)+IF(N362=F362,6)+IF(N362=F363,5)+IF(N362=F364,4)+IF(N362=F365,3)+IF(N362=F366,2)+IF(N362=F367,1)</f>
        <v>5</v>
      </c>
      <c r="Q362" s="161">
        <f>IF(O362=F356,12)+IF(O362=F357,11)+IF(O362=F358,10)+IF(O362=F359,9)+IF(O362=F360,8)+IF(O362=F361,7)+IF(O362=F362,6)+IF(O362=F363,5)+IF(O362=F364,4)+IF(O362=F365,3)+IF(O362=F366,2)+IF(O362=F367,1)</f>
        <v>0</v>
      </c>
      <c r="R362" s="2"/>
      <c r="S362" s="136"/>
      <c r="T362" s="136"/>
      <c r="U362" s="136"/>
      <c r="V362" s="136"/>
      <c r="W362" s="136"/>
      <c r="X362" s="136"/>
      <c r="Y362" s="136">
        <f>P362+Q362</f>
        <v>5</v>
      </c>
      <c r="Z362" s="136"/>
      <c r="AA362" s="136"/>
      <c r="AB362" s="136"/>
      <c r="AC362" s="136"/>
      <c r="AD362" s="136"/>
      <c r="AE362" s="2"/>
    </row>
    <row r="363" spans="1:31" ht="20.100000000000001" customHeight="1" x14ac:dyDescent="0.25">
      <c r="A363" s="117" t="s">
        <v>90</v>
      </c>
      <c r="B363" s="129" t="s">
        <v>142</v>
      </c>
      <c r="C363" s="129">
        <v>400</v>
      </c>
      <c r="D363" s="443" t="s">
        <v>0</v>
      </c>
      <c r="E363" s="437">
        <v>8</v>
      </c>
      <c r="F363" s="438" t="s">
        <v>142</v>
      </c>
      <c r="G363" s="439">
        <v>44.8</v>
      </c>
      <c r="H363" s="440" t="str">
        <f t="shared" si="141"/>
        <v>Ethan Towers</v>
      </c>
      <c r="I363" s="440" t="str">
        <f t="shared" si="142"/>
        <v>Maidenhead A.C.</v>
      </c>
      <c r="J363" s="440" t="str">
        <f t="shared" si="143"/>
        <v>MAC</v>
      </c>
      <c r="K363" s="437" t="str">
        <f t="shared" si="144"/>
        <v/>
      </c>
      <c r="L363" s="437" t="str">
        <f t="shared" si="145"/>
        <v>AW</v>
      </c>
      <c r="M363" s="2"/>
      <c r="N363" s="40" t="str">
        <f t="shared" si="140"/>
        <v>R</v>
      </c>
      <c r="O363" s="40" t="str">
        <f t="shared" si="140"/>
        <v>RR</v>
      </c>
      <c r="P363" s="161">
        <f>IF(N363=F356,12)+IF(N363=F357,11)+IF(N363=F358,10)+IF(N363=F359,9)+IF(N363=F360,8)+IF(N363=F361,7)+IF(N363=F362,6)+IF(N363=F363,5)+IF(N363=F364,4)+IF(N363=F365,3)+IF(N363=F366,2)+IF(N363=F367,1)</f>
        <v>12</v>
      </c>
      <c r="Q363" s="161">
        <f>IF(O363=F356,12)+IF(O363=F357,11)+IF(O363=F358,10)+IF(O363=F359,9)+IF(O363=F360,8)+IF(O363=F361,7)+IF(O363=F362,6)+IF(O363=F363,5)+IF(O363=F364,4)+IF(O363=F365,3)+IF(O363=F366,2)+IF(O363=F367,1)</f>
        <v>0</v>
      </c>
      <c r="R363" s="2"/>
      <c r="S363" s="136"/>
      <c r="T363" s="136"/>
      <c r="U363" s="136"/>
      <c r="V363" s="136"/>
      <c r="W363" s="136"/>
      <c r="X363" s="136"/>
      <c r="Y363" s="136"/>
      <c r="Z363" s="136">
        <f>P363+Q363</f>
        <v>12</v>
      </c>
      <c r="AA363" s="136"/>
      <c r="AB363" s="136"/>
      <c r="AC363" s="136"/>
      <c r="AD363" s="136"/>
      <c r="AE363" s="2"/>
    </row>
    <row r="364" spans="1:31" ht="20.100000000000001" customHeight="1" x14ac:dyDescent="0.25">
      <c r="A364" s="117" t="s">
        <v>90</v>
      </c>
      <c r="B364" s="129" t="s">
        <v>142</v>
      </c>
      <c r="C364" s="129">
        <v>400</v>
      </c>
      <c r="D364" s="443" t="s">
        <v>0</v>
      </c>
      <c r="E364" s="437">
        <v>9</v>
      </c>
      <c r="F364" s="438" t="s">
        <v>111</v>
      </c>
      <c r="G364" s="439">
        <v>50.1</v>
      </c>
      <c r="H364" s="440" t="str">
        <f t="shared" si="141"/>
        <v>Akira Meade</v>
      </c>
      <c r="I364" s="440" t="str">
        <f t="shared" si="142"/>
        <v>Hillingdon A.C.</v>
      </c>
      <c r="J364" s="440" t="str">
        <f t="shared" si="143"/>
        <v>HJAC</v>
      </c>
      <c r="K364" s="437" t="str">
        <f t="shared" si="144"/>
        <v/>
      </c>
      <c r="L364" s="437" t="str">
        <f>IF(G364&lt;=BT1173,"AW"," ")</f>
        <v>AW</v>
      </c>
      <c r="M364" s="2"/>
      <c r="N364" s="161" t="str">
        <f t="shared" si="140"/>
        <v>W</v>
      </c>
      <c r="O364" s="161" t="str">
        <f t="shared" si="140"/>
        <v>WW</v>
      </c>
      <c r="P364" s="161">
        <f>IF(N364=F356,12)+IF(N364=F357,11)+IF(N364=F358,10)+IF(N364=F359,9)+IF(N364=F360,8)+IF(N364=F361,7)+IF(N364=F362,6)+IF(N364=F363,5)+IF(N364=F364,4)+IF(N364=F365,3)+IF(N364=F366,2)+IF(N364=F367,1)</f>
        <v>10</v>
      </c>
      <c r="Q364" s="161">
        <f>IF(O364=F356,12)+IF(O364=F357,11)+IF(O364=F358,10)+IF(O364=F359,9)+IF(O364=F360,8)+IF(O364=F361,7)+IF(O364=F362,6)+IF(O364=F363,5)+IF(O364=F364,4)+IF(O364=F365,3)+IF(O364=F366,2)+IF(O364=F367,1)</f>
        <v>0</v>
      </c>
      <c r="R364" s="2"/>
      <c r="S364" s="136"/>
      <c r="T364" s="136"/>
      <c r="U364" s="136"/>
      <c r="V364" s="136"/>
      <c r="W364" s="136"/>
      <c r="X364" s="136"/>
      <c r="Y364" s="136"/>
      <c r="Z364" s="136"/>
      <c r="AA364" s="136">
        <f>P364+Q364</f>
        <v>10</v>
      </c>
      <c r="AB364" s="136"/>
      <c r="AC364" s="136"/>
      <c r="AD364" s="136"/>
      <c r="AE364" s="2"/>
    </row>
    <row r="365" spans="1:31" ht="20.100000000000001" customHeight="1" x14ac:dyDescent="0.25">
      <c r="A365" s="117" t="s">
        <v>90</v>
      </c>
      <c r="B365" s="129" t="s">
        <v>142</v>
      </c>
      <c r="C365" s="129">
        <v>400</v>
      </c>
      <c r="D365" s="443" t="s">
        <v>0</v>
      </c>
      <c r="E365" s="437">
        <v>10</v>
      </c>
      <c r="F365" s="438"/>
      <c r="G365" s="441" t="s">
        <v>36</v>
      </c>
      <c r="H365" s="440" t="str">
        <f t="shared" si="141"/>
        <v xml:space="preserve"> </v>
      </c>
      <c r="I365" s="440" t="str">
        <f t="shared" si="142"/>
        <v/>
      </c>
      <c r="J365" s="440" t="str">
        <f t="shared" si="143"/>
        <v/>
      </c>
      <c r="K365" s="437" t="str">
        <f t="shared" si="144"/>
        <v/>
      </c>
      <c r="L365" s="437" t="str">
        <f>IF(G365&lt;=BT1174,"AW"," ")</f>
        <v xml:space="preserve"> </v>
      </c>
      <c r="M365" s="2"/>
      <c r="N365" s="366" t="str">
        <f t="shared" si="140"/>
        <v>j</v>
      </c>
      <c r="O365" s="366" t="str">
        <f t="shared" si="140"/>
        <v>jj</v>
      </c>
      <c r="P365" s="366">
        <f>IF(N365=F356,12)+IF(N365=F357,11)+IF(N365=F358,10)+IF(N365=F359,9)+IF(N365=F360,8)+IF(N365=F361,7)+IF(N365=F362,6)+IF(N365=F363,5)+IF(N365=F364,4)+IF(N365=F365,3)+IF(N365=F366,2)+IF(N365=F367,1)</f>
        <v>0</v>
      </c>
      <c r="Q365" s="366">
        <f>IF(O365=F356,12)+IF(O365=F357,11)+IF(O365=F358,10)+IF(O365=F359,9)+IF(O365=F360,8)+IF(O365=F361,7)+IF(O365=F362,6)+IF(O365=F363,5)+IF(O365=F364,4)+IF(O365=F365,3)+IF(O365=F366,2)+IF(O365=F367,1)</f>
        <v>0</v>
      </c>
      <c r="R365" s="2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>
        <f>P365+Q365</f>
        <v>0</v>
      </c>
      <c r="AC365" s="136"/>
      <c r="AD365" s="136"/>
      <c r="AE365" s="2"/>
    </row>
    <row r="366" spans="1:31" ht="20.100000000000001" customHeight="1" x14ac:dyDescent="0.25">
      <c r="A366" s="117" t="s">
        <v>90</v>
      </c>
      <c r="B366" s="129" t="s">
        <v>142</v>
      </c>
      <c r="C366" s="129">
        <v>400</v>
      </c>
      <c r="D366" s="443" t="s">
        <v>0</v>
      </c>
      <c r="E366" s="437">
        <v>11</v>
      </c>
      <c r="F366" s="438"/>
      <c r="G366" s="441" t="s">
        <v>36</v>
      </c>
      <c r="H366" s="440" t="str">
        <f t="shared" si="141"/>
        <v xml:space="preserve"> </v>
      </c>
      <c r="I366" s="440" t="str">
        <f t="shared" si="142"/>
        <v/>
      </c>
      <c r="J366" s="440" t="str">
        <f t="shared" si="143"/>
        <v/>
      </c>
      <c r="K366" s="437" t="str">
        <f t="shared" si="144"/>
        <v/>
      </c>
      <c r="L366" s="437" t="str">
        <f>IF(G366&lt;=BT1175,"AW"," ")</f>
        <v xml:space="preserve"> </v>
      </c>
      <c r="M366" s="2"/>
      <c r="N366" s="366" t="str">
        <f t="shared" si="140"/>
        <v>p</v>
      </c>
      <c r="O366" s="366" t="str">
        <f t="shared" si="140"/>
        <v>pp</v>
      </c>
      <c r="P366" s="366">
        <f>IF(N366=F356,12)+IF(N366=F357,11)+IF(N366=F358,10)+IF(N366=F359,9)+IF(N366=F360,8)+IF(N366=F361,7)+IF(N366=F362,6)+IF(N366=F363,5)+IF(N366=F364,4)+IF(N366=F365,3)+IF(N366=F366,2)+IF(N366=F367,1)</f>
        <v>0</v>
      </c>
      <c r="Q366" s="366">
        <f>IF(O366=F356,12)+IF(O366=F357,11)+IF(O366=F358,10)+IF(O366=F359,9)+IF(O366=F360,8)+IF(O366=F361,7)+IF(O366=F362,6)+IF(O366=F363,5)+IF(O366=F364,4)+IF(O366=F365,3)+IF(O366=F366,2)+IF(O366=F367,1)</f>
        <v>0</v>
      </c>
      <c r="R366" s="2"/>
      <c r="S366" s="136"/>
      <c r="T366" s="136"/>
      <c r="U366" s="136"/>
      <c r="V366" s="136"/>
      <c r="W366" s="136"/>
      <c r="X366" s="136"/>
      <c r="Y366" s="136"/>
      <c r="Z366" s="136"/>
      <c r="AA366" s="136"/>
      <c r="AB366" s="136"/>
      <c r="AC366" s="136">
        <f>P366+Q366</f>
        <v>0</v>
      </c>
      <c r="AD366" s="136"/>
      <c r="AE366" s="2"/>
    </row>
    <row r="367" spans="1:31" ht="20.100000000000001" customHeight="1" x14ac:dyDescent="0.25">
      <c r="A367" s="117" t="s">
        <v>90</v>
      </c>
      <c r="B367" s="129" t="s">
        <v>142</v>
      </c>
      <c r="C367" s="129">
        <v>400</v>
      </c>
      <c r="D367" s="443" t="s">
        <v>0</v>
      </c>
      <c r="E367" s="437">
        <v>12</v>
      </c>
      <c r="F367" s="438"/>
      <c r="G367" s="441" t="s">
        <v>36</v>
      </c>
      <c r="H367" s="440" t="str">
        <f t="shared" si="141"/>
        <v xml:space="preserve"> </v>
      </c>
      <c r="I367" s="440" t="str">
        <f t="shared" si="142"/>
        <v/>
      </c>
      <c r="J367" s="440" t="str">
        <f t="shared" si="143"/>
        <v/>
      </c>
      <c r="K367" s="437" t="str">
        <f t="shared" si="144"/>
        <v/>
      </c>
      <c r="L367" s="437" t="str">
        <f>IF(G367&lt;=BT1176,"AW"," ")</f>
        <v xml:space="preserve"> </v>
      </c>
      <c r="M367" s="2"/>
      <c r="N367" s="366" t="str">
        <f t="shared" si="140"/>
        <v>z</v>
      </c>
      <c r="O367" s="366" t="str">
        <f t="shared" si="140"/>
        <v>zz</v>
      </c>
      <c r="P367" s="366">
        <f>IF(N367=F356,12)+IF(N367=F357,11)+IF(N367=F358,10)+IF(N367=F359,9)+IF(N367=F360,8)+IF(N367=F361,7)+IF(N367=F362,6)+IF(N367=F363,5)+IF(N367=F364,4)+IF(N367=F365,3)+IF(N367=F366,2)+IF(N367=F367,1)</f>
        <v>0</v>
      </c>
      <c r="Q367" s="366">
        <f>IF(O367=F356,12)+IF(O367=F357,11)+IF(O367=F358,10)+IF(O367=F359,9)+IF(O367=F360,8)+IF(O367=F361,7)+IF(O367=F362,6)+IF(O367=F363,5)+IF(O367=F364,4)+IF(O367=F365,3)+IF(O367=F366,2)+IF(O367=F367,1)</f>
        <v>0</v>
      </c>
      <c r="R367" s="2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>
        <f>P367+Q367</f>
        <v>0</v>
      </c>
      <c r="AE367" s="2"/>
    </row>
    <row r="368" spans="1:31" ht="20.100000000000001" customHeight="1" x14ac:dyDescent="0.25">
      <c r="A368" s="117" t="s">
        <v>90</v>
      </c>
      <c r="B368" s="129" t="s">
        <v>142</v>
      </c>
      <c r="C368" s="129"/>
      <c r="D368" s="443"/>
      <c r="E368" s="476" t="s">
        <v>36</v>
      </c>
      <c r="F368" s="476"/>
      <c r="G368" s="476"/>
      <c r="H368" s="476"/>
      <c r="I368" s="476"/>
      <c r="J368" s="476"/>
      <c r="K368" s="476"/>
      <c r="L368" s="476"/>
      <c r="M368" s="85"/>
      <c r="N368" s="40" t="str">
        <f t="shared" si="140"/>
        <v>,</v>
      </c>
      <c r="O368" s="40" t="str">
        <f t="shared" si="140"/>
        <v>,</v>
      </c>
      <c r="P368" s="40"/>
      <c r="Q368" s="40"/>
      <c r="R368" s="2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2"/>
    </row>
    <row r="369" spans="1:31" ht="20.100000000000001" customHeight="1" x14ac:dyDescent="0.25">
      <c r="A369" s="117" t="s">
        <v>90</v>
      </c>
      <c r="B369" s="129" t="s">
        <v>142</v>
      </c>
      <c r="C369" s="129">
        <v>400</v>
      </c>
      <c r="D369" s="443" t="s">
        <v>1</v>
      </c>
      <c r="E369" s="474" t="s">
        <v>347</v>
      </c>
      <c r="F369" s="474"/>
      <c r="G369" s="474"/>
      <c r="H369" s="474"/>
      <c r="I369" s="442" t="s">
        <v>92</v>
      </c>
      <c r="J369" s="442"/>
      <c r="K369" s="475">
        <f>K355</f>
        <v>35.6</v>
      </c>
      <c r="L369" s="475"/>
      <c r="M369" s="85"/>
      <c r="N369" s="40" t="str">
        <f t="shared" si="140"/>
        <v>,</v>
      </c>
      <c r="O369" s="40" t="str">
        <f t="shared" si="140"/>
        <v>,</v>
      </c>
      <c r="P369" s="40"/>
      <c r="Q369" s="40"/>
      <c r="R369" s="2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2"/>
    </row>
    <row r="370" spans="1:31" ht="20.100000000000001" customHeight="1" x14ac:dyDescent="0.25">
      <c r="A370" s="117" t="s">
        <v>90</v>
      </c>
      <c r="B370" s="129" t="s">
        <v>142</v>
      </c>
      <c r="C370" s="129">
        <v>400</v>
      </c>
      <c r="D370" s="443" t="s">
        <v>1</v>
      </c>
      <c r="E370" s="437">
        <v>1</v>
      </c>
      <c r="F370" s="438" t="s">
        <v>145</v>
      </c>
      <c r="G370" s="439">
        <v>40.799999999999997</v>
      </c>
      <c r="H370" s="440" t="str">
        <f t="shared" ref="H370:H381" si="146">IF(F370=0," ",VLOOKUP(F370,$AV$1166:$AX$1189,3,FALSE))</f>
        <v>Matthew Kirk</v>
      </c>
      <c r="I370" s="440" t="str">
        <f t="shared" ref="I370:I381" si="147">IF(F370=0,"",VLOOKUP(F370,$BE$1166:$BG$1189,3,FALSE))</f>
        <v>Reading A.C.</v>
      </c>
      <c r="J370" s="440" t="str">
        <f t="shared" ref="J370:J381" si="148">IF(F370=0,"",VLOOKUP(F370,$BB$1114:$BE$1137,4,FALSE))</f>
        <v>RAC</v>
      </c>
      <c r="K370" s="437" t="str">
        <f t="shared" ref="K370:K381" si="149">IF(G370="","",IF($DC$1171="F"," ",IF($DC$1171="T",IF(G370&lt;=$CS$1171,"G1",IF(G370&lt;=$CV$1171,"G2",IF(G370&lt;=$CY$1171,"G3",IF(G370&lt;=$DB$1171,"G4","")))))))</f>
        <v/>
      </c>
      <c r="L370" s="437" t="str">
        <f>IF(G370&lt;=BT1179,"AW"," ")</f>
        <v>AW</v>
      </c>
      <c r="M370" s="85"/>
      <c r="N370" s="40" t="str">
        <f t="shared" si="140"/>
        <v>A</v>
      </c>
      <c r="O370" s="40" t="str">
        <f t="shared" si="140"/>
        <v>AA</v>
      </c>
      <c r="P370" s="161">
        <f>IF(N370=F370,12)+IF(N370=F371,11)+IF(N370=F372,10)+IF(N370=F373,9)+IF(N370=F374,8)+IF(N370=F375,7)+IF(N370=F376,6)+IF(N370=F377,5)+IF(N370=F378,4)+IF(N370=F379,3)+IF(N370=F380,2)+IF(N370=F381,1)</f>
        <v>0</v>
      </c>
      <c r="Q370" s="161">
        <f>IF(O370=F370,12)+IF(O370=F371,11)+IF(O370=F372,10)+IF(O370=F373,9)+IF(O370=F374,8)+IF(O370=F375,7)+IF(O370=F376,6)+IF(O370=F377,5)+IF(O370=F378,4)+IF(O370=F379,3)+IF(O370=F380,2)+IF(O370=F381,1)</f>
        <v>8</v>
      </c>
      <c r="R370" s="2"/>
      <c r="S370" s="136">
        <f>P370+Q370</f>
        <v>8</v>
      </c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2"/>
    </row>
    <row r="371" spans="1:31" ht="20.100000000000001" customHeight="1" x14ac:dyDescent="0.25">
      <c r="A371" s="117" t="s">
        <v>90</v>
      </c>
      <c r="B371" s="129" t="s">
        <v>142</v>
      </c>
      <c r="C371" s="129">
        <v>400</v>
      </c>
      <c r="D371" s="443" t="s">
        <v>1</v>
      </c>
      <c r="E371" s="437">
        <v>2</v>
      </c>
      <c r="F371" s="438" t="s">
        <v>112</v>
      </c>
      <c r="G371" s="439">
        <v>42.4</v>
      </c>
      <c r="H371" s="440" t="str">
        <f t="shared" si="146"/>
        <v>Rory Whelan</v>
      </c>
      <c r="I371" s="440" t="str">
        <f t="shared" si="147"/>
        <v>Camberley and District A.C.</v>
      </c>
      <c r="J371" s="440" t="str">
        <f t="shared" si="148"/>
        <v>CDAC</v>
      </c>
      <c r="K371" s="437" t="str">
        <f t="shared" si="149"/>
        <v/>
      </c>
      <c r="L371" s="437" t="str">
        <f>IF(G371&lt;=BT1180,"AW"," ")</f>
        <v>AW</v>
      </c>
      <c r="M371" s="85"/>
      <c r="N371" s="40" t="str">
        <f t="shared" si="140"/>
        <v>S</v>
      </c>
      <c r="O371" s="40" t="str">
        <f t="shared" si="140"/>
        <v>SS</v>
      </c>
      <c r="P371" s="161">
        <f>IF(N371=F370,12)+IF(N371=F371,11)+IF(N371=F372,10)+IF(N371=F373,9)+IF(N371=F374,8)+IF(N371=F375,7)+IF(N371=F376,6)+IF(N371=F377,5)+IF(N371=F378,4)+IF(N371=F379,3)+IF(N371=F380,2)+IF(N371=F381,1)</f>
        <v>0</v>
      </c>
      <c r="Q371" s="161">
        <f>IF(O371=F370,12)+IF(O371=F371,11)+IF(O371=F372,10)+IF(O371=F373,9)+IF(O371=F374,8)+IF(O371=F375,7)+IF(O371=F376,6)+IF(O371=F377,5)+IF(O371=F378,4)+IF(O371=F379,3)+IF(O371=F380,2)+IF(O371=F381,1)</f>
        <v>9</v>
      </c>
      <c r="R371" s="2"/>
      <c r="S371" s="136"/>
      <c r="T371" s="136">
        <f>P371+Q371</f>
        <v>9</v>
      </c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2"/>
    </row>
    <row r="372" spans="1:31" ht="20.100000000000001" customHeight="1" x14ac:dyDescent="0.25">
      <c r="A372" s="117" t="s">
        <v>90</v>
      </c>
      <c r="B372" s="129" t="s">
        <v>142</v>
      </c>
      <c r="C372" s="129">
        <v>400</v>
      </c>
      <c r="D372" s="443" t="s">
        <v>1</v>
      </c>
      <c r="E372" s="437">
        <v>3</v>
      </c>
      <c r="F372" s="438" t="s">
        <v>85</v>
      </c>
      <c r="G372" s="439">
        <v>42.6</v>
      </c>
      <c r="H372" s="440" t="str">
        <f t="shared" si="146"/>
        <v>Edward Enser</v>
      </c>
      <c r="I372" s="440" t="str">
        <f t="shared" si="147"/>
        <v>Bracknell A.C.</v>
      </c>
      <c r="J372" s="440" t="str">
        <f t="shared" si="148"/>
        <v>BAC</v>
      </c>
      <c r="K372" s="437" t="str">
        <f t="shared" si="149"/>
        <v/>
      </c>
      <c r="L372" s="437" t="str">
        <f>IF(G372&lt;=BT1181,"AW"," ")</f>
        <v>AW</v>
      </c>
      <c r="M372" s="85"/>
      <c r="N372" s="40" t="str">
        <f t="shared" si="140"/>
        <v>B</v>
      </c>
      <c r="O372" s="40" t="str">
        <f t="shared" si="140"/>
        <v>BB</v>
      </c>
      <c r="P372" s="161">
        <f>IF(N372=F370,12)+IF(N372=F371,11)+IF(N372=F372,10)+IF(N372=F373,9)+IF(N372=F374,8)+IF(N372=F375,7)+IF(N372=F376,6)+IF(N372=F377,5)+IF(N372=F378,4)+IF(N372=F379,3)+IF(N372=F380,2)+IF(N372=F381,1)</f>
        <v>0</v>
      </c>
      <c r="Q372" s="161">
        <f>IF(O372=F370,12)+IF(O372=F371,11)+IF(O372=F372,10)+IF(O372=F373,9)+IF(O372=F374,8)+IF(O372=F375,7)+IF(O372=F376,6)+IF(O372=F377,5)+IF(O372=F378,4)+IF(O372=F379,3)+IF(O372=F380,2)+IF(O372=F381,1)</f>
        <v>10</v>
      </c>
      <c r="R372" s="2"/>
      <c r="S372" s="136"/>
      <c r="T372" s="136"/>
      <c r="U372" s="136">
        <f>P372+Q372</f>
        <v>10</v>
      </c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2"/>
    </row>
    <row r="373" spans="1:31" ht="20.100000000000001" customHeight="1" x14ac:dyDescent="0.25">
      <c r="A373" s="117" t="s">
        <v>90</v>
      </c>
      <c r="B373" s="129" t="s">
        <v>142</v>
      </c>
      <c r="C373" s="129">
        <v>400</v>
      </c>
      <c r="D373" s="443" t="s">
        <v>1</v>
      </c>
      <c r="E373" s="437">
        <v>4</v>
      </c>
      <c r="F373" s="438" t="s">
        <v>141</v>
      </c>
      <c r="G373" s="439">
        <v>42.8</v>
      </c>
      <c r="H373" s="440" t="str">
        <f t="shared" si="146"/>
        <v>Bradley White</v>
      </c>
      <c r="I373" s="440" t="str">
        <f t="shared" si="147"/>
        <v>Basingstoke and Mid Hants A.C.</v>
      </c>
      <c r="J373" s="440" t="str">
        <f t="shared" si="148"/>
        <v>BMH</v>
      </c>
      <c r="K373" s="437" t="str">
        <f t="shared" si="149"/>
        <v/>
      </c>
      <c r="L373" s="437" t="str">
        <f>IF(G373&lt;=BT1186,"AW"," ")</f>
        <v>AW</v>
      </c>
      <c r="M373" s="85"/>
      <c r="N373" s="40" t="str">
        <f t="shared" si="140"/>
        <v>C</v>
      </c>
      <c r="O373" s="40" t="str">
        <f t="shared" si="140"/>
        <v>CC</v>
      </c>
      <c r="P373" s="161">
        <f>IF(N373=F370,12)+IF(N373=F371,11)+IF(N373=F372,10)+IF(N373=F373,9)+IF(N373=F374,8)+IF(N373=F375,7)+IF(N373=F376,6)+IF(N373=F377,5)+IF(N373=F378,4)+IF(N373=F379,3)+IF(N373=F380,2)+IF(N373=F381,1)</f>
        <v>0</v>
      </c>
      <c r="Q373" s="161">
        <f>IF(O373=F370,12)+IF(O373=F371,11)+IF(O373=F372,10)+IF(O373=F373,9)+IF(O373=F374,8)+IF(O373=F375,7)+IF(O373=F376,6)+IF(O373=F377,5)+IF(O373=F378,4)+IF(O373=F379,3)+IF(O373=F380,2)+IF(O373=F381,1)</f>
        <v>11</v>
      </c>
      <c r="R373" s="2"/>
      <c r="S373" s="136"/>
      <c r="T373" s="136"/>
      <c r="U373" s="136"/>
      <c r="V373" s="136">
        <f>P373+Q373</f>
        <v>11</v>
      </c>
      <c r="W373" s="136"/>
      <c r="X373" s="136"/>
      <c r="Y373" s="136"/>
      <c r="Z373" s="136"/>
      <c r="AA373" s="136"/>
      <c r="AB373" s="136"/>
      <c r="AC373" s="136"/>
      <c r="AD373" s="136"/>
      <c r="AE373" s="2"/>
    </row>
    <row r="374" spans="1:31" ht="20.100000000000001" customHeight="1" x14ac:dyDescent="0.25">
      <c r="A374" s="117" t="s">
        <v>90</v>
      </c>
      <c r="B374" s="129" t="s">
        <v>142</v>
      </c>
      <c r="C374" s="129">
        <v>400</v>
      </c>
      <c r="D374" s="443" t="s">
        <v>1</v>
      </c>
      <c r="E374" s="437">
        <v>5</v>
      </c>
      <c r="F374" s="438" t="s">
        <v>86</v>
      </c>
      <c r="G374" s="439">
        <v>43.5</v>
      </c>
      <c r="H374" s="440" t="str">
        <f t="shared" si="146"/>
        <v>Harry Ware</v>
      </c>
      <c r="I374" s="440" t="str">
        <f t="shared" si="147"/>
        <v>Aldershot, Farnham and District A.C.</v>
      </c>
      <c r="J374" s="440" t="str">
        <f t="shared" si="148"/>
        <v>AFD</v>
      </c>
      <c r="K374" s="437" t="str">
        <f t="shared" si="149"/>
        <v/>
      </c>
      <c r="L374" s="437" t="str">
        <f>IF(G374&lt;=BT1187,"AW"," ")</f>
        <v>AW</v>
      </c>
      <c r="M374" s="85"/>
      <c r="N374" s="40" t="str">
        <f t="shared" ref="N374:O381" si="150">N360</f>
        <v>G</v>
      </c>
      <c r="O374" s="40" t="str">
        <f t="shared" si="150"/>
        <v>GG</v>
      </c>
      <c r="P374" s="161">
        <f>IF(N374=F370,12)+IF(N374=F371,11)+IF(N374=F372,10)+IF(N374=F373,9)+IF(N374=F374,8)+IF(N374=F375,7)+IF(N374=F376,6)+IF(N374=F377,5)+IF(N374=F378,4)+IF(N374=F379,3)+IF(N374=F380,2)+IF(N374=F381,1)</f>
        <v>0</v>
      </c>
      <c r="Q374" s="161">
        <f>IF(O374=F370,12)+IF(O374=F371,11)+IF(O374=F372,10)+IF(O374=F373,9)+IF(O374=F374,8)+IF(O374=F375,7)+IF(O374=F376,6)+IF(O374=F377,5)+IF(O374=F378,4)+IF(O374=F379,3)+IF(O374=F380,2)+IF(O374=F381,1)</f>
        <v>0</v>
      </c>
      <c r="R374" s="2"/>
      <c r="S374" s="136"/>
      <c r="T374" s="136"/>
      <c r="U374" s="136"/>
      <c r="V374" s="136"/>
      <c r="W374" s="136">
        <f>P374+Q374</f>
        <v>0</v>
      </c>
      <c r="X374" s="136"/>
      <c r="Y374" s="136"/>
      <c r="Z374" s="136"/>
      <c r="AA374" s="136"/>
      <c r="AB374" s="136"/>
      <c r="AC374" s="136"/>
      <c r="AD374" s="136"/>
      <c r="AE374" s="2"/>
    </row>
    <row r="375" spans="1:31" ht="20.100000000000001" customHeight="1" x14ac:dyDescent="0.25">
      <c r="A375" s="117" t="s">
        <v>90</v>
      </c>
      <c r="B375" s="129" t="s">
        <v>142</v>
      </c>
      <c r="C375" s="129">
        <v>400</v>
      </c>
      <c r="D375" s="443" t="s">
        <v>1</v>
      </c>
      <c r="E375" s="437">
        <v>6</v>
      </c>
      <c r="F375" s="438" t="s">
        <v>146</v>
      </c>
      <c r="G375" s="439">
        <v>43.7</v>
      </c>
      <c r="H375" s="440" t="str">
        <f t="shared" si="146"/>
        <v>Aman Marwaha</v>
      </c>
      <c r="I375" s="440" t="str">
        <f t="shared" si="147"/>
        <v>Windsor, Slough, Eton and Hounslow A.C.</v>
      </c>
      <c r="J375" s="440" t="str">
        <f t="shared" si="148"/>
        <v>WSEH</v>
      </c>
      <c r="K375" s="437" t="str">
        <f t="shared" si="149"/>
        <v/>
      </c>
      <c r="L375" s="437" t="str">
        <f>IF(G375&lt;=BT1188,"AW"," ")</f>
        <v>AW</v>
      </c>
      <c r="M375" s="85"/>
      <c r="N375" s="40" t="str">
        <f t="shared" si="150"/>
        <v>H</v>
      </c>
      <c r="O375" s="40" t="str">
        <f t="shared" si="150"/>
        <v>HH</v>
      </c>
      <c r="P375" s="161">
        <f>IF(N375=F370,12)+IF(N375=F371,11)+IF(N375=F372,10)+IF(N375=F373,9)+IF(N375=F374,8)+IF(N375=F375,7)+IF(N375=F376,6)+IF(N375=F377,5)+IF(N375=F378,4)+IF(N375=F379,3)+IF(N375=F380,2)+IF(N375=F381,1)</f>
        <v>0</v>
      </c>
      <c r="Q375" s="161">
        <f>IF(O375=F370,12)+IF(O375=F371,11)+IF(O375=F372,10)+IF(O375=F373,9)+IF(O375=F374,8)+IF(O375=F375,7)+IF(O375=F376,6)+IF(O375=F377,5)+IF(O375=F378,4)+IF(O375=F379,3)+IF(O375=F380,2)+IF(O375=F381,1)</f>
        <v>6</v>
      </c>
      <c r="R375" s="2"/>
      <c r="S375" s="136"/>
      <c r="T375" s="136"/>
      <c r="U375" s="136"/>
      <c r="V375" s="136"/>
      <c r="W375" s="136"/>
      <c r="X375" s="136">
        <f>P375+Q375</f>
        <v>6</v>
      </c>
      <c r="Y375" s="136"/>
      <c r="Z375" s="136"/>
      <c r="AA375" s="136"/>
      <c r="AB375" s="136"/>
      <c r="AC375" s="136"/>
      <c r="AD375" s="136"/>
      <c r="AE375" s="2"/>
    </row>
    <row r="376" spans="1:31" ht="20.100000000000001" customHeight="1" x14ac:dyDescent="0.25">
      <c r="A376" s="117" t="s">
        <v>90</v>
      </c>
      <c r="B376" s="129" t="s">
        <v>142</v>
      </c>
      <c r="C376" s="129">
        <v>400</v>
      </c>
      <c r="D376" s="443" t="s">
        <v>1</v>
      </c>
      <c r="E376" s="437">
        <v>7</v>
      </c>
      <c r="F376" s="438" t="s">
        <v>113</v>
      </c>
      <c r="G376" s="439">
        <v>47.1</v>
      </c>
      <c r="H376" s="440" t="str">
        <f t="shared" si="146"/>
        <v>Akos Guld</v>
      </c>
      <c r="I376" s="440" t="str">
        <f t="shared" si="147"/>
        <v>Hillingdon A.C.</v>
      </c>
      <c r="J376" s="440" t="str">
        <f t="shared" si="148"/>
        <v>HJAC</v>
      </c>
      <c r="K376" s="437" t="str">
        <f t="shared" si="149"/>
        <v/>
      </c>
      <c r="L376" s="437" t="str">
        <f>IF(G376&lt;=BT1189,"AW"," ")</f>
        <v>AW</v>
      </c>
      <c r="M376" s="85"/>
      <c r="N376" s="40" t="str">
        <f t="shared" si="150"/>
        <v>M</v>
      </c>
      <c r="O376" s="40" t="str">
        <f t="shared" si="150"/>
        <v>MM</v>
      </c>
      <c r="P376" s="161">
        <f>IF(N376=F370,12)+IF(N376=F371,11)+IF(N376=F372,10)+IF(N376=F373,9)+IF(N376=F374,8)+IF(N376=F375,7)+IF(N376=F376,6)+IF(N376=F377,5)+IF(N376=F378,4)+IF(N376=F379,3)+IF(N376=F380,2)+IF(N376=F381,1)</f>
        <v>0</v>
      </c>
      <c r="Q376" s="161">
        <f>IF(O376=F370,12)+IF(O376=F371,11)+IF(O376=F372,10)+IF(O376=F373,9)+IF(O376=F374,8)+IF(O376=F375,7)+IF(O376=F376,6)+IF(O376=F377,5)+IF(O376=F378,4)+IF(O376=F379,3)+IF(O376=F380,2)+IF(O376=F381,1)</f>
        <v>5</v>
      </c>
      <c r="R376" s="2"/>
      <c r="S376" s="136"/>
      <c r="T376" s="136"/>
      <c r="U376" s="136"/>
      <c r="V376" s="136"/>
      <c r="W376" s="136"/>
      <c r="X376" s="136"/>
      <c r="Y376" s="136">
        <f>P376+Q376</f>
        <v>5</v>
      </c>
      <c r="Z376" s="136"/>
      <c r="AA376" s="136"/>
      <c r="AB376" s="136"/>
      <c r="AC376" s="136"/>
      <c r="AD376" s="136"/>
      <c r="AE376" s="2"/>
    </row>
    <row r="377" spans="1:31" ht="20.100000000000001" customHeight="1" x14ac:dyDescent="0.25">
      <c r="A377" s="117" t="s">
        <v>90</v>
      </c>
      <c r="B377" s="129" t="s">
        <v>142</v>
      </c>
      <c r="C377" s="129">
        <v>400</v>
      </c>
      <c r="D377" s="443" t="s">
        <v>1</v>
      </c>
      <c r="E377" s="437">
        <v>8</v>
      </c>
      <c r="F377" s="438" t="s">
        <v>144</v>
      </c>
      <c r="G377" s="439">
        <v>48.2</v>
      </c>
      <c r="H377" s="440" t="str">
        <f t="shared" si="146"/>
        <v>Adam Czarnomski</v>
      </c>
      <c r="I377" s="440" t="str">
        <f t="shared" si="147"/>
        <v>Maidenhead A.C.</v>
      </c>
      <c r="J377" s="440" t="str">
        <f t="shared" si="148"/>
        <v>MAC</v>
      </c>
      <c r="K377" s="437" t="str">
        <f t="shared" si="149"/>
        <v/>
      </c>
      <c r="L377" s="437" t="str">
        <f>IF(G377&lt;=BT1190,"AW"," ")</f>
        <v>AW</v>
      </c>
      <c r="M377" s="85"/>
      <c r="N377" s="40" t="str">
        <f t="shared" si="150"/>
        <v>R</v>
      </c>
      <c r="O377" s="40" t="str">
        <f t="shared" si="150"/>
        <v>RR</v>
      </c>
      <c r="P377" s="161">
        <f>IF(N377=F370,12)+IF(N377=F371,11)+IF(N377=F372,10)+IF(N377=F373,9)+IF(N377=F374,8)+IF(N377=F375,7)+IF(N377=F376,6)+IF(N377=F377,5)+IF(N377=F378,4)+IF(N377=F379,3)+IF(N377=F380,2)+IF(N377=F381,1)</f>
        <v>0</v>
      </c>
      <c r="Q377" s="161">
        <f>IF(O377=F370,12)+IF(O377=F371,11)+IF(O377=F372,10)+IF(O377=F373,9)+IF(O377=F374,8)+IF(O377=F375,7)+IF(O377=F376,6)+IF(O377=F377,5)+IF(O377=F378,4)+IF(O377=F379,3)+IF(O377=F380,2)+IF(O377=F381,1)</f>
        <v>12</v>
      </c>
      <c r="R377" s="2"/>
      <c r="S377" s="136"/>
      <c r="T377" s="136"/>
      <c r="U377" s="136"/>
      <c r="V377" s="136"/>
      <c r="W377" s="136"/>
      <c r="X377" s="136"/>
      <c r="Y377" s="136"/>
      <c r="Z377" s="136">
        <f>P377+Q377</f>
        <v>12</v>
      </c>
      <c r="AA377" s="136"/>
      <c r="AB377" s="136"/>
      <c r="AC377" s="136"/>
      <c r="AD377" s="136"/>
      <c r="AE377" s="2"/>
    </row>
    <row r="378" spans="1:31" ht="20.100000000000001" customHeight="1" x14ac:dyDescent="0.25">
      <c r="A378" s="117" t="s">
        <v>90</v>
      </c>
      <c r="B378" s="129" t="s">
        <v>142</v>
      </c>
      <c r="C378" s="129">
        <v>400</v>
      </c>
      <c r="D378" s="443" t="s">
        <v>1</v>
      </c>
      <c r="E378" s="437">
        <v>9</v>
      </c>
      <c r="F378" s="438"/>
      <c r="G378" s="441" t="s">
        <v>36</v>
      </c>
      <c r="H378" s="440" t="str">
        <f t="shared" si="146"/>
        <v xml:space="preserve"> </v>
      </c>
      <c r="I378" s="440" t="str">
        <f t="shared" si="147"/>
        <v/>
      </c>
      <c r="J378" s="440" t="str">
        <f t="shared" si="148"/>
        <v/>
      </c>
      <c r="K378" s="437" t="str">
        <f t="shared" si="149"/>
        <v/>
      </c>
      <c r="L378" s="437" t="str">
        <f>IF(G378&lt;=BT1189,"AW"," ")</f>
        <v xml:space="preserve"> </v>
      </c>
      <c r="M378" s="85"/>
      <c r="N378" s="161" t="str">
        <f t="shared" si="150"/>
        <v>W</v>
      </c>
      <c r="O378" s="161" t="str">
        <f t="shared" si="150"/>
        <v>WW</v>
      </c>
      <c r="P378" s="161">
        <f>IF(N378=F370,12)+IF(N378=F371,11)+IF(N378=F372,10)+IF(N378=F373,9)+IF(N378=F374,8)+IF(N378=F375,7)+IF(N378=F376,6)+IF(N378=F377,5)+IF(N378=F378,4)+IF(N378=F379,3)+IF(N378=F380,2)+IF(N378=F381,1)</f>
        <v>0</v>
      </c>
      <c r="Q378" s="161">
        <f>IF(O378=F370,12)+IF(O378=F371,11)+IF(O378=F372,10)+IF(O378=F373,9)+IF(O378=F374,8)+IF(O378=F375,7)+IF(O378=F376,6)+IF(O378=F377,5)+IF(O378=F378,4)+IF(O378=F379,3)+IF(O378=F380,2)+IF(O378=F381,1)</f>
        <v>7</v>
      </c>
      <c r="R378" s="2"/>
      <c r="S378" s="136"/>
      <c r="T378" s="136"/>
      <c r="U378" s="136"/>
      <c r="V378" s="136"/>
      <c r="W378" s="136"/>
      <c r="X378" s="136"/>
      <c r="Y378" s="136"/>
      <c r="Z378" s="136"/>
      <c r="AA378" s="136">
        <f>P378+Q378</f>
        <v>7</v>
      </c>
      <c r="AB378" s="136"/>
      <c r="AC378" s="136"/>
      <c r="AD378" s="136"/>
      <c r="AE378" s="2"/>
    </row>
    <row r="379" spans="1:31" ht="20.100000000000001" customHeight="1" x14ac:dyDescent="0.25">
      <c r="A379" s="117" t="s">
        <v>90</v>
      </c>
      <c r="B379" s="129" t="s">
        <v>142</v>
      </c>
      <c r="C379" s="129">
        <v>400</v>
      </c>
      <c r="D379" s="129" t="s">
        <v>1</v>
      </c>
      <c r="E379" s="8">
        <v>10</v>
      </c>
      <c r="F379" s="144"/>
      <c r="G379" s="145" t="s">
        <v>36</v>
      </c>
      <c r="H379" s="122" t="str">
        <f t="shared" si="146"/>
        <v xml:space="preserve"> </v>
      </c>
      <c r="I379" s="122" t="str">
        <f t="shared" si="147"/>
        <v/>
      </c>
      <c r="J379" s="122" t="str">
        <f t="shared" si="148"/>
        <v/>
      </c>
      <c r="K379" s="8" t="str">
        <f t="shared" si="149"/>
        <v/>
      </c>
      <c r="L379" s="8" t="str">
        <f>IF(G379&lt;=BT1190,"AW"," ")</f>
        <v xml:space="preserve"> </v>
      </c>
      <c r="M379" s="85"/>
      <c r="N379" s="366" t="str">
        <f t="shared" si="150"/>
        <v>j</v>
      </c>
      <c r="O379" s="366" t="str">
        <f t="shared" si="150"/>
        <v>jj</v>
      </c>
      <c r="P379" s="366">
        <f>IF(N379=F370,12)+IF(N379=F371,11)+IF(N379=F372,10)+IF(N379=F373,9)+IF(N379=F374,8)+IF(N379=F375,7)+IF(N379=F376,6)+IF(N379=F377,5)+IF(N379=F378,4)+IF(N379=F379,3)+IF(N379=F380,2)+IF(N379=F381,1)</f>
        <v>0</v>
      </c>
      <c r="Q379" s="366">
        <f>IF(O379=F370,12)+IF(O379=F371,11)+IF(O379=F372,10)+IF(O379=F373,9)+IF(O379=F374,8)+IF(O379=F375,7)+IF(O379=F376,6)+IF(O379=F377,5)+IF(O379=F378,4)+IF(O379=F379,3)+IF(O379=F380,2)+IF(O379=F381,1)</f>
        <v>0</v>
      </c>
      <c r="R379" s="2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>
        <f>P379+Q379</f>
        <v>0</v>
      </c>
      <c r="AC379" s="136"/>
      <c r="AD379" s="136"/>
      <c r="AE379" s="2"/>
    </row>
    <row r="380" spans="1:31" ht="20.100000000000001" customHeight="1" x14ac:dyDescent="0.25">
      <c r="A380" s="117" t="s">
        <v>90</v>
      </c>
      <c r="B380" s="129" t="s">
        <v>142</v>
      </c>
      <c r="C380" s="129">
        <v>400</v>
      </c>
      <c r="D380" s="129" t="s">
        <v>1</v>
      </c>
      <c r="E380" s="8">
        <v>11</v>
      </c>
      <c r="F380" s="144"/>
      <c r="G380" s="145" t="s">
        <v>36</v>
      </c>
      <c r="H380" s="122" t="str">
        <f t="shared" si="146"/>
        <v xml:space="preserve"> </v>
      </c>
      <c r="I380" s="122" t="str">
        <f t="shared" si="147"/>
        <v/>
      </c>
      <c r="J380" s="122" t="str">
        <f t="shared" si="148"/>
        <v/>
      </c>
      <c r="K380" s="8" t="str">
        <f t="shared" si="149"/>
        <v/>
      </c>
      <c r="L380" s="8" t="str">
        <f>IF(G380&lt;=BT1191,"AW"," ")</f>
        <v xml:space="preserve"> </v>
      </c>
      <c r="M380" s="85"/>
      <c r="N380" s="366" t="str">
        <f t="shared" si="150"/>
        <v>p</v>
      </c>
      <c r="O380" s="366" t="str">
        <f t="shared" si="150"/>
        <v>pp</v>
      </c>
      <c r="P380" s="366">
        <f>IF(N380=F370,12)+IF(N380=F371,11)+IF(N380=F372,10)+IF(N380=F373,9)+IF(N380=F374,8)+IF(N380=F375,7)+IF(N380=F376,6)+IF(N380=F377,5)+IF(N380=F378,4)+IF(N380=F379,3)+IF(N380=F380,2)+IF(N380=F381,1)</f>
        <v>0</v>
      </c>
      <c r="Q380" s="366">
        <f>IF(O380=F370,12)+IF(O380=F371,11)+IF(O380=F372,10)+IF(O380=F373,9)+IF(O380=F374,8)+IF(O380=F375,7)+IF(O380=F376,6)+IF(O380=F377,5)+IF(O380=F378,4)+IF(O380=F379,3)+IF(O380=F380,2)+IF(O380=F381,1)</f>
        <v>0</v>
      </c>
      <c r="R380" s="2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>
        <f>P380+Q380</f>
        <v>0</v>
      </c>
      <c r="AD380" s="136"/>
      <c r="AE380" s="2"/>
    </row>
    <row r="381" spans="1:31" ht="20.100000000000001" customHeight="1" x14ac:dyDescent="0.25">
      <c r="A381" s="117" t="s">
        <v>90</v>
      </c>
      <c r="B381" s="129" t="s">
        <v>142</v>
      </c>
      <c r="C381" s="129">
        <v>400</v>
      </c>
      <c r="D381" s="129" t="s">
        <v>1</v>
      </c>
      <c r="E381" s="8">
        <v>12</v>
      </c>
      <c r="F381" s="144"/>
      <c r="G381" s="145" t="s">
        <v>36</v>
      </c>
      <c r="H381" s="122" t="str">
        <f t="shared" si="146"/>
        <v xml:space="preserve"> </v>
      </c>
      <c r="I381" s="122" t="str">
        <f t="shared" si="147"/>
        <v/>
      </c>
      <c r="J381" s="122" t="str">
        <f t="shared" si="148"/>
        <v/>
      </c>
      <c r="K381" s="8" t="str">
        <f t="shared" si="149"/>
        <v/>
      </c>
      <c r="L381" s="8" t="str">
        <f>IF(G381&lt;=BT1192,"AW"," ")</f>
        <v xml:space="preserve"> </v>
      </c>
      <c r="M381" s="85"/>
      <c r="N381" s="366" t="str">
        <f t="shared" si="150"/>
        <v>z</v>
      </c>
      <c r="O381" s="366" t="str">
        <f t="shared" si="150"/>
        <v>zz</v>
      </c>
      <c r="P381" s="366">
        <f>IF(N381=F370,12)+IF(N381=F371,11)+IF(N381=F372,10)+IF(N381=F373,9)+IF(N381=F374,8)+IF(N381=F375,7)+IF(N381=F376,6)+IF(N381=F377,5)+IF(N381=F378,4)+IF(N381=F379,3)+IF(N381=F380,2)+IF(N381=F381,1)</f>
        <v>0</v>
      </c>
      <c r="Q381" s="366">
        <f>IF(O381=F370,12)+IF(O381=F371,11)+IF(O381=F372,10)+IF(O381=F373,9)+IF(O381=F374,8)+IF(O381=F375,7)+IF(O381=F376,6)+IF(O381=F377,5)+IF(O381=F378,4)+IF(O381=F379,3)+IF(O381=F380,2)+IF(O381=F381,1)</f>
        <v>0</v>
      </c>
      <c r="R381" s="2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>
        <f>P381+Q381</f>
        <v>0</v>
      </c>
      <c r="AE381" s="2"/>
    </row>
    <row r="382" spans="1:31" ht="20.100000000000001" customHeight="1" x14ac:dyDescent="0.25">
      <c r="A382" s="117" t="s">
        <v>90</v>
      </c>
      <c r="B382" s="129" t="s">
        <v>142</v>
      </c>
      <c r="C382" s="129"/>
      <c r="D382" s="129"/>
      <c r="E382" s="473" t="s">
        <v>36</v>
      </c>
      <c r="F382" s="473"/>
      <c r="G382" s="473"/>
      <c r="H382" s="473"/>
      <c r="I382" s="473"/>
      <c r="J382" s="473"/>
      <c r="K382" s="473"/>
      <c r="L382" s="473"/>
      <c r="M382" s="85"/>
      <c r="N382" s="40" t="str">
        <f>N340</f>
        <v>,</v>
      </c>
      <c r="O382" s="40" t="str">
        <f>O340</f>
        <v>,</v>
      </c>
      <c r="P382" s="40"/>
      <c r="Q382" s="40"/>
      <c r="R382" s="2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2"/>
    </row>
    <row r="383" spans="1:31" ht="20.100000000000001" customHeight="1" x14ac:dyDescent="0.25">
      <c r="A383" s="117" t="s">
        <v>90</v>
      </c>
      <c r="B383" s="129" t="s">
        <v>142</v>
      </c>
      <c r="C383" s="129">
        <v>800</v>
      </c>
      <c r="D383" s="443" t="s">
        <v>0</v>
      </c>
      <c r="E383" s="474" t="s">
        <v>193</v>
      </c>
      <c r="F383" s="474"/>
      <c r="G383" s="474"/>
      <c r="H383" s="474"/>
      <c r="I383" s="442" t="s">
        <v>92</v>
      </c>
      <c r="J383" s="442"/>
      <c r="K383" s="493">
        <f>'MATCH DETAILS'!K18</f>
        <v>1.4097222222222221E-3</v>
      </c>
      <c r="L383" s="493"/>
      <c r="M383" s="127"/>
      <c r="N383" s="40" t="str">
        <f t="shared" ref="N383:O383" si="151">N551</f>
        <v>,</v>
      </c>
      <c r="O383" s="40" t="str">
        <f t="shared" si="151"/>
        <v>,</v>
      </c>
      <c r="P383" s="40"/>
      <c r="Q383" s="40"/>
      <c r="R383" s="2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2"/>
    </row>
    <row r="384" spans="1:31" ht="20.100000000000001" customHeight="1" x14ac:dyDescent="0.25">
      <c r="A384" s="117" t="s">
        <v>90</v>
      </c>
      <c r="B384" s="129" t="s">
        <v>142</v>
      </c>
      <c r="C384" s="129">
        <v>800</v>
      </c>
      <c r="D384" s="443" t="s">
        <v>0</v>
      </c>
      <c r="E384" s="437">
        <v>1</v>
      </c>
      <c r="F384" s="438" t="s">
        <v>0</v>
      </c>
      <c r="G384" s="444">
        <v>1.4733796296296294E-3</v>
      </c>
      <c r="H384" s="440" t="str">
        <f t="shared" ref="H384:H395" si="152">IF(F384=0," ",VLOOKUP(F384,$AM$1166:$AO$1189,3,FALSE))</f>
        <v>Edward Henderson</v>
      </c>
      <c r="I384" s="440" t="str">
        <f t="shared" ref="I384:I395" si="153">IF(F384=0,"",VLOOKUP(F384,$BE$1166:$BG$1189,3,FALSE))</f>
        <v>Aldershot, Farnham and District A.C.</v>
      </c>
      <c r="J384" s="440" t="str">
        <f t="shared" ref="J384:J395" si="154">IF(F384=0,"",VLOOKUP(F384,$BB$1114:$BE$1137,4,FALSE))</f>
        <v>AFD</v>
      </c>
      <c r="K384" s="437" t="str">
        <f t="shared" ref="K384:K395" si="155">IF(G384="","",IF($DC$1172="F"," ",IF($DC$1172="T",IF(G384&lt;=$CS$1172,"G1",IF(G384&lt;=$CV$1172,"G2",IF(G384&lt;=$CY$1172,"G3",IF(G384&lt;=$DB$1172,"G4","")))))))</f>
        <v>G2</v>
      </c>
      <c r="L384" s="437" t="str">
        <f t="shared" ref="L384:L391" si="156">IF(G384&lt;=BU1167,"AW"," ")</f>
        <v>AW</v>
      </c>
      <c r="M384" s="2"/>
      <c r="N384" s="164" t="str">
        <f t="shared" ref="N384:O384" si="157">N370</f>
        <v>A</v>
      </c>
      <c r="O384" s="164" t="str">
        <f t="shared" si="157"/>
        <v>AA</v>
      </c>
      <c r="P384" s="161">
        <f>IF(N384=F384,12)+IF(N384=F385,11)+IF(N384=F386,10)+IF(N384=F387,9)+IF(N384=F388,8)+IF(N384=F389,7)+IF(N384=F390,6)+IF(N384=F391,5)+IF(N384=F392,4)+IF(N384=F393,3)+IF(N384=F394,2)+IF(N384=F395,1)</f>
        <v>12</v>
      </c>
      <c r="Q384" s="161">
        <f>IF(O384=F384,12)+IF(O384=F385,11)+IF(O384=F386,10)+IF(O384=F387,9)+IF(O384=F388,8)+IF(O384=F389,7)+IF(O384=F390,6)+IF(O384=F391,5)+IF(O384=F392,4)+IF(O384=F393,3)+IF(O384=F394,2)+IF(O384=F395,1)</f>
        <v>0</v>
      </c>
      <c r="R384" s="2"/>
      <c r="S384" s="136">
        <f>P384+Q384</f>
        <v>12</v>
      </c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2"/>
    </row>
    <row r="385" spans="1:31" ht="20.100000000000001" customHeight="1" x14ac:dyDescent="0.25">
      <c r="A385" s="117" t="s">
        <v>90</v>
      </c>
      <c r="B385" s="129" t="s">
        <v>142</v>
      </c>
      <c r="C385" s="129">
        <v>800</v>
      </c>
      <c r="D385" s="443" t="s">
        <v>0</v>
      </c>
      <c r="E385" s="437">
        <v>2</v>
      </c>
      <c r="F385" s="438" t="s">
        <v>55</v>
      </c>
      <c r="G385" s="444">
        <v>1.5069444444444444E-3</v>
      </c>
      <c r="H385" s="440" t="str">
        <f t="shared" si="152"/>
        <v>Theo Cheshire</v>
      </c>
      <c r="I385" s="440" t="str">
        <f t="shared" si="153"/>
        <v>Guildford and Godalming A.C.</v>
      </c>
      <c r="J385" s="440" t="str">
        <f t="shared" si="154"/>
        <v>GGAC</v>
      </c>
      <c r="K385" s="437" t="str">
        <f t="shared" si="155"/>
        <v>G3</v>
      </c>
      <c r="L385" s="437" t="str">
        <f t="shared" si="156"/>
        <v>AW</v>
      </c>
      <c r="M385" s="2"/>
      <c r="N385" s="164" t="str">
        <f t="shared" ref="N385:O385" si="158">N371</f>
        <v>S</v>
      </c>
      <c r="O385" s="164" t="str">
        <f t="shared" si="158"/>
        <v>SS</v>
      </c>
      <c r="P385" s="161">
        <f>IF(N385=F384,12)+IF(N385=F385,11)+IF(N385=F386,10)+IF(N385=F387,9)+IF(N385=F388,8)+IF(N385=F389,7)+IF(N385=F390,6)+IF(N385=F391,5)+IF(N385=F392,4)+IF(N385=F393,3)+IF(N385=F394,2)+IF(N385=F395,1)</f>
        <v>10</v>
      </c>
      <c r="Q385" s="161">
        <f>IF(O385=F384,12)+IF(O385=F385,11)+IF(O385=F386,10)+IF(O385=F387,9)+IF(O385=F388,8)+IF(O385=F389,7)+IF(O385=F390,6)+IF(O385=F391,5)+IF(O385=F392,4)+IF(O385=F393,3)+IF(O385=F394,2)+IF(O385=F395,1)</f>
        <v>0</v>
      </c>
      <c r="R385" s="2"/>
      <c r="S385" s="136"/>
      <c r="T385" s="136">
        <f>P385+Q385</f>
        <v>10</v>
      </c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2"/>
    </row>
    <row r="386" spans="1:31" ht="20.100000000000001" customHeight="1" x14ac:dyDescent="0.25">
      <c r="A386" s="117" t="s">
        <v>90</v>
      </c>
      <c r="B386" s="129" t="s">
        <v>142</v>
      </c>
      <c r="C386" s="129">
        <v>800</v>
      </c>
      <c r="D386" s="443" t="s">
        <v>0</v>
      </c>
      <c r="E386" s="437">
        <v>3</v>
      </c>
      <c r="F386" s="438" t="s">
        <v>140</v>
      </c>
      <c r="G386" s="444">
        <v>1.5277777777777779E-3</v>
      </c>
      <c r="H386" s="440" t="str">
        <f t="shared" si="152"/>
        <v>Alex Lakeland</v>
      </c>
      <c r="I386" s="440" t="str">
        <f t="shared" si="153"/>
        <v>Basingstoke and Mid Hants A.C.</v>
      </c>
      <c r="J386" s="440" t="str">
        <f t="shared" si="154"/>
        <v>BMH</v>
      </c>
      <c r="K386" s="437" t="str">
        <f t="shared" si="155"/>
        <v>G3</v>
      </c>
      <c r="L386" s="437" t="str">
        <f t="shared" si="156"/>
        <v>AW</v>
      </c>
      <c r="M386" s="2"/>
      <c r="N386" s="164" t="str">
        <f t="shared" ref="N386:O386" si="159">N372</f>
        <v>B</v>
      </c>
      <c r="O386" s="164" t="str">
        <f t="shared" si="159"/>
        <v>BB</v>
      </c>
      <c r="P386" s="161">
        <f>IF(N386=F384,12)+IF(N386=F385,11)+IF(N386=F386,10)+IF(N386=F387,9)+IF(N386=F388,8)+IF(N386=F389,7)+IF(N386=F390,6)+IF(N386=F391,5)+IF(N386=F392,4)+IF(N386=F393,3)+IF(N386=F394,2)+IF(N386=F395,1)</f>
        <v>7</v>
      </c>
      <c r="Q386" s="161">
        <f>IF(O386=F384,12)+IF(O386=F385,11)+IF(O386=F386,10)+IF(O386=F387,9)+IF(O386=F388,8)+IF(O386=F389,7)+IF(O386=F390,6)+IF(O386=F391,5)+IF(O386=F392,4)+IF(O386=F393,3)+IF(O386=F394,2)+IF(O386=F395,1)</f>
        <v>0</v>
      </c>
      <c r="R386" s="2"/>
      <c r="S386" s="136"/>
      <c r="T386" s="136"/>
      <c r="U386" s="136">
        <f>P386+Q386</f>
        <v>7</v>
      </c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2"/>
    </row>
    <row r="387" spans="1:31" ht="20.100000000000001" customHeight="1" x14ac:dyDescent="0.25">
      <c r="A387" s="117" t="s">
        <v>90</v>
      </c>
      <c r="B387" s="129" t="s">
        <v>142</v>
      </c>
      <c r="C387" s="129">
        <v>800</v>
      </c>
      <c r="D387" s="443" t="s">
        <v>0</v>
      </c>
      <c r="E387" s="437">
        <v>4</v>
      </c>
      <c r="F387" s="438" t="s">
        <v>111</v>
      </c>
      <c r="G387" s="444">
        <v>1.5613425925925927E-3</v>
      </c>
      <c r="H387" s="440" t="str">
        <f t="shared" si="152"/>
        <v>Isaac Bloodworth</v>
      </c>
      <c r="I387" s="440" t="str">
        <f t="shared" si="153"/>
        <v>Hillingdon A.C.</v>
      </c>
      <c r="J387" s="440" t="str">
        <f t="shared" si="154"/>
        <v>HJAC</v>
      </c>
      <c r="K387" s="437" t="str">
        <f t="shared" si="155"/>
        <v>G4</v>
      </c>
      <c r="L387" s="437" t="str">
        <f t="shared" si="156"/>
        <v>AW</v>
      </c>
      <c r="M387" s="2"/>
      <c r="N387" s="164" t="str">
        <f t="shared" ref="N387:O387" si="160">N373</f>
        <v>C</v>
      </c>
      <c r="O387" s="164" t="str">
        <f t="shared" si="160"/>
        <v>CC</v>
      </c>
      <c r="P387" s="161">
        <f>IF(N387=F384,12)+IF(N387=F385,11)+IF(N387=F386,10)+IF(N387=F387,9)+IF(N387=F388,8)+IF(N387=F389,7)+IF(N387=F390,6)+IF(N387=F391,5)+IF(N387=F392,4)+IF(N387=F393,3)+IF(N387=F394,2)+IF(N387=F395,1)</f>
        <v>4</v>
      </c>
      <c r="Q387" s="161">
        <f>IF(O387=F384,12)+IF(O387=F385,11)+IF(O387=F386,10)+IF(O387=F387,9)+IF(O387=F388,8)+IF(O387=F389,7)+IF(O387=F390,6)+IF(O387=F391,5)+IF(O387=F392,4)+IF(O387=F393,3)+IF(O387=F394,2)+IF(O387=F395,1)</f>
        <v>0</v>
      </c>
      <c r="R387" s="2"/>
      <c r="S387" s="136"/>
      <c r="T387" s="136"/>
      <c r="U387" s="136"/>
      <c r="V387" s="136">
        <f>P387+Q387</f>
        <v>4</v>
      </c>
      <c r="W387" s="136"/>
      <c r="X387" s="136"/>
      <c r="Y387" s="136"/>
      <c r="Z387" s="136"/>
      <c r="AA387" s="136"/>
      <c r="AB387" s="136"/>
      <c r="AC387" s="136"/>
      <c r="AD387" s="136"/>
      <c r="AE387" s="2"/>
    </row>
    <row r="388" spans="1:31" ht="20.100000000000001" customHeight="1" x14ac:dyDescent="0.25">
      <c r="A388" s="117" t="s">
        <v>90</v>
      </c>
      <c r="B388" s="129" t="s">
        <v>142</v>
      </c>
      <c r="C388" s="129">
        <v>800</v>
      </c>
      <c r="D388" s="443" t="s">
        <v>0</v>
      </c>
      <c r="E388" s="437">
        <v>5</v>
      </c>
      <c r="F388" s="438" t="s">
        <v>143</v>
      </c>
      <c r="G388" s="444">
        <v>1.5682870370370371E-3</v>
      </c>
      <c r="H388" s="440" t="str">
        <f t="shared" si="152"/>
        <v>Aryan Gupta</v>
      </c>
      <c r="I388" s="440" t="str">
        <f t="shared" si="153"/>
        <v>Reading A.C.</v>
      </c>
      <c r="J388" s="440" t="str">
        <f t="shared" si="154"/>
        <v>RAC</v>
      </c>
      <c r="K388" s="437" t="str">
        <f t="shared" si="155"/>
        <v>G4</v>
      </c>
      <c r="L388" s="437" t="str">
        <f t="shared" si="156"/>
        <v>AW</v>
      </c>
      <c r="M388" s="2"/>
      <c r="N388" s="164" t="str">
        <f t="shared" ref="N388:O388" si="161">N374</f>
        <v>G</v>
      </c>
      <c r="O388" s="164" t="str">
        <f t="shared" si="161"/>
        <v>GG</v>
      </c>
      <c r="P388" s="161">
        <f>IF(N388=F384,12)+IF(N388=F385,11)+IF(N388=F386,10)+IF(N388=F387,9)+IF(N388=F388,8)+IF(N388=F389,7)+IF(N388=F390,6)+IF(N388=F391,5)+IF(N388=F392,4)+IF(N388=F393,3)+IF(N388=F394,2)+IF(N388=F395,1)</f>
        <v>11</v>
      </c>
      <c r="Q388" s="161">
        <f>IF(O388=F384,12)+IF(O388=F385,11)+IF(O388=F386,10)+IF(O388=F387,9)+IF(O388=F388,8)+IF(O388=F389,7)+IF(O388=F390,6)+IF(O388=F391,5)+IF(O388=F392,4)+IF(O388=F393,3)+IF(O388=F394,2)+IF(O388=F395,1)</f>
        <v>0</v>
      </c>
      <c r="R388" s="2"/>
      <c r="S388" s="136"/>
      <c r="T388" s="136"/>
      <c r="U388" s="136"/>
      <c r="V388" s="136"/>
      <c r="W388" s="136">
        <f>P388+Q388</f>
        <v>11</v>
      </c>
      <c r="X388" s="136"/>
      <c r="Y388" s="136"/>
      <c r="Z388" s="136"/>
      <c r="AA388" s="136"/>
      <c r="AB388" s="136"/>
      <c r="AC388" s="136"/>
      <c r="AD388" s="136"/>
      <c r="AE388" s="2"/>
    </row>
    <row r="389" spans="1:31" ht="20.100000000000001" customHeight="1" x14ac:dyDescent="0.25">
      <c r="A389" s="117" t="s">
        <v>90</v>
      </c>
      <c r="B389" s="129" t="s">
        <v>142</v>
      </c>
      <c r="C389" s="129">
        <v>800</v>
      </c>
      <c r="D389" s="443" t="s">
        <v>0</v>
      </c>
      <c r="E389" s="437">
        <v>6</v>
      </c>
      <c r="F389" s="438" t="s">
        <v>1</v>
      </c>
      <c r="G389" s="444">
        <v>1.5902777777777779E-3</v>
      </c>
      <c r="H389" s="440" t="str">
        <f t="shared" si="152"/>
        <v>Edward Enser</v>
      </c>
      <c r="I389" s="440" t="str">
        <f t="shared" si="153"/>
        <v>Bracknell A.C.</v>
      </c>
      <c r="J389" s="440" t="str">
        <f t="shared" si="154"/>
        <v>BAC</v>
      </c>
      <c r="K389" s="437" t="str">
        <f t="shared" si="155"/>
        <v>G4</v>
      </c>
      <c r="L389" s="437" t="str">
        <f t="shared" si="156"/>
        <v>AW</v>
      </c>
      <c r="M389" s="2"/>
      <c r="N389" s="164" t="str">
        <f t="shared" ref="N389:O389" si="162">N375</f>
        <v>H</v>
      </c>
      <c r="O389" s="164" t="str">
        <f t="shared" si="162"/>
        <v>HH</v>
      </c>
      <c r="P389" s="161">
        <f>IF(N389=F384,12)+IF(N389=F385,11)+IF(N389=F386,10)+IF(N389=F387,9)+IF(N389=F388,8)+IF(N389=F389,7)+IF(N389=F390,6)+IF(N389=F391,5)+IF(N389=F392,4)+IF(N389=F393,3)+IF(N389=F394,2)+IF(N389=F395,1)</f>
        <v>9</v>
      </c>
      <c r="Q389" s="161">
        <f>IF(O389=F384,12)+IF(O389=F385,11)+IF(O389=F386,10)+IF(O389=F387,9)+IF(O389=F388,8)+IF(O389=F389,7)+IF(O389=F390,6)+IF(O389=F391,5)+IF(O389=F392,4)+IF(O389=F393,3)+IF(O389=F394,2)+IF(O389=F395,1)</f>
        <v>0</v>
      </c>
      <c r="R389" s="2"/>
      <c r="S389" s="136"/>
      <c r="T389" s="136"/>
      <c r="U389" s="136"/>
      <c r="V389" s="136"/>
      <c r="W389" s="136"/>
      <c r="X389" s="136">
        <f>P389+Q389</f>
        <v>9</v>
      </c>
      <c r="Y389" s="136"/>
      <c r="Z389" s="136"/>
      <c r="AA389" s="136"/>
      <c r="AB389" s="136"/>
      <c r="AC389" s="136"/>
      <c r="AD389" s="136"/>
      <c r="AE389" s="2"/>
    </row>
    <row r="390" spans="1:31" ht="20.100000000000001" customHeight="1" x14ac:dyDescent="0.25">
      <c r="A390" s="117" t="s">
        <v>90</v>
      </c>
      <c r="B390" s="129" t="s">
        <v>142</v>
      </c>
      <c r="C390" s="129">
        <v>800</v>
      </c>
      <c r="D390" s="443" t="s">
        <v>0</v>
      </c>
      <c r="E390" s="437">
        <v>7</v>
      </c>
      <c r="F390" s="438" t="s">
        <v>84</v>
      </c>
      <c r="G390" s="444">
        <v>1.5902777777777779E-3</v>
      </c>
      <c r="H390" s="440" t="str">
        <f t="shared" si="152"/>
        <v>Jack Campbell</v>
      </c>
      <c r="I390" s="440" t="str">
        <f t="shared" si="153"/>
        <v>Windsor, Slough, Eton and Hounslow A.C.</v>
      </c>
      <c r="J390" s="440" t="str">
        <f t="shared" si="154"/>
        <v>WSEH</v>
      </c>
      <c r="K390" s="437" t="str">
        <f t="shared" si="155"/>
        <v>G4</v>
      </c>
      <c r="L390" s="437" t="str">
        <f t="shared" si="156"/>
        <v>AW</v>
      </c>
      <c r="M390" s="2"/>
      <c r="N390" s="164" t="str">
        <f t="shared" ref="N390:O390" si="163">N376</f>
        <v>M</v>
      </c>
      <c r="O390" s="164" t="str">
        <f t="shared" si="163"/>
        <v>MM</v>
      </c>
      <c r="P390" s="161">
        <f>IF(N390=F384,12)+IF(N390=F385,11)+IF(N390=F386,10)+IF(N390=F387,9)+IF(N390=F388,8)+IF(N390=F389,7)+IF(N390=F390,6)+IF(N390=F391,5)+IF(N390=F392,4)+IF(N390=F393,3)+IF(N390=F394,2)+IF(N390=F395,1)</f>
        <v>5</v>
      </c>
      <c r="Q390" s="161">
        <f>IF(O390=F384,12)+IF(O390=F385,11)+IF(O390=F386,10)+IF(O390=F387,9)+IF(O390=F388,8)+IF(O390=F389,7)+IF(O390=F390,6)+IF(O390=F391,5)+IF(O390=F392,4)+IF(O390=F393,3)+IF(O390=F394,2)+IF(O390=F395,1)</f>
        <v>0</v>
      </c>
      <c r="R390" s="2"/>
      <c r="S390" s="136"/>
      <c r="T390" s="136"/>
      <c r="U390" s="136"/>
      <c r="V390" s="136"/>
      <c r="W390" s="136"/>
      <c r="X390" s="136"/>
      <c r="Y390" s="136">
        <f>P390+Q390</f>
        <v>5</v>
      </c>
      <c r="Z390" s="136"/>
      <c r="AA390" s="136"/>
      <c r="AB390" s="136"/>
      <c r="AC390" s="136"/>
      <c r="AD390" s="136"/>
      <c r="AE390" s="2"/>
    </row>
    <row r="391" spans="1:31" ht="20.100000000000001" customHeight="1" x14ac:dyDescent="0.25">
      <c r="A391" s="117" t="s">
        <v>90</v>
      </c>
      <c r="B391" s="129" t="s">
        <v>142</v>
      </c>
      <c r="C391" s="129">
        <v>800</v>
      </c>
      <c r="D391" s="443" t="s">
        <v>0</v>
      </c>
      <c r="E391" s="437">
        <v>8</v>
      </c>
      <c r="F391" s="438" t="s">
        <v>142</v>
      </c>
      <c r="G391" s="444">
        <v>1.6875E-3</v>
      </c>
      <c r="H391" s="440" t="str">
        <f t="shared" si="152"/>
        <v>Annucha Hynes</v>
      </c>
      <c r="I391" s="440" t="str">
        <f t="shared" si="153"/>
        <v>Maidenhead A.C.</v>
      </c>
      <c r="J391" s="440" t="str">
        <f t="shared" si="154"/>
        <v>MAC</v>
      </c>
      <c r="K391" s="437" t="str">
        <f t="shared" si="155"/>
        <v/>
      </c>
      <c r="L391" s="437" t="str">
        <f t="shared" si="156"/>
        <v>AW</v>
      </c>
      <c r="M391" s="2"/>
      <c r="N391" s="164" t="str">
        <f t="shared" ref="N391:O391" si="164">N377</f>
        <v>R</v>
      </c>
      <c r="O391" s="164" t="str">
        <f t="shared" si="164"/>
        <v>RR</v>
      </c>
      <c r="P391" s="161">
        <f>IF(N391=F384,12)+IF(N391=F385,11)+IF(N391=F386,10)+IF(N391=F387,9)+IF(N391=F388,8)+IF(N391=F389,7)+IF(N391=F390,6)+IF(N391=F391,5)+IF(N391=F392,4)+IF(N391=F393,3)+IF(N391=F394,2)+IF(N391=F395,1)</f>
        <v>8</v>
      </c>
      <c r="Q391" s="161">
        <f>IF(O391=F384,12)+IF(O391=F385,11)+IF(O391=F386,10)+IF(O391=F387,9)+IF(O391=F388,8)+IF(O391=F389,7)+IF(O391=F390,6)+IF(O391=F391,5)+IF(O391=F392,4)+IF(O391=F393,3)+IF(O391=F394,2)+IF(O391=F395,1)</f>
        <v>0</v>
      </c>
      <c r="R391" s="2"/>
      <c r="S391" s="136"/>
      <c r="T391" s="136"/>
      <c r="U391" s="136"/>
      <c r="V391" s="136"/>
      <c r="W391" s="136"/>
      <c r="X391" s="136"/>
      <c r="Y391" s="136"/>
      <c r="Z391" s="136">
        <f>P391+Q391</f>
        <v>8</v>
      </c>
      <c r="AA391" s="136"/>
      <c r="AB391" s="136"/>
      <c r="AC391" s="136"/>
      <c r="AD391" s="136"/>
      <c r="AE391" s="2"/>
    </row>
    <row r="392" spans="1:31" ht="20.100000000000001" customHeight="1" x14ac:dyDescent="0.25">
      <c r="A392" s="117" t="s">
        <v>90</v>
      </c>
      <c r="B392" s="129" t="s">
        <v>142</v>
      </c>
      <c r="C392" s="129">
        <v>800</v>
      </c>
      <c r="D392" s="443" t="s">
        <v>0</v>
      </c>
      <c r="E392" s="437">
        <v>9</v>
      </c>
      <c r="F392" s="438" t="s">
        <v>110</v>
      </c>
      <c r="G392" s="444">
        <v>1.7569444444444447E-3</v>
      </c>
      <c r="H392" s="440" t="str">
        <f t="shared" si="152"/>
        <v>Miles Books</v>
      </c>
      <c r="I392" s="440" t="str">
        <f t="shared" si="153"/>
        <v>Camberley and District A.C.</v>
      </c>
      <c r="J392" s="440" t="str">
        <f t="shared" si="154"/>
        <v>CDAC</v>
      </c>
      <c r="K392" s="437" t="str">
        <f t="shared" si="155"/>
        <v/>
      </c>
      <c r="L392" s="437" t="str">
        <f>IF(G392&lt;=BU1173,"AW"," ")</f>
        <v>AW</v>
      </c>
      <c r="M392" s="2"/>
      <c r="N392" s="164" t="str">
        <f t="shared" ref="N392:O392" si="165">N378</f>
        <v>W</v>
      </c>
      <c r="O392" s="164" t="str">
        <f t="shared" si="165"/>
        <v>WW</v>
      </c>
      <c r="P392" s="161">
        <f>IF(N392=F384,12)+IF(N392=F385,11)+IF(N392=F386,10)+IF(N392=F387,9)+IF(N392=F388,8)+IF(N392=F389,7)+IF(N392=F390,6)+IF(N392=F391,5)+IF(N392=F392,4)+IF(N392=F393,3)+IF(N392=F394,2)+IF(N392=F395,1)</f>
        <v>6</v>
      </c>
      <c r="Q392" s="161">
        <f>IF(O392=F384,12)+IF(O392=F385,11)+IF(O392=F386,10)+IF(O392=F387,9)+IF(O392=F388,8)+IF(O392=F389,7)+IF(O392=F390,6)+IF(O392=F391,5)+IF(O392=F392,4)+IF(O392=F393,3)+IF(O392=F394,2)+IF(O392=F395,1)</f>
        <v>0</v>
      </c>
      <c r="R392" s="2"/>
      <c r="S392" s="136"/>
      <c r="T392" s="136"/>
      <c r="U392" s="136"/>
      <c r="V392" s="136"/>
      <c r="W392" s="136"/>
      <c r="X392" s="136"/>
      <c r="Y392" s="136"/>
      <c r="Z392" s="136"/>
      <c r="AA392" s="136">
        <f>P392+Q392</f>
        <v>6</v>
      </c>
      <c r="AB392" s="136"/>
      <c r="AC392" s="136"/>
      <c r="AD392" s="136"/>
      <c r="AE392" s="2"/>
    </row>
    <row r="393" spans="1:31" ht="20.100000000000001" customHeight="1" x14ac:dyDescent="0.25">
      <c r="A393" s="117" t="s">
        <v>90</v>
      </c>
      <c r="B393" s="129" t="s">
        <v>142</v>
      </c>
      <c r="C393" s="129">
        <v>800</v>
      </c>
      <c r="D393" s="443" t="s">
        <v>0</v>
      </c>
      <c r="E393" s="437">
        <v>10</v>
      </c>
      <c r="F393" s="438"/>
      <c r="G393" s="444" t="s">
        <v>36</v>
      </c>
      <c r="H393" s="440" t="str">
        <f t="shared" si="152"/>
        <v xml:space="preserve"> </v>
      </c>
      <c r="I393" s="440" t="str">
        <f t="shared" si="153"/>
        <v/>
      </c>
      <c r="J393" s="440" t="str">
        <f t="shared" si="154"/>
        <v/>
      </c>
      <c r="K393" s="437" t="str">
        <f t="shared" si="155"/>
        <v/>
      </c>
      <c r="L393" s="437" t="str">
        <f>IF(G393&lt;=BU1174,"AW"," ")</f>
        <v xml:space="preserve"> </v>
      </c>
      <c r="M393" s="2"/>
      <c r="N393" s="366" t="str">
        <f t="shared" ref="N393:O393" si="166">N379</f>
        <v>j</v>
      </c>
      <c r="O393" s="366" t="str">
        <f t="shared" si="166"/>
        <v>jj</v>
      </c>
      <c r="P393" s="366">
        <f>IF(N393=F384,12)+IF(N393=F385,11)+IF(N393=F386,10)+IF(N393=F387,9)+IF(N393=F388,8)+IF(N393=F389,7)+IF(N393=F390,6)+IF(N393=F391,5)+IF(N393=F392,4)+IF(N393=F393,3)+IF(N393=F394,2)+IF(N393=F395,1)</f>
        <v>0</v>
      </c>
      <c r="Q393" s="366">
        <f>IF(O393=F384,12)+IF(O393=F385,11)+IF(O393=F386,10)+IF(O393=F387,9)+IF(O393=F388,8)+IF(O393=F389,7)+IF(O393=F390,6)+IF(O393=F391,5)+IF(O393=F392,4)+IF(O393=F393,3)+IF(O393=F394,2)+IF(O393=F395,1)</f>
        <v>0</v>
      </c>
      <c r="R393" s="2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>
        <f>P393+Q393</f>
        <v>0</v>
      </c>
      <c r="AC393" s="136"/>
      <c r="AD393" s="136"/>
      <c r="AE393" s="2"/>
    </row>
    <row r="394" spans="1:31" ht="20.100000000000001" customHeight="1" x14ac:dyDescent="0.25">
      <c r="A394" s="117" t="s">
        <v>90</v>
      </c>
      <c r="B394" s="129" t="s">
        <v>142</v>
      </c>
      <c r="C394" s="129">
        <v>800</v>
      </c>
      <c r="D394" s="443" t="s">
        <v>0</v>
      </c>
      <c r="E394" s="437">
        <v>11</v>
      </c>
      <c r="F394" s="438"/>
      <c r="G394" s="444" t="s">
        <v>36</v>
      </c>
      <c r="H394" s="440" t="str">
        <f t="shared" si="152"/>
        <v xml:space="preserve"> </v>
      </c>
      <c r="I394" s="440" t="str">
        <f t="shared" si="153"/>
        <v/>
      </c>
      <c r="J394" s="440" t="str">
        <f t="shared" si="154"/>
        <v/>
      </c>
      <c r="K394" s="437" t="str">
        <f t="shared" si="155"/>
        <v/>
      </c>
      <c r="L394" s="437" t="str">
        <f>IF(G394&lt;=BU1175,"AW"," ")</f>
        <v xml:space="preserve"> </v>
      </c>
      <c r="M394" s="2"/>
      <c r="N394" s="366" t="str">
        <f t="shared" ref="N394:O394" si="167">N380</f>
        <v>p</v>
      </c>
      <c r="O394" s="366" t="str">
        <f t="shared" si="167"/>
        <v>pp</v>
      </c>
      <c r="P394" s="366">
        <f>IF(N394=F384,12)+IF(N394=F385,11)+IF(N394=F386,10)+IF(N394=F387,9)+IF(N394=F388,8)+IF(N394=F389,7)+IF(N394=F390,6)+IF(N394=F391,5)+IF(N394=F392,4)+IF(N394=F393,3)+IF(N394=F394,2)+IF(N394=F395,1)</f>
        <v>0</v>
      </c>
      <c r="Q394" s="366">
        <f>IF(O394=F384,12)+IF(O394=F385,11)+IF(O394=F386,10)+IF(O394=F387,9)+IF(O394=F388,8)+IF(O394=F389,7)+IF(O394=F390,6)+IF(O394=F391,5)+IF(O394=F392,4)+IF(O394=F393,3)+IF(O394=F394,2)+IF(O394=F395,1)</f>
        <v>0</v>
      </c>
      <c r="R394" s="2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>
        <f>P394+Q394</f>
        <v>0</v>
      </c>
      <c r="AD394" s="136"/>
      <c r="AE394" s="2"/>
    </row>
    <row r="395" spans="1:31" ht="20.100000000000001" customHeight="1" x14ac:dyDescent="0.25">
      <c r="A395" s="117" t="s">
        <v>90</v>
      </c>
      <c r="B395" s="129" t="s">
        <v>142</v>
      </c>
      <c r="C395" s="129">
        <v>800</v>
      </c>
      <c r="D395" s="443" t="s">
        <v>0</v>
      </c>
      <c r="E395" s="437">
        <v>12</v>
      </c>
      <c r="F395" s="438"/>
      <c r="G395" s="444" t="s">
        <v>36</v>
      </c>
      <c r="H395" s="440" t="str">
        <f t="shared" si="152"/>
        <v xml:space="preserve"> </v>
      </c>
      <c r="I395" s="440" t="str">
        <f t="shared" si="153"/>
        <v/>
      </c>
      <c r="J395" s="440" t="str">
        <f t="shared" si="154"/>
        <v/>
      </c>
      <c r="K395" s="437" t="str">
        <f t="shared" si="155"/>
        <v/>
      </c>
      <c r="L395" s="437" t="str">
        <f>IF(G395&lt;=BU1176,"AW"," ")</f>
        <v xml:space="preserve"> </v>
      </c>
      <c r="M395" s="2"/>
      <c r="N395" s="366" t="str">
        <f t="shared" ref="N395:O395" si="168">N381</f>
        <v>z</v>
      </c>
      <c r="O395" s="366" t="str">
        <f t="shared" si="168"/>
        <v>zz</v>
      </c>
      <c r="P395" s="366">
        <f>IF(N395=F384,12)+IF(N395=F385,11)+IF(N395=F386,10)+IF(N395=F387,9)+IF(N395=F388,8)+IF(N395=F389,7)+IF(N395=F390,6)+IF(N395=F391,5)+IF(N395=F392,4)+IF(N395=F393,3)+IF(N395=F394,2)+IF(N395=F395,1)</f>
        <v>0</v>
      </c>
      <c r="Q395" s="366">
        <f>IF(O395=F384,12)+IF(O395=F385,11)+IF(O395=F386,10)+IF(O395=F387,9)+IF(O395=F388,8)+IF(O395=F389,7)+IF(O395=F390,6)+IF(O395=F391,5)+IF(O395=F392,4)+IF(O395=F393,3)+IF(O395=F394,2)+IF(O395=F395,1)</f>
        <v>0</v>
      </c>
      <c r="R395" s="2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>
        <f>P395+Q395</f>
        <v>0</v>
      </c>
      <c r="AE395" s="2"/>
    </row>
    <row r="396" spans="1:31" ht="20.100000000000001" customHeight="1" x14ac:dyDescent="0.25">
      <c r="A396" s="117" t="s">
        <v>90</v>
      </c>
      <c r="B396" s="129" t="s">
        <v>142</v>
      </c>
      <c r="C396" s="129"/>
      <c r="D396" s="443"/>
      <c r="E396" s="476" t="s">
        <v>36</v>
      </c>
      <c r="F396" s="476"/>
      <c r="G396" s="476"/>
      <c r="H396" s="476"/>
      <c r="I396" s="476"/>
      <c r="J396" s="476"/>
      <c r="K396" s="476"/>
      <c r="L396" s="476"/>
      <c r="M396" s="85"/>
      <c r="N396" s="40" t="str">
        <f t="shared" ref="N396:O396" si="169">N564</f>
        <v>,</v>
      </c>
      <c r="O396" s="40" t="str">
        <f t="shared" si="169"/>
        <v>,</v>
      </c>
      <c r="P396" s="40"/>
      <c r="Q396" s="40"/>
      <c r="R396" s="2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2"/>
    </row>
    <row r="397" spans="1:31" ht="20.100000000000001" customHeight="1" x14ac:dyDescent="0.25">
      <c r="A397" s="117" t="s">
        <v>90</v>
      </c>
      <c r="B397" s="129" t="s">
        <v>142</v>
      </c>
      <c r="C397" s="129">
        <v>800</v>
      </c>
      <c r="D397" s="443" t="s">
        <v>1</v>
      </c>
      <c r="E397" s="474" t="s">
        <v>194</v>
      </c>
      <c r="F397" s="474"/>
      <c r="G397" s="474"/>
      <c r="H397" s="474"/>
      <c r="I397" s="442" t="s">
        <v>92</v>
      </c>
      <c r="J397" s="442"/>
      <c r="K397" s="493">
        <f>K383</f>
        <v>1.4097222222222221E-3</v>
      </c>
      <c r="L397" s="493"/>
      <c r="M397" s="85"/>
      <c r="N397" s="40" t="str">
        <f t="shared" ref="N397:O416" si="170">N383</f>
        <v>,</v>
      </c>
      <c r="O397" s="40" t="str">
        <f t="shared" si="170"/>
        <v>,</v>
      </c>
      <c r="P397" s="40"/>
      <c r="Q397" s="40"/>
      <c r="R397" s="2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2"/>
    </row>
    <row r="398" spans="1:31" ht="20.100000000000001" customHeight="1" x14ac:dyDescent="0.25">
      <c r="A398" s="117" t="s">
        <v>90</v>
      </c>
      <c r="B398" s="129" t="s">
        <v>142</v>
      </c>
      <c r="C398" s="129">
        <v>800</v>
      </c>
      <c r="D398" s="443" t="s">
        <v>1</v>
      </c>
      <c r="E398" s="437">
        <v>1</v>
      </c>
      <c r="F398" s="438" t="s">
        <v>86</v>
      </c>
      <c r="G398" s="444">
        <v>1.5381944444444445E-3</v>
      </c>
      <c r="H398" s="440" t="str">
        <f t="shared" ref="H398:H409" si="171">IF(F398=0," ",VLOOKUP(F398,$AM$1166:$AO$1189,3,FALSE))</f>
        <v>Bailey Roberts</v>
      </c>
      <c r="I398" s="440" t="str">
        <f t="shared" ref="I398:I409" si="172">IF(F398=0,"",VLOOKUP(F398,$BE$1166:$BG$1189,3,FALSE))</f>
        <v>Aldershot, Farnham and District A.C.</v>
      </c>
      <c r="J398" s="440" t="str">
        <f t="shared" ref="J398:J409" si="173">IF(F398=0,"",VLOOKUP(F398,$BB$1114:$BE$1137,4,FALSE))</f>
        <v>AFD</v>
      </c>
      <c r="K398" s="437" t="str">
        <f t="shared" ref="K398:K409" si="174">IF(G398="","",IF($DC$1172="F"," ",IF($DC$1172="T",IF(G398&lt;=$CS$1172,"G1",IF(G398&lt;=$CV$1172,"G2",IF(G398&lt;=$CY$1172,"G3",IF(G398&lt;=$DB$1172,"G4","")))))))</f>
        <v>G3</v>
      </c>
      <c r="L398" s="437" t="str">
        <f>IF(G398&lt;=BU1179,"AW"," ")</f>
        <v>AW</v>
      </c>
      <c r="M398" s="85"/>
      <c r="N398" s="164" t="str">
        <f t="shared" ref="N398:O398" si="175">N384</f>
        <v>A</v>
      </c>
      <c r="O398" s="164" t="str">
        <f t="shared" si="175"/>
        <v>AA</v>
      </c>
      <c r="P398" s="161">
        <f>IF(N398=F398,12)+IF(N398=F399,11)+IF(N398=F400,10)+IF(N398=F401,9)+IF(N398=F402,8)+IF(N398=F403,7)+IF(N398=F404,6)+IF(N398=F405,5)+IF(N398=F406,4)+IF(N398=F407,3)+IF(N398=F408,2)+IF(N398=F409,1)</f>
        <v>0</v>
      </c>
      <c r="Q398" s="161">
        <f>IF(O398=F398,12)+IF(O398=F399,11)+IF(O398=F400,10)+IF(O398=F401,9)+IF(O398=F402,8)+IF(O398=F403,7)+IF(O398=F404,6)+IF(O398=F405,5)+IF(O398=F406,4)+IF(O398=F407,3)+IF(O398=F408,2)+IF(O398=F409,1)</f>
        <v>12</v>
      </c>
      <c r="R398" s="2"/>
      <c r="S398" s="136">
        <f>P398+Q398</f>
        <v>12</v>
      </c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2"/>
    </row>
    <row r="399" spans="1:31" ht="20.100000000000001" customHeight="1" x14ac:dyDescent="0.25">
      <c r="A399" s="117" t="s">
        <v>90</v>
      </c>
      <c r="B399" s="129" t="s">
        <v>142</v>
      </c>
      <c r="C399" s="129">
        <v>800</v>
      </c>
      <c r="D399" s="443" t="s">
        <v>1</v>
      </c>
      <c r="E399" s="437">
        <v>2</v>
      </c>
      <c r="F399" s="438" t="s">
        <v>95</v>
      </c>
      <c r="G399" s="444">
        <v>1.5972222222222221E-3</v>
      </c>
      <c r="H399" s="440" t="str">
        <f t="shared" si="171"/>
        <v>Sam Hinton</v>
      </c>
      <c r="I399" s="440" t="str">
        <f t="shared" si="172"/>
        <v>Guildford and Godalming A.C.</v>
      </c>
      <c r="J399" s="440" t="str">
        <f t="shared" si="173"/>
        <v>GGAC</v>
      </c>
      <c r="K399" s="437" t="str">
        <f t="shared" si="174"/>
        <v>G4</v>
      </c>
      <c r="L399" s="437" t="str">
        <f>IF(G399&lt;=BU1180,"AW"," ")</f>
        <v>AW</v>
      </c>
      <c r="M399" s="85"/>
      <c r="N399" s="164" t="str">
        <f t="shared" ref="N399:O399" si="176">N385</f>
        <v>S</v>
      </c>
      <c r="O399" s="164" t="str">
        <f t="shared" si="176"/>
        <v>SS</v>
      </c>
      <c r="P399" s="161">
        <f>IF(N399=F398,12)+IF(N399=F399,11)+IF(N399=F400,10)+IF(N399=F401,9)+IF(N399=F402,8)+IF(N399=F403,7)+IF(N399=F404,6)+IF(N399=F405,5)+IF(N399=F406,4)+IF(N399=F407,3)+IF(N399=F408,2)+IF(N399=F409,1)</f>
        <v>0</v>
      </c>
      <c r="Q399" s="161">
        <f>IF(O399=F398,12)+IF(O399=F399,11)+IF(O399=F400,10)+IF(O399=F401,9)+IF(O399=F402,8)+IF(O399=F403,7)+IF(O399=F404,6)+IF(O399=F405,5)+IF(O399=F406,4)+IF(O399=F407,3)+IF(O399=F408,2)+IF(O399=F409,1)</f>
        <v>10</v>
      </c>
      <c r="R399" s="2"/>
      <c r="S399" s="136"/>
      <c r="T399" s="136">
        <f>P399+Q399</f>
        <v>10</v>
      </c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2"/>
    </row>
    <row r="400" spans="1:31" ht="20.100000000000001" customHeight="1" x14ac:dyDescent="0.25">
      <c r="A400" s="117" t="s">
        <v>90</v>
      </c>
      <c r="B400" s="129" t="s">
        <v>142</v>
      </c>
      <c r="C400" s="129">
        <v>800</v>
      </c>
      <c r="D400" s="443" t="s">
        <v>1</v>
      </c>
      <c r="E400" s="437">
        <v>3</v>
      </c>
      <c r="F400" s="438" t="s">
        <v>141</v>
      </c>
      <c r="G400" s="444">
        <v>1.5995370370370371E-3</v>
      </c>
      <c r="H400" s="440" t="str">
        <f t="shared" si="171"/>
        <v>Guy Stevens</v>
      </c>
      <c r="I400" s="440" t="str">
        <f t="shared" si="172"/>
        <v>Basingstoke and Mid Hants A.C.</v>
      </c>
      <c r="J400" s="440" t="str">
        <f t="shared" si="173"/>
        <v>BMH</v>
      </c>
      <c r="K400" s="437" t="str">
        <f t="shared" si="174"/>
        <v>G4</v>
      </c>
      <c r="L400" s="437" t="str">
        <f>IF(G400&lt;=BU1181,"AW"," ")</f>
        <v>AW</v>
      </c>
      <c r="M400" s="85"/>
      <c r="N400" s="164" t="str">
        <f t="shared" ref="N400:O400" si="177">N386</f>
        <v>B</v>
      </c>
      <c r="O400" s="164" t="str">
        <f t="shared" si="177"/>
        <v>BB</v>
      </c>
      <c r="P400" s="161">
        <f>IF(N400=F398,12)+IF(N400=F399,11)+IF(N400=F400,10)+IF(N400=F401,9)+IF(N400=F402,8)+IF(N400=F403,7)+IF(N400=F404,6)+IF(N400=F405,5)+IF(N400=F406,4)+IF(N400=F407,3)+IF(N400=F408,2)+IF(N400=F409,1)</f>
        <v>0</v>
      </c>
      <c r="Q400" s="161">
        <f>IF(O400=F398,12)+IF(O400=F399,11)+IF(O400=F400,10)+IF(O400=F401,9)+IF(O400=F402,8)+IF(O400=F403,7)+IF(O400=F404,6)+IF(O400=F405,5)+IF(O400=F406,4)+IF(O400=F407,3)+IF(O400=F408,2)+IF(O400=F409,1)</f>
        <v>9</v>
      </c>
      <c r="R400" s="2"/>
      <c r="S400" s="136"/>
      <c r="T400" s="136"/>
      <c r="U400" s="136">
        <f>P400+Q400</f>
        <v>9</v>
      </c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2"/>
    </row>
    <row r="401" spans="1:59" ht="20.100000000000001" customHeight="1" x14ac:dyDescent="0.25">
      <c r="A401" s="117" t="s">
        <v>90</v>
      </c>
      <c r="B401" s="129" t="s">
        <v>142</v>
      </c>
      <c r="C401" s="129">
        <v>800</v>
      </c>
      <c r="D401" s="443" t="s">
        <v>1</v>
      </c>
      <c r="E401" s="437">
        <v>4</v>
      </c>
      <c r="F401" s="438" t="s">
        <v>85</v>
      </c>
      <c r="G401" s="444">
        <v>1.6747685185185184E-3</v>
      </c>
      <c r="H401" s="440" t="str">
        <f t="shared" si="171"/>
        <v>Connor Law</v>
      </c>
      <c r="I401" s="440" t="str">
        <f t="shared" si="172"/>
        <v>Bracknell A.C.</v>
      </c>
      <c r="J401" s="440" t="str">
        <f t="shared" si="173"/>
        <v>BAC</v>
      </c>
      <c r="K401" s="437" t="str">
        <f t="shared" si="174"/>
        <v/>
      </c>
      <c r="L401" s="437" t="str">
        <f>IF(G401&lt;=BU1186,"AW"," ")</f>
        <v>AW</v>
      </c>
      <c r="M401" s="85"/>
      <c r="N401" s="164" t="str">
        <f t="shared" ref="N401:O401" si="178">N387</f>
        <v>C</v>
      </c>
      <c r="O401" s="164" t="str">
        <f t="shared" si="178"/>
        <v>CC</v>
      </c>
      <c r="P401" s="161">
        <f>IF(N401=F398,12)+IF(N401=F399,11)+IF(N401=F400,10)+IF(N401=F401,9)+IF(N401=F402,8)+IF(N401=F403,7)+IF(N401=F404,6)+IF(N401=F405,5)+IF(N401=F406,4)+IF(N401=F407,3)+IF(N401=F408,2)+IF(N401=F409,1)</f>
        <v>0</v>
      </c>
      <c r="Q401" s="161">
        <f>IF(O401=F398,12)+IF(O401=F399,11)+IF(O401=F400,10)+IF(O401=F401,9)+IF(O401=F402,8)+IF(O401=F403,7)+IF(O401=F404,6)+IF(O401=F405,5)+IF(O401=F406,4)+IF(O401=F407,3)+IF(O401=F408,2)+IF(O401=F409,1)</f>
        <v>4</v>
      </c>
      <c r="R401" s="2"/>
      <c r="S401" s="136"/>
      <c r="T401" s="136"/>
      <c r="U401" s="136"/>
      <c r="V401" s="136">
        <f>P401+Q401</f>
        <v>4</v>
      </c>
      <c r="W401" s="136"/>
      <c r="X401" s="136"/>
      <c r="Y401" s="136"/>
      <c r="Z401" s="136"/>
      <c r="AA401" s="136"/>
      <c r="AB401" s="136"/>
      <c r="AC401" s="136"/>
      <c r="AD401" s="136"/>
      <c r="AE401" s="2"/>
    </row>
    <row r="402" spans="1:59" ht="20.100000000000001" customHeight="1" x14ac:dyDescent="0.25">
      <c r="A402" s="117" t="s">
        <v>90</v>
      </c>
      <c r="B402" s="129" t="s">
        <v>142</v>
      </c>
      <c r="C402" s="129">
        <v>800</v>
      </c>
      <c r="D402" s="443" t="s">
        <v>1</v>
      </c>
      <c r="E402" s="437">
        <v>5</v>
      </c>
      <c r="F402" s="438" t="s">
        <v>145</v>
      </c>
      <c r="G402" s="444">
        <v>1.6828703703703704E-3</v>
      </c>
      <c r="H402" s="440" t="str">
        <f t="shared" si="171"/>
        <v>Connor MacKenzie</v>
      </c>
      <c r="I402" s="440" t="str">
        <f t="shared" si="172"/>
        <v>Reading A.C.</v>
      </c>
      <c r="J402" s="440" t="str">
        <f t="shared" si="173"/>
        <v>RAC</v>
      </c>
      <c r="K402" s="437" t="str">
        <f t="shared" si="174"/>
        <v/>
      </c>
      <c r="L402" s="437" t="str">
        <f>IF(G402&lt;=BU1187,"AW"," ")</f>
        <v>AW</v>
      </c>
      <c r="M402" s="85"/>
      <c r="N402" s="164" t="str">
        <f t="shared" ref="N402:O402" si="179">N388</f>
        <v>G</v>
      </c>
      <c r="O402" s="164" t="str">
        <f t="shared" si="179"/>
        <v>GG</v>
      </c>
      <c r="P402" s="161">
        <f>IF(N402=F398,12)+IF(N402=F399,11)+IF(N402=F400,10)+IF(N402=F401,9)+IF(N402=F402,8)+IF(N402=F403,7)+IF(N402=F404,6)+IF(N402=F405,5)+IF(N402=F406,4)+IF(N402=F407,3)+IF(N402=F408,2)+IF(N402=F409,1)</f>
        <v>0</v>
      </c>
      <c r="Q402" s="161">
        <f>IF(O402=F398,12)+IF(O402=F399,11)+IF(O402=F400,10)+IF(O402=F401,9)+IF(O402=F402,8)+IF(O402=F403,7)+IF(O402=F404,6)+IF(O402=F405,5)+IF(O402=F406,4)+IF(O402=F407,3)+IF(O402=F408,2)+IF(O402=F409,1)</f>
        <v>11</v>
      </c>
      <c r="R402" s="2"/>
      <c r="S402" s="136"/>
      <c r="T402" s="136"/>
      <c r="U402" s="136"/>
      <c r="V402" s="136"/>
      <c r="W402" s="136">
        <f>P402+Q402</f>
        <v>11</v>
      </c>
      <c r="X402" s="136"/>
      <c r="Y402" s="136"/>
      <c r="Z402" s="136"/>
      <c r="AA402" s="136"/>
      <c r="AB402" s="136"/>
      <c r="AC402" s="136"/>
      <c r="AD402" s="136"/>
      <c r="AE402" s="2"/>
    </row>
    <row r="403" spans="1:59" ht="20.100000000000001" customHeight="1" x14ac:dyDescent="0.25">
      <c r="A403" s="117" t="s">
        <v>90</v>
      </c>
      <c r="B403" s="129" t="s">
        <v>142</v>
      </c>
      <c r="C403" s="129">
        <v>800</v>
      </c>
      <c r="D403" s="443" t="s">
        <v>1</v>
      </c>
      <c r="E403" s="437">
        <v>6</v>
      </c>
      <c r="F403" s="438" t="s">
        <v>146</v>
      </c>
      <c r="G403" s="444">
        <v>1.8298611111111111E-3</v>
      </c>
      <c r="H403" s="440" t="str">
        <f t="shared" si="171"/>
        <v>Nathan McCormack</v>
      </c>
      <c r="I403" s="440" t="str">
        <f t="shared" si="172"/>
        <v>Windsor, Slough, Eton and Hounslow A.C.</v>
      </c>
      <c r="J403" s="440" t="str">
        <f t="shared" si="173"/>
        <v>WSEH</v>
      </c>
      <c r="K403" s="437" t="str">
        <f t="shared" si="174"/>
        <v/>
      </c>
      <c r="L403" s="437" t="str">
        <f>IF(G403&lt;=BU1188,"AW"," ")</f>
        <v xml:space="preserve"> </v>
      </c>
      <c r="M403" s="85"/>
      <c r="N403" s="164" t="str">
        <f t="shared" ref="N403:O403" si="180">N389</f>
        <v>H</v>
      </c>
      <c r="O403" s="164" t="str">
        <f t="shared" si="180"/>
        <v>HH</v>
      </c>
      <c r="P403" s="161">
        <f>IF(N403=F398,12)+IF(N403=F399,11)+IF(N403=F400,10)+IF(N403=F401,9)+IF(N403=F402,8)+IF(N403=F403,7)+IF(N403=F404,6)+IF(N403=F405,5)+IF(N403=F406,4)+IF(N403=F407,3)+IF(N403=F408,2)+IF(N403=F409,1)</f>
        <v>0</v>
      </c>
      <c r="Q403" s="161">
        <f>IF(O403=F398,12)+IF(O403=F399,11)+IF(O403=F400,10)+IF(O403=F401,9)+IF(O403=F402,8)+IF(O403=F403,7)+IF(O403=F404,6)+IF(O403=F405,5)+IF(O403=F406,4)+IF(O403=F407,3)+IF(O403=F408,2)+IF(O403=F409,1)</f>
        <v>5</v>
      </c>
      <c r="R403" s="2"/>
      <c r="S403" s="136"/>
      <c r="T403" s="136"/>
      <c r="U403" s="136"/>
      <c r="V403" s="136"/>
      <c r="W403" s="136"/>
      <c r="X403" s="136">
        <f>P403+Q403</f>
        <v>5</v>
      </c>
      <c r="Y403" s="136"/>
      <c r="Z403" s="136"/>
      <c r="AA403" s="136"/>
      <c r="AB403" s="136"/>
      <c r="AC403" s="136"/>
      <c r="AD403" s="136"/>
      <c r="AE403" s="2"/>
    </row>
    <row r="404" spans="1:59" ht="20.100000000000001" customHeight="1" x14ac:dyDescent="0.25">
      <c r="A404" s="117" t="s">
        <v>90</v>
      </c>
      <c r="B404" s="129" t="s">
        <v>142</v>
      </c>
      <c r="C404" s="129">
        <v>800</v>
      </c>
      <c r="D404" s="443" t="s">
        <v>1</v>
      </c>
      <c r="E404" s="437">
        <v>7</v>
      </c>
      <c r="F404" s="438" t="s">
        <v>144</v>
      </c>
      <c r="G404" s="444">
        <v>1.8657407407407407E-3</v>
      </c>
      <c r="H404" s="440" t="str">
        <f t="shared" si="171"/>
        <v>Adam Czarnomski</v>
      </c>
      <c r="I404" s="440" t="str">
        <f t="shared" si="172"/>
        <v>Maidenhead A.C.</v>
      </c>
      <c r="J404" s="440" t="str">
        <f t="shared" si="173"/>
        <v>MAC</v>
      </c>
      <c r="K404" s="437" t="str">
        <f t="shared" si="174"/>
        <v/>
      </c>
      <c r="L404" s="437" t="str">
        <f>IF(G404&lt;=BU1189,"AW"," ")</f>
        <v xml:space="preserve"> </v>
      </c>
      <c r="M404" s="85"/>
      <c r="N404" s="164" t="str">
        <f t="shared" ref="N404:O404" si="181">N390</f>
        <v>M</v>
      </c>
      <c r="O404" s="164" t="str">
        <f t="shared" si="181"/>
        <v>MM</v>
      </c>
      <c r="P404" s="161">
        <f>IF(N404=F398,12)+IF(N404=F399,11)+IF(N404=F400,10)+IF(N404=F401,9)+IF(N404=F402,8)+IF(N404=F403,7)+IF(N404=F404,6)+IF(N404=F405,5)+IF(N404=F406,4)+IF(N404=F407,3)+IF(N404=F408,2)+IF(N404=F409,1)</f>
        <v>0</v>
      </c>
      <c r="Q404" s="161">
        <f>IF(O404=F398,12)+IF(O404=F399,11)+IF(O404=F400,10)+IF(O404=F401,9)+IF(O404=F402,8)+IF(O404=F403,7)+IF(O404=F404,6)+IF(O404=F405,5)+IF(O404=F406,4)+IF(O404=F407,3)+IF(O404=F408,2)+IF(O404=F409,1)</f>
        <v>6</v>
      </c>
      <c r="R404" s="2"/>
      <c r="S404" s="136"/>
      <c r="T404" s="136"/>
      <c r="U404" s="136"/>
      <c r="V404" s="136"/>
      <c r="W404" s="136"/>
      <c r="X404" s="136"/>
      <c r="Y404" s="136">
        <f>P404+Q404</f>
        <v>6</v>
      </c>
      <c r="Z404" s="136"/>
      <c r="AA404" s="136"/>
      <c r="AB404" s="136"/>
      <c r="AC404" s="136"/>
      <c r="AD404" s="136"/>
      <c r="AE404" s="2"/>
    </row>
    <row r="405" spans="1:59" ht="20.100000000000001" customHeight="1" x14ac:dyDescent="0.25">
      <c r="A405" s="117" t="s">
        <v>90</v>
      </c>
      <c r="B405" s="129" t="s">
        <v>142</v>
      </c>
      <c r="C405" s="129">
        <v>800</v>
      </c>
      <c r="D405" s="443" t="s">
        <v>1</v>
      </c>
      <c r="E405" s="437">
        <v>8</v>
      </c>
      <c r="F405" s="438" t="s">
        <v>113</v>
      </c>
      <c r="G405" s="444">
        <v>1.9074074074074074E-3</v>
      </c>
      <c r="H405" s="440" t="str">
        <f t="shared" si="171"/>
        <v>Josh Tindley</v>
      </c>
      <c r="I405" s="440" t="str">
        <f t="shared" si="172"/>
        <v>Hillingdon A.C.</v>
      </c>
      <c r="J405" s="440" t="str">
        <f t="shared" si="173"/>
        <v>HJAC</v>
      </c>
      <c r="K405" s="437" t="str">
        <f t="shared" si="174"/>
        <v/>
      </c>
      <c r="L405" s="437" t="str">
        <f>IF(G405&lt;=BU1190,"AW"," ")</f>
        <v xml:space="preserve"> </v>
      </c>
      <c r="M405" s="85"/>
      <c r="N405" s="164" t="str">
        <f t="shared" ref="N405:O405" si="182">N391</f>
        <v>R</v>
      </c>
      <c r="O405" s="164" t="str">
        <f t="shared" si="182"/>
        <v>RR</v>
      </c>
      <c r="P405" s="161">
        <f>IF(N405=F398,12)+IF(N405=F399,11)+IF(N405=F400,10)+IF(N405=F401,9)+IF(N405=F402,8)+IF(N405=F403,7)+IF(N405=F404,6)+IF(N405=F405,5)+IF(N405=F406,4)+IF(N405=F407,3)+IF(N405=F408,2)+IF(N405=F409,1)</f>
        <v>0</v>
      </c>
      <c r="Q405" s="161">
        <f>IF(O405=F398,12)+IF(O405=F399,11)+IF(O405=F400,10)+IF(O405=F401,9)+IF(O405=F402,8)+IF(O405=F403,7)+IF(O405=F404,6)+IF(O405=F405,5)+IF(O405=F406,4)+IF(O405=F407,3)+IF(O405=F408,2)+IF(O405=F409,1)</f>
        <v>8</v>
      </c>
      <c r="R405" s="2"/>
      <c r="S405" s="136"/>
      <c r="T405" s="136"/>
      <c r="U405" s="136"/>
      <c r="V405" s="136"/>
      <c r="W405" s="136"/>
      <c r="X405" s="136"/>
      <c r="Y405" s="136"/>
      <c r="Z405" s="136">
        <f>P405+Q405</f>
        <v>8</v>
      </c>
      <c r="AA405" s="136"/>
      <c r="AB405" s="136"/>
      <c r="AC405" s="136"/>
      <c r="AD405" s="136"/>
      <c r="AE405" s="2"/>
    </row>
    <row r="406" spans="1:59" ht="20.100000000000001" customHeight="1" x14ac:dyDescent="0.25">
      <c r="A406" s="117" t="s">
        <v>90</v>
      </c>
      <c r="B406" s="129" t="s">
        <v>142</v>
      </c>
      <c r="C406" s="129">
        <v>800</v>
      </c>
      <c r="D406" s="443" t="s">
        <v>1</v>
      </c>
      <c r="E406" s="437">
        <v>9</v>
      </c>
      <c r="F406" s="438" t="s">
        <v>112</v>
      </c>
      <c r="G406" s="444">
        <v>1.9444444444444442E-3</v>
      </c>
      <c r="H406" s="440" t="str">
        <f t="shared" si="171"/>
        <v>Ethan Bailey</v>
      </c>
      <c r="I406" s="440" t="str">
        <f t="shared" si="172"/>
        <v>Camberley and District A.C.</v>
      </c>
      <c r="J406" s="440" t="str">
        <f t="shared" si="173"/>
        <v>CDAC</v>
      </c>
      <c r="K406" s="437" t="str">
        <f t="shared" si="174"/>
        <v/>
      </c>
      <c r="L406" s="437" t="str">
        <f>IF(G406&lt;=BU1189,"AW"," ")</f>
        <v xml:space="preserve"> </v>
      </c>
      <c r="M406" s="85"/>
      <c r="N406" s="164" t="str">
        <f t="shared" ref="N406:O406" si="183">N392</f>
        <v>W</v>
      </c>
      <c r="O406" s="164" t="str">
        <f t="shared" si="183"/>
        <v>WW</v>
      </c>
      <c r="P406" s="161">
        <f>IF(N406=F398,12)+IF(N406=F399,11)+IF(N406=F400,10)+IF(N406=F401,9)+IF(N406=F402,8)+IF(N406=F403,7)+IF(N406=F404,6)+IF(N406=F405,5)+IF(N406=F406,4)+IF(N406=F407,3)+IF(N406=F408,2)+IF(N406=F409,1)</f>
        <v>0</v>
      </c>
      <c r="Q406" s="161">
        <f>IF(O406=F398,12)+IF(O406=F399,11)+IF(O406=F400,10)+IF(O406=F401,9)+IF(O406=F402,8)+IF(O406=F403,7)+IF(O406=F404,6)+IF(O406=F405,5)+IF(O406=F406,4)+IF(O406=F407,3)+IF(O406=F408,2)+IF(O406=F409,1)</f>
        <v>7</v>
      </c>
      <c r="R406" s="2"/>
      <c r="S406" s="136"/>
      <c r="T406" s="136"/>
      <c r="U406" s="136"/>
      <c r="V406" s="136"/>
      <c r="W406" s="136"/>
      <c r="X406" s="136"/>
      <c r="Y406" s="136"/>
      <c r="Z406" s="136"/>
      <c r="AA406" s="136">
        <f>P406+Q406</f>
        <v>7</v>
      </c>
      <c r="AB406" s="136"/>
      <c r="AC406" s="136"/>
      <c r="AD406" s="136"/>
      <c r="AE406" s="2"/>
    </row>
    <row r="407" spans="1:59" ht="20.100000000000001" customHeight="1" x14ac:dyDescent="0.25">
      <c r="A407" s="117" t="s">
        <v>90</v>
      </c>
      <c r="B407" s="129" t="s">
        <v>142</v>
      </c>
      <c r="C407" s="129">
        <v>800</v>
      </c>
      <c r="D407" s="129" t="s">
        <v>1</v>
      </c>
      <c r="E407" s="8">
        <v>10</v>
      </c>
      <c r="F407" s="144"/>
      <c r="G407" s="158" t="s">
        <v>36</v>
      </c>
      <c r="H407" s="122" t="str">
        <f>IF(F407=0," ",VLOOKUP(F407,$AM$1166:$AO$1189,3,FALSE))</f>
        <v xml:space="preserve"> </v>
      </c>
      <c r="I407" s="122" t="str">
        <f t="shared" si="172"/>
        <v/>
      </c>
      <c r="J407" s="122" t="str">
        <f t="shared" si="173"/>
        <v/>
      </c>
      <c r="K407" s="8" t="str">
        <f t="shared" si="174"/>
        <v/>
      </c>
      <c r="L407" s="8" t="str">
        <f>IF(G407&lt;=BU1190,"AW"," ")</f>
        <v xml:space="preserve"> </v>
      </c>
      <c r="M407" s="85"/>
      <c r="N407" s="366" t="str">
        <f t="shared" ref="N407:O407" si="184">N393</f>
        <v>j</v>
      </c>
      <c r="O407" s="366" t="str">
        <f t="shared" si="184"/>
        <v>jj</v>
      </c>
      <c r="P407" s="366">
        <f>IF(N407=F398,12)+IF(N407=F399,11)+IF(N407=F400,10)+IF(N407=F401,9)+IF(N407=F402,8)+IF(N407=F403,7)+IF(N407=F404,6)+IF(N407=F405,5)+IF(N407=F406,4)+IF(N407=F407,3)+IF(N407=F408,2)+IF(N407=F409,1)</f>
        <v>0</v>
      </c>
      <c r="Q407" s="366">
        <f>IF(O407=F398,12)+IF(O407=F399,11)+IF(O407=F400,10)+IF(O407=F401,9)+IF(O407=F402,8)+IF(O407=F403,7)+IF(O407=F404,6)+IF(O407=F405,5)+IF(O407=F406,4)+IF(O407=F407,3)+IF(O407=F408,2)+IF(O407=F409,1)</f>
        <v>0</v>
      </c>
      <c r="R407" s="2"/>
      <c r="S407" s="136"/>
      <c r="T407" s="136"/>
      <c r="U407" s="136"/>
      <c r="V407" s="136"/>
      <c r="W407" s="136"/>
      <c r="X407" s="136"/>
      <c r="Y407" s="136"/>
      <c r="Z407" s="136"/>
      <c r="AA407" s="136"/>
      <c r="AB407" s="136">
        <f>P407+Q407</f>
        <v>0</v>
      </c>
      <c r="AC407" s="136"/>
      <c r="AD407" s="136"/>
      <c r="AE407" s="2"/>
    </row>
    <row r="408" spans="1:59" ht="20.100000000000001" customHeight="1" x14ac:dyDescent="0.25">
      <c r="A408" s="117" t="s">
        <v>90</v>
      </c>
      <c r="B408" s="129" t="s">
        <v>142</v>
      </c>
      <c r="C408" s="129">
        <v>800</v>
      </c>
      <c r="D408" s="129" t="s">
        <v>1</v>
      </c>
      <c r="E408" s="8">
        <v>11</v>
      </c>
      <c r="F408" s="144"/>
      <c r="G408" s="158" t="s">
        <v>36</v>
      </c>
      <c r="H408" s="122" t="str">
        <f t="shared" si="171"/>
        <v xml:space="preserve"> </v>
      </c>
      <c r="I408" s="122" t="str">
        <f t="shared" si="172"/>
        <v/>
      </c>
      <c r="J408" s="122" t="str">
        <f t="shared" si="173"/>
        <v/>
      </c>
      <c r="K408" s="8" t="str">
        <f t="shared" si="174"/>
        <v/>
      </c>
      <c r="L408" s="8" t="str">
        <f>IF(G408&lt;=BU1191,"AW"," ")</f>
        <v xml:space="preserve"> </v>
      </c>
      <c r="M408" s="85"/>
      <c r="N408" s="366" t="str">
        <f t="shared" ref="N408:O408" si="185">N394</f>
        <v>p</v>
      </c>
      <c r="O408" s="366" t="str">
        <f t="shared" si="185"/>
        <v>pp</v>
      </c>
      <c r="P408" s="366">
        <f>IF(N408=F398,12)+IF(N408=F399,11)+IF(N408=F400,10)+IF(N408=F401,9)+IF(N408=F402,8)+IF(N408=F403,7)+IF(N408=F404,6)+IF(N408=F405,5)+IF(N408=F406,4)+IF(N408=F407,3)+IF(N408=F408,2)+IF(N408=F409,1)</f>
        <v>0</v>
      </c>
      <c r="Q408" s="366">
        <f>IF(O408=F398,12)+IF(O408=F399,11)+IF(O408=F400,10)+IF(O408=F401,9)+IF(O408=F402,8)+IF(O408=F403,7)+IF(O408=F404,6)+IF(O408=F405,5)+IF(O408=F406,4)+IF(O408=F407,3)+IF(O408=F408,2)+IF(O408=F409,1)</f>
        <v>0</v>
      </c>
      <c r="R408" s="2"/>
      <c r="S408" s="136"/>
      <c r="T408" s="136"/>
      <c r="U408" s="136"/>
      <c r="V408" s="136"/>
      <c r="W408" s="136"/>
      <c r="X408" s="136"/>
      <c r="Y408" s="136"/>
      <c r="Z408" s="136"/>
      <c r="AA408" s="136"/>
      <c r="AB408" s="136"/>
      <c r="AC408" s="136">
        <f>P408+Q408</f>
        <v>0</v>
      </c>
      <c r="AD408" s="136"/>
      <c r="AE408" s="2"/>
    </row>
    <row r="409" spans="1:59" ht="20.100000000000001" customHeight="1" x14ac:dyDescent="0.25">
      <c r="A409" s="117" t="s">
        <v>90</v>
      </c>
      <c r="B409" s="129" t="s">
        <v>142</v>
      </c>
      <c r="C409" s="129">
        <v>800</v>
      </c>
      <c r="D409" s="129" t="s">
        <v>1</v>
      </c>
      <c r="E409" s="8">
        <v>12</v>
      </c>
      <c r="F409" s="144"/>
      <c r="G409" s="158" t="s">
        <v>36</v>
      </c>
      <c r="H409" s="122" t="str">
        <f t="shared" si="171"/>
        <v xml:space="preserve"> </v>
      </c>
      <c r="I409" s="122" t="str">
        <f t="shared" si="172"/>
        <v/>
      </c>
      <c r="J409" s="122" t="str">
        <f t="shared" si="173"/>
        <v/>
      </c>
      <c r="K409" s="8" t="str">
        <f t="shared" si="174"/>
        <v/>
      </c>
      <c r="L409" s="8" t="str">
        <f>IF(G409&lt;=BU1192,"AW"," ")</f>
        <v xml:space="preserve"> </v>
      </c>
      <c r="M409" s="85"/>
      <c r="N409" s="366" t="str">
        <f t="shared" ref="N409:O409" si="186">N395</f>
        <v>z</v>
      </c>
      <c r="O409" s="366" t="str">
        <f t="shared" si="186"/>
        <v>zz</v>
      </c>
      <c r="P409" s="366">
        <f>IF(N409=F398,12)+IF(N409=F399,11)+IF(N409=F400,10)+IF(N409=F401,9)+IF(N409=F402,8)+IF(N409=F403,7)+IF(N409=F404,6)+IF(N409=F405,5)+IF(N409=F406,4)+IF(N409=F407,3)+IF(N409=F408,2)+IF(N409=F409,1)</f>
        <v>0</v>
      </c>
      <c r="Q409" s="366">
        <f>IF(O409=F398,12)+IF(O409=F399,11)+IF(O409=F400,10)+IF(O409=F401,9)+IF(O409=F402,8)+IF(O409=F403,7)+IF(O409=F404,6)+IF(O409=F405,5)+IF(O409=F406,4)+IF(O409=F407,3)+IF(O409=F408,2)+IF(O409=F409,1)</f>
        <v>0</v>
      </c>
      <c r="R409" s="2"/>
      <c r="S409" s="136"/>
      <c r="T409" s="136"/>
      <c r="U409" s="136"/>
      <c r="V409" s="136"/>
      <c r="W409" s="136"/>
      <c r="X409" s="136"/>
      <c r="Y409" s="136"/>
      <c r="Z409" s="136"/>
      <c r="AA409" s="136"/>
      <c r="AB409" s="136"/>
      <c r="AC409" s="136"/>
      <c r="AD409" s="136">
        <f>P409+Q409</f>
        <v>0</v>
      </c>
      <c r="AE409" s="2"/>
    </row>
    <row r="410" spans="1:59" ht="20.100000000000001" customHeight="1" x14ac:dyDescent="0.25">
      <c r="A410" s="117" t="s">
        <v>90</v>
      </c>
      <c r="B410" s="129" t="s">
        <v>142</v>
      </c>
      <c r="C410" s="129"/>
      <c r="D410" s="129"/>
      <c r="E410" s="473" t="s">
        <v>36</v>
      </c>
      <c r="F410" s="473"/>
      <c r="G410" s="473"/>
      <c r="H410" s="473"/>
      <c r="I410" s="473"/>
      <c r="J410" s="473"/>
      <c r="K410" s="473"/>
      <c r="L410" s="473"/>
      <c r="M410" s="85"/>
      <c r="N410" s="40" t="str">
        <f t="shared" si="170"/>
        <v>,</v>
      </c>
      <c r="O410" s="40" t="str">
        <f t="shared" si="170"/>
        <v>,</v>
      </c>
      <c r="P410" s="40"/>
      <c r="Q410" s="40"/>
      <c r="R410" s="2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2"/>
    </row>
    <row r="411" spans="1:59" ht="20.100000000000001" customHeight="1" x14ac:dyDescent="0.25">
      <c r="A411" s="117" t="s">
        <v>90</v>
      </c>
      <c r="B411" s="129" t="s">
        <v>142</v>
      </c>
      <c r="C411" s="129">
        <v>1500</v>
      </c>
      <c r="D411" s="437" t="s">
        <v>899</v>
      </c>
      <c r="E411" s="474" t="s">
        <v>195</v>
      </c>
      <c r="F411" s="474"/>
      <c r="G411" s="474"/>
      <c r="H411" s="474"/>
      <c r="I411" s="442" t="s">
        <v>92</v>
      </c>
      <c r="J411" s="442"/>
      <c r="K411" s="493">
        <f>'MATCH DETAILS'!K19</f>
        <v>2.9502314814814812E-3</v>
      </c>
      <c r="L411" s="493"/>
      <c r="M411" s="127"/>
      <c r="N411" s="40" t="str">
        <f t="shared" si="170"/>
        <v>,</v>
      </c>
      <c r="O411" s="40" t="str">
        <f t="shared" si="170"/>
        <v>,</v>
      </c>
      <c r="P411" s="40"/>
      <c r="Q411" s="40"/>
      <c r="R411" s="2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2"/>
      <c r="AF411" s="7"/>
      <c r="AG411" s="25" t="s">
        <v>36</v>
      </c>
      <c r="AH411" s="25"/>
      <c r="AI411" s="25" t="s">
        <v>36</v>
      </c>
      <c r="AJ411" s="25" t="s">
        <v>36</v>
      </c>
      <c r="AK411" s="25"/>
      <c r="AL411" s="25" t="s">
        <v>36</v>
      </c>
      <c r="AM411" s="25" t="s">
        <v>36</v>
      </c>
      <c r="AN411" s="25"/>
      <c r="AO411" s="25" t="s">
        <v>36</v>
      </c>
      <c r="AP411" s="25" t="s">
        <v>36</v>
      </c>
      <c r="AQ411" s="25"/>
      <c r="AR411" s="25" t="s">
        <v>36</v>
      </c>
      <c r="AS411" s="25" t="s">
        <v>36</v>
      </c>
      <c r="AT411" s="25"/>
      <c r="AU411" s="25" t="s">
        <v>36</v>
      </c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</row>
    <row r="412" spans="1:59" ht="20.100000000000001" customHeight="1" x14ac:dyDescent="0.25">
      <c r="A412" s="117" t="s">
        <v>90</v>
      </c>
      <c r="B412" s="129" t="s">
        <v>142</v>
      </c>
      <c r="C412" s="129">
        <v>1500</v>
      </c>
      <c r="D412" s="443" t="s">
        <v>0</v>
      </c>
      <c r="E412" s="437">
        <v>1</v>
      </c>
      <c r="F412" s="438" t="s">
        <v>0</v>
      </c>
      <c r="G412" s="445">
        <v>3.1203703703703701E-3</v>
      </c>
      <c r="H412" s="440" t="str">
        <f t="shared" ref="H412:H423" si="187">IF(F412=0," ",VLOOKUP(F412,$AP$1166:$AR$1189,3,FALSE))</f>
        <v>Michael Gar</v>
      </c>
      <c r="I412" s="440" t="str">
        <f t="shared" ref="I412:I423" si="188">IF(F412=0,"",VLOOKUP(F412,$BE$1166:$BG$1189,3,FALSE))</f>
        <v>Aldershot, Farnham and District A.C.</v>
      </c>
      <c r="J412" s="440" t="str">
        <f t="shared" ref="J412:J423" si="189">IF(F412=0,"",VLOOKUP(F412,$BB$1114:$BE$1137,4,FALSE))</f>
        <v>AFD</v>
      </c>
      <c r="K412" s="437" t="str">
        <f t="shared" ref="K412:K423" si="190">IF(G412="","",IF($DC$1173="F"," ",IF($DC$1173="T",IF(G412&lt;=$CS$1173,"G1",IF(G412&lt;=$CV$1173,"G2",IF(G412&lt;=$CY$1173,"G3",IF(G412&lt;=$DB$1173,"G4","")))))))</f>
        <v>G3</v>
      </c>
      <c r="L412" s="437" t="str">
        <f t="shared" ref="L412:L419" si="191">IF(G412&lt;=BW1167,"AW"," ")</f>
        <v>AW</v>
      </c>
      <c r="M412" s="128"/>
      <c r="N412" s="40" t="str">
        <f t="shared" si="170"/>
        <v>A</v>
      </c>
      <c r="O412" s="40" t="str">
        <f t="shared" si="170"/>
        <v>AA</v>
      </c>
      <c r="P412" s="161">
        <f>IF(N412=F412,12)+IF(N412=F413,11)+IF(N412=F414,10)+IF(N412=F415,9)+IF(N412=F416,8)+IF(N412=F417,7)+IF(N412=F418,6)+IF(N412=F419,5)+IF(N412=F420,4)+IF(N412=F421,3)+IF(N412=F422,2)+IF(N412=F423,1)</f>
        <v>12</v>
      </c>
      <c r="Q412" s="161">
        <f>IF(O412=F412,12)+IF(O412=F413,11)+IF(O412=F414,10)+IF(O412=F415,9)+IF(O412=F416,8)+IF(O412=F417,7)+IF(O412=F418,6)+IF(O412=F419,5)+IF(O412=F420,4)+IF(O412=F421,3)+IF(O412=F422,2)+IF(O412=F423,1)</f>
        <v>0</v>
      </c>
      <c r="R412" s="2"/>
      <c r="S412" s="136">
        <f>P412+Q412</f>
        <v>12</v>
      </c>
      <c r="T412" s="136"/>
      <c r="U412" s="136"/>
      <c r="V412" s="136"/>
      <c r="W412" s="136"/>
      <c r="X412" s="136"/>
      <c r="Y412" s="136"/>
      <c r="Z412" s="136"/>
      <c r="AA412" s="136"/>
      <c r="AB412" s="136"/>
      <c r="AC412" s="136"/>
      <c r="AD412" s="136"/>
      <c r="AE412" s="2"/>
      <c r="AF412" s="7"/>
      <c r="AG412" s="25"/>
      <c r="AH412" s="25"/>
      <c r="AI412" s="25" t="s">
        <v>36</v>
      </c>
      <c r="AJ412" s="25"/>
      <c r="AK412" s="25"/>
      <c r="AL412" s="25" t="s">
        <v>36</v>
      </c>
      <c r="AM412" s="25"/>
      <c r="AN412" s="25"/>
      <c r="AO412" s="25" t="s">
        <v>36</v>
      </c>
      <c r="AP412" s="25"/>
      <c r="AQ412" s="25"/>
      <c r="AR412" s="25" t="s">
        <v>36</v>
      </c>
      <c r="AS412" s="25"/>
      <c r="AT412" s="25"/>
      <c r="AU412" s="25" t="s">
        <v>36</v>
      </c>
      <c r="AV412" s="25"/>
      <c r="AW412" s="25"/>
      <c r="AX412" s="25"/>
      <c r="AY412" s="25"/>
      <c r="AZ412" s="25"/>
      <c r="BA412" s="25"/>
      <c r="BB412" s="2"/>
      <c r="BC412" s="2"/>
      <c r="BD412" s="2"/>
      <c r="BE412" s="2"/>
      <c r="BF412" s="2"/>
      <c r="BG412" s="2"/>
    </row>
    <row r="413" spans="1:59" ht="20.100000000000001" customHeight="1" x14ac:dyDescent="0.25">
      <c r="A413" s="117" t="s">
        <v>90</v>
      </c>
      <c r="B413" s="129" t="s">
        <v>142</v>
      </c>
      <c r="C413" s="129">
        <v>1500</v>
      </c>
      <c r="D413" s="443" t="s">
        <v>0</v>
      </c>
      <c r="E413" s="437">
        <v>2</v>
      </c>
      <c r="F413" s="438" t="s">
        <v>1</v>
      </c>
      <c r="G413" s="445">
        <v>3.2488425925925931E-3</v>
      </c>
      <c r="H413" s="440" t="str">
        <f t="shared" si="187"/>
        <v>James Winship</v>
      </c>
      <c r="I413" s="440" t="str">
        <f t="shared" si="188"/>
        <v>Bracknell A.C.</v>
      </c>
      <c r="J413" s="440" t="str">
        <f t="shared" si="189"/>
        <v>BAC</v>
      </c>
      <c r="K413" s="437" t="str">
        <f t="shared" si="190"/>
        <v>G4</v>
      </c>
      <c r="L413" s="437" t="str">
        <f t="shared" si="191"/>
        <v>AW</v>
      </c>
      <c r="M413" s="128"/>
      <c r="N413" s="40" t="str">
        <f t="shared" si="170"/>
        <v>S</v>
      </c>
      <c r="O413" s="40" t="str">
        <f t="shared" si="170"/>
        <v>SS</v>
      </c>
      <c r="P413" s="161">
        <f>IF(N413=F412,12)+IF(N413=F413,11)+IF(N413=F414,10)+IF(N413=F415,9)+IF(N413=F416,8)+IF(N413=F417,7)+IF(N413=F418,6)+IF(N413=F419,5)+IF(N413=F420,4)+IF(N413=F421,3)+IF(N413=F422,2)+IF(N413=F423,1)</f>
        <v>0</v>
      </c>
      <c r="Q413" s="161">
        <f>IF(O413=F412,12)+IF(O413=F413,11)+IF(O413=F414,10)+IF(O413=F415,9)+IF(O413=F416,8)+IF(O413=F417,7)+IF(O413=F418,6)+IF(O413=F419,5)+IF(O413=F420,4)+IF(O413=F421,3)+IF(O413=F422,2)+IF(O413=F423,1)</f>
        <v>6</v>
      </c>
      <c r="R413" s="2"/>
      <c r="S413" s="136"/>
      <c r="T413" s="136">
        <f>P413+Q413</f>
        <v>6</v>
      </c>
      <c r="U413" s="136"/>
      <c r="V413" s="136"/>
      <c r="W413" s="136"/>
      <c r="X413" s="136"/>
      <c r="Y413" s="136"/>
      <c r="Z413" s="136"/>
      <c r="AA413" s="136"/>
      <c r="AB413" s="136"/>
      <c r="AC413" s="136"/>
      <c r="AD413" s="136"/>
      <c r="AE413" s="2"/>
      <c r="AF413" s="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</row>
    <row r="414" spans="1:59" ht="20.100000000000001" customHeight="1" x14ac:dyDescent="0.25">
      <c r="A414" s="117" t="s">
        <v>90</v>
      </c>
      <c r="B414" s="129" t="s">
        <v>142</v>
      </c>
      <c r="C414" s="129">
        <v>1500</v>
      </c>
      <c r="D414" s="443" t="s">
        <v>0</v>
      </c>
      <c r="E414" s="437">
        <v>3</v>
      </c>
      <c r="F414" s="438" t="s">
        <v>113</v>
      </c>
      <c r="G414" s="445">
        <v>3.3506944444444443E-3</v>
      </c>
      <c r="H414" s="440" t="str">
        <f t="shared" si="187"/>
        <v>Luke Edwards</v>
      </c>
      <c r="I414" s="440" t="str">
        <f t="shared" si="188"/>
        <v>Hillingdon A.C.</v>
      </c>
      <c r="J414" s="440" t="str">
        <f t="shared" si="189"/>
        <v>HJAC</v>
      </c>
      <c r="K414" s="437" t="str">
        <f t="shared" si="190"/>
        <v/>
      </c>
      <c r="L414" s="437" t="str">
        <f t="shared" si="191"/>
        <v>AW</v>
      </c>
      <c r="M414" s="128"/>
      <c r="N414" s="40" t="str">
        <f t="shared" si="170"/>
        <v>B</v>
      </c>
      <c r="O414" s="40" t="str">
        <f t="shared" si="170"/>
        <v>BB</v>
      </c>
      <c r="P414" s="161">
        <f>IF(N414=F412,12)+IF(N414=F413,11)+IF(N414=F414,10)+IF(N414=F415,9)+IF(N414=F416,8)+IF(N414=F417,7)+IF(N414=F418,6)+IF(N414=F419,5)+IF(N414=F420,4)+IF(N414=F421,3)+IF(N414=F422,2)+IF(N414=F423,1)</f>
        <v>11</v>
      </c>
      <c r="Q414" s="161">
        <f>IF(O414=F412,12)+IF(O414=F413,11)+IF(O414=F414,10)+IF(O414=F415,9)+IF(O414=F416,8)+IF(O414=F417,7)+IF(O414=F418,6)+IF(O414=F419,5)+IF(O414=F420,4)+IF(O414=F421,3)+IF(O414=F422,2)+IF(O414=F423,1)</f>
        <v>0</v>
      </c>
      <c r="R414" s="2"/>
      <c r="S414" s="136"/>
      <c r="T414" s="136"/>
      <c r="U414" s="136">
        <f>P414+Q414</f>
        <v>11</v>
      </c>
      <c r="V414" s="136"/>
      <c r="W414" s="136"/>
      <c r="X414" s="136"/>
      <c r="Y414" s="136"/>
      <c r="Z414" s="136"/>
      <c r="AA414" s="136"/>
      <c r="AB414" s="136"/>
      <c r="AC414" s="136"/>
      <c r="AD414" s="136"/>
      <c r="AE414" s="2"/>
      <c r="AF414" s="7"/>
    </row>
    <row r="415" spans="1:59" ht="20.100000000000001" customHeight="1" x14ac:dyDescent="0.25">
      <c r="A415" s="117" t="s">
        <v>90</v>
      </c>
      <c r="B415" s="129" t="s">
        <v>142</v>
      </c>
      <c r="C415" s="129">
        <v>1500</v>
      </c>
      <c r="D415" s="443" t="s">
        <v>0</v>
      </c>
      <c r="E415" s="437">
        <v>4</v>
      </c>
      <c r="F415" s="438" t="s">
        <v>84</v>
      </c>
      <c r="G415" s="445">
        <v>3.3761574074074071E-3</v>
      </c>
      <c r="H415" s="440" t="str">
        <f t="shared" si="187"/>
        <v>Matthew Knight</v>
      </c>
      <c r="I415" s="440" t="str">
        <f t="shared" si="188"/>
        <v>Windsor, Slough, Eton and Hounslow A.C.</v>
      </c>
      <c r="J415" s="440" t="str">
        <f t="shared" si="189"/>
        <v>WSEH</v>
      </c>
      <c r="K415" s="437" t="str">
        <f t="shared" si="190"/>
        <v/>
      </c>
      <c r="L415" s="437" t="str">
        <f t="shared" si="191"/>
        <v>AW</v>
      </c>
      <c r="M415" s="128"/>
      <c r="N415" s="40" t="str">
        <f t="shared" si="170"/>
        <v>C</v>
      </c>
      <c r="O415" s="40" t="str">
        <f t="shared" si="170"/>
        <v>CC</v>
      </c>
      <c r="P415" s="161">
        <f>IF(N415=F412,12)+IF(N415=F413,11)+IF(N415=F414,10)+IF(N415=F415,9)+IF(N415=F416,8)+IF(N415=F417,7)+IF(N415=F418,6)+IF(N415=F419,5)+IF(N415=F420,4)+IF(N415=F421,3)+IF(N415=F422,2)+IF(N415=F423,1)</f>
        <v>5</v>
      </c>
      <c r="Q415" s="161">
        <f>IF(O415=F412,12)+IF(O415=F413,11)+IF(O415=F414,10)+IF(O415=F415,9)+IF(O415=F416,8)+IF(O415=F417,7)+IF(O415=F418,6)+IF(O415=F419,5)+IF(O415=F420,4)+IF(O415=F421,3)+IF(O415=F422,2)+IF(O415=F423,1)</f>
        <v>0</v>
      </c>
      <c r="R415" s="2"/>
      <c r="S415" s="136"/>
      <c r="T415" s="136"/>
      <c r="U415" s="136"/>
      <c r="V415" s="136">
        <f>P415+Q415</f>
        <v>5</v>
      </c>
      <c r="W415" s="136"/>
      <c r="X415" s="136"/>
      <c r="Y415" s="136"/>
      <c r="Z415" s="136"/>
      <c r="AA415" s="136"/>
      <c r="AB415" s="136"/>
      <c r="AC415" s="136"/>
      <c r="AD415" s="136"/>
      <c r="AE415" s="2"/>
      <c r="AF415" s="7"/>
    </row>
    <row r="416" spans="1:59" ht="20.100000000000001" customHeight="1" x14ac:dyDescent="0.25">
      <c r="A416" s="117" t="s">
        <v>90</v>
      </c>
      <c r="B416" s="129" t="s">
        <v>142</v>
      </c>
      <c r="C416" s="129">
        <v>1500</v>
      </c>
      <c r="D416" s="443" t="s">
        <v>0</v>
      </c>
      <c r="E416" s="437">
        <v>5</v>
      </c>
      <c r="F416" s="438" t="s">
        <v>95</v>
      </c>
      <c r="G416" s="445">
        <v>3.4050925925925928E-3</v>
      </c>
      <c r="H416" s="440" t="str">
        <f t="shared" si="187"/>
        <v>Rapheal Rivero-Stevenet</v>
      </c>
      <c r="I416" s="440" t="str">
        <f t="shared" si="188"/>
        <v>Guildford and Godalming A.C.</v>
      </c>
      <c r="J416" s="440" t="str">
        <f t="shared" si="189"/>
        <v>GGAC</v>
      </c>
      <c r="K416" s="437" t="str">
        <f t="shared" si="190"/>
        <v/>
      </c>
      <c r="L416" s="437" t="str">
        <f t="shared" si="191"/>
        <v>AW</v>
      </c>
      <c r="M416" s="128"/>
      <c r="N416" s="40" t="str">
        <f t="shared" si="170"/>
        <v>G</v>
      </c>
      <c r="O416" s="40" t="str">
        <f t="shared" si="170"/>
        <v>GG</v>
      </c>
      <c r="P416" s="161">
        <f>IF(N416=F412,12)+IF(N416=F413,11)+IF(N416=F414,10)+IF(N416=F415,9)+IF(N416=F416,8)+IF(N416=F417,7)+IF(N416=F418,6)+IF(N416=F419,5)+IF(N416=F420,4)+IF(N416=F421,3)+IF(N416=F422,2)+IF(N416=F423,1)</f>
        <v>0</v>
      </c>
      <c r="Q416" s="161">
        <f>IF(O416=F412,12)+IF(O416=F413,11)+IF(O416=F414,10)+IF(O416=F415,9)+IF(O416=F416,8)+IF(O416=F417,7)+IF(O416=F418,6)+IF(O416=F419,5)+IF(O416=F420,4)+IF(O416=F421,3)+IF(O416=F422,2)+IF(O416=F423,1)</f>
        <v>8</v>
      </c>
      <c r="R416" s="2"/>
      <c r="S416" s="136"/>
      <c r="T416" s="136"/>
      <c r="U416" s="136"/>
      <c r="V416" s="136"/>
      <c r="W416" s="136">
        <f>P416+Q416</f>
        <v>8</v>
      </c>
      <c r="X416" s="136"/>
      <c r="Y416" s="136"/>
      <c r="Z416" s="136"/>
      <c r="AA416" s="136"/>
      <c r="AB416" s="136"/>
      <c r="AC416" s="136"/>
      <c r="AD416" s="136"/>
      <c r="AE416" s="2"/>
      <c r="AF416" s="7"/>
    </row>
    <row r="417" spans="1:32" ht="20.100000000000001" customHeight="1" x14ac:dyDescent="0.25">
      <c r="A417" s="117" t="s">
        <v>90</v>
      </c>
      <c r="B417" s="129" t="s">
        <v>142</v>
      </c>
      <c r="C417" s="129">
        <v>1500</v>
      </c>
      <c r="D417" s="443" t="s">
        <v>0</v>
      </c>
      <c r="E417" s="437">
        <v>6</v>
      </c>
      <c r="F417" s="438" t="s">
        <v>143</v>
      </c>
      <c r="G417" s="445">
        <v>3.4594907407407404E-3</v>
      </c>
      <c r="H417" s="440" t="str">
        <f t="shared" si="187"/>
        <v>Laurie Baker</v>
      </c>
      <c r="I417" s="440" t="str">
        <f t="shared" si="188"/>
        <v>Reading A.C.</v>
      </c>
      <c r="J417" s="440" t="str">
        <f t="shared" si="189"/>
        <v>RAC</v>
      </c>
      <c r="K417" s="437" t="str">
        <f t="shared" si="190"/>
        <v/>
      </c>
      <c r="L417" s="437" t="str">
        <f t="shared" si="191"/>
        <v xml:space="preserve"> </v>
      </c>
      <c r="M417" s="128"/>
      <c r="N417" s="40" t="str">
        <f t="shared" ref="N417:O436" si="192">N403</f>
        <v>H</v>
      </c>
      <c r="O417" s="40" t="str">
        <f t="shared" si="192"/>
        <v>HH</v>
      </c>
      <c r="P417" s="161">
        <f>IF(N417=F412,12)+IF(N417=F413,11)+IF(N417=F414,10)+IF(N417=F415,9)+IF(N417=F416,8)+IF(N417=F417,7)+IF(N417=F418,6)+IF(N417=F419,5)+IF(N417=F420,4)+IF(N417=F421,3)+IF(N417=F422,2)+IF(N417=F423,1)</f>
        <v>0</v>
      </c>
      <c r="Q417" s="161">
        <f>IF(O417=F412,12)+IF(O417=F413,11)+IF(O417=F414,10)+IF(O417=F415,9)+IF(O417=F416,8)+IF(O417=F417,7)+IF(O417=F418,6)+IF(O417=F419,5)+IF(O417=F420,4)+IF(O417=F421,3)+IF(O417=F422,2)+IF(O417=F423,1)</f>
        <v>10</v>
      </c>
      <c r="R417" s="2"/>
      <c r="S417" s="136"/>
      <c r="T417" s="136"/>
      <c r="U417" s="136"/>
      <c r="V417" s="136"/>
      <c r="W417" s="136"/>
      <c r="X417" s="136">
        <f>P417+Q417</f>
        <v>10</v>
      </c>
      <c r="Y417" s="136"/>
      <c r="Z417" s="136"/>
      <c r="AA417" s="136"/>
      <c r="AB417" s="136"/>
      <c r="AC417" s="136"/>
      <c r="AD417" s="136"/>
      <c r="AE417" s="2"/>
      <c r="AF417" s="7"/>
    </row>
    <row r="418" spans="1:32" ht="20.100000000000001" customHeight="1" x14ac:dyDescent="0.25">
      <c r="A418" s="117" t="s">
        <v>90</v>
      </c>
      <c r="B418" s="129" t="s">
        <v>142</v>
      </c>
      <c r="C418" s="129">
        <v>1500</v>
      </c>
      <c r="D418" s="443" t="s">
        <v>0</v>
      </c>
      <c r="E418" s="437">
        <v>7</v>
      </c>
      <c r="F418" s="438" t="s">
        <v>141</v>
      </c>
      <c r="G418" s="445">
        <v>3.5798611111111114E-3</v>
      </c>
      <c r="H418" s="440" t="str">
        <f t="shared" si="187"/>
        <v>James Harold</v>
      </c>
      <c r="I418" s="440" t="str">
        <f t="shared" si="188"/>
        <v>Basingstoke and Mid Hants A.C.</v>
      </c>
      <c r="J418" s="440" t="str">
        <f t="shared" si="189"/>
        <v>BMH</v>
      </c>
      <c r="K418" s="437" t="str">
        <f t="shared" si="190"/>
        <v/>
      </c>
      <c r="L418" s="437" t="str">
        <f t="shared" si="191"/>
        <v xml:space="preserve"> </v>
      </c>
      <c r="M418" s="128"/>
      <c r="N418" s="40" t="str">
        <f t="shared" si="192"/>
        <v>M</v>
      </c>
      <c r="O418" s="40" t="str">
        <f t="shared" si="192"/>
        <v>MM</v>
      </c>
      <c r="P418" s="161">
        <f>IF(N418=F412,12)+IF(N418=F413,11)+IF(N418=F414,10)+IF(N418=F415,9)+IF(N418=F416,8)+IF(N418=F417,7)+IF(N418=F418,6)+IF(N418=F419,5)+IF(N418=F420,4)+IF(N418=F421,3)+IF(N418=F422,2)+IF(N418=F423,1)</f>
        <v>0</v>
      </c>
      <c r="Q418" s="161">
        <f>IF(O418=F412,12)+IF(O418=F413,11)+IF(O418=F414,10)+IF(O418=F415,9)+IF(O418=F416,8)+IF(O418=F417,7)+IF(O418=F418,6)+IF(O418=F419,5)+IF(O418=F420,4)+IF(O418=F421,3)+IF(O418=F422,2)+IF(O418=F423,1)</f>
        <v>0</v>
      </c>
      <c r="R418" s="2"/>
      <c r="S418" s="136"/>
      <c r="T418" s="136"/>
      <c r="U418" s="136"/>
      <c r="V418" s="136"/>
      <c r="W418" s="136"/>
      <c r="X418" s="136"/>
      <c r="Y418" s="136">
        <f>P418+Q418</f>
        <v>0</v>
      </c>
      <c r="Z418" s="136"/>
      <c r="AA418" s="136"/>
      <c r="AB418" s="136"/>
      <c r="AC418" s="136"/>
      <c r="AD418" s="136"/>
      <c r="AE418" s="2"/>
      <c r="AF418" s="7"/>
    </row>
    <row r="419" spans="1:32" ht="20.100000000000001" customHeight="1" x14ac:dyDescent="0.25">
      <c r="A419" s="117" t="s">
        <v>90</v>
      </c>
      <c r="B419" s="129" t="s">
        <v>142</v>
      </c>
      <c r="C419" s="129">
        <v>1500</v>
      </c>
      <c r="D419" s="443" t="s">
        <v>0</v>
      </c>
      <c r="E419" s="437">
        <v>8</v>
      </c>
      <c r="F419" s="438" t="s">
        <v>110</v>
      </c>
      <c r="G419" s="445">
        <v>3.7222222222222223E-3</v>
      </c>
      <c r="H419" s="440" t="str">
        <f t="shared" si="187"/>
        <v>Luke Stanton</v>
      </c>
      <c r="I419" s="440" t="str">
        <f t="shared" si="188"/>
        <v>Camberley and District A.C.</v>
      </c>
      <c r="J419" s="440" t="str">
        <f t="shared" si="189"/>
        <v>CDAC</v>
      </c>
      <c r="K419" s="437" t="str">
        <f t="shared" si="190"/>
        <v/>
      </c>
      <c r="L419" s="437" t="str">
        <f t="shared" si="191"/>
        <v xml:space="preserve"> </v>
      </c>
      <c r="M419" s="128"/>
      <c r="N419" s="40" t="str">
        <f t="shared" si="192"/>
        <v>R</v>
      </c>
      <c r="O419" s="40" t="str">
        <f t="shared" si="192"/>
        <v>RR</v>
      </c>
      <c r="P419" s="161">
        <f>IF(N419=F412,12)+IF(N419=F413,11)+IF(N419=F414,10)+IF(N419=F415,9)+IF(N419=F416,8)+IF(N419=F417,7)+IF(N419=F418,6)+IF(N419=F419,5)+IF(N419=F420,4)+IF(N419=F421,3)+IF(N419=F422,2)+IF(N419=F423,1)</f>
        <v>7</v>
      </c>
      <c r="Q419" s="161">
        <f>IF(O419=F412,12)+IF(O419=F413,11)+IF(O419=F414,10)+IF(O419=F415,9)+IF(O419=F416,8)+IF(O419=F417,7)+IF(O419=F418,6)+IF(O419=F419,5)+IF(O419=F420,4)+IF(O419=F421,3)+IF(O419=F422,2)+IF(O419=F423,1)</f>
        <v>0</v>
      </c>
      <c r="R419" s="2"/>
      <c r="S419" s="136"/>
      <c r="T419" s="136"/>
      <c r="U419" s="136"/>
      <c r="V419" s="136"/>
      <c r="W419" s="136"/>
      <c r="X419" s="136"/>
      <c r="Y419" s="136"/>
      <c r="Z419" s="136">
        <f>P419+Q419</f>
        <v>7</v>
      </c>
      <c r="AA419" s="136"/>
      <c r="AB419" s="136"/>
      <c r="AC419" s="136"/>
      <c r="AD419" s="136"/>
      <c r="AE419" s="2"/>
      <c r="AF419" s="7"/>
    </row>
    <row r="420" spans="1:32" ht="20.100000000000001" customHeight="1" x14ac:dyDescent="0.25">
      <c r="A420" s="117" t="s">
        <v>90</v>
      </c>
      <c r="B420" s="129" t="s">
        <v>142</v>
      </c>
      <c r="C420" s="129">
        <v>1500</v>
      </c>
      <c r="D420" s="443" t="s">
        <v>0</v>
      </c>
      <c r="E420" s="437">
        <v>9</v>
      </c>
      <c r="F420" s="438"/>
      <c r="G420" s="445" t="s">
        <v>36</v>
      </c>
      <c r="H420" s="440" t="str">
        <f t="shared" si="187"/>
        <v xml:space="preserve"> </v>
      </c>
      <c r="I420" s="440" t="str">
        <f t="shared" si="188"/>
        <v/>
      </c>
      <c r="J420" s="440" t="str">
        <f t="shared" si="189"/>
        <v/>
      </c>
      <c r="K420" s="437" t="str">
        <f t="shared" si="190"/>
        <v/>
      </c>
      <c r="L420" s="437" t="str">
        <f>IF(G420&lt;=BW1173,"AW"," ")</f>
        <v xml:space="preserve"> </v>
      </c>
      <c r="M420" s="128"/>
      <c r="N420" s="161" t="str">
        <f t="shared" si="192"/>
        <v>W</v>
      </c>
      <c r="O420" s="161" t="str">
        <f t="shared" si="192"/>
        <v>WW</v>
      </c>
      <c r="P420" s="161">
        <f>IF(N420=F412,12)+IF(N420=F413,11)+IF(N420=F414,10)+IF(N420=F415,9)+IF(N420=F416,8)+IF(N420=F417,7)+IF(N420=F418,6)+IF(N420=F419,5)+IF(N420=F420,4)+IF(N420=F421,3)+IF(N420=F422,2)+IF(N420=F423,1)</f>
        <v>9</v>
      </c>
      <c r="Q420" s="161">
        <f>IF(O420=F412,12)+IF(O420=F413,11)+IF(O420=F414,10)+IF(O420=F415,9)+IF(O420=F416,8)+IF(O420=F417,7)+IF(O420=F418,6)+IF(O420=F419,5)+IF(O420=F420,4)+IF(O420=F421,3)+IF(O420=F422,2)+IF(O420=F423,1)</f>
        <v>0</v>
      </c>
      <c r="R420" s="2"/>
      <c r="S420" s="136"/>
      <c r="T420" s="136"/>
      <c r="U420" s="136"/>
      <c r="V420" s="136"/>
      <c r="W420" s="136"/>
      <c r="X420" s="136"/>
      <c r="Y420" s="136"/>
      <c r="Z420" s="136"/>
      <c r="AA420" s="136">
        <f>P420+Q420</f>
        <v>9</v>
      </c>
      <c r="AB420" s="136"/>
      <c r="AC420" s="136"/>
      <c r="AD420" s="136"/>
      <c r="AE420" s="2"/>
      <c r="AF420" s="163"/>
    </row>
    <row r="421" spans="1:32" ht="20.100000000000001" customHeight="1" x14ac:dyDescent="0.25">
      <c r="A421" s="117" t="s">
        <v>90</v>
      </c>
      <c r="B421" s="129" t="s">
        <v>142</v>
      </c>
      <c r="C421" s="129">
        <v>1500</v>
      </c>
      <c r="D421" s="443" t="s">
        <v>0</v>
      </c>
      <c r="E421" s="437">
        <v>10</v>
      </c>
      <c r="F421" s="438"/>
      <c r="G421" s="445" t="s">
        <v>36</v>
      </c>
      <c r="H421" s="440" t="str">
        <f t="shared" si="187"/>
        <v xml:space="preserve"> </v>
      </c>
      <c r="I421" s="440" t="str">
        <f t="shared" si="188"/>
        <v/>
      </c>
      <c r="J421" s="440" t="str">
        <f t="shared" si="189"/>
        <v/>
      </c>
      <c r="K421" s="437" t="str">
        <f t="shared" si="190"/>
        <v/>
      </c>
      <c r="L421" s="437" t="str">
        <f>IF(G421&lt;=BW1174,"AW"," ")</f>
        <v xml:space="preserve"> </v>
      </c>
      <c r="M421" s="128"/>
      <c r="N421" s="366" t="str">
        <f t="shared" si="192"/>
        <v>j</v>
      </c>
      <c r="O421" s="366" t="str">
        <f t="shared" si="192"/>
        <v>jj</v>
      </c>
      <c r="P421" s="366">
        <f>IF(N421=F412,12)+IF(N421=F413,11)+IF(N421=F414,10)+IF(N421=F415,9)+IF(N421=F416,8)+IF(N421=F417,7)+IF(N421=F418,6)+IF(N421=F419,5)+IF(N421=F420,4)+IF(N421=F421,3)+IF(N421=F422,2)+IF(N421=F423,1)</f>
        <v>0</v>
      </c>
      <c r="Q421" s="366">
        <f>IF(O421=F412,12)+IF(O421=F413,11)+IF(O421=F414,10)+IF(O421=F415,9)+IF(O421=F416,8)+IF(O421=F417,7)+IF(O421=F418,6)+IF(O421=F419,5)+IF(O421=F420,4)+IF(O421=F421,3)+IF(O421=F422,2)+IF(O421=F423,1)</f>
        <v>0</v>
      </c>
      <c r="R421" s="2"/>
      <c r="S421" s="136"/>
      <c r="T421" s="136"/>
      <c r="U421" s="136"/>
      <c r="V421" s="136"/>
      <c r="W421" s="136"/>
      <c r="X421" s="136"/>
      <c r="Y421" s="136"/>
      <c r="Z421" s="136"/>
      <c r="AA421" s="136"/>
      <c r="AB421" s="136">
        <f>P421+Q421</f>
        <v>0</v>
      </c>
      <c r="AC421" s="136"/>
      <c r="AD421" s="136"/>
      <c r="AE421" s="2"/>
      <c r="AF421" s="163"/>
    </row>
    <row r="422" spans="1:32" ht="20.100000000000001" customHeight="1" x14ac:dyDescent="0.25">
      <c r="A422" s="117" t="s">
        <v>90</v>
      </c>
      <c r="B422" s="129" t="s">
        <v>142</v>
      </c>
      <c r="C422" s="129">
        <v>1500</v>
      </c>
      <c r="D422" s="443" t="s">
        <v>0</v>
      </c>
      <c r="E422" s="437">
        <v>11</v>
      </c>
      <c r="F422" s="438"/>
      <c r="G422" s="445" t="s">
        <v>36</v>
      </c>
      <c r="H422" s="440" t="str">
        <f t="shared" si="187"/>
        <v xml:space="preserve"> </v>
      </c>
      <c r="I422" s="440" t="str">
        <f t="shared" si="188"/>
        <v/>
      </c>
      <c r="J422" s="440" t="str">
        <f t="shared" si="189"/>
        <v/>
      </c>
      <c r="K422" s="437" t="str">
        <f t="shared" si="190"/>
        <v/>
      </c>
      <c r="L422" s="437" t="str">
        <f>IF(G422&lt;=BW1175,"AW"," ")</f>
        <v xml:space="preserve"> </v>
      </c>
      <c r="M422" s="128"/>
      <c r="N422" s="366" t="str">
        <f t="shared" si="192"/>
        <v>p</v>
      </c>
      <c r="O422" s="366" t="str">
        <f t="shared" si="192"/>
        <v>pp</v>
      </c>
      <c r="P422" s="366">
        <f>IF(N422=F412,12)+IF(N422=F413,11)+IF(N422=F414,10)+IF(N422=F415,9)+IF(N422=F416,8)+IF(N422=F417,7)+IF(N422=F418,6)+IF(N422=F419,5)+IF(N422=F420,4)+IF(N422=F421,3)+IF(N422=F422,2)+IF(N422=F423,1)</f>
        <v>0</v>
      </c>
      <c r="Q422" s="366">
        <f>IF(O422=F412,12)+IF(O422=F413,11)+IF(O422=F414,10)+IF(O422=F415,9)+IF(O422=F416,8)+IF(O422=F417,7)+IF(O422=F418,6)+IF(O422=F419,5)+IF(O422=F420,4)+IF(O422=F421,3)+IF(O422=F422,2)+IF(O422=F423,1)</f>
        <v>0</v>
      </c>
      <c r="R422" s="2"/>
      <c r="S422" s="136"/>
      <c r="T422" s="136"/>
      <c r="U422" s="136"/>
      <c r="V422" s="136"/>
      <c r="W422" s="136"/>
      <c r="X422" s="136"/>
      <c r="Y422" s="136"/>
      <c r="Z422" s="136"/>
      <c r="AA422" s="136"/>
      <c r="AB422" s="136"/>
      <c r="AC422" s="136">
        <f>P422+Q422</f>
        <v>0</v>
      </c>
      <c r="AD422" s="136"/>
      <c r="AE422" s="2"/>
      <c r="AF422" s="7"/>
    </row>
    <row r="423" spans="1:32" ht="20.100000000000001" customHeight="1" x14ac:dyDescent="0.25">
      <c r="A423" s="117" t="s">
        <v>90</v>
      </c>
      <c r="B423" s="129" t="s">
        <v>142</v>
      </c>
      <c r="C423" s="129">
        <v>1500</v>
      </c>
      <c r="D423" s="443" t="s">
        <v>0</v>
      </c>
      <c r="E423" s="437">
        <v>12</v>
      </c>
      <c r="F423" s="438"/>
      <c r="G423" s="445" t="s">
        <v>36</v>
      </c>
      <c r="H423" s="440" t="str">
        <f t="shared" si="187"/>
        <v xml:space="preserve"> </v>
      </c>
      <c r="I423" s="440" t="str">
        <f t="shared" si="188"/>
        <v/>
      </c>
      <c r="J423" s="440" t="str">
        <f t="shared" si="189"/>
        <v/>
      </c>
      <c r="K423" s="437" t="str">
        <f t="shared" si="190"/>
        <v/>
      </c>
      <c r="L423" s="437" t="str">
        <f>IF(G423&lt;=BW1176,"AW"," ")</f>
        <v xml:space="preserve"> </v>
      </c>
      <c r="M423" s="128"/>
      <c r="N423" s="366" t="str">
        <f t="shared" si="192"/>
        <v>z</v>
      </c>
      <c r="O423" s="366" t="str">
        <f t="shared" si="192"/>
        <v>zz</v>
      </c>
      <c r="P423" s="366">
        <f>IF(N423=F412,12)+IF(N423=F413,11)+IF(N423=F414,10)+IF(N423=F415,9)+IF(N423=F416,8)+IF(N423=F417,7)+IF(N423=F418,6)+IF(N423=F419,5)+IF(N423=F420,4)+IF(N423=F421,3)+IF(N423=F422,2)+IF(N423=F423,1)</f>
        <v>0</v>
      </c>
      <c r="Q423" s="366">
        <f>IF(O423=F412,12)+IF(O423=F413,11)+IF(O423=F414,10)+IF(O423=F415,9)+IF(O423=F416,8)+IF(O423=F417,7)+IF(O423=F418,6)+IF(O423=F419,5)+IF(O423=F420,4)+IF(O423=F421,3)+IF(O423=F422,2)+IF(O423=F423,1)</f>
        <v>0</v>
      </c>
      <c r="R423" s="2"/>
      <c r="S423" s="136"/>
      <c r="T423" s="136"/>
      <c r="U423" s="136"/>
      <c r="V423" s="136"/>
      <c r="W423" s="136"/>
      <c r="X423" s="136"/>
      <c r="Y423" s="136"/>
      <c r="Z423" s="136"/>
      <c r="AA423" s="136"/>
      <c r="AB423" s="136"/>
      <c r="AC423" s="136"/>
      <c r="AD423" s="136">
        <f>P423+Q423</f>
        <v>0</v>
      </c>
      <c r="AE423" s="2"/>
      <c r="AF423" s="7"/>
    </row>
    <row r="424" spans="1:32" ht="20.100000000000001" customHeight="1" x14ac:dyDescent="0.25">
      <c r="A424" s="117" t="s">
        <v>90</v>
      </c>
      <c r="B424" s="129" t="s">
        <v>142</v>
      </c>
      <c r="C424" s="129"/>
      <c r="D424" s="443"/>
      <c r="E424" s="476" t="s">
        <v>36</v>
      </c>
      <c r="F424" s="476"/>
      <c r="G424" s="476"/>
      <c r="H424" s="476"/>
      <c r="I424" s="476"/>
      <c r="J424" s="476"/>
      <c r="K424" s="476"/>
      <c r="L424" s="476"/>
      <c r="M424" s="85"/>
      <c r="N424" s="40" t="str">
        <f t="shared" si="192"/>
        <v>,</v>
      </c>
      <c r="O424" s="40" t="str">
        <f t="shared" si="192"/>
        <v>,</v>
      </c>
      <c r="P424" s="40"/>
      <c r="Q424" s="40"/>
      <c r="R424" s="2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2"/>
      <c r="AF424" s="7"/>
    </row>
    <row r="425" spans="1:32" ht="20.100000000000001" customHeight="1" x14ac:dyDescent="0.25">
      <c r="A425" s="117" t="s">
        <v>90</v>
      </c>
      <c r="B425" s="129" t="s">
        <v>142</v>
      </c>
      <c r="C425" s="129">
        <v>1500</v>
      </c>
      <c r="D425" s="443" t="s">
        <v>1</v>
      </c>
      <c r="E425" s="474" t="s">
        <v>196</v>
      </c>
      <c r="F425" s="474"/>
      <c r="G425" s="474"/>
      <c r="H425" s="474"/>
      <c r="I425" s="442" t="s">
        <v>92</v>
      </c>
      <c r="J425" s="442"/>
      <c r="K425" s="493">
        <f>K411</f>
        <v>2.9502314814814812E-3</v>
      </c>
      <c r="L425" s="493"/>
      <c r="M425" s="85"/>
      <c r="N425" s="40" t="str">
        <f t="shared" si="192"/>
        <v>,</v>
      </c>
      <c r="O425" s="40" t="str">
        <f t="shared" si="192"/>
        <v>,</v>
      </c>
      <c r="P425" s="40"/>
      <c r="Q425" s="40"/>
      <c r="R425" s="2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2"/>
      <c r="AF425" s="7"/>
    </row>
    <row r="426" spans="1:32" ht="20.100000000000001" customHeight="1" x14ac:dyDescent="0.25">
      <c r="A426" s="117" t="s">
        <v>90</v>
      </c>
      <c r="B426" s="129" t="s">
        <v>142</v>
      </c>
      <c r="C426" s="129">
        <v>1500</v>
      </c>
      <c r="D426" s="443" t="s">
        <v>1</v>
      </c>
      <c r="E426" s="437">
        <v>1</v>
      </c>
      <c r="F426" s="438" t="s">
        <v>86</v>
      </c>
      <c r="G426" s="445">
        <v>3.1354166666666666E-3</v>
      </c>
      <c r="H426" s="440" t="str">
        <f t="shared" ref="H426:H437" si="193">IF(F426=0," ",VLOOKUP(F426,$AP$1166:$AR$1189,3,FALSE))</f>
        <v>Sam Bodoano</v>
      </c>
      <c r="I426" s="440" t="str">
        <f t="shared" ref="I426:I437" si="194">IF(F426=0,"",VLOOKUP(F426,$BE$1166:$BG$1189,3,FALSE))</f>
        <v>Aldershot, Farnham and District A.C.</v>
      </c>
      <c r="J426" s="440" t="str">
        <f t="shared" ref="J426:J437" si="195">IF(F426=0,"",VLOOKUP(F426,$BB$1114:$BE$1137,4,FALSE))</f>
        <v>AFD</v>
      </c>
      <c r="K426" s="437" t="str">
        <f t="shared" ref="K426:K437" si="196">IF(G426="","",IF($DC$1173="F"," ",IF($DC$1173="T",IF(G426&lt;=$CS$1173,"G1",IF(G426&lt;=$CV$1173,"G2",IF(G426&lt;=$CY$1173,"G3",IF(G426&lt;=$DB$1173,"G4","")))))))</f>
        <v>G3</v>
      </c>
      <c r="L426" s="437" t="str">
        <f>IF(G426&lt;=BW1179,"AW"," ")</f>
        <v>AW</v>
      </c>
      <c r="M426" s="85"/>
      <c r="N426" s="40" t="str">
        <f t="shared" si="192"/>
        <v>A</v>
      </c>
      <c r="O426" s="40" t="str">
        <f t="shared" si="192"/>
        <v>AA</v>
      </c>
      <c r="P426" s="161">
        <f>IF(N426=F426,12)+IF(N426=F427,11)+IF(N426=F428,10)+IF(N426=F429,9)+IF(N426=F430,8)+IF(N426=F431,7)+IF(N426=F432,6)+IF(N426=F433,5)+IF(N426=F434,4)+IF(N426=F435,3)+IF(N426=F436,2)+IF(N426=F437,1)</f>
        <v>0</v>
      </c>
      <c r="Q426" s="161">
        <f>IF(O426=F426,12)+IF(O426=F427,11)+IF(O426=F428,10)+IF(O426=F429,9)+IF(O426=F430,8)+IF(O426=F431,7)+IF(O426=F432,6)+IF(O426=F433,5)+IF(O426=F434,4)+IF(O426=F435,3)+IF(O426=F436,2)+IF(O426=F437,1)</f>
        <v>12</v>
      </c>
      <c r="R426" s="2"/>
      <c r="S426" s="136">
        <f>P426+Q426</f>
        <v>12</v>
      </c>
      <c r="T426" s="136"/>
      <c r="U426" s="136"/>
      <c r="V426" s="136"/>
      <c r="W426" s="136"/>
      <c r="X426" s="136"/>
      <c r="Y426" s="136"/>
      <c r="Z426" s="136"/>
      <c r="AA426" s="136"/>
      <c r="AB426" s="136"/>
      <c r="AC426" s="136"/>
      <c r="AD426" s="136"/>
      <c r="AE426" s="2"/>
      <c r="AF426" s="7"/>
    </row>
    <row r="427" spans="1:32" ht="20.100000000000001" customHeight="1" x14ac:dyDescent="0.25">
      <c r="A427" s="117" t="s">
        <v>90</v>
      </c>
      <c r="B427" s="129" t="s">
        <v>142</v>
      </c>
      <c r="C427" s="129">
        <v>1500</v>
      </c>
      <c r="D427" s="443" t="s">
        <v>1</v>
      </c>
      <c r="E427" s="437">
        <v>2</v>
      </c>
      <c r="F427" s="438" t="s">
        <v>146</v>
      </c>
      <c r="G427" s="445">
        <v>3.3923611111111112E-3</v>
      </c>
      <c r="H427" s="440" t="str">
        <f t="shared" si="193"/>
        <v>Samuel Helsby</v>
      </c>
      <c r="I427" s="440" t="str">
        <f t="shared" si="194"/>
        <v>Windsor, Slough, Eton and Hounslow A.C.</v>
      </c>
      <c r="J427" s="440" t="str">
        <f t="shared" si="195"/>
        <v>WSEH</v>
      </c>
      <c r="K427" s="437" t="str">
        <f t="shared" si="196"/>
        <v/>
      </c>
      <c r="L427" s="437" t="str">
        <f>IF(G427&lt;=BW1180,"AW"," ")</f>
        <v>AW</v>
      </c>
      <c r="M427" s="85"/>
      <c r="N427" s="40" t="str">
        <f t="shared" si="192"/>
        <v>S</v>
      </c>
      <c r="O427" s="40" t="str">
        <f t="shared" si="192"/>
        <v>SS</v>
      </c>
      <c r="P427" s="161">
        <f>IF(N427=F426,12)+IF(N427=F427,11)+IF(N427=F428,10)+IF(N427=F429,9)+IF(N427=F430,8)+IF(N427=F431,7)+IF(N427=F432,6)+IF(N427=F433,5)+IF(N427=F434,4)+IF(N427=F435,3)+IF(N427=F436,2)+IF(N427=F437,1)</f>
        <v>7</v>
      </c>
      <c r="Q427" s="161">
        <f>IF(O427=F426,12)+IF(O427=F427,11)+IF(O427=F428,10)+IF(O427=F429,9)+IF(O427=F430,8)+IF(O427=F431,7)+IF(O427=F432,6)+IF(O427=F433,5)+IF(O427=F434,4)+IF(O427=F435,3)+IF(O427=F436,2)+IF(O427=F437,1)</f>
        <v>0</v>
      </c>
      <c r="R427" s="2"/>
      <c r="S427" s="136"/>
      <c r="T427" s="136">
        <f>P427+Q427</f>
        <v>7</v>
      </c>
      <c r="U427" s="136"/>
      <c r="V427" s="136"/>
      <c r="W427" s="136"/>
      <c r="X427" s="136"/>
      <c r="Y427" s="136"/>
      <c r="Z427" s="136"/>
      <c r="AA427" s="136"/>
      <c r="AB427" s="136"/>
      <c r="AC427" s="136"/>
      <c r="AD427" s="136"/>
      <c r="AE427" s="2"/>
      <c r="AF427" s="7"/>
    </row>
    <row r="428" spans="1:32" ht="20.100000000000001" customHeight="1" x14ac:dyDescent="0.25">
      <c r="A428" s="117" t="s">
        <v>90</v>
      </c>
      <c r="B428" s="129" t="s">
        <v>142</v>
      </c>
      <c r="C428" s="129">
        <v>1500</v>
      </c>
      <c r="D428" s="443" t="s">
        <v>1</v>
      </c>
      <c r="E428" s="437">
        <v>3</v>
      </c>
      <c r="F428" s="438" t="s">
        <v>55</v>
      </c>
      <c r="G428" s="445">
        <v>3.4097222222222224E-3</v>
      </c>
      <c r="H428" s="440" t="str">
        <f t="shared" si="193"/>
        <v>Oliver Hardman</v>
      </c>
      <c r="I428" s="440" t="str">
        <f t="shared" si="194"/>
        <v>Guildford and Godalming A.C.</v>
      </c>
      <c r="J428" s="440" t="str">
        <f t="shared" si="195"/>
        <v>GGAC</v>
      </c>
      <c r="K428" s="437" t="str">
        <f t="shared" si="196"/>
        <v/>
      </c>
      <c r="L428" s="437" t="str">
        <f>IF(G428&lt;=BW1181,"AW"," ")</f>
        <v>AW</v>
      </c>
      <c r="M428" s="85"/>
      <c r="N428" s="40" t="str">
        <f t="shared" si="192"/>
        <v>B</v>
      </c>
      <c r="O428" s="40" t="str">
        <f t="shared" si="192"/>
        <v>BB</v>
      </c>
      <c r="P428" s="161">
        <f>IF(N428=F426,12)+IF(N428=F427,11)+IF(N428=F428,10)+IF(N428=F429,9)+IF(N428=F430,8)+IF(N428=F431,7)+IF(N428=F432,6)+IF(N428=F433,5)+IF(N428=F434,4)+IF(N428=F435,3)+IF(N428=F436,2)+IF(N428=F437,1)</f>
        <v>0</v>
      </c>
      <c r="Q428" s="161">
        <f>IF(O428=F426,12)+IF(O428=F427,11)+IF(O428=F428,10)+IF(O428=F429,9)+IF(O428=F430,8)+IF(O428=F431,7)+IF(O428=F432,6)+IF(O428=F433,5)+IF(O428=F434,4)+IF(O428=F435,3)+IF(O428=F436,2)+IF(O428=F437,1)</f>
        <v>9</v>
      </c>
      <c r="R428" s="2"/>
      <c r="S428" s="136"/>
      <c r="T428" s="136"/>
      <c r="U428" s="136">
        <f>P428+Q428</f>
        <v>9</v>
      </c>
      <c r="V428" s="136"/>
      <c r="W428" s="136"/>
      <c r="X428" s="136"/>
      <c r="Y428" s="136"/>
      <c r="Z428" s="136"/>
      <c r="AA428" s="136"/>
      <c r="AB428" s="136"/>
      <c r="AC428" s="136"/>
      <c r="AD428" s="136"/>
      <c r="AE428" s="2"/>
      <c r="AF428" s="7"/>
    </row>
    <row r="429" spans="1:32" ht="20.100000000000001" customHeight="1" x14ac:dyDescent="0.25">
      <c r="A429" s="117" t="s">
        <v>90</v>
      </c>
      <c r="B429" s="129" t="s">
        <v>142</v>
      </c>
      <c r="C429" s="129">
        <v>1500</v>
      </c>
      <c r="D429" s="443" t="s">
        <v>1</v>
      </c>
      <c r="E429" s="437">
        <v>4</v>
      </c>
      <c r="F429" s="438" t="s">
        <v>85</v>
      </c>
      <c r="G429" s="445">
        <v>3.4976851851851853E-3</v>
      </c>
      <c r="H429" s="440" t="str">
        <f t="shared" si="193"/>
        <v>Charlie Borgnis</v>
      </c>
      <c r="I429" s="440" t="str">
        <f t="shared" si="194"/>
        <v>Bracknell A.C.</v>
      </c>
      <c r="J429" s="440" t="str">
        <f t="shared" si="195"/>
        <v>BAC</v>
      </c>
      <c r="K429" s="437" t="str">
        <f t="shared" si="196"/>
        <v/>
      </c>
      <c r="L429" s="437" t="str">
        <f>IF(G429&lt;=BW1186,"AW"," ")</f>
        <v xml:space="preserve"> </v>
      </c>
      <c r="M429" s="85"/>
      <c r="N429" s="40" t="str">
        <f t="shared" si="192"/>
        <v>C</v>
      </c>
      <c r="O429" s="40" t="str">
        <f t="shared" si="192"/>
        <v>CC</v>
      </c>
      <c r="P429" s="161">
        <f>IF(N429=F426,12)+IF(N429=F427,11)+IF(N429=F428,10)+IF(N429=F429,9)+IF(N429=F430,8)+IF(N429=F431,7)+IF(N429=F432,6)+IF(N429=F433,5)+IF(N429=F434,4)+IF(N429=F435,3)+IF(N429=F436,2)+IF(N429=F437,1)</f>
        <v>0</v>
      </c>
      <c r="Q429" s="161">
        <f>IF(O429=F426,12)+IF(O429=F427,11)+IF(O429=F428,10)+IF(O429=F429,9)+IF(O429=F430,8)+IF(O429=F431,7)+IF(O429=F432,6)+IF(O429=F433,5)+IF(O429=F434,4)+IF(O429=F435,3)+IF(O429=F436,2)+IF(O429=F437,1)</f>
        <v>0</v>
      </c>
      <c r="R429" s="2"/>
      <c r="S429" s="136"/>
      <c r="T429" s="136"/>
      <c r="U429" s="136"/>
      <c r="V429" s="136">
        <f>P429+Q429</f>
        <v>0</v>
      </c>
      <c r="W429" s="136"/>
      <c r="X429" s="136"/>
      <c r="Y429" s="136"/>
      <c r="Z429" s="136"/>
      <c r="AA429" s="136"/>
      <c r="AB429" s="136"/>
      <c r="AC429" s="136"/>
      <c r="AD429" s="136"/>
      <c r="AE429" s="2"/>
      <c r="AF429" s="7"/>
    </row>
    <row r="430" spans="1:32" ht="20.100000000000001" customHeight="1" x14ac:dyDescent="0.25">
      <c r="A430" s="117" t="s">
        <v>90</v>
      </c>
      <c r="B430" s="129" t="s">
        <v>142</v>
      </c>
      <c r="C430" s="129">
        <v>1500</v>
      </c>
      <c r="D430" s="443" t="s">
        <v>1</v>
      </c>
      <c r="E430" s="437">
        <v>5</v>
      </c>
      <c r="F430" s="438" t="s">
        <v>111</v>
      </c>
      <c r="G430" s="445">
        <v>3.8877314814814816E-3</v>
      </c>
      <c r="H430" s="440" t="str">
        <f t="shared" si="193"/>
        <v>Sam Knight</v>
      </c>
      <c r="I430" s="440" t="str">
        <f t="shared" si="194"/>
        <v>Hillingdon A.C.</v>
      </c>
      <c r="J430" s="440" t="str">
        <f t="shared" si="195"/>
        <v>HJAC</v>
      </c>
      <c r="K430" s="437" t="str">
        <f t="shared" si="196"/>
        <v/>
      </c>
      <c r="L430" s="437" t="str">
        <f>IF(G430&lt;=BW1187,"AW"," ")</f>
        <v xml:space="preserve"> </v>
      </c>
      <c r="M430" s="85"/>
      <c r="N430" s="40" t="str">
        <f t="shared" si="192"/>
        <v>G</v>
      </c>
      <c r="O430" s="40" t="str">
        <f t="shared" si="192"/>
        <v>GG</v>
      </c>
      <c r="P430" s="161">
        <f>IF(N430=F426,12)+IF(N430=F427,11)+IF(N430=F428,10)+IF(N430=F429,9)+IF(N430=F430,8)+IF(N430=F431,7)+IF(N430=F432,6)+IF(N430=F433,5)+IF(N430=F434,4)+IF(N430=F435,3)+IF(N430=F436,2)+IF(N430=F437,1)</f>
        <v>10</v>
      </c>
      <c r="Q430" s="161">
        <f>IF(O430=F426,12)+IF(O430=F427,11)+IF(O430=F428,10)+IF(O430=F429,9)+IF(O430=F430,8)+IF(O430=F431,7)+IF(O430=F432,6)+IF(O430=F433,5)+IF(O430=F434,4)+IF(O430=F435,3)+IF(O430=F436,2)+IF(O430=F437,1)</f>
        <v>0</v>
      </c>
      <c r="R430" s="2"/>
      <c r="S430" s="136"/>
      <c r="T430" s="136"/>
      <c r="U430" s="136"/>
      <c r="V430" s="136"/>
      <c r="W430" s="136">
        <f>P430+Q430</f>
        <v>10</v>
      </c>
      <c r="X430" s="136"/>
      <c r="Y430" s="136"/>
      <c r="Z430" s="136"/>
      <c r="AA430" s="136"/>
      <c r="AB430" s="136"/>
      <c r="AC430" s="136"/>
      <c r="AD430" s="136"/>
      <c r="AE430" s="2"/>
      <c r="AF430" s="7"/>
    </row>
    <row r="431" spans="1:32" ht="20.100000000000001" customHeight="1" x14ac:dyDescent="0.25">
      <c r="A431" s="117" t="s">
        <v>90</v>
      </c>
      <c r="B431" s="129" t="s">
        <v>142</v>
      </c>
      <c r="C431" s="129">
        <v>1500</v>
      </c>
      <c r="D431" s="443" t="s">
        <v>1</v>
      </c>
      <c r="E431" s="437">
        <v>6</v>
      </c>
      <c r="F431" s="438" t="s">
        <v>140</v>
      </c>
      <c r="G431" s="445">
        <v>3.9872685185185193E-3</v>
      </c>
      <c r="H431" s="440" t="str">
        <f t="shared" si="193"/>
        <v>Aidan Leavey</v>
      </c>
      <c r="I431" s="440" t="str">
        <f t="shared" si="194"/>
        <v>Basingstoke and Mid Hants A.C.</v>
      </c>
      <c r="J431" s="440" t="str">
        <f t="shared" si="195"/>
        <v>BMH</v>
      </c>
      <c r="K431" s="437" t="str">
        <f t="shared" si="196"/>
        <v/>
      </c>
      <c r="L431" s="437" t="str">
        <f>IF(G431&lt;=BW1188,"AW"," ")</f>
        <v xml:space="preserve"> </v>
      </c>
      <c r="M431" s="85"/>
      <c r="N431" s="40" t="str">
        <f t="shared" si="192"/>
        <v>H</v>
      </c>
      <c r="O431" s="40" t="str">
        <f t="shared" si="192"/>
        <v>HH</v>
      </c>
      <c r="P431" s="161">
        <f>IF(N431=F426,12)+IF(N431=F427,11)+IF(N431=F428,10)+IF(N431=F429,9)+IF(N431=F430,8)+IF(N431=F431,7)+IF(N431=F432,6)+IF(N431=F433,5)+IF(N431=F434,4)+IF(N431=F435,3)+IF(N431=F436,2)+IF(N431=F437,1)</f>
        <v>8</v>
      </c>
      <c r="Q431" s="161">
        <f>IF(O431=F426,12)+IF(O431=F427,11)+IF(O431=F428,10)+IF(O431=F429,9)+IF(O431=F430,8)+IF(O431=F431,7)+IF(O431=F432,6)+IF(O431=F433,5)+IF(O431=F434,4)+IF(O431=F435,3)+IF(O431=F436,2)+IF(O431=F437,1)</f>
        <v>0</v>
      </c>
      <c r="R431" s="2"/>
      <c r="S431" s="136"/>
      <c r="T431" s="136"/>
      <c r="U431" s="136"/>
      <c r="V431" s="136"/>
      <c r="W431" s="136"/>
      <c r="X431" s="136">
        <f>P431+Q431</f>
        <v>8</v>
      </c>
      <c r="Y431" s="136"/>
      <c r="Z431" s="136"/>
      <c r="AA431" s="136"/>
      <c r="AB431" s="136"/>
      <c r="AC431" s="136"/>
      <c r="AD431" s="136"/>
      <c r="AE431" s="2"/>
      <c r="AF431" s="7"/>
    </row>
    <row r="432" spans="1:32" ht="20.100000000000001" customHeight="1" x14ac:dyDescent="0.25">
      <c r="A432" s="117" t="s">
        <v>90</v>
      </c>
      <c r="B432" s="129" t="s">
        <v>142</v>
      </c>
      <c r="C432" s="129">
        <v>1500</v>
      </c>
      <c r="D432" s="443" t="s">
        <v>1</v>
      </c>
      <c r="E432" s="437">
        <v>7</v>
      </c>
      <c r="F432" s="438" t="s">
        <v>145</v>
      </c>
      <c r="G432" s="445">
        <v>4.0439814814814809E-3</v>
      </c>
      <c r="H432" s="440" t="str">
        <f t="shared" si="193"/>
        <v>Elio Babb</v>
      </c>
      <c r="I432" s="440" t="str">
        <f t="shared" si="194"/>
        <v>Reading A.C.</v>
      </c>
      <c r="J432" s="440" t="str">
        <f t="shared" si="195"/>
        <v>RAC</v>
      </c>
      <c r="K432" s="437" t="str">
        <f t="shared" si="196"/>
        <v/>
      </c>
      <c r="L432" s="437" t="str">
        <f>IF(G432&lt;=BW1189,"AW"," ")</f>
        <v xml:space="preserve"> </v>
      </c>
      <c r="M432" s="85"/>
      <c r="N432" s="40" t="str">
        <f t="shared" si="192"/>
        <v>M</v>
      </c>
      <c r="O432" s="40" t="str">
        <f t="shared" si="192"/>
        <v>MM</v>
      </c>
      <c r="P432" s="161">
        <f>IF(N432=F426,12)+IF(N432=F427,11)+IF(N432=F428,10)+IF(N432=F429,9)+IF(N432=F430,8)+IF(N432=F431,7)+IF(N432=F432,6)+IF(N432=F433,5)+IF(N432=F434,4)+IF(N432=F435,3)+IF(N432=F436,2)+IF(N432=F437,1)</f>
        <v>0</v>
      </c>
      <c r="Q432" s="161">
        <f>IF(O432=F426,12)+IF(O432=F427,11)+IF(O432=F428,10)+IF(O432=F429,9)+IF(O432=F430,8)+IF(O432=F431,7)+IF(O432=F432,6)+IF(O432=F433,5)+IF(O432=F434,4)+IF(O432=F435,3)+IF(O432=F436,2)+IF(O432=F437,1)</f>
        <v>0</v>
      </c>
      <c r="R432" s="2"/>
      <c r="S432" s="136"/>
      <c r="T432" s="136"/>
      <c r="U432" s="136"/>
      <c r="V432" s="136"/>
      <c r="W432" s="136"/>
      <c r="X432" s="136"/>
      <c r="Y432" s="136">
        <f>P432+Q432</f>
        <v>0</v>
      </c>
      <c r="Z432" s="136"/>
      <c r="AA432" s="136"/>
      <c r="AB432" s="136"/>
      <c r="AC432" s="136"/>
      <c r="AD432" s="136"/>
      <c r="AE432" s="2"/>
      <c r="AF432" s="7"/>
    </row>
    <row r="433" spans="1:32" ht="20.100000000000001" customHeight="1" x14ac:dyDescent="0.25">
      <c r="A433" s="117" t="s">
        <v>90</v>
      </c>
      <c r="B433" s="129" t="s">
        <v>142</v>
      </c>
      <c r="C433" s="129">
        <v>1500</v>
      </c>
      <c r="D433" s="443" t="s">
        <v>1</v>
      </c>
      <c r="E433" s="437">
        <v>8</v>
      </c>
      <c r="F433" s="438"/>
      <c r="G433" s="445" t="s">
        <v>36</v>
      </c>
      <c r="H433" s="440" t="str">
        <f t="shared" si="193"/>
        <v xml:space="preserve"> </v>
      </c>
      <c r="I433" s="440" t="str">
        <f t="shared" si="194"/>
        <v/>
      </c>
      <c r="J433" s="440" t="str">
        <f t="shared" si="195"/>
        <v/>
      </c>
      <c r="K433" s="437" t="str">
        <f t="shared" si="196"/>
        <v/>
      </c>
      <c r="L433" s="437" t="str">
        <f>IF(G433&lt;=BW1190,"AW"," ")</f>
        <v xml:space="preserve"> </v>
      </c>
      <c r="M433" s="85"/>
      <c r="N433" s="40" t="str">
        <f t="shared" si="192"/>
        <v>R</v>
      </c>
      <c r="O433" s="40" t="str">
        <f t="shared" si="192"/>
        <v>RR</v>
      </c>
      <c r="P433" s="161">
        <f>IF(N433=F426,12)+IF(N433=F427,11)+IF(N433=F428,10)+IF(N433=F429,9)+IF(N433=F430,8)+IF(N433=F431,7)+IF(N433=F432,6)+IF(N433=F433,5)+IF(N433=F434,4)+IF(N433=F435,3)+IF(N433=F436,2)+IF(N433=F437,1)</f>
        <v>0</v>
      </c>
      <c r="Q433" s="161">
        <f>IF(O433=F426,12)+IF(O433=F427,11)+IF(O433=F428,10)+IF(O433=F429,9)+IF(O433=F430,8)+IF(O433=F431,7)+IF(O433=F432,6)+IF(O433=F433,5)+IF(O433=F434,4)+IF(O433=F435,3)+IF(O433=F436,2)+IF(O433=F437,1)</f>
        <v>6</v>
      </c>
      <c r="R433" s="2"/>
      <c r="S433" s="136"/>
      <c r="T433" s="136"/>
      <c r="U433" s="136"/>
      <c r="V433" s="136"/>
      <c r="W433" s="136"/>
      <c r="X433" s="136"/>
      <c r="Y433" s="136"/>
      <c r="Z433" s="136">
        <f>P433+Q433</f>
        <v>6</v>
      </c>
      <c r="AA433" s="136"/>
      <c r="AB433" s="136"/>
      <c r="AC433" s="136"/>
      <c r="AD433" s="136"/>
      <c r="AE433" s="2"/>
      <c r="AF433" s="7"/>
    </row>
    <row r="434" spans="1:32" ht="20.100000000000001" customHeight="1" x14ac:dyDescent="0.25">
      <c r="A434" s="117" t="s">
        <v>90</v>
      </c>
      <c r="B434" s="129" t="s">
        <v>142</v>
      </c>
      <c r="C434" s="129">
        <v>1500</v>
      </c>
      <c r="D434" s="129" t="s">
        <v>1</v>
      </c>
      <c r="E434" s="8">
        <v>9</v>
      </c>
      <c r="F434" s="144"/>
      <c r="G434" s="146" t="s">
        <v>36</v>
      </c>
      <c r="H434" s="122" t="str">
        <f t="shared" si="193"/>
        <v xml:space="preserve"> </v>
      </c>
      <c r="I434" s="122" t="str">
        <f t="shared" si="194"/>
        <v/>
      </c>
      <c r="J434" s="122" t="str">
        <f t="shared" si="195"/>
        <v/>
      </c>
      <c r="K434" s="8" t="str">
        <f t="shared" si="196"/>
        <v/>
      </c>
      <c r="L434" s="8" t="str">
        <f>IF(G434&lt;=BW1189,"AW"," ")</f>
        <v xml:space="preserve"> </v>
      </c>
      <c r="M434" s="85"/>
      <c r="N434" s="161" t="str">
        <f t="shared" si="192"/>
        <v>W</v>
      </c>
      <c r="O434" s="161" t="str">
        <f t="shared" si="192"/>
        <v>WW</v>
      </c>
      <c r="P434" s="161">
        <f>IF(N434=F426,12)+IF(N434=F427,11)+IF(N434=F428,10)+IF(N434=F429,9)+IF(N434=F430,8)+IF(N434=F431,7)+IF(N434=F432,6)+IF(N434=F433,5)+IF(N434=F434,4)+IF(N434=F435,3)+IF(N434=F436,2)+IF(N434=F437,1)</f>
        <v>0</v>
      </c>
      <c r="Q434" s="161">
        <f>IF(O434=F426,12)+IF(O434=F427,11)+IF(O434=F428,10)+IF(O434=F429,9)+IF(O434=F430,8)+IF(O434=F431,7)+IF(O434=F432,6)+IF(O434=F433,5)+IF(O434=F434,4)+IF(O434=F435,3)+IF(O434=F436,2)+IF(O434=F437,1)</f>
        <v>11</v>
      </c>
      <c r="R434" s="2"/>
      <c r="S434" s="136"/>
      <c r="T434" s="136"/>
      <c r="U434" s="136"/>
      <c r="V434" s="136"/>
      <c r="W434" s="136"/>
      <c r="X434" s="136"/>
      <c r="Y434" s="136"/>
      <c r="Z434" s="136"/>
      <c r="AA434" s="136">
        <f>P434+Q434</f>
        <v>11</v>
      </c>
      <c r="AB434" s="136"/>
      <c r="AC434" s="136"/>
      <c r="AD434" s="136"/>
      <c r="AE434" s="2"/>
      <c r="AF434" s="163"/>
    </row>
    <row r="435" spans="1:32" ht="20.100000000000001" customHeight="1" x14ac:dyDescent="0.25">
      <c r="A435" s="117" t="s">
        <v>90</v>
      </c>
      <c r="B435" s="129" t="s">
        <v>142</v>
      </c>
      <c r="C435" s="129">
        <v>1500</v>
      </c>
      <c r="D435" s="129" t="s">
        <v>1</v>
      </c>
      <c r="E435" s="8">
        <v>10</v>
      </c>
      <c r="F435" s="144"/>
      <c r="G435" s="146" t="s">
        <v>36</v>
      </c>
      <c r="H435" s="122" t="str">
        <f t="shared" si="193"/>
        <v xml:space="preserve"> </v>
      </c>
      <c r="I435" s="122" t="str">
        <f t="shared" si="194"/>
        <v/>
      </c>
      <c r="J435" s="122" t="str">
        <f t="shared" si="195"/>
        <v/>
      </c>
      <c r="K435" s="8" t="str">
        <f t="shared" si="196"/>
        <v/>
      </c>
      <c r="L435" s="8" t="str">
        <f>IF(G435&lt;=BW1190,"AW"," ")</f>
        <v xml:space="preserve"> </v>
      </c>
      <c r="M435" s="85"/>
      <c r="N435" s="366" t="str">
        <f t="shared" si="192"/>
        <v>j</v>
      </c>
      <c r="O435" s="366" t="str">
        <f t="shared" si="192"/>
        <v>jj</v>
      </c>
      <c r="P435" s="366">
        <f>IF(N435=F426,12)+IF(N435=F427,11)+IF(N435=F428,10)+IF(N435=F429,9)+IF(N435=F430,8)+IF(N435=F431,7)+IF(N435=F432,6)+IF(N435=F433,5)+IF(N435=F434,4)+IF(N435=F435,3)+IF(N435=F436,2)+IF(N435=F437,1)</f>
        <v>0</v>
      </c>
      <c r="Q435" s="366">
        <f>IF(O435=F426,12)+IF(O435=F427,11)+IF(O435=F428,10)+IF(O435=F429,9)+IF(O435=F430,8)+IF(O435=F431,7)+IF(O435=F432,6)+IF(O435=F433,5)+IF(O435=F434,4)+IF(O435=F435,3)+IF(O435=F436,2)+IF(O435=F437,1)</f>
        <v>0</v>
      </c>
      <c r="R435" s="2"/>
      <c r="S435" s="136"/>
      <c r="T435" s="136"/>
      <c r="U435" s="136"/>
      <c r="V435" s="136"/>
      <c r="W435" s="136"/>
      <c r="X435" s="136"/>
      <c r="Y435" s="136"/>
      <c r="Z435" s="136"/>
      <c r="AA435" s="136"/>
      <c r="AB435" s="136">
        <f>P435+Q435</f>
        <v>0</v>
      </c>
      <c r="AC435" s="136"/>
      <c r="AD435" s="136"/>
      <c r="AE435" s="2"/>
      <c r="AF435" s="163"/>
    </row>
    <row r="436" spans="1:32" ht="20.100000000000001" customHeight="1" x14ac:dyDescent="0.25">
      <c r="A436" s="117" t="s">
        <v>90</v>
      </c>
      <c r="B436" s="129" t="s">
        <v>142</v>
      </c>
      <c r="C436" s="129">
        <v>1500</v>
      </c>
      <c r="D436" s="129" t="s">
        <v>1</v>
      </c>
      <c r="E436" s="8">
        <v>11</v>
      </c>
      <c r="F436" s="144"/>
      <c r="G436" s="146" t="s">
        <v>36</v>
      </c>
      <c r="H436" s="122" t="str">
        <f t="shared" si="193"/>
        <v xml:space="preserve"> </v>
      </c>
      <c r="I436" s="122" t="str">
        <f t="shared" si="194"/>
        <v/>
      </c>
      <c r="J436" s="122" t="str">
        <f t="shared" si="195"/>
        <v/>
      </c>
      <c r="K436" s="8" t="str">
        <f t="shared" si="196"/>
        <v/>
      </c>
      <c r="L436" s="8" t="str">
        <f>IF(G436&lt;=BW1191,"AW"," ")</f>
        <v xml:space="preserve"> </v>
      </c>
      <c r="M436" s="85"/>
      <c r="N436" s="366" t="str">
        <f t="shared" si="192"/>
        <v>p</v>
      </c>
      <c r="O436" s="366" t="str">
        <f t="shared" si="192"/>
        <v>pp</v>
      </c>
      <c r="P436" s="366">
        <f>IF(N436=F426,12)+IF(N436=F427,11)+IF(N436=F428,10)+IF(N436=F429,9)+IF(N436=F430,8)+IF(N436=F431,7)+IF(N436=F432,6)+IF(N436=F433,5)+IF(N436=F434,4)+IF(N436=F435,3)+IF(N436=F436,2)+IF(N436=F437,1)</f>
        <v>0</v>
      </c>
      <c r="Q436" s="366">
        <f>IF(O436=F426,12)+IF(O436=F427,11)+IF(O436=F428,10)+IF(O436=F429,9)+IF(O436=F430,8)+IF(O436=F431,7)+IF(O436=F432,6)+IF(O436=F433,5)+IF(O436=F434,4)+IF(O436=F435,3)+IF(O436=F436,2)+IF(O436=F437,1)</f>
        <v>0</v>
      </c>
      <c r="R436" s="2"/>
      <c r="S436" s="136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136">
        <f>P436+Q436</f>
        <v>0</v>
      </c>
      <c r="AD436" s="136"/>
      <c r="AE436" s="2"/>
      <c r="AF436" s="7"/>
    </row>
    <row r="437" spans="1:32" ht="20.100000000000001" customHeight="1" x14ac:dyDescent="0.25">
      <c r="A437" s="117" t="s">
        <v>90</v>
      </c>
      <c r="B437" s="129" t="s">
        <v>142</v>
      </c>
      <c r="C437" s="129">
        <v>1500</v>
      </c>
      <c r="D437" s="129" t="s">
        <v>1</v>
      </c>
      <c r="E437" s="8">
        <v>12</v>
      </c>
      <c r="F437" s="144"/>
      <c r="G437" s="146" t="s">
        <v>36</v>
      </c>
      <c r="H437" s="122" t="str">
        <f t="shared" si="193"/>
        <v xml:space="preserve"> </v>
      </c>
      <c r="I437" s="122" t="str">
        <f t="shared" si="194"/>
        <v/>
      </c>
      <c r="J437" s="122" t="str">
        <f t="shared" si="195"/>
        <v/>
      </c>
      <c r="K437" s="8" t="str">
        <f t="shared" si="196"/>
        <v/>
      </c>
      <c r="L437" s="8" t="str">
        <f>IF(G437&lt;=BW1192,"AW"," ")</f>
        <v xml:space="preserve"> </v>
      </c>
      <c r="M437" s="85"/>
      <c r="N437" s="366" t="str">
        <f t="shared" ref="N437:O456" si="197">N423</f>
        <v>z</v>
      </c>
      <c r="O437" s="366" t="str">
        <f t="shared" si="197"/>
        <v>zz</v>
      </c>
      <c r="P437" s="366">
        <f>IF(N437=F426,12)+IF(N437=F427,11)+IF(N437=F428,10)+IF(N437=F429,9)+IF(N437=F430,8)+IF(N437=F431,7)+IF(N437=F432,6)+IF(N437=F433,5)+IF(N437=F434,4)+IF(N437=F435,3)+IF(N437=F436,2)+IF(N437=F437,1)</f>
        <v>0</v>
      </c>
      <c r="Q437" s="366">
        <f>IF(O437=F426,12)+IF(O437=F427,11)+IF(O437=F428,10)+IF(O437=F429,9)+IF(O437=F430,8)+IF(O437=F431,7)+IF(O437=F432,6)+IF(O437=F433,5)+IF(O437=F434,4)+IF(O437=F435,3)+IF(O437=F436,2)+IF(O437=F437,1)</f>
        <v>0</v>
      </c>
      <c r="R437" s="2"/>
      <c r="S437" s="136"/>
      <c r="T437" s="136"/>
      <c r="U437" s="136"/>
      <c r="V437" s="136"/>
      <c r="W437" s="136"/>
      <c r="X437" s="136"/>
      <c r="Y437" s="136"/>
      <c r="Z437" s="136"/>
      <c r="AA437" s="136"/>
      <c r="AB437" s="136"/>
      <c r="AC437" s="136"/>
      <c r="AD437" s="136">
        <f>P437+Q437</f>
        <v>0</v>
      </c>
      <c r="AE437" s="2"/>
      <c r="AF437" s="7"/>
    </row>
    <row r="438" spans="1:32" ht="20.100000000000001" customHeight="1" x14ac:dyDescent="0.25">
      <c r="A438" s="117" t="s">
        <v>90</v>
      </c>
      <c r="B438" s="129" t="s">
        <v>142</v>
      </c>
      <c r="C438" s="129"/>
      <c r="D438" s="129"/>
      <c r="E438" s="473" t="s">
        <v>36</v>
      </c>
      <c r="F438" s="473"/>
      <c r="G438" s="473"/>
      <c r="H438" s="473"/>
      <c r="I438" s="473"/>
      <c r="J438" s="473"/>
      <c r="K438" s="473"/>
      <c r="L438" s="473"/>
      <c r="M438" s="85"/>
      <c r="N438" s="40" t="str">
        <f t="shared" si="197"/>
        <v>,</v>
      </c>
      <c r="O438" s="40" t="str">
        <f t="shared" si="197"/>
        <v>,</v>
      </c>
      <c r="P438" s="40"/>
      <c r="Q438" s="40"/>
      <c r="R438" s="2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2"/>
      <c r="AF438" s="7"/>
    </row>
    <row r="439" spans="1:32" ht="20.100000000000001" customHeight="1" x14ac:dyDescent="0.25">
      <c r="A439" s="117" t="s">
        <v>90</v>
      </c>
      <c r="B439" s="129" t="s">
        <v>142</v>
      </c>
      <c r="C439" s="129" t="s">
        <v>271</v>
      </c>
      <c r="D439" s="443" t="s">
        <v>0</v>
      </c>
      <c r="E439" s="474" t="s">
        <v>262</v>
      </c>
      <c r="F439" s="474"/>
      <c r="G439" s="474"/>
      <c r="H439" s="474"/>
      <c r="I439" s="442" t="s">
        <v>92</v>
      </c>
      <c r="J439" s="442"/>
      <c r="K439" s="475">
        <f>'MATCH DETAILS'!K20</f>
        <v>11.2</v>
      </c>
      <c r="L439" s="475"/>
      <c r="M439" s="127"/>
      <c r="N439" s="40" t="str">
        <f t="shared" si="197"/>
        <v>,</v>
      </c>
      <c r="O439" s="40" t="str">
        <f t="shared" si="197"/>
        <v>,</v>
      </c>
      <c r="P439" s="40"/>
      <c r="Q439" s="40"/>
      <c r="R439" s="2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2"/>
      <c r="AF439" s="7"/>
    </row>
    <row r="440" spans="1:32" ht="20.100000000000001" customHeight="1" x14ac:dyDescent="0.25">
      <c r="A440" s="117" t="s">
        <v>90</v>
      </c>
      <c r="B440" s="129" t="s">
        <v>142</v>
      </c>
      <c r="C440" s="129" t="s">
        <v>271</v>
      </c>
      <c r="D440" s="443" t="s">
        <v>0</v>
      </c>
      <c r="E440" s="437">
        <v>1</v>
      </c>
      <c r="F440" s="438" t="s">
        <v>143</v>
      </c>
      <c r="G440" s="439">
        <v>12.2</v>
      </c>
      <c r="H440" s="440" t="str">
        <f t="shared" ref="H440:H451" si="198">IF(F440=0," ",VLOOKUP(F440,$AS$1166:$AU$1189,3,FALSE))</f>
        <v>Sammy Ball</v>
      </c>
      <c r="I440" s="440" t="str">
        <f t="shared" ref="I440:I451" si="199">IF(F440=0,"",VLOOKUP(F440,$BE$1166:$BG$1189,3,FALSE))</f>
        <v>Reading A.C.</v>
      </c>
      <c r="J440" s="440" t="str">
        <f t="shared" ref="J440:J451" si="200">IF(F440=0,"",VLOOKUP(F440,$BB$1114:$BE$1137,4,FALSE))</f>
        <v>RAC</v>
      </c>
      <c r="K440" s="437" t="str">
        <f t="shared" ref="K440:K451" si="201">IF(G440="","",IF($DC$1174="F"," ",IF($DC$1174="T",IF(G440&lt;=$CS$1174,"G1",IF(G440&lt;=$CV$1174,"G2",IF(G440&lt;=$CY$1174,"G3",IF(G440&lt;=$DB$1174,"G4","")))))))</f>
        <v>G2</v>
      </c>
      <c r="L440" s="437" t="str">
        <f t="shared" ref="L440:L447" si="202">IF(G440&lt;=BY1167,"AW"," ")</f>
        <v>AW</v>
      </c>
      <c r="M440" s="128"/>
      <c r="N440" s="40" t="str">
        <f t="shared" si="197"/>
        <v>A</v>
      </c>
      <c r="O440" s="40" t="str">
        <f t="shared" si="197"/>
        <v>AA</v>
      </c>
      <c r="P440" s="161">
        <f>IF(N440=F440,12)+IF(N440=F441,11)+IF(N440=F442,10)+IF(N440=F443,9)+IF(N440=F444,8)+IF(N440=F445,7)+IF(N440=F446,6)+IF(N440=F447,5)+IF(N440=F448,4)+IF(N440=F449,3)+IF(N440=F450,2)+IF(N440=F451,1)</f>
        <v>0</v>
      </c>
      <c r="Q440" s="161">
        <f>IF(O440=F440,12)+IF(O440=F441,11)+IF(O440=F442,10)+IF(O440=F443,9)+IF(O440=F444,8)+IF(O440=F445,7)+IF(O440=F446,6)+IF(O440=F447,5)+IF(O440=F448,4)+IF(O440=F449,3)+IF(O440=F450,2)+IF(O440=F451,1)</f>
        <v>0</v>
      </c>
      <c r="R440" s="2"/>
      <c r="S440" s="136">
        <f>P440+Q440</f>
        <v>0</v>
      </c>
      <c r="T440" s="136"/>
      <c r="U440" s="136"/>
      <c r="V440" s="136"/>
      <c r="W440" s="136"/>
      <c r="X440" s="136"/>
      <c r="Y440" s="136"/>
      <c r="Z440" s="136"/>
      <c r="AA440" s="136"/>
      <c r="AB440" s="136"/>
      <c r="AC440" s="136"/>
      <c r="AD440" s="136"/>
      <c r="AE440" s="2"/>
      <c r="AF440" s="7"/>
    </row>
    <row r="441" spans="1:32" ht="20.100000000000001" customHeight="1" x14ac:dyDescent="0.25">
      <c r="A441" s="117" t="s">
        <v>90</v>
      </c>
      <c r="B441" s="129" t="s">
        <v>142</v>
      </c>
      <c r="C441" s="129" t="s">
        <v>271</v>
      </c>
      <c r="D441" s="443" t="s">
        <v>0</v>
      </c>
      <c r="E441" s="437">
        <v>2</v>
      </c>
      <c r="F441" s="438" t="s">
        <v>110</v>
      </c>
      <c r="G441" s="439">
        <v>12.5</v>
      </c>
      <c r="H441" s="440" t="str">
        <f t="shared" si="198"/>
        <v>Rory Whelan</v>
      </c>
      <c r="I441" s="440" t="str">
        <f t="shared" si="199"/>
        <v>Camberley and District A.C.</v>
      </c>
      <c r="J441" s="440" t="str">
        <f t="shared" si="200"/>
        <v>CDAC</v>
      </c>
      <c r="K441" s="437" t="str">
        <f t="shared" si="201"/>
        <v>G3</v>
      </c>
      <c r="L441" s="437" t="str">
        <f t="shared" si="202"/>
        <v>AW</v>
      </c>
      <c r="M441" s="128"/>
      <c r="N441" s="40" t="str">
        <f t="shared" si="197"/>
        <v>S</v>
      </c>
      <c r="O441" s="40" t="str">
        <f t="shared" si="197"/>
        <v>SS</v>
      </c>
      <c r="P441" s="161">
        <f>IF(N441=F440,12)+IF(N441=F441,11)+IF(N441=F442,10)+IF(N441=F443,9)+IF(N441=F444,8)+IF(N441=F445,7)+IF(N441=F446,6)+IF(N441=F447,5)+IF(N441=F448,4)+IF(N441=F449,3)+IF(N441=F450,2)+IF(N441=F451,1)</f>
        <v>0</v>
      </c>
      <c r="Q441" s="161">
        <f>IF(O441=F440,12)+IF(O441=F441,11)+IF(O441=F442,10)+IF(O441=F443,9)+IF(O441=F444,8)+IF(O441=F445,7)+IF(O441=F446,6)+IF(O441=F447,5)+IF(O441=F448,4)+IF(O441=F449,3)+IF(O441=F450,2)+IF(O441=F451,1)</f>
        <v>0</v>
      </c>
      <c r="R441" s="2"/>
      <c r="S441" s="136"/>
      <c r="T441" s="136">
        <f>P441+Q441</f>
        <v>0</v>
      </c>
      <c r="U441" s="136"/>
      <c r="V441" s="136"/>
      <c r="W441" s="136"/>
      <c r="X441" s="136"/>
      <c r="Y441" s="136"/>
      <c r="Z441" s="136"/>
      <c r="AA441" s="136"/>
      <c r="AB441" s="136"/>
      <c r="AC441" s="136"/>
      <c r="AD441" s="136"/>
      <c r="AE441" s="2"/>
      <c r="AF441" s="7"/>
    </row>
    <row r="442" spans="1:32" ht="20.100000000000001" customHeight="1" x14ac:dyDescent="0.25">
      <c r="A442" s="117" t="s">
        <v>90</v>
      </c>
      <c r="B442" s="129" t="s">
        <v>142</v>
      </c>
      <c r="C442" s="129" t="s">
        <v>271</v>
      </c>
      <c r="D442" s="443" t="s">
        <v>0</v>
      </c>
      <c r="E442" s="437">
        <v>3</v>
      </c>
      <c r="F442" s="438" t="s">
        <v>1</v>
      </c>
      <c r="G442" s="439">
        <v>13.2</v>
      </c>
      <c r="H442" s="440" t="str">
        <f t="shared" si="198"/>
        <v>Sam Green</v>
      </c>
      <c r="I442" s="440" t="str">
        <f t="shared" si="199"/>
        <v>Bracknell A.C.</v>
      </c>
      <c r="J442" s="440" t="str">
        <f t="shared" si="200"/>
        <v>BAC</v>
      </c>
      <c r="K442" s="437" t="str">
        <f t="shared" si="201"/>
        <v>G4</v>
      </c>
      <c r="L442" s="437" t="str">
        <f t="shared" si="202"/>
        <v>AW</v>
      </c>
      <c r="M442" s="128"/>
      <c r="N442" s="40" t="str">
        <f t="shared" si="197"/>
        <v>B</v>
      </c>
      <c r="O442" s="40" t="str">
        <f t="shared" si="197"/>
        <v>BB</v>
      </c>
      <c r="P442" s="161">
        <f>IF(N442=F440,12)+IF(N442=F441,11)+IF(N442=F442,10)+IF(N442=F443,9)+IF(N442=F444,8)+IF(N442=F445,7)+IF(N442=F446,6)+IF(N442=F447,5)+IF(N442=F448,4)+IF(N442=F449,3)+IF(N442=F450,2)+IF(N442=F451,1)</f>
        <v>10</v>
      </c>
      <c r="Q442" s="161">
        <f>IF(O442=F440,12)+IF(O442=F441,11)+IF(O442=F442,10)+IF(O442=F443,9)+IF(O442=F444,8)+IF(O442=F445,7)+IF(O442=F446,6)+IF(O442=F447,5)+IF(O442=F448,4)+IF(O442=F449,3)+IF(O442=F450,2)+IF(O442=F451,1)</f>
        <v>0</v>
      </c>
      <c r="R442" s="2"/>
      <c r="S442" s="136"/>
      <c r="T442" s="136"/>
      <c r="U442" s="136">
        <f>P442+Q442</f>
        <v>10</v>
      </c>
      <c r="V442" s="136"/>
      <c r="W442" s="136"/>
      <c r="X442" s="136"/>
      <c r="Y442" s="136"/>
      <c r="Z442" s="136"/>
      <c r="AA442" s="136"/>
      <c r="AB442" s="136"/>
      <c r="AC442" s="136"/>
      <c r="AD442" s="136"/>
      <c r="AE442" s="2"/>
      <c r="AF442" s="7"/>
    </row>
    <row r="443" spans="1:32" ht="20.100000000000001" customHeight="1" x14ac:dyDescent="0.25">
      <c r="A443" s="117" t="s">
        <v>90</v>
      </c>
      <c r="B443" s="129" t="s">
        <v>142</v>
      </c>
      <c r="C443" s="129" t="s">
        <v>271</v>
      </c>
      <c r="D443" s="443" t="s">
        <v>0</v>
      </c>
      <c r="E443" s="437">
        <v>4</v>
      </c>
      <c r="F443" s="438" t="s">
        <v>55</v>
      </c>
      <c r="G443" s="439">
        <v>13.3</v>
      </c>
      <c r="H443" s="440" t="str">
        <f t="shared" si="198"/>
        <v>Lawrence Pritchard</v>
      </c>
      <c r="I443" s="440" t="str">
        <f t="shared" si="199"/>
        <v>Guildford and Godalming A.C.</v>
      </c>
      <c r="J443" s="440" t="str">
        <f t="shared" si="200"/>
        <v>GGAC</v>
      </c>
      <c r="K443" s="437" t="str">
        <f t="shared" si="201"/>
        <v>G4</v>
      </c>
      <c r="L443" s="437" t="str">
        <f t="shared" si="202"/>
        <v>AW</v>
      </c>
      <c r="M443" s="128"/>
      <c r="N443" s="40" t="str">
        <f t="shared" si="197"/>
        <v>C</v>
      </c>
      <c r="O443" s="40" t="str">
        <f t="shared" si="197"/>
        <v>CC</v>
      </c>
      <c r="P443" s="161">
        <f>IF(N443=F440,12)+IF(N443=F441,11)+IF(N443=F442,10)+IF(N443=F443,9)+IF(N443=F444,8)+IF(N443=F445,7)+IF(N443=F446,6)+IF(N443=F447,5)+IF(N443=F448,4)+IF(N443=F449,3)+IF(N443=F450,2)+IF(N443=F451,1)</f>
        <v>11</v>
      </c>
      <c r="Q443" s="161">
        <f>IF(O443=F440,12)+IF(O443=F441,11)+IF(O443=F442,10)+IF(O443=F443,9)+IF(O443=F444,8)+IF(O443=F445,7)+IF(O443=F446,6)+IF(O443=F447,5)+IF(O443=F448,4)+IF(O443=F449,3)+IF(O443=F450,2)+IF(O443=F451,1)</f>
        <v>0</v>
      </c>
      <c r="R443" s="2"/>
      <c r="S443" s="136"/>
      <c r="T443" s="136"/>
      <c r="U443" s="136"/>
      <c r="V443" s="136">
        <f>P443+Q443</f>
        <v>11</v>
      </c>
      <c r="W443" s="136"/>
      <c r="X443" s="136"/>
      <c r="Y443" s="136"/>
      <c r="Z443" s="136"/>
      <c r="AA443" s="136"/>
      <c r="AB443" s="136"/>
      <c r="AC443" s="136"/>
      <c r="AD443" s="136"/>
      <c r="AE443" s="2"/>
      <c r="AF443" s="7"/>
    </row>
    <row r="444" spans="1:32" ht="20.100000000000001" customHeight="1" x14ac:dyDescent="0.25">
      <c r="A444" s="117" t="s">
        <v>90</v>
      </c>
      <c r="B444" s="129" t="s">
        <v>142</v>
      </c>
      <c r="C444" s="129" t="s">
        <v>271</v>
      </c>
      <c r="D444" s="443" t="s">
        <v>0</v>
      </c>
      <c r="E444" s="437">
        <v>5</v>
      </c>
      <c r="F444" s="438" t="s">
        <v>111</v>
      </c>
      <c r="G444" s="439">
        <v>14</v>
      </c>
      <c r="H444" s="440" t="str">
        <f t="shared" si="198"/>
        <v>Akira Meade</v>
      </c>
      <c r="I444" s="440" t="str">
        <f t="shared" si="199"/>
        <v>Hillingdon A.C.</v>
      </c>
      <c r="J444" s="440" t="str">
        <f t="shared" si="200"/>
        <v>HJAC</v>
      </c>
      <c r="K444" s="437" t="str">
        <f t="shared" si="201"/>
        <v/>
      </c>
      <c r="L444" s="437" t="str">
        <f t="shared" si="202"/>
        <v>AW</v>
      </c>
      <c r="M444" s="128"/>
      <c r="N444" s="40" t="str">
        <f t="shared" si="197"/>
        <v>G</v>
      </c>
      <c r="O444" s="40" t="str">
        <f t="shared" si="197"/>
        <v>GG</v>
      </c>
      <c r="P444" s="161">
        <f>IF(N444=F440,12)+IF(N444=F441,11)+IF(N444=F442,10)+IF(N444=F443,9)+IF(N444=F444,8)+IF(N444=F445,7)+IF(N444=F446,6)+IF(N444=F447,5)+IF(N444=F448,4)+IF(N444=F449,3)+IF(N444=F450,2)+IF(N444=F451,1)</f>
        <v>9</v>
      </c>
      <c r="Q444" s="161">
        <f>IF(O444=F440,12)+IF(O444=F441,11)+IF(O444=F442,10)+IF(O444=F443,9)+IF(O444=F444,8)+IF(O444=F445,7)+IF(O444=F446,6)+IF(O444=F447,5)+IF(O444=F448,4)+IF(O444=F449,3)+IF(O444=F450,2)+IF(O444=F451,1)</f>
        <v>0</v>
      </c>
      <c r="R444" s="2"/>
      <c r="S444" s="136"/>
      <c r="T444" s="136"/>
      <c r="U444" s="136"/>
      <c r="V444" s="136"/>
      <c r="W444" s="136">
        <f>P444+Q444</f>
        <v>9</v>
      </c>
      <c r="X444" s="136"/>
      <c r="Y444" s="136"/>
      <c r="Z444" s="136"/>
      <c r="AA444" s="136"/>
      <c r="AB444" s="136"/>
      <c r="AC444" s="136"/>
      <c r="AD444" s="136"/>
      <c r="AE444" s="2"/>
      <c r="AF444" s="7"/>
    </row>
    <row r="445" spans="1:32" ht="20.100000000000001" customHeight="1" x14ac:dyDescent="0.25">
      <c r="A445" s="117" t="s">
        <v>90</v>
      </c>
      <c r="B445" s="129" t="s">
        <v>142</v>
      </c>
      <c r="C445" s="129" t="s">
        <v>271</v>
      </c>
      <c r="D445" s="443" t="s">
        <v>0</v>
      </c>
      <c r="E445" s="437">
        <v>6</v>
      </c>
      <c r="F445" s="438" t="s">
        <v>84</v>
      </c>
      <c r="G445" s="439">
        <v>16</v>
      </c>
      <c r="H445" s="440" t="str">
        <f t="shared" si="198"/>
        <v>Oscar Mabon</v>
      </c>
      <c r="I445" s="440" t="str">
        <f t="shared" si="199"/>
        <v>Windsor, Slough, Eton and Hounslow A.C.</v>
      </c>
      <c r="J445" s="440" t="str">
        <f t="shared" si="200"/>
        <v>WSEH</v>
      </c>
      <c r="K445" s="437" t="str">
        <f t="shared" si="201"/>
        <v/>
      </c>
      <c r="L445" s="437" t="str">
        <f t="shared" si="202"/>
        <v xml:space="preserve"> </v>
      </c>
      <c r="M445" s="128"/>
      <c r="N445" s="40" t="str">
        <f t="shared" si="197"/>
        <v>H</v>
      </c>
      <c r="O445" s="40" t="str">
        <f t="shared" si="197"/>
        <v>HH</v>
      </c>
      <c r="P445" s="161">
        <f>IF(N445=F440,12)+IF(N445=F441,11)+IF(N445=F442,10)+IF(N445=F443,9)+IF(N445=F444,8)+IF(N445=F445,7)+IF(N445=F446,6)+IF(N445=F447,5)+IF(N445=F448,4)+IF(N445=F449,3)+IF(N445=F450,2)+IF(N445=F451,1)</f>
        <v>8</v>
      </c>
      <c r="Q445" s="161">
        <f>IF(O445=F440,12)+IF(O445=F441,11)+IF(O445=F442,10)+IF(O445=F443,9)+IF(O445=F444,8)+IF(O445=F445,7)+IF(O445=F446,6)+IF(O445=F447,5)+IF(O445=F448,4)+IF(O445=F449,3)+IF(O445=F450,2)+IF(O445=F451,1)</f>
        <v>0</v>
      </c>
      <c r="R445" s="2"/>
      <c r="S445" s="136"/>
      <c r="T445" s="136"/>
      <c r="U445" s="136"/>
      <c r="V445" s="136"/>
      <c r="W445" s="136"/>
      <c r="X445" s="136">
        <f>P445+Q445</f>
        <v>8</v>
      </c>
      <c r="Y445" s="136"/>
      <c r="Z445" s="136"/>
      <c r="AA445" s="136"/>
      <c r="AB445" s="136"/>
      <c r="AC445" s="136"/>
      <c r="AD445" s="136"/>
      <c r="AE445" s="2"/>
      <c r="AF445" s="7"/>
    </row>
    <row r="446" spans="1:32" ht="20.100000000000001" customHeight="1" x14ac:dyDescent="0.25">
      <c r="A446" s="117" t="s">
        <v>90</v>
      </c>
      <c r="B446" s="129" t="s">
        <v>142</v>
      </c>
      <c r="C446" s="129" t="s">
        <v>271</v>
      </c>
      <c r="D446" s="443" t="s">
        <v>0</v>
      </c>
      <c r="E446" s="437">
        <v>7</v>
      </c>
      <c r="F446" s="438"/>
      <c r="G446" s="441" t="s">
        <v>36</v>
      </c>
      <c r="H446" s="440" t="str">
        <f t="shared" si="198"/>
        <v xml:space="preserve"> </v>
      </c>
      <c r="I446" s="440" t="str">
        <f t="shared" si="199"/>
        <v/>
      </c>
      <c r="J446" s="440" t="str">
        <f t="shared" si="200"/>
        <v/>
      </c>
      <c r="K446" s="437" t="str">
        <f t="shared" si="201"/>
        <v/>
      </c>
      <c r="L446" s="437" t="str">
        <f t="shared" si="202"/>
        <v xml:space="preserve"> </v>
      </c>
      <c r="M446" s="128"/>
      <c r="N446" s="40" t="str">
        <f t="shared" si="197"/>
        <v>M</v>
      </c>
      <c r="O446" s="40" t="str">
        <f t="shared" si="197"/>
        <v>MM</v>
      </c>
      <c r="P446" s="161">
        <f>IF(N446=F440,12)+IF(N446=F441,11)+IF(N446=F442,10)+IF(N446=F443,9)+IF(N446=F444,8)+IF(N446=F445,7)+IF(N446=F446,6)+IF(N446=F447,5)+IF(N446=F448,4)+IF(N446=F449,3)+IF(N446=F450,2)+IF(N446=F451,1)</f>
        <v>0</v>
      </c>
      <c r="Q446" s="161">
        <f>IF(O446=F440,12)+IF(O446=F441,11)+IF(O446=F442,10)+IF(O446=F443,9)+IF(O446=F444,8)+IF(O446=F445,7)+IF(O446=F446,6)+IF(O446=F447,5)+IF(O446=F448,4)+IF(O446=F449,3)+IF(O446=F450,2)+IF(O446=F451,1)</f>
        <v>0</v>
      </c>
      <c r="R446" s="2"/>
      <c r="S446" s="136"/>
      <c r="T446" s="136"/>
      <c r="U446" s="136"/>
      <c r="V446" s="136"/>
      <c r="W446" s="136"/>
      <c r="X446" s="136"/>
      <c r="Y446" s="136">
        <f>P446+Q446</f>
        <v>0</v>
      </c>
      <c r="Z446" s="136"/>
      <c r="AA446" s="136"/>
      <c r="AB446" s="136"/>
      <c r="AC446" s="136"/>
      <c r="AD446" s="136"/>
      <c r="AE446" s="2"/>
      <c r="AF446" s="7"/>
    </row>
    <row r="447" spans="1:32" ht="20.100000000000001" customHeight="1" x14ac:dyDescent="0.25">
      <c r="A447" s="117" t="s">
        <v>90</v>
      </c>
      <c r="B447" s="129" t="s">
        <v>142</v>
      </c>
      <c r="C447" s="129" t="s">
        <v>271</v>
      </c>
      <c r="D447" s="443" t="s">
        <v>0</v>
      </c>
      <c r="E447" s="437">
        <v>8</v>
      </c>
      <c r="F447" s="438"/>
      <c r="G447" s="441" t="s">
        <v>36</v>
      </c>
      <c r="H447" s="440" t="str">
        <f t="shared" si="198"/>
        <v xml:space="preserve"> </v>
      </c>
      <c r="I447" s="440" t="str">
        <f t="shared" si="199"/>
        <v/>
      </c>
      <c r="J447" s="440" t="str">
        <f t="shared" si="200"/>
        <v/>
      </c>
      <c r="K447" s="437" t="str">
        <f t="shared" si="201"/>
        <v/>
      </c>
      <c r="L447" s="437" t="str">
        <f t="shared" si="202"/>
        <v xml:space="preserve"> </v>
      </c>
      <c r="M447" s="128"/>
      <c r="N447" s="40" t="str">
        <f t="shared" si="197"/>
        <v>R</v>
      </c>
      <c r="O447" s="40" t="str">
        <f t="shared" si="197"/>
        <v>RR</v>
      </c>
      <c r="P447" s="161">
        <f>IF(N447=F440,12)+IF(N447=F441,11)+IF(N447=F442,10)+IF(N447=F443,9)+IF(N447=F444,8)+IF(N447=F445,7)+IF(N447=F446,6)+IF(N447=F447,5)+IF(N447=F448,4)+IF(N447=F449,3)+IF(N447=F450,2)+IF(N447=F451,1)</f>
        <v>12</v>
      </c>
      <c r="Q447" s="161">
        <f>IF(O447=F440,12)+IF(O447=F441,11)+IF(O447=F442,10)+IF(O447=F443,9)+IF(O447=F444,8)+IF(O447=F445,7)+IF(O447=F446,6)+IF(O447=F447,5)+IF(O447=F448,4)+IF(O447=F449,3)+IF(O447=F450,2)+IF(O447=F451,1)</f>
        <v>0</v>
      </c>
      <c r="R447" s="2"/>
      <c r="S447" s="136"/>
      <c r="T447" s="136"/>
      <c r="U447" s="136"/>
      <c r="V447" s="136"/>
      <c r="W447" s="136"/>
      <c r="X447" s="136"/>
      <c r="Y447" s="136"/>
      <c r="Z447" s="136">
        <f>P447+Q447</f>
        <v>12</v>
      </c>
      <c r="AA447" s="136"/>
      <c r="AB447" s="136"/>
      <c r="AC447" s="136"/>
      <c r="AD447" s="136"/>
      <c r="AE447" s="2"/>
      <c r="AF447" s="7"/>
    </row>
    <row r="448" spans="1:32" ht="20.100000000000001" customHeight="1" x14ac:dyDescent="0.25">
      <c r="A448" s="117" t="s">
        <v>90</v>
      </c>
      <c r="B448" s="129" t="s">
        <v>142</v>
      </c>
      <c r="C448" s="129" t="s">
        <v>271</v>
      </c>
      <c r="D448" s="443" t="s">
        <v>0</v>
      </c>
      <c r="E448" s="437">
        <v>9</v>
      </c>
      <c r="F448" s="438"/>
      <c r="G448" s="441" t="s">
        <v>36</v>
      </c>
      <c r="H448" s="440" t="str">
        <f t="shared" si="198"/>
        <v xml:space="preserve"> </v>
      </c>
      <c r="I448" s="440" t="str">
        <f t="shared" si="199"/>
        <v/>
      </c>
      <c r="J448" s="440" t="str">
        <f t="shared" si="200"/>
        <v/>
      </c>
      <c r="K448" s="437" t="str">
        <f t="shared" si="201"/>
        <v/>
      </c>
      <c r="L448" s="437" t="str">
        <f>IF(G448&lt;=BY1173,"AW"," ")</f>
        <v xml:space="preserve"> </v>
      </c>
      <c r="M448" s="128"/>
      <c r="N448" s="161" t="str">
        <f t="shared" si="197"/>
        <v>W</v>
      </c>
      <c r="O448" s="161" t="str">
        <f t="shared" si="197"/>
        <v>WW</v>
      </c>
      <c r="P448" s="161">
        <f>IF(N448=F440,12)+IF(N448=F441,11)+IF(N448=F442,10)+IF(N448=F443,9)+IF(N448=F444,8)+IF(N448=F445,7)+IF(N448=F446,6)+IF(N448=F447,5)+IF(N448=F448,4)+IF(N448=F449,3)+IF(N448=F450,2)+IF(N448=F451,1)</f>
        <v>7</v>
      </c>
      <c r="Q448" s="161">
        <f>IF(O448=F440,12)+IF(O448=F441,11)+IF(O448=F442,10)+IF(O448=F443,9)+IF(O448=F444,8)+IF(O448=F445,7)+IF(O448=F446,6)+IF(O448=F447,5)+IF(O448=F448,4)+IF(O448=F449,3)+IF(O448=F450,2)+IF(O448=F451,1)</f>
        <v>0</v>
      </c>
      <c r="R448" s="2"/>
      <c r="S448" s="136"/>
      <c r="T448" s="136"/>
      <c r="U448" s="136"/>
      <c r="V448" s="136"/>
      <c r="W448" s="136"/>
      <c r="X448" s="136"/>
      <c r="Y448" s="136"/>
      <c r="Z448" s="136"/>
      <c r="AA448" s="136">
        <f>P448+Q448</f>
        <v>7</v>
      </c>
      <c r="AB448" s="136"/>
      <c r="AC448" s="136"/>
      <c r="AD448" s="136"/>
      <c r="AE448" s="2"/>
      <c r="AF448" s="163"/>
    </row>
    <row r="449" spans="1:32" ht="20.100000000000001" customHeight="1" x14ac:dyDescent="0.25">
      <c r="A449" s="117" t="s">
        <v>90</v>
      </c>
      <c r="B449" s="129" t="s">
        <v>142</v>
      </c>
      <c r="C449" s="129" t="s">
        <v>271</v>
      </c>
      <c r="D449" s="443" t="s">
        <v>0</v>
      </c>
      <c r="E449" s="437">
        <v>10</v>
      </c>
      <c r="F449" s="438"/>
      <c r="G449" s="441" t="s">
        <v>36</v>
      </c>
      <c r="H449" s="440" t="str">
        <f t="shared" si="198"/>
        <v xml:space="preserve"> </v>
      </c>
      <c r="I449" s="440" t="str">
        <f t="shared" si="199"/>
        <v/>
      </c>
      <c r="J449" s="440" t="str">
        <f t="shared" si="200"/>
        <v/>
      </c>
      <c r="K449" s="437" t="str">
        <f t="shared" si="201"/>
        <v/>
      </c>
      <c r="L449" s="437" t="str">
        <f>IF(G449&lt;=BY1174,"AW"," ")</f>
        <v xml:space="preserve"> </v>
      </c>
      <c r="M449" s="128"/>
      <c r="N449" s="366" t="str">
        <f t="shared" si="197"/>
        <v>j</v>
      </c>
      <c r="O449" s="366" t="str">
        <f t="shared" si="197"/>
        <v>jj</v>
      </c>
      <c r="P449" s="366">
        <f>IF(N449=F440,12)+IF(N449=F441,11)+IF(N449=F442,10)+IF(N449=F443,9)+IF(N449=F444,8)+IF(N449=F445,7)+IF(N449=F446,6)+IF(N449=F447,5)+IF(N449=F448,4)+IF(N449=F449,3)+IF(N449=F450,2)+IF(N449=F451,1)</f>
        <v>0</v>
      </c>
      <c r="Q449" s="366">
        <f>IF(O449=F440,12)+IF(O449=F441,11)+IF(O449=F442,10)+IF(O449=F443,9)+IF(O449=F444,8)+IF(O449=F445,7)+IF(O449=F446,6)+IF(O449=F447,5)+IF(O449=F448,4)+IF(O449=F449,3)+IF(O449=F450,2)+IF(O449=F451,1)</f>
        <v>0</v>
      </c>
      <c r="R449" s="2"/>
      <c r="S449" s="136"/>
      <c r="T449" s="136"/>
      <c r="U449" s="136"/>
      <c r="V449" s="136"/>
      <c r="W449" s="136"/>
      <c r="X449" s="136"/>
      <c r="Y449" s="136"/>
      <c r="Z449" s="136"/>
      <c r="AA449" s="136"/>
      <c r="AB449" s="136">
        <f>P449+Q449</f>
        <v>0</v>
      </c>
      <c r="AC449" s="136"/>
      <c r="AD449" s="136"/>
      <c r="AE449" s="2"/>
      <c r="AF449" s="163"/>
    </row>
    <row r="450" spans="1:32" ht="20.100000000000001" customHeight="1" x14ac:dyDescent="0.25">
      <c r="A450" s="117" t="s">
        <v>90</v>
      </c>
      <c r="B450" s="129" t="s">
        <v>142</v>
      </c>
      <c r="C450" s="129" t="s">
        <v>271</v>
      </c>
      <c r="D450" s="443" t="s">
        <v>0</v>
      </c>
      <c r="E450" s="437">
        <v>11</v>
      </c>
      <c r="F450" s="438"/>
      <c r="G450" s="441" t="s">
        <v>36</v>
      </c>
      <c r="H450" s="440" t="str">
        <f t="shared" si="198"/>
        <v xml:space="preserve"> </v>
      </c>
      <c r="I450" s="440" t="str">
        <f t="shared" si="199"/>
        <v/>
      </c>
      <c r="J450" s="440" t="str">
        <f t="shared" si="200"/>
        <v/>
      </c>
      <c r="K450" s="437" t="str">
        <f t="shared" si="201"/>
        <v/>
      </c>
      <c r="L450" s="437" t="str">
        <f>IF(G450&lt;=BY1175,"AW"," ")</f>
        <v xml:space="preserve"> </v>
      </c>
      <c r="M450" s="128"/>
      <c r="N450" s="366" t="str">
        <f t="shared" si="197"/>
        <v>p</v>
      </c>
      <c r="O450" s="366" t="str">
        <f t="shared" si="197"/>
        <v>pp</v>
      </c>
      <c r="P450" s="366">
        <f>IF(N450=F440,12)+IF(N450=F441,11)+IF(N450=F442,10)+IF(N450=F443,9)+IF(N450=F444,8)+IF(N450=F445,7)+IF(N450=F446,6)+IF(N450=F447,5)+IF(N450=F448,4)+IF(N450=F449,3)+IF(N450=F450,2)+IF(N450=F451,1)</f>
        <v>0</v>
      </c>
      <c r="Q450" s="366">
        <f>IF(O450=F440,12)+IF(O450=F441,11)+IF(O450=F442,10)+IF(O450=F443,9)+IF(O450=F444,8)+IF(O450=F445,7)+IF(O450=F446,6)+IF(O450=F447,5)+IF(O450=F448,4)+IF(O450=F449,3)+IF(O450=F450,2)+IF(O450=F451,1)</f>
        <v>0</v>
      </c>
      <c r="R450" s="2"/>
      <c r="S450" s="136"/>
      <c r="T450" s="136"/>
      <c r="U450" s="136"/>
      <c r="V450" s="136"/>
      <c r="W450" s="136"/>
      <c r="X450" s="136"/>
      <c r="Y450" s="136"/>
      <c r="Z450" s="136"/>
      <c r="AA450" s="136"/>
      <c r="AB450" s="136"/>
      <c r="AC450" s="136">
        <f>P450+Q450</f>
        <v>0</v>
      </c>
      <c r="AD450" s="136"/>
      <c r="AE450" s="2"/>
      <c r="AF450" s="7"/>
    </row>
    <row r="451" spans="1:32" ht="20.100000000000001" customHeight="1" x14ac:dyDescent="0.25">
      <c r="A451" s="117" t="s">
        <v>90</v>
      </c>
      <c r="B451" s="129" t="s">
        <v>142</v>
      </c>
      <c r="C451" s="129" t="s">
        <v>271</v>
      </c>
      <c r="D451" s="443" t="s">
        <v>0</v>
      </c>
      <c r="E451" s="437">
        <v>12</v>
      </c>
      <c r="F451" s="438"/>
      <c r="G451" s="441" t="s">
        <v>36</v>
      </c>
      <c r="H451" s="440" t="str">
        <f t="shared" si="198"/>
        <v xml:space="preserve"> </v>
      </c>
      <c r="I451" s="440" t="str">
        <f t="shared" si="199"/>
        <v/>
      </c>
      <c r="J451" s="440" t="str">
        <f t="shared" si="200"/>
        <v/>
      </c>
      <c r="K451" s="437" t="str">
        <f t="shared" si="201"/>
        <v/>
      </c>
      <c r="L451" s="437" t="str">
        <f>IF(G451&lt;=BY1176,"AW"," ")</f>
        <v xml:space="preserve"> </v>
      </c>
      <c r="M451" s="128"/>
      <c r="N451" s="366" t="str">
        <f t="shared" si="197"/>
        <v>z</v>
      </c>
      <c r="O451" s="366" t="str">
        <f t="shared" si="197"/>
        <v>zz</v>
      </c>
      <c r="P451" s="366">
        <f>IF(N451=F440,12)+IF(N451=F441,11)+IF(N451=F442,10)+IF(N451=F443,9)+IF(N451=F444,8)+IF(N451=F445,7)+IF(N451=F446,6)+IF(N451=F447,5)+IF(N451=F448,4)+IF(N451=F449,3)+IF(N451=F450,2)+IF(N451=F451,1)</f>
        <v>0</v>
      </c>
      <c r="Q451" s="366">
        <f>IF(O451=F440,12)+IF(O451=F441,11)+IF(O451=F442,10)+IF(O451=F443,9)+IF(O451=F444,8)+IF(O451=F445,7)+IF(O451=F446,6)+IF(O451=F447,5)+IF(O451=F448,4)+IF(O451=F449,3)+IF(O451=F450,2)+IF(O451=F451,1)</f>
        <v>0</v>
      </c>
      <c r="R451" s="2"/>
      <c r="S451" s="136"/>
      <c r="T451" s="136"/>
      <c r="U451" s="136"/>
      <c r="V451" s="136"/>
      <c r="W451" s="136"/>
      <c r="X451" s="136"/>
      <c r="Y451" s="136"/>
      <c r="Z451" s="136"/>
      <c r="AA451" s="136"/>
      <c r="AB451" s="136"/>
      <c r="AC451" s="136"/>
      <c r="AD451" s="136">
        <f>P451+Q451</f>
        <v>0</v>
      </c>
      <c r="AE451" s="2"/>
      <c r="AF451" s="7"/>
    </row>
    <row r="452" spans="1:32" ht="20.100000000000001" customHeight="1" x14ac:dyDescent="0.25">
      <c r="A452" s="117" t="s">
        <v>90</v>
      </c>
      <c r="B452" s="129" t="s">
        <v>142</v>
      </c>
      <c r="C452" s="129"/>
      <c r="D452" s="443"/>
      <c r="E452" s="476" t="s">
        <v>36</v>
      </c>
      <c r="F452" s="476"/>
      <c r="G452" s="476"/>
      <c r="H452" s="476"/>
      <c r="I452" s="476"/>
      <c r="J452" s="476"/>
      <c r="K452" s="476"/>
      <c r="L452" s="476"/>
      <c r="M452" s="128"/>
      <c r="N452" s="40" t="str">
        <f t="shared" si="197"/>
        <v>,</v>
      </c>
      <c r="O452" s="40" t="str">
        <f t="shared" si="197"/>
        <v>,</v>
      </c>
      <c r="P452" s="40"/>
      <c r="Q452" s="40"/>
      <c r="R452" s="2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2"/>
      <c r="AF452" s="7"/>
    </row>
    <row r="453" spans="1:32" ht="20.100000000000001" customHeight="1" x14ac:dyDescent="0.25">
      <c r="A453" s="117" t="s">
        <v>90</v>
      </c>
      <c r="B453" s="129" t="s">
        <v>142</v>
      </c>
      <c r="C453" s="129" t="s">
        <v>271</v>
      </c>
      <c r="D453" s="443" t="s">
        <v>1</v>
      </c>
      <c r="E453" s="474" t="s">
        <v>263</v>
      </c>
      <c r="F453" s="474"/>
      <c r="G453" s="474"/>
      <c r="H453" s="474"/>
      <c r="I453" s="442" t="s">
        <v>92</v>
      </c>
      <c r="J453" s="442"/>
      <c r="K453" s="475">
        <f>K439</f>
        <v>11.2</v>
      </c>
      <c r="L453" s="475"/>
      <c r="M453" s="128"/>
      <c r="N453" s="40" t="str">
        <f t="shared" si="197"/>
        <v>,</v>
      </c>
      <c r="O453" s="40" t="str">
        <f t="shared" si="197"/>
        <v>,</v>
      </c>
      <c r="P453" s="40"/>
      <c r="Q453" s="40"/>
      <c r="R453" s="2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2"/>
      <c r="AF453" s="7"/>
    </row>
    <row r="454" spans="1:32" ht="20.100000000000001" customHeight="1" x14ac:dyDescent="0.25">
      <c r="A454" s="117" t="s">
        <v>90</v>
      </c>
      <c r="B454" s="129" t="s">
        <v>142</v>
      </c>
      <c r="C454" s="129" t="s">
        <v>271</v>
      </c>
      <c r="D454" s="443" t="s">
        <v>1</v>
      </c>
      <c r="E454" s="437">
        <v>1</v>
      </c>
      <c r="F454" s="438" t="s">
        <v>145</v>
      </c>
      <c r="G454" s="439">
        <v>12.5</v>
      </c>
      <c r="H454" s="440" t="str">
        <f t="shared" ref="H454:H465" si="203">IF(F454=0," ",VLOOKUP(F454,$AS$1166:$AU$1189,3,FALSE))</f>
        <v>Matthew Kirk</v>
      </c>
      <c r="I454" s="440" t="str">
        <f t="shared" ref="I454:I465" si="204">IF(F454=0,"",VLOOKUP(F454,$BE$1166:$BG$1189,3,FALSE))</f>
        <v>Reading A.C.</v>
      </c>
      <c r="J454" s="440" t="str">
        <f t="shared" ref="J454:J465" si="205">IF(F454=0,"",VLOOKUP(F454,$BB$1114:$BE$1137,4,FALSE))</f>
        <v>RAC</v>
      </c>
      <c r="K454" s="437" t="str">
        <f t="shared" ref="K454:K465" si="206">IF(G454="","",IF($DC$1174="F"," ",IF($DC$1174="T",IF(G454&lt;=$CS$1174,"G1",IF(G454&lt;=$CV$1174,"G2",IF(G454&lt;=$CY$1174,"G3",IF(G454&lt;=$DB$1174,"G4","")))))))</f>
        <v>G3</v>
      </c>
      <c r="L454" s="437" t="str">
        <f>IF(G454&lt;=BY1179,"AW"," ")</f>
        <v>AW</v>
      </c>
      <c r="M454" s="128"/>
      <c r="N454" s="40" t="str">
        <f t="shared" si="197"/>
        <v>A</v>
      </c>
      <c r="O454" s="40" t="str">
        <f t="shared" si="197"/>
        <v>AA</v>
      </c>
      <c r="P454" s="161">
        <f>IF(N454=F454,12)+IF(N454=F455,11)+IF(N454=F456,10)+IF(N454=F457,9)+IF(N454=F458,8)+IF(N454=F459,7)+IF(N454=F460,6)+IF(N454=F461,5)+IF(N454=F462,4)+IF(N454=F463,3)+IF(N454=F464,2)+IF(N454=F465,1)</f>
        <v>0</v>
      </c>
      <c r="Q454" s="161">
        <f>IF(O454=F454,12)+IF(O454=F455,11)+IF(O454=F456,10)+IF(O454=F457,9)+IF(O454=F458,8)+IF(O454=F459,7)+IF(O454=F460,6)+IF(O454=F461,5)+IF(O454=F462,4)+IF(O454=F463,3)+IF(O454=F464,2)+IF(O454=F465,1)</f>
        <v>0</v>
      </c>
      <c r="R454" s="2"/>
      <c r="S454" s="136">
        <f>P454+Q454</f>
        <v>0</v>
      </c>
      <c r="T454" s="136"/>
      <c r="U454" s="136"/>
      <c r="V454" s="136"/>
      <c r="W454" s="136"/>
      <c r="X454" s="136"/>
      <c r="Y454" s="136"/>
      <c r="Z454" s="136"/>
      <c r="AA454" s="136"/>
      <c r="AB454" s="136"/>
      <c r="AC454" s="136"/>
      <c r="AD454" s="136"/>
      <c r="AE454" s="2"/>
      <c r="AF454" s="7"/>
    </row>
    <row r="455" spans="1:32" ht="20.100000000000001" customHeight="1" x14ac:dyDescent="0.25">
      <c r="A455" s="117" t="s">
        <v>90</v>
      </c>
      <c r="B455" s="129" t="s">
        <v>142</v>
      </c>
      <c r="C455" s="129" t="s">
        <v>271</v>
      </c>
      <c r="D455" s="443" t="s">
        <v>1</v>
      </c>
      <c r="E455" s="437">
        <v>2</v>
      </c>
      <c r="F455" s="438" t="s">
        <v>85</v>
      </c>
      <c r="G455" s="439">
        <v>13.1</v>
      </c>
      <c r="H455" s="440" t="str">
        <f t="shared" si="203"/>
        <v>Ben Britton</v>
      </c>
      <c r="I455" s="440" t="str">
        <f t="shared" si="204"/>
        <v>Bracknell A.C.</v>
      </c>
      <c r="J455" s="440" t="str">
        <f t="shared" si="205"/>
        <v>BAC</v>
      </c>
      <c r="K455" s="437" t="str">
        <f t="shared" si="206"/>
        <v>G4</v>
      </c>
      <c r="L455" s="437" t="str">
        <f>IF(G455&lt;=BY1180,"AW"," ")</f>
        <v>AW</v>
      </c>
      <c r="M455" s="128"/>
      <c r="N455" s="40" t="str">
        <f t="shared" si="197"/>
        <v>S</v>
      </c>
      <c r="O455" s="40" t="str">
        <f t="shared" si="197"/>
        <v>SS</v>
      </c>
      <c r="P455" s="161">
        <f>IF(N455=F454,12)+IF(N455=F455,11)+IF(N455=F456,10)+IF(N455=F457,9)+IF(N455=F458,8)+IF(N455=F459,7)+IF(N455=F460,6)+IF(N455=F461,5)+IF(N455=F462,4)+IF(N455=F463,3)+IF(N455=F464,2)+IF(N455=F465,1)</f>
        <v>0</v>
      </c>
      <c r="Q455" s="161">
        <f>IF(O455=F454,12)+IF(O455=F455,11)+IF(O455=F456,10)+IF(O455=F457,9)+IF(O455=F458,8)+IF(O455=F459,7)+IF(O455=F460,6)+IF(O455=F461,5)+IF(O455=F462,4)+IF(O455=F463,3)+IF(O455=F464,2)+IF(O455=F465,1)</f>
        <v>0</v>
      </c>
      <c r="R455" s="2"/>
      <c r="S455" s="136"/>
      <c r="T455" s="136">
        <f>P455+Q455</f>
        <v>0</v>
      </c>
      <c r="U455" s="136"/>
      <c r="V455" s="136"/>
      <c r="W455" s="136"/>
      <c r="X455" s="136"/>
      <c r="Y455" s="136"/>
      <c r="Z455" s="136"/>
      <c r="AA455" s="136"/>
      <c r="AB455" s="136"/>
      <c r="AC455" s="136"/>
      <c r="AD455" s="136"/>
      <c r="AE455" s="2"/>
      <c r="AF455" s="7"/>
    </row>
    <row r="456" spans="1:32" ht="20.100000000000001" customHeight="1" x14ac:dyDescent="0.25">
      <c r="A456" s="117" t="s">
        <v>90</v>
      </c>
      <c r="B456" s="129" t="s">
        <v>142</v>
      </c>
      <c r="C456" s="129" t="s">
        <v>271</v>
      </c>
      <c r="D456" s="443" t="s">
        <v>1</v>
      </c>
      <c r="E456" s="437">
        <v>3</v>
      </c>
      <c r="F456" s="438" t="s">
        <v>112</v>
      </c>
      <c r="G456" s="439">
        <v>13.8</v>
      </c>
      <c r="H456" s="440" t="str">
        <f t="shared" si="203"/>
        <v>Will Conway</v>
      </c>
      <c r="I456" s="440" t="str">
        <f t="shared" si="204"/>
        <v>Camberley and District A.C.</v>
      </c>
      <c r="J456" s="440" t="str">
        <f t="shared" si="205"/>
        <v>CDAC</v>
      </c>
      <c r="K456" s="437" t="str">
        <f t="shared" si="206"/>
        <v/>
      </c>
      <c r="L456" s="437" t="str">
        <f>IF(G456&lt;=BY1181,"AW"," ")</f>
        <v>AW</v>
      </c>
      <c r="M456" s="128"/>
      <c r="N456" s="40" t="str">
        <f t="shared" si="197"/>
        <v>B</v>
      </c>
      <c r="O456" s="40" t="str">
        <f t="shared" si="197"/>
        <v>BB</v>
      </c>
      <c r="P456" s="161">
        <f>IF(N456=F454,12)+IF(N456=F455,11)+IF(N456=F456,10)+IF(N456=F457,9)+IF(N456=F458,8)+IF(N456=F459,7)+IF(N456=F460,6)+IF(N456=F461,5)+IF(N456=F462,4)+IF(N456=F463,3)+IF(N456=F464,2)+IF(N456=F465,1)</f>
        <v>0</v>
      </c>
      <c r="Q456" s="161">
        <f>IF(O456=F454,12)+IF(O456=F455,11)+IF(O456=F456,10)+IF(O456=F457,9)+IF(O456=F458,8)+IF(O456=F459,7)+IF(O456=F460,6)+IF(O456=F461,5)+IF(O456=F462,4)+IF(O456=F463,3)+IF(O456=F464,2)+IF(O456=F465,1)</f>
        <v>11</v>
      </c>
      <c r="R456" s="2"/>
      <c r="S456" s="136"/>
      <c r="T456" s="136"/>
      <c r="U456" s="136">
        <f>P456+Q456</f>
        <v>11</v>
      </c>
      <c r="V456" s="136"/>
      <c r="W456" s="136"/>
      <c r="X456" s="136"/>
      <c r="Y456" s="136"/>
      <c r="Z456" s="136"/>
      <c r="AA456" s="136"/>
      <c r="AB456" s="136"/>
      <c r="AC456" s="136"/>
      <c r="AD456" s="136"/>
      <c r="AE456" s="2"/>
      <c r="AF456" s="7"/>
    </row>
    <row r="457" spans="1:32" ht="20.100000000000001" customHeight="1" x14ac:dyDescent="0.25">
      <c r="A457" s="117" t="s">
        <v>90</v>
      </c>
      <c r="B457" s="129" t="s">
        <v>142</v>
      </c>
      <c r="C457" s="129" t="s">
        <v>271</v>
      </c>
      <c r="D457" s="443" t="s">
        <v>1</v>
      </c>
      <c r="E457" s="437">
        <v>4</v>
      </c>
      <c r="F457" s="438" t="s">
        <v>113</v>
      </c>
      <c r="G457" s="439">
        <v>18.399999999999999</v>
      </c>
      <c r="H457" s="440" t="str">
        <f t="shared" si="203"/>
        <v>Calvin Busulwa</v>
      </c>
      <c r="I457" s="440" t="str">
        <f t="shared" si="204"/>
        <v>Hillingdon A.C.</v>
      </c>
      <c r="J457" s="440" t="str">
        <f t="shared" si="205"/>
        <v>HJAC</v>
      </c>
      <c r="K457" s="437" t="str">
        <f t="shared" si="206"/>
        <v/>
      </c>
      <c r="L457" s="437" t="str">
        <f>IF(G457&lt;=BY1186,"AW"," ")</f>
        <v xml:space="preserve"> </v>
      </c>
      <c r="M457" s="128"/>
      <c r="N457" s="40" t="str">
        <f t="shared" ref="N457:O476" si="207">N443</f>
        <v>C</v>
      </c>
      <c r="O457" s="40" t="str">
        <f t="shared" si="207"/>
        <v>CC</v>
      </c>
      <c r="P457" s="161">
        <f>IF(N457=F454,12)+IF(N457=F455,11)+IF(N457=F456,10)+IF(N457=F457,9)+IF(N457=F458,8)+IF(N457=F459,7)+IF(N457=F460,6)+IF(N457=F461,5)+IF(N457=F462,4)+IF(N457=F463,3)+IF(N457=F464,2)+IF(N457=F465,1)</f>
        <v>0</v>
      </c>
      <c r="Q457" s="161">
        <f>IF(O457=F454,12)+IF(O457=F455,11)+IF(O457=F456,10)+IF(O457=F457,9)+IF(O457=F458,8)+IF(O457=F459,7)+IF(O457=F460,6)+IF(O457=F461,5)+IF(O457=F462,4)+IF(O457=F463,3)+IF(O457=F464,2)+IF(O457=F465,1)</f>
        <v>10</v>
      </c>
      <c r="R457" s="2"/>
      <c r="S457" s="136"/>
      <c r="T457" s="136"/>
      <c r="U457" s="136"/>
      <c r="V457" s="136">
        <f>P457+Q457</f>
        <v>10</v>
      </c>
      <c r="W457" s="136"/>
      <c r="X457" s="136"/>
      <c r="Y457" s="136"/>
      <c r="Z457" s="136"/>
      <c r="AA457" s="136"/>
      <c r="AB457" s="136"/>
      <c r="AC457" s="136"/>
      <c r="AD457" s="136"/>
      <c r="AE457" s="2"/>
      <c r="AF457" s="7"/>
    </row>
    <row r="458" spans="1:32" ht="20.100000000000001" customHeight="1" x14ac:dyDescent="0.25">
      <c r="A458" s="117" t="s">
        <v>90</v>
      </c>
      <c r="B458" s="129" t="s">
        <v>142</v>
      </c>
      <c r="C458" s="129" t="s">
        <v>271</v>
      </c>
      <c r="D458" s="129" t="s">
        <v>1</v>
      </c>
      <c r="E458" s="8">
        <v>5</v>
      </c>
      <c r="F458" s="144"/>
      <c r="G458" s="145" t="s">
        <v>36</v>
      </c>
      <c r="H458" s="122" t="str">
        <f t="shared" si="203"/>
        <v xml:space="preserve"> </v>
      </c>
      <c r="I458" s="122" t="str">
        <f t="shared" si="204"/>
        <v/>
      </c>
      <c r="J458" s="122" t="str">
        <f t="shared" si="205"/>
        <v/>
      </c>
      <c r="K458" s="8" t="str">
        <f t="shared" si="206"/>
        <v/>
      </c>
      <c r="L458" s="8" t="str">
        <f>IF(G458&lt;=BY1187,"AW"," ")</f>
        <v xml:space="preserve"> </v>
      </c>
      <c r="M458" s="128"/>
      <c r="N458" s="40" t="str">
        <f t="shared" si="207"/>
        <v>G</v>
      </c>
      <c r="O458" s="40" t="str">
        <f t="shared" si="207"/>
        <v>GG</v>
      </c>
      <c r="P458" s="161">
        <f>IF(N458=F454,12)+IF(N458=F455,11)+IF(N458=F456,10)+IF(N458=F457,9)+IF(N458=F458,8)+IF(N458=F459,7)+IF(N458=F460,6)+IF(N458=F461,5)+IF(N458=F462,4)+IF(N458=F463,3)+IF(N458=F464,2)+IF(N458=F465,1)</f>
        <v>0</v>
      </c>
      <c r="Q458" s="161">
        <f>IF(O458=F454,12)+IF(O458=F455,11)+IF(O458=F456,10)+IF(O458=F457,9)+IF(O458=F458,8)+IF(O458=F459,7)+IF(O458=F460,6)+IF(O458=F461,5)+IF(O458=F462,4)+IF(O458=F463,3)+IF(O458=F464,2)+IF(O458=F465,1)</f>
        <v>0</v>
      </c>
      <c r="R458" s="2"/>
      <c r="S458" s="136"/>
      <c r="T458" s="136"/>
      <c r="U458" s="136"/>
      <c r="V458" s="136"/>
      <c r="W458" s="136">
        <f>P458+Q458</f>
        <v>0</v>
      </c>
      <c r="X458" s="136"/>
      <c r="Y458" s="136"/>
      <c r="Z458" s="136"/>
      <c r="AA458" s="136"/>
      <c r="AB458" s="136"/>
      <c r="AC458" s="136"/>
      <c r="AD458" s="136"/>
      <c r="AE458" s="2"/>
      <c r="AF458" s="7"/>
    </row>
    <row r="459" spans="1:32" ht="20.100000000000001" customHeight="1" x14ac:dyDescent="0.25">
      <c r="A459" s="117" t="s">
        <v>90</v>
      </c>
      <c r="B459" s="129" t="s">
        <v>142</v>
      </c>
      <c r="C459" s="129" t="s">
        <v>271</v>
      </c>
      <c r="D459" s="129" t="s">
        <v>1</v>
      </c>
      <c r="E459" s="8">
        <v>6</v>
      </c>
      <c r="F459" s="144"/>
      <c r="G459" s="145" t="s">
        <v>36</v>
      </c>
      <c r="H459" s="122" t="str">
        <f t="shared" si="203"/>
        <v xml:space="preserve"> </v>
      </c>
      <c r="I459" s="122" t="str">
        <f t="shared" si="204"/>
        <v/>
      </c>
      <c r="J459" s="122" t="str">
        <f t="shared" si="205"/>
        <v/>
      </c>
      <c r="K459" s="8" t="str">
        <f t="shared" si="206"/>
        <v/>
      </c>
      <c r="L459" s="8" t="str">
        <f>IF(G459&lt;=BY1188,"AW"," ")</f>
        <v xml:space="preserve"> </v>
      </c>
      <c r="M459" s="128"/>
      <c r="N459" s="40" t="str">
        <f t="shared" si="207"/>
        <v>H</v>
      </c>
      <c r="O459" s="40" t="str">
        <f t="shared" si="207"/>
        <v>HH</v>
      </c>
      <c r="P459" s="161">
        <f>IF(N459=F454,12)+IF(N459=F455,11)+IF(N459=F456,10)+IF(N459=F457,9)+IF(N459=F458,8)+IF(N459=F459,7)+IF(N459=F460,6)+IF(N459=F461,5)+IF(N459=F462,4)+IF(N459=F463,3)+IF(N459=F464,2)+IF(N459=F465,1)</f>
        <v>0</v>
      </c>
      <c r="Q459" s="161">
        <f>IF(O459=F454,12)+IF(O459=F455,11)+IF(O459=F456,10)+IF(O459=F457,9)+IF(O459=F458,8)+IF(O459=F459,7)+IF(O459=F460,6)+IF(O459=F461,5)+IF(O459=F462,4)+IF(O459=F463,3)+IF(O459=F464,2)+IF(O459=F465,1)</f>
        <v>9</v>
      </c>
      <c r="R459" s="2"/>
      <c r="S459" s="136"/>
      <c r="T459" s="136"/>
      <c r="U459" s="136"/>
      <c r="V459" s="136"/>
      <c r="W459" s="136"/>
      <c r="X459" s="136">
        <f>P459+Q459</f>
        <v>9</v>
      </c>
      <c r="Y459" s="136"/>
      <c r="Z459" s="136"/>
      <c r="AA459" s="136"/>
      <c r="AB459" s="136"/>
      <c r="AC459" s="136"/>
      <c r="AD459" s="136"/>
      <c r="AE459" s="2"/>
      <c r="AF459" s="7"/>
    </row>
    <row r="460" spans="1:32" ht="20.100000000000001" customHeight="1" x14ac:dyDescent="0.25">
      <c r="A460" s="117" t="s">
        <v>90</v>
      </c>
      <c r="B460" s="129" t="s">
        <v>142</v>
      </c>
      <c r="C460" s="129" t="s">
        <v>271</v>
      </c>
      <c r="D460" s="129" t="s">
        <v>1</v>
      </c>
      <c r="E460" s="8">
        <v>7</v>
      </c>
      <c r="F460" s="144"/>
      <c r="G460" s="145" t="s">
        <v>36</v>
      </c>
      <c r="H460" s="122" t="str">
        <f t="shared" si="203"/>
        <v xml:space="preserve"> </v>
      </c>
      <c r="I460" s="122" t="str">
        <f t="shared" si="204"/>
        <v/>
      </c>
      <c r="J460" s="122" t="str">
        <f t="shared" si="205"/>
        <v/>
      </c>
      <c r="K460" s="8" t="str">
        <f t="shared" si="206"/>
        <v/>
      </c>
      <c r="L460" s="8" t="str">
        <f>IF(G460&lt;=BY1189,"AW"," ")</f>
        <v xml:space="preserve"> </v>
      </c>
      <c r="M460" s="128"/>
      <c r="N460" s="40" t="str">
        <f t="shared" si="207"/>
        <v>M</v>
      </c>
      <c r="O460" s="40" t="str">
        <f t="shared" si="207"/>
        <v>MM</v>
      </c>
      <c r="P460" s="161">
        <f>IF(N460=F454,12)+IF(N460=F455,11)+IF(N460=F456,10)+IF(N460=F457,9)+IF(N460=F458,8)+IF(N460=F459,7)+IF(N460=F460,6)+IF(N460=F461,5)+IF(N460=F462,4)+IF(N460=F463,3)+IF(N460=F464,2)+IF(N460=F465,1)</f>
        <v>0</v>
      </c>
      <c r="Q460" s="161">
        <f>IF(O460=F454,12)+IF(O460=F455,11)+IF(O460=F456,10)+IF(O460=F457,9)+IF(O460=F458,8)+IF(O460=F459,7)+IF(O460=F460,6)+IF(O460=F461,5)+IF(O460=F462,4)+IF(O460=F463,3)+IF(O460=F464,2)+IF(O460=F465,1)</f>
        <v>0</v>
      </c>
      <c r="R460" s="2"/>
      <c r="S460" s="136"/>
      <c r="T460" s="136"/>
      <c r="U460" s="136"/>
      <c r="V460" s="136"/>
      <c r="W460" s="136"/>
      <c r="X460" s="136"/>
      <c r="Y460" s="136">
        <f>P460+Q460</f>
        <v>0</v>
      </c>
      <c r="Z460" s="136"/>
      <c r="AA460" s="136"/>
      <c r="AB460" s="136"/>
      <c r="AC460" s="136"/>
      <c r="AD460" s="136"/>
      <c r="AE460" s="2"/>
      <c r="AF460" s="7"/>
    </row>
    <row r="461" spans="1:32" ht="20.100000000000001" customHeight="1" x14ac:dyDescent="0.25">
      <c r="A461" s="117" t="s">
        <v>90</v>
      </c>
      <c r="B461" s="129" t="s">
        <v>142</v>
      </c>
      <c r="C461" s="129" t="s">
        <v>271</v>
      </c>
      <c r="D461" s="129" t="s">
        <v>1</v>
      </c>
      <c r="E461" s="8">
        <v>8</v>
      </c>
      <c r="F461" s="144"/>
      <c r="G461" s="145" t="s">
        <v>36</v>
      </c>
      <c r="H461" s="122" t="str">
        <f t="shared" si="203"/>
        <v xml:space="preserve"> </v>
      </c>
      <c r="I461" s="122" t="str">
        <f t="shared" si="204"/>
        <v/>
      </c>
      <c r="J461" s="122" t="str">
        <f t="shared" si="205"/>
        <v/>
      </c>
      <c r="K461" s="8" t="str">
        <f t="shared" si="206"/>
        <v/>
      </c>
      <c r="L461" s="8" t="str">
        <f>IF(G461&lt;=BY1190,"AW"," ")</f>
        <v xml:space="preserve"> </v>
      </c>
      <c r="M461" s="128"/>
      <c r="N461" s="40" t="str">
        <f t="shared" si="207"/>
        <v>R</v>
      </c>
      <c r="O461" s="40" t="str">
        <f t="shared" si="207"/>
        <v>RR</v>
      </c>
      <c r="P461" s="161">
        <f>IF(N461=F454,12)+IF(N461=F455,11)+IF(N461=F456,10)+IF(N461=F457,9)+IF(N461=F458,8)+IF(N461=F459,7)+IF(N461=F460,6)+IF(N461=F461,5)+IF(N461=F462,4)+IF(N461=F463,3)+IF(N461=F464,2)+IF(N461=F465,1)</f>
        <v>0</v>
      </c>
      <c r="Q461" s="161">
        <f>IF(O461=F454,12)+IF(O461=F455,11)+IF(O461=F456,10)+IF(O461=F457,9)+IF(O461=F458,8)+IF(O461=F459,7)+IF(O461=F460,6)+IF(O461=F461,5)+IF(O461=F462,4)+IF(O461=F463,3)+IF(O461=F464,2)+IF(O461=F465,1)</f>
        <v>12</v>
      </c>
      <c r="R461" s="2"/>
      <c r="S461" s="136"/>
      <c r="T461" s="136"/>
      <c r="U461" s="136"/>
      <c r="V461" s="136"/>
      <c r="W461" s="136"/>
      <c r="X461" s="136"/>
      <c r="Y461" s="136"/>
      <c r="Z461" s="136">
        <f>P461+Q461</f>
        <v>12</v>
      </c>
      <c r="AA461" s="136"/>
      <c r="AB461" s="136"/>
      <c r="AC461" s="136"/>
      <c r="AD461" s="136"/>
      <c r="AE461" s="2"/>
      <c r="AF461" s="7"/>
    </row>
    <row r="462" spans="1:32" ht="20.100000000000001" customHeight="1" x14ac:dyDescent="0.25">
      <c r="A462" s="117" t="s">
        <v>90</v>
      </c>
      <c r="B462" s="129" t="s">
        <v>142</v>
      </c>
      <c r="C462" s="129" t="s">
        <v>271</v>
      </c>
      <c r="D462" s="129" t="s">
        <v>1</v>
      </c>
      <c r="E462" s="8">
        <v>9</v>
      </c>
      <c r="F462" s="144"/>
      <c r="G462" s="145" t="s">
        <v>36</v>
      </c>
      <c r="H462" s="122" t="str">
        <f t="shared" si="203"/>
        <v xml:space="preserve"> </v>
      </c>
      <c r="I462" s="122" t="str">
        <f t="shared" si="204"/>
        <v/>
      </c>
      <c r="J462" s="122" t="str">
        <f t="shared" si="205"/>
        <v/>
      </c>
      <c r="K462" s="8" t="str">
        <f t="shared" si="206"/>
        <v/>
      </c>
      <c r="L462" s="8" t="str">
        <f>IF(G462&lt;=BY1189,"AW"," ")</f>
        <v xml:space="preserve"> </v>
      </c>
      <c r="M462" s="128"/>
      <c r="N462" s="161" t="str">
        <f t="shared" si="207"/>
        <v>W</v>
      </c>
      <c r="O462" s="161" t="str">
        <f t="shared" si="207"/>
        <v>WW</v>
      </c>
      <c r="P462" s="161">
        <f>IF(N462=F454,12)+IF(N462=F455,11)+IF(N462=F456,10)+IF(N462=F457,9)+IF(N462=F458,8)+IF(N462=F459,7)+IF(N462=F460,6)+IF(N462=F461,5)+IF(N462=F462,4)+IF(N462=F463,3)+IF(N462=F464,2)+IF(N462=F465,1)</f>
        <v>0</v>
      </c>
      <c r="Q462" s="161">
        <f>IF(O462=F454,12)+IF(O462=F455,11)+IF(O462=F456,10)+IF(O462=F457,9)+IF(O462=F458,8)+IF(O462=F459,7)+IF(O462=F460,6)+IF(O462=F461,5)+IF(O462=F462,4)+IF(O462=F463,3)+IF(O462=F464,2)+IF(O462=F465,1)</f>
        <v>0</v>
      </c>
      <c r="R462" s="2"/>
      <c r="S462" s="136"/>
      <c r="T462" s="136"/>
      <c r="U462" s="136"/>
      <c r="V462" s="136"/>
      <c r="W462" s="136"/>
      <c r="X462" s="136"/>
      <c r="Y462" s="136"/>
      <c r="Z462" s="136"/>
      <c r="AA462" s="136">
        <f>P462+Q462</f>
        <v>0</v>
      </c>
      <c r="AB462" s="136"/>
      <c r="AC462" s="136"/>
      <c r="AD462" s="136"/>
      <c r="AE462" s="2"/>
      <c r="AF462" s="163"/>
    </row>
    <row r="463" spans="1:32" ht="20.100000000000001" customHeight="1" x14ac:dyDescent="0.25">
      <c r="A463" s="117" t="s">
        <v>90</v>
      </c>
      <c r="B463" s="129" t="s">
        <v>142</v>
      </c>
      <c r="C463" s="129" t="s">
        <v>271</v>
      </c>
      <c r="D463" s="129" t="s">
        <v>1</v>
      </c>
      <c r="E463" s="8">
        <v>10</v>
      </c>
      <c r="F463" s="144"/>
      <c r="G463" s="145" t="s">
        <v>36</v>
      </c>
      <c r="H463" s="122" t="str">
        <f t="shared" si="203"/>
        <v xml:space="preserve"> </v>
      </c>
      <c r="I463" s="122" t="str">
        <f t="shared" si="204"/>
        <v/>
      </c>
      <c r="J463" s="122" t="str">
        <f t="shared" si="205"/>
        <v/>
      </c>
      <c r="K463" s="8" t="str">
        <f t="shared" si="206"/>
        <v/>
      </c>
      <c r="L463" s="8" t="str">
        <f>IF(G463&lt;=BY1190,"AW"," ")</f>
        <v xml:space="preserve"> </v>
      </c>
      <c r="M463" s="128"/>
      <c r="N463" s="366" t="str">
        <f t="shared" si="207"/>
        <v>j</v>
      </c>
      <c r="O463" s="366" t="str">
        <f t="shared" si="207"/>
        <v>jj</v>
      </c>
      <c r="P463" s="366">
        <f>IF(N463=F454,12)+IF(N463=F455,11)+IF(N463=F456,10)+IF(N463=F457,9)+IF(N463=F458,8)+IF(N463=F459,7)+IF(N463=F460,6)+IF(N463=F461,5)+IF(N463=F462,4)+IF(N463=F463,3)+IF(N463=F464,2)+IF(N463=F465,1)</f>
        <v>0</v>
      </c>
      <c r="Q463" s="366">
        <f>IF(O463=F454,12)+IF(O463=F455,11)+IF(O463=F456,10)+IF(O463=F457,9)+IF(O463=F458,8)+IF(O463=F459,7)+IF(O463=F460,6)+IF(O463=F461,5)+IF(O463=F462,4)+IF(O463=F463,3)+IF(O463=F464,2)+IF(O463=F465,1)</f>
        <v>0</v>
      </c>
      <c r="R463" s="2"/>
      <c r="S463" s="136"/>
      <c r="T463" s="136"/>
      <c r="U463" s="136"/>
      <c r="V463" s="136"/>
      <c r="W463" s="136"/>
      <c r="X463" s="136"/>
      <c r="Y463" s="136"/>
      <c r="Z463" s="136"/>
      <c r="AA463" s="136"/>
      <c r="AB463" s="136">
        <f>P463+Q463</f>
        <v>0</v>
      </c>
      <c r="AC463" s="136"/>
      <c r="AD463" s="136"/>
      <c r="AE463" s="2"/>
      <c r="AF463" s="163"/>
    </row>
    <row r="464" spans="1:32" ht="20.100000000000001" customHeight="1" x14ac:dyDescent="0.25">
      <c r="A464" s="117" t="s">
        <v>90</v>
      </c>
      <c r="B464" s="129" t="s">
        <v>142</v>
      </c>
      <c r="C464" s="129" t="s">
        <v>271</v>
      </c>
      <c r="D464" s="129" t="s">
        <v>1</v>
      </c>
      <c r="E464" s="8">
        <v>11</v>
      </c>
      <c r="F464" s="144"/>
      <c r="G464" s="145" t="s">
        <v>36</v>
      </c>
      <c r="H464" s="122" t="str">
        <f t="shared" si="203"/>
        <v xml:space="preserve"> </v>
      </c>
      <c r="I464" s="122" t="str">
        <f t="shared" si="204"/>
        <v/>
      </c>
      <c r="J464" s="122" t="str">
        <f t="shared" si="205"/>
        <v/>
      </c>
      <c r="K464" s="8" t="str">
        <f t="shared" si="206"/>
        <v/>
      </c>
      <c r="L464" s="8" t="str">
        <f>IF(G464&lt;=BY1191,"AW"," ")</f>
        <v xml:space="preserve"> </v>
      </c>
      <c r="M464" s="128"/>
      <c r="N464" s="366" t="str">
        <f t="shared" si="207"/>
        <v>p</v>
      </c>
      <c r="O464" s="366" t="str">
        <f t="shared" si="207"/>
        <v>pp</v>
      </c>
      <c r="P464" s="366">
        <f>IF(N464=F454,12)+IF(N464=F455,11)+IF(N464=F456,10)+IF(N464=F457,9)+IF(N464=F458,8)+IF(N464=F459,7)+IF(N464=F460,6)+IF(N464=F461,5)+IF(N464=F462,4)+IF(N464=F463,3)+IF(N464=F464,2)+IF(N464=F465,1)</f>
        <v>0</v>
      </c>
      <c r="Q464" s="366">
        <f>IF(O464=F454,12)+IF(O464=F455,11)+IF(O464=F456,10)+IF(O464=F457,9)+IF(O464=F458,8)+IF(O464=F459,7)+IF(O464=F460,6)+IF(O464=F461,5)+IF(O464=F462,4)+IF(O464=F463,3)+IF(O464=F464,2)+IF(O464=F465,1)</f>
        <v>0</v>
      </c>
      <c r="R464" s="2"/>
      <c r="S464" s="136"/>
      <c r="T464" s="136"/>
      <c r="U464" s="136"/>
      <c r="V464" s="136"/>
      <c r="W464" s="136"/>
      <c r="X464" s="136"/>
      <c r="Y464" s="136"/>
      <c r="Z464" s="136"/>
      <c r="AA464" s="136"/>
      <c r="AB464" s="136"/>
      <c r="AC464" s="136">
        <f>P464+Q464</f>
        <v>0</v>
      </c>
      <c r="AD464" s="136"/>
      <c r="AE464" s="2"/>
      <c r="AF464" s="7"/>
    </row>
    <row r="465" spans="1:75" ht="20.100000000000001" customHeight="1" x14ac:dyDescent="0.25">
      <c r="A465" s="117" t="s">
        <v>90</v>
      </c>
      <c r="B465" s="129" t="s">
        <v>142</v>
      </c>
      <c r="C465" s="129" t="s">
        <v>271</v>
      </c>
      <c r="D465" s="129" t="s">
        <v>1</v>
      </c>
      <c r="E465" s="8">
        <v>12</v>
      </c>
      <c r="F465" s="144"/>
      <c r="G465" s="145" t="s">
        <v>36</v>
      </c>
      <c r="H465" s="122" t="str">
        <f t="shared" si="203"/>
        <v xml:space="preserve"> </v>
      </c>
      <c r="I465" s="122" t="str">
        <f t="shared" si="204"/>
        <v/>
      </c>
      <c r="J465" s="122" t="str">
        <f t="shared" si="205"/>
        <v/>
      </c>
      <c r="K465" s="8" t="str">
        <f t="shared" si="206"/>
        <v/>
      </c>
      <c r="L465" s="8" t="str">
        <f>IF(G465&lt;=BY1192,"AW"," ")</f>
        <v xml:space="preserve"> </v>
      </c>
      <c r="M465" s="128"/>
      <c r="N465" s="366" t="str">
        <f t="shared" si="207"/>
        <v>z</v>
      </c>
      <c r="O465" s="366" t="str">
        <f t="shared" si="207"/>
        <v>zz</v>
      </c>
      <c r="P465" s="366">
        <f>IF(N465=F454,12)+IF(N465=F455,11)+IF(N465=F456,10)+IF(N465=F457,9)+IF(N465=F458,8)+IF(N465=F459,7)+IF(N465=F460,6)+IF(N465=F461,5)+IF(N465=F462,4)+IF(N465=F463,3)+IF(N465=F464,2)+IF(N465=F465,1)</f>
        <v>0</v>
      </c>
      <c r="Q465" s="366">
        <f>IF(O465=F454,12)+IF(O465=F455,11)+IF(O465=F456,10)+IF(O465=F457,9)+IF(O465=F458,8)+IF(O465=F459,7)+IF(O465=F460,6)+IF(O465=F461,5)+IF(O465=F462,4)+IF(O465=F463,3)+IF(O465=F464,2)+IF(O465=F465,1)</f>
        <v>0</v>
      </c>
      <c r="R465" s="2"/>
      <c r="S465" s="136"/>
      <c r="T465" s="136"/>
      <c r="U465" s="136"/>
      <c r="V465" s="136"/>
      <c r="W465" s="136"/>
      <c r="X465" s="136"/>
      <c r="Y465" s="136"/>
      <c r="Z465" s="136"/>
      <c r="AA465" s="136"/>
      <c r="AB465" s="136"/>
      <c r="AC465" s="136"/>
      <c r="AD465" s="136">
        <f>P465+Q465</f>
        <v>0</v>
      </c>
      <c r="AE465" s="2"/>
      <c r="AF465" s="7"/>
    </row>
    <row r="466" spans="1:75" ht="20.100000000000001" customHeight="1" x14ac:dyDescent="0.25">
      <c r="A466" s="117" t="s">
        <v>90</v>
      </c>
      <c r="B466" s="129" t="s">
        <v>142</v>
      </c>
      <c r="C466" s="129"/>
      <c r="D466" s="129"/>
      <c r="E466" s="473" t="s">
        <v>36</v>
      </c>
      <c r="F466" s="473"/>
      <c r="G466" s="473"/>
      <c r="H466" s="473"/>
      <c r="I466" s="473"/>
      <c r="J466" s="473"/>
      <c r="K466" s="473"/>
      <c r="L466" s="473"/>
      <c r="M466" s="85"/>
      <c r="N466" s="40" t="str">
        <f t="shared" si="207"/>
        <v>,</v>
      </c>
      <c r="O466" s="40" t="str">
        <f t="shared" si="207"/>
        <v>,</v>
      </c>
      <c r="P466" s="40"/>
      <c r="Q466" s="40"/>
      <c r="R466" s="2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BF466" s="35"/>
      <c r="BG466" s="35"/>
      <c r="BH466" s="35"/>
      <c r="BI466" s="35"/>
      <c r="BJ466" s="35"/>
      <c r="BK466" s="35"/>
      <c r="BL466" s="35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</row>
    <row r="467" spans="1:75" ht="20.100000000000001" customHeight="1" x14ac:dyDescent="0.25">
      <c r="A467" s="117" t="s">
        <v>90</v>
      </c>
      <c r="B467" s="129" t="s">
        <v>142</v>
      </c>
      <c r="C467" s="129" t="s">
        <v>77</v>
      </c>
      <c r="D467" s="129" t="s">
        <v>98</v>
      </c>
      <c r="E467" s="510" t="s">
        <v>197</v>
      </c>
      <c r="F467" s="510"/>
      <c r="G467" s="510"/>
      <c r="H467" s="510"/>
      <c r="I467" s="121" t="s">
        <v>92</v>
      </c>
      <c r="J467" s="121"/>
      <c r="K467" s="509"/>
      <c r="L467" s="509"/>
      <c r="M467" s="127"/>
      <c r="N467" s="40" t="str">
        <f t="shared" si="207"/>
        <v>,</v>
      </c>
      <c r="O467" s="40" t="str">
        <f t="shared" si="207"/>
        <v>,</v>
      </c>
      <c r="P467" s="40"/>
      <c r="Q467" s="40"/>
      <c r="R467" s="2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BF467" s="35"/>
      <c r="BG467" s="35"/>
      <c r="BH467" s="35"/>
      <c r="BI467" s="35"/>
      <c r="BJ467" s="35"/>
      <c r="BK467" s="35"/>
      <c r="BL467" s="35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</row>
    <row r="468" spans="1:75" ht="30" customHeight="1" x14ac:dyDescent="0.25">
      <c r="A468" s="117" t="s">
        <v>90</v>
      </c>
      <c r="B468" s="129" t="s">
        <v>142</v>
      </c>
      <c r="C468" s="129" t="s">
        <v>77</v>
      </c>
      <c r="D468" s="129" t="s">
        <v>98</v>
      </c>
      <c r="E468" s="8">
        <v>1</v>
      </c>
      <c r="F468" s="144" t="s">
        <v>143</v>
      </c>
      <c r="G468" s="417">
        <v>47.8</v>
      </c>
      <c r="H468" s="131" t="str">
        <f t="shared" ref="H468:H479" si="208">IF(F468=0," ",VLOOKUP(F468,$BE$1166:$BP$1189,12,FALSE))</f>
        <v>Hagen Mzee, Reuben Henry-Daire, Sammy Ball, Tariq Skeete</v>
      </c>
      <c r="I468" s="132" t="str">
        <f t="shared" ref="I468:I479" si="209">IF(F468=0,"",VLOOKUP(F468,$BE$1166:$BG$1190,3,FALSE))</f>
        <v>Reading A.C.</v>
      </c>
      <c r="J468" s="122" t="str">
        <f t="shared" ref="J468:J479" si="210">IF(F468=0,"",VLOOKUP(F468,$BB$1114:$BE$1137,4,FALSE))</f>
        <v>RAC</v>
      </c>
      <c r="K468" s="8"/>
      <c r="L468" s="8" t="str">
        <f t="shared" ref="L468:L475" si="211">IF(G468&lt;=CF1167,"AW"," ")</f>
        <v>AW</v>
      </c>
      <c r="M468" s="125"/>
      <c r="N468" s="40" t="str">
        <f t="shared" si="207"/>
        <v>A</v>
      </c>
      <c r="O468" s="40" t="str">
        <f t="shared" si="207"/>
        <v>AA</v>
      </c>
      <c r="P468" s="161">
        <f>IF(N468=F468,12)+IF(N468=F469,11)+IF(N468=F470,10)+IF(N468=F471,9)+IF(N468=F472,8)+IF(N468=F473,7)+IF(N468=F474,6)+IF(N468=F475,5)+IF(N468=F476,4)+IF(N468=F477,3)+IF(N468=F478,2)+IF(N468=F479,1)</f>
        <v>0</v>
      </c>
      <c r="Q468" s="161">
        <f>IF(O468=F468,12)+IF(O468=F469,11)+IF(O468=F470,10)+IF(O468=F471,9)+IF(O468=F472,8)+IF(O468=F473,7)+IF(O468=F474,6)+IF(O468=F475,5)+IF(O468=F476,4)+IF(O468=F477,3)+IF(O468=F478,2)+IF(O468=F479,1)</f>
        <v>0</v>
      </c>
      <c r="R468" s="2"/>
      <c r="S468" s="136">
        <f>P468+Q468</f>
        <v>0</v>
      </c>
      <c r="T468" s="136"/>
      <c r="U468" s="136"/>
      <c r="V468" s="136"/>
      <c r="W468" s="136"/>
      <c r="X468" s="136"/>
      <c r="Y468" s="136"/>
      <c r="Z468" s="136"/>
      <c r="AA468" s="136"/>
      <c r="AB468" s="136"/>
      <c r="AC468" s="136"/>
      <c r="AD468" s="136"/>
      <c r="AE468" s="5"/>
      <c r="AF468" s="20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</row>
    <row r="469" spans="1:75" ht="30" customHeight="1" x14ac:dyDescent="0.25">
      <c r="A469" s="117" t="s">
        <v>90</v>
      </c>
      <c r="B469" s="129" t="s">
        <v>142</v>
      </c>
      <c r="C469" s="129" t="s">
        <v>77</v>
      </c>
      <c r="D469" s="129" t="s">
        <v>98</v>
      </c>
      <c r="E469" s="8">
        <v>2</v>
      </c>
      <c r="F469" s="144" t="s">
        <v>84</v>
      </c>
      <c r="G469" s="417">
        <v>50.2</v>
      </c>
      <c r="H469" s="131" t="str">
        <f t="shared" si="208"/>
        <v>Alexander Pennycooke, James Badham, Jonathon Brew, Oliver Cloherty</v>
      </c>
      <c r="I469" s="132" t="str">
        <f t="shared" si="209"/>
        <v>Windsor, Slough, Eton and Hounslow A.C.</v>
      </c>
      <c r="J469" s="122" t="str">
        <f t="shared" si="210"/>
        <v>WSEH</v>
      </c>
      <c r="K469" s="8"/>
      <c r="L469" s="8" t="str">
        <f t="shared" si="211"/>
        <v xml:space="preserve"> </v>
      </c>
      <c r="M469" s="125"/>
      <c r="N469" s="40" t="str">
        <f t="shared" si="207"/>
        <v>S</v>
      </c>
      <c r="O469" s="40" t="str">
        <f t="shared" si="207"/>
        <v>SS</v>
      </c>
      <c r="P469" s="161">
        <f>IF(N469=F468,12)+IF(N469=F469,11)+IF(N469=F470,10)+IF(N469=F471,9)+IF(N469=F472,8)+IF(N469=F473,7)+IF(N469=F474,6)+IF(N469=F475,5)+IF(N469=F476,4)+IF(N469=F477,3)+IF(N469=F478,2)+IF(N469=F479,1)</f>
        <v>8</v>
      </c>
      <c r="Q469" s="161">
        <f>IF(O469=F468,12)+IF(O469=F469,11)+IF(O469=F470,10)+IF(O469=F471,9)+IF(O469=F472,8)+IF(O469=F473,7)+IF(O469=F474,6)+IF(O469=F475,5)+IF(O469=F476,4)+IF(O469=F477,3)+IF(O469=F478,2)+IF(O469=F479,1)</f>
        <v>0</v>
      </c>
      <c r="R469" s="2"/>
      <c r="S469" s="136"/>
      <c r="T469" s="136">
        <f>P469+Q469</f>
        <v>8</v>
      </c>
      <c r="U469" s="136"/>
      <c r="V469" s="136"/>
      <c r="W469" s="136"/>
      <c r="X469" s="136"/>
      <c r="Y469" s="136"/>
      <c r="Z469" s="136"/>
      <c r="AA469" s="136"/>
      <c r="AB469" s="136"/>
      <c r="AC469" s="136"/>
      <c r="AD469" s="136"/>
      <c r="AE469" s="2"/>
      <c r="AF469" s="7"/>
      <c r="AG469" s="5"/>
      <c r="AH469" s="5"/>
      <c r="AI469" s="7"/>
      <c r="AJ469" s="20"/>
      <c r="AK469" s="20"/>
      <c r="AL469" s="7"/>
      <c r="AM469" s="20"/>
      <c r="AN469" s="20"/>
      <c r="AO469" s="7"/>
      <c r="AP469" s="20"/>
      <c r="AQ469" s="20"/>
      <c r="AR469" s="7"/>
      <c r="AS469" s="20"/>
      <c r="AT469" s="20"/>
      <c r="AU469" s="7"/>
      <c r="AV469" s="7"/>
      <c r="AW469" s="7"/>
      <c r="AX469" s="7"/>
      <c r="AY469" s="7"/>
      <c r="AZ469" s="7"/>
      <c r="BA469" s="7"/>
      <c r="BB469" s="20"/>
      <c r="BC469" s="20"/>
      <c r="BD469" s="7"/>
      <c r="BE469" s="20"/>
      <c r="BF469" s="20"/>
      <c r="BG469" s="7"/>
    </row>
    <row r="470" spans="1:75" ht="30" customHeight="1" x14ac:dyDescent="0.25">
      <c r="A470" s="117" t="s">
        <v>90</v>
      </c>
      <c r="B470" s="129" t="s">
        <v>142</v>
      </c>
      <c r="C470" s="129" t="s">
        <v>77</v>
      </c>
      <c r="D470" s="129" t="s">
        <v>98</v>
      </c>
      <c r="E470" s="8">
        <v>3</v>
      </c>
      <c r="F470" s="144" t="s">
        <v>111</v>
      </c>
      <c r="G470" s="417">
        <v>52.3</v>
      </c>
      <c r="H470" s="131" t="str">
        <f t="shared" si="208"/>
        <v>Nikhil Chander, James Afriyie, Ethan Tindley, Isaac Bloodworth</v>
      </c>
      <c r="I470" s="132" t="str">
        <f t="shared" si="209"/>
        <v>Hillingdon A.C.</v>
      </c>
      <c r="J470" s="122" t="str">
        <f t="shared" si="210"/>
        <v>HJAC</v>
      </c>
      <c r="K470" s="8"/>
      <c r="L470" s="8" t="str">
        <f t="shared" si="211"/>
        <v xml:space="preserve"> </v>
      </c>
      <c r="M470" s="125"/>
      <c r="N470" s="40" t="str">
        <f t="shared" si="207"/>
        <v>B</v>
      </c>
      <c r="O470" s="40" t="str">
        <f t="shared" si="207"/>
        <v>BB</v>
      </c>
      <c r="P470" s="161">
        <f>IF(N470=F468,12)+IF(N470=F469,11)+IF(N470=F470,10)+IF(N470=F471,9)+IF(N470=F472,8)+IF(N470=F473,7)+IF(N470=F474,6)+IF(N470=F475,5)+IF(N470=F476,4)+IF(N470=F477,3)+IF(N470=F478,2)+IF(N470=F479,1)</f>
        <v>9</v>
      </c>
      <c r="Q470" s="161">
        <f>IF(O470=F468,12)+IF(O470=F469,11)+IF(O470=F470,10)+IF(O470=F471,9)+IF(O470=F472,8)+IF(O470=F473,7)+IF(O470=F474,6)+IF(O470=F475,5)+IF(O470=F476,4)+IF(O470=F477,3)+IF(O470=F478,2)+IF(O470=F479,1)</f>
        <v>0</v>
      </c>
      <c r="R470" s="2"/>
      <c r="S470" s="136"/>
      <c r="T470" s="136"/>
      <c r="U470" s="136">
        <f>P470+Q470</f>
        <v>9</v>
      </c>
      <c r="V470" s="136"/>
      <c r="W470" s="136"/>
      <c r="X470" s="136"/>
      <c r="Y470" s="136"/>
      <c r="Z470" s="136"/>
      <c r="AA470" s="136"/>
      <c r="AB470" s="136"/>
      <c r="AC470" s="136"/>
      <c r="AD470" s="136"/>
      <c r="AE470" s="2"/>
      <c r="AF470" s="7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</row>
    <row r="471" spans="1:75" ht="30" customHeight="1" x14ac:dyDescent="0.25">
      <c r="A471" s="117" t="s">
        <v>90</v>
      </c>
      <c r="B471" s="129" t="s">
        <v>142</v>
      </c>
      <c r="C471" s="129" t="s">
        <v>77</v>
      </c>
      <c r="D471" s="129" t="s">
        <v>98</v>
      </c>
      <c r="E471" s="8">
        <v>4</v>
      </c>
      <c r="F471" s="144" t="s">
        <v>1</v>
      </c>
      <c r="G471" s="417">
        <v>52.5</v>
      </c>
      <c r="H471" s="131" t="str">
        <f t="shared" si="208"/>
        <v>Sam Green, Ben Britton, Matthew  Chidede, Christian Cairns</v>
      </c>
      <c r="I471" s="132" t="str">
        <f t="shared" si="209"/>
        <v>Bracknell A.C.</v>
      </c>
      <c r="J471" s="122" t="str">
        <f t="shared" si="210"/>
        <v>BAC</v>
      </c>
      <c r="K471" s="8"/>
      <c r="L471" s="8" t="str">
        <f t="shared" si="211"/>
        <v xml:space="preserve"> </v>
      </c>
      <c r="M471" s="125"/>
      <c r="N471" s="40" t="str">
        <f t="shared" si="207"/>
        <v>C</v>
      </c>
      <c r="O471" s="40" t="str">
        <f t="shared" si="207"/>
        <v>CC</v>
      </c>
      <c r="P471" s="161">
        <f>IF(N471=F468,12)+IF(N471=F469,11)+IF(N471=F470,10)+IF(N471=F471,9)+IF(N471=F472,8)+IF(N471=F473,7)+IF(N471=F474,6)+IF(N471=F475,5)+IF(N471=F476,4)+IF(N471=F477,3)+IF(N471=F478,2)+IF(N471=F479,1)</f>
        <v>7</v>
      </c>
      <c r="Q471" s="161">
        <f>IF(O471=F468,12)+IF(O471=F469,11)+IF(O471=F470,10)+IF(O471=F471,9)+IF(O471=F472,8)+IF(O471=F473,7)+IF(O471=F474,6)+IF(O471=F475,5)+IF(O471=F476,4)+IF(O471=F477,3)+IF(O471=F478,2)+IF(O471=F479,1)</f>
        <v>0</v>
      </c>
      <c r="R471" s="2"/>
      <c r="S471" s="136"/>
      <c r="T471" s="136"/>
      <c r="U471" s="136"/>
      <c r="V471" s="136">
        <f>P471+Q471</f>
        <v>7</v>
      </c>
      <c r="W471" s="136"/>
      <c r="X471" s="136"/>
      <c r="Y471" s="136"/>
      <c r="Z471" s="136"/>
      <c r="AA471" s="136"/>
      <c r="AB471" s="136"/>
      <c r="AC471" s="136"/>
      <c r="AD471" s="136"/>
      <c r="AE471" s="2"/>
      <c r="AF471" s="7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</row>
    <row r="472" spans="1:75" ht="30" customHeight="1" x14ac:dyDescent="0.25">
      <c r="A472" s="117" t="s">
        <v>90</v>
      </c>
      <c r="B472" s="129" t="s">
        <v>142</v>
      </c>
      <c r="C472" s="129" t="s">
        <v>77</v>
      </c>
      <c r="D472" s="129" t="s">
        <v>98</v>
      </c>
      <c r="E472" s="8">
        <v>5</v>
      </c>
      <c r="F472" s="144" t="s">
        <v>140</v>
      </c>
      <c r="G472" s="417">
        <v>52.6</v>
      </c>
      <c r="H472" s="131" t="str">
        <f t="shared" si="208"/>
        <v>Jamie Ellis, Kean Hamilton-Jones, Pravansh Kanumolu, Josh Bond</v>
      </c>
      <c r="I472" s="132" t="str">
        <f t="shared" si="209"/>
        <v>Basingstoke and Mid Hants A.C.</v>
      </c>
      <c r="J472" s="122" t="str">
        <f t="shared" si="210"/>
        <v>BMH</v>
      </c>
      <c r="K472" s="8"/>
      <c r="L472" s="8" t="str">
        <f t="shared" si="211"/>
        <v xml:space="preserve"> </v>
      </c>
      <c r="M472" s="125"/>
      <c r="N472" s="40" t="str">
        <f t="shared" si="207"/>
        <v>G</v>
      </c>
      <c r="O472" s="40" t="str">
        <f t="shared" si="207"/>
        <v>GG</v>
      </c>
      <c r="P472" s="161">
        <f>IF(N472=F468,12)+IF(N472=F469,11)+IF(N472=F470,10)+IF(N472=F471,9)+IF(N472=F472,8)+IF(N472=F473,7)+IF(N472=F474,6)+IF(N472=F475,5)+IF(N472=F476,4)+IF(N472=F477,3)+IF(N472=F478,2)+IF(N472=F479,1)</f>
        <v>0</v>
      </c>
      <c r="Q472" s="161">
        <f>IF(O472=F468,12)+IF(O472=F469,11)+IF(O472=F470,10)+IF(O472=F471,9)+IF(O472=F472,8)+IF(O472=F473,7)+IF(O472=F474,6)+IF(O472=F475,5)+IF(O472=F476,4)+IF(O472=F477,3)+IF(O472=F478,2)+IF(O472=F479,1)</f>
        <v>0</v>
      </c>
      <c r="R472" s="2"/>
      <c r="S472" s="136"/>
      <c r="T472" s="136"/>
      <c r="U472" s="136"/>
      <c r="V472" s="136"/>
      <c r="W472" s="136">
        <f>P472+Q472</f>
        <v>0</v>
      </c>
      <c r="X472" s="136"/>
      <c r="Y472" s="136"/>
      <c r="Z472" s="136"/>
      <c r="AA472" s="136"/>
      <c r="AB472" s="136"/>
      <c r="AC472" s="136"/>
      <c r="AD472" s="136"/>
      <c r="AE472" s="2"/>
      <c r="AF472" s="7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</row>
    <row r="473" spans="1:75" ht="30" customHeight="1" x14ac:dyDescent="0.25">
      <c r="A473" s="117" t="s">
        <v>90</v>
      </c>
      <c r="B473" s="129" t="s">
        <v>142</v>
      </c>
      <c r="C473" s="129" t="s">
        <v>77</v>
      </c>
      <c r="D473" s="129" t="s">
        <v>98</v>
      </c>
      <c r="E473" s="8">
        <v>6</v>
      </c>
      <c r="F473" s="144" t="s">
        <v>110</v>
      </c>
      <c r="G473" s="417">
        <v>52.7</v>
      </c>
      <c r="H473" s="131" t="str">
        <f t="shared" si="208"/>
        <v>Ethan Bailey, Rory Whelan, Noah Ayivi-Knott, Jake Etherington</v>
      </c>
      <c r="I473" s="132" t="str">
        <f t="shared" si="209"/>
        <v>Camberley and District A.C.</v>
      </c>
      <c r="J473" s="122" t="str">
        <f t="shared" si="210"/>
        <v>CDAC</v>
      </c>
      <c r="K473" s="8"/>
      <c r="L473" s="8" t="str">
        <f t="shared" si="211"/>
        <v xml:space="preserve"> </v>
      </c>
      <c r="M473" s="125"/>
      <c r="N473" s="40" t="str">
        <f t="shared" si="207"/>
        <v>H</v>
      </c>
      <c r="O473" s="40" t="str">
        <f t="shared" si="207"/>
        <v>HH</v>
      </c>
      <c r="P473" s="161">
        <f>IF(N473=F468,12)+IF(N473=F469,11)+IF(N473=F470,10)+IF(N473=F471,9)+IF(N473=F472,8)+IF(N473=F473,7)+IF(N473=F474,6)+IF(N473=F475,5)+IF(N473=F476,4)+IF(N473=F477,3)+IF(N473=F478,2)+IF(N473=F479,1)</f>
        <v>10</v>
      </c>
      <c r="Q473" s="161">
        <f>IF(O473=F468,12)+IF(O473=F469,11)+IF(O473=F470,10)+IF(O473=F471,9)+IF(O473=F472,8)+IF(O473=F473,7)+IF(O473=F474,6)+IF(O473=F475,5)+IF(O473=F476,4)+IF(O473=F477,3)+IF(O473=F478,2)+IF(O473=F479,1)</f>
        <v>0</v>
      </c>
      <c r="R473" s="2"/>
      <c r="S473" s="136"/>
      <c r="T473" s="136"/>
      <c r="U473" s="136"/>
      <c r="V473" s="136"/>
      <c r="W473" s="136"/>
      <c r="X473" s="136">
        <f>P473+Q473</f>
        <v>10</v>
      </c>
      <c r="Y473" s="136"/>
      <c r="Z473" s="136"/>
      <c r="AA473" s="136"/>
      <c r="AB473" s="136"/>
      <c r="AC473" s="136"/>
      <c r="AD473" s="136"/>
      <c r="AE473" s="2"/>
      <c r="AF473" s="7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</row>
    <row r="474" spans="1:75" ht="30" customHeight="1" x14ac:dyDescent="0.25">
      <c r="A474" s="117" t="s">
        <v>90</v>
      </c>
      <c r="B474" s="129" t="s">
        <v>142</v>
      </c>
      <c r="C474" s="129" t="s">
        <v>77</v>
      </c>
      <c r="D474" s="129" t="s">
        <v>98</v>
      </c>
      <c r="E474" s="8">
        <v>7</v>
      </c>
      <c r="F474" s="144"/>
      <c r="G474" s="145" t="s">
        <v>36</v>
      </c>
      <c r="H474" s="131" t="str">
        <f t="shared" si="208"/>
        <v xml:space="preserve"> </v>
      </c>
      <c r="I474" s="132" t="str">
        <f t="shared" si="209"/>
        <v/>
      </c>
      <c r="J474" s="122" t="str">
        <f t="shared" si="210"/>
        <v/>
      </c>
      <c r="K474" s="8"/>
      <c r="L474" s="8" t="str">
        <f t="shared" si="211"/>
        <v xml:space="preserve"> </v>
      </c>
      <c r="M474" s="125"/>
      <c r="N474" s="40" t="str">
        <f t="shared" si="207"/>
        <v>M</v>
      </c>
      <c r="O474" s="40" t="str">
        <f t="shared" si="207"/>
        <v>MM</v>
      </c>
      <c r="P474" s="161">
        <f>IF(N474=F468,12)+IF(N474=F469,11)+IF(N474=F470,10)+IF(N474=F471,9)+IF(N474=F472,8)+IF(N474=F473,7)+IF(N474=F474,6)+IF(N474=F475,5)+IF(N474=F476,4)+IF(N474=F477,3)+IF(N474=F478,2)+IF(N474=F479,1)</f>
        <v>0</v>
      </c>
      <c r="Q474" s="161">
        <f>IF(O474=F468,12)+IF(O474=F469,11)+IF(O474=F470,10)+IF(O474=F471,9)+IF(O474=F472,8)+IF(O474=F473,7)+IF(O474=F474,6)+IF(O474=F475,5)+IF(O474=F476,4)+IF(O474=F477,3)+IF(O474=F478,2)+IF(O474=F479,1)</f>
        <v>0</v>
      </c>
      <c r="R474" s="2"/>
      <c r="S474" s="136"/>
      <c r="T474" s="136"/>
      <c r="U474" s="136"/>
      <c r="V474" s="136"/>
      <c r="W474" s="136"/>
      <c r="X474" s="136"/>
      <c r="Y474" s="136">
        <f>P474+Q474</f>
        <v>0</v>
      </c>
      <c r="Z474" s="136"/>
      <c r="AA474" s="136"/>
      <c r="AB474" s="136"/>
      <c r="AC474" s="136"/>
      <c r="AD474" s="136"/>
      <c r="AE474" s="2"/>
      <c r="AF474" s="7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</row>
    <row r="475" spans="1:75" ht="30" customHeight="1" x14ac:dyDescent="0.25">
      <c r="A475" s="117" t="s">
        <v>90</v>
      </c>
      <c r="B475" s="129" t="s">
        <v>142</v>
      </c>
      <c r="C475" s="129" t="s">
        <v>77</v>
      </c>
      <c r="D475" s="129" t="s">
        <v>98</v>
      </c>
      <c r="E475" s="8">
        <v>8</v>
      </c>
      <c r="F475" s="144"/>
      <c r="G475" s="145" t="s">
        <v>36</v>
      </c>
      <c r="H475" s="131" t="str">
        <f t="shared" si="208"/>
        <v xml:space="preserve"> </v>
      </c>
      <c r="I475" s="132" t="str">
        <f t="shared" si="209"/>
        <v/>
      </c>
      <c r="J475" s="122" t="str">
        <f t="shared" si="210"/>
        <v/>
      </c>
      <c r="K475" s="8"/>
      <c r="L475" s="8" t="str">
        <f t="shared" si="211"/>
        <v xml:space="preserve"> </v>
      </c>
      <c r="M475" s="125"/>
      <c r="N475" s="40" t="str">
        <f t="shared" si="207"/>
        <v>R</v>
      </c>
      <c r="O475" s="40" t="str">
        <f t="shared" si="207"/>
        <v>RR</v>
      </c>
      <c r="P475" s="161">
        <f>IF(N475=F468,12)+IF(N475=F469,11)+IF(N475=F470,10)+IF(N475=F471,9)+IF(N475=F472,8)+IF(N475=F473,7)+IF(N475=F474,6)+IF(N475=F475,5)+IF(N475=F476,4)+IF(N475=F477,3)+IF(N475=F478,2)+IF(N475=F479,1)</f>
        <v>12</v>
      </c>
      <c r="Q475" s="161">
        <f>IF(O475=F468,12)+IF(O475=F469,11)+IF(O475=F470,10)+IF(O475=F471,9)+IF(O475=F472,8)+IF(O475=F473,7)+IF(O475=F474,6)+IF(O475=F475,5)+IF(O475=F476,4)+IF(O475=F477,3)+IF(O475=F478,2)+IF(O475=F479,1)</f>
        <v>0</v>
      </c>
      <c r="R475" s="2"/>
      <c r="S475" s="136"/>
      <c r="T475" s="136"/>
      <c r="U475" s="136"/>
      <c r="V475" s="136"/>
      <c r="W475" s="136"/>
      <c r="X475" s="136"/>
      <c r="Y475" s="136"/>
      <c r="Z475" s="136">
        <f>P475+Q475</f>
        <v>12</v>
      </c>
      <c r="AA475" s="136"/>
      <c r="AB475" s="136"/>
      <c r="AC475" s="136"/>
      <c r="AD475" s="136"/>
      <c r="AE475" s="2"/>
      <c r="AF475" s="7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</row>
    <row r="476" spans="1:75" ht="30" customHeight="1" x14ac:dyDescent="0.25">
      <c r="A476" s="117" t="s">
        <v>90</v>
      </c>
      <c r="B476" s="129" t="s">
        <v>142</v>
      </c>
      <c r="C476" s="129" t="s">
        <v>77</v>
      </c>
      <c r="D476" s="129" t="s">
        <v>98</v>
      </c>
      <c r="E476" s="8">
        <v>9</v>
      </c>
      <c r="F476" s="144"/>
      <c r="G476" s="145" t="s">
        <v>36</v>
      </c>
      <c r="H476" s="131" t="str">
        <f t="shared" si="208"/>
        <v xml:space="preserve"> </v>
      </c>
      <c r="I476" s="132" t="str">
        <f t="shared" si="209"/>
        <v/>
      </c>
      <c r="J476" s="122" t="str">
        <f t="shared" si="210"/>
        <v/>
      </c>
      <c r="K476" s="8"/>
      <c r="L476" s="8" t="str">
        <f>IF(G476&lt;=CF1173,"AW"," ")</f>
        <v xml:space="preserve"> </v>
      </c>
      <c r="M476" s="125"/>
      <c r="N476" s="161" t="str">
        <f t="shared" si="207"/>
        <v>W</v>
      </c>
      <c r="O476" s="161" t="str">
        <f t="shared" si="207"/>
        <v>WW</v>
      </c>
      <c r="P476" s="161">
        <f>IF(N476=F468,12)+IF(N476=F469,11)+IF(N476=F470,10)+IF(N476=F471,9)+IF(N476=F472,8)+IF(N476=F473,7)+IF(N476=F474,6)+IF(N476=F475,5)+IF(N476=F476,4)+IF(N476=F477,3)+IF(N476=F478,2)+IF(N476=F479,1)</f>
        <v>11</v>
      </c>
      <c r="Q476" s="161">
        <f>IF(O476=F468,12)+IF(O476=F469,11)+IF(O476=F470,10)+IF(O476=F471,9)+IF(O476=F472,8)+IF(O476=F473,7)+IF(O476=F474,6)+IF(O476=F475,5)+IF(O476=F476,4)+IF(O476=F477,3)+IF(O476=F478,2)+IF(O476=F479,1)</f>
        <v>0</v>
      </c>
      <c r="R476" s="2"/>
      <c r="S476" s="136"/>
      <c r="T476" s="136"/>
      <c r="U476" s="136"/>
      <c r="V476" s="136"/>
      <c r="W476" s="136"/>
      <c r="X476" s="136"/>
      <c r="Y476" s="136"/>
      <c r="Z476" s="136"/>
      <c r="AA476" s="136">
        <f>P476+Q476</f>
        <v>11</v>
      </c>
      <c r="AB476" s="136"/>
      <c r="AC476" s="136"/>
      <c r="AD476" s="136"/>
      <c r="AE476" s="2"/>
      <c r="AF476" s="163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</row>
    <row r="477" spans="1:75" ht="30" customHeight="1" x14ac:dyDescent="0.25">
      <c r="A477" s="117" t="s">
        <v>90</v>
      </c>
      <c r="B477" s="129" t="s">
        <v>142</v>
      </c>
      <c r="C477" s="129" t="s">
        <v>77</v>
      </c>
      <c r="D477" s="129" t="s">
        <v>98</v>
      </c>
      <c r="E477" s="8">
        <v>10</v>
      </c>
      <c r="F477" s="144"/>
      <c r="G477" s="145" t="s">
        <v>36</v>
      </c>
      <c r="H477" s="131" t="str">
        <f t="shared" si="208"/>
        <v xml:space="preserve"> </v>
      </c>
      <c r="I477" s="132" t="str">
        <f t="shared" si="209"/>
        <v/>
      </c>
      <c r="J477" s="122" t="str">
        <f t="shared" si="210"/>
        <v/>
      </c>
      <c r="K477" s="8"/>
      <c r="L477" s="8" t="str">
        <f>IF(G477&lt;=CF1174,"AW"," ")</f>
        <v xml:space="preserve"> </v>
      </c>
      <c r="M477" s="125"/>
      <c r="N477" s="366" t="str">
        <f t="shared" ref="N477:O496" si="212">N463</f>
        <v>j</v>
      </c>
      <c r="O477" s="366" t="str">
        <f t="shared" si="212"/>
        <v>jj</v>
      </c>
      <c r="P477" s="366">
        <f>IF(N477=F468,12)+IF(N477=F469,11)+IF(N477=F470,10)+IF(N477=F471,9)+IF(N477=F472,8)+IF(N477=F473,7)+IF(N477=F474,6)+IF(N477=F475,5)+IF(N477=F476,4)+IF(N477=F477,3)+IF(N477=F478,2)+IF(N477=F479,1)</f>
        <v>0</v>
      </c>
      <c r="Q477" s="366">
        <f>IF(O477=F468,12)+IF(O477=F469,11)+IF(O477=F470,10)+IF(O477=F471,9)+IF(O477=F472,8)+IF(O477=F473,7)+IF(O477=F474,6)+IF(O477=F475,5)+IF(O477=F476,4)+IF(O477=F477,3)+IF(O477=F478,2)+IF(O477=F479,1)</f>
        <v>0</v>
      </c>
      <c r="R477" s="2"/>
      <c r="S477" s="136"/>
      <c r="T477" s="136"/>
      <c r="U477" s="136"/>
      <c r="V477" s="136"/>
      <c r="W477" s="136"/>
      <c r="X477" s="136"/>
      <c r="Y477" s="136"/>
      <c r="Z477" s="136"/>
      <c r="AA477" s="136"/>
      <c r="AB477" s="136">
        <f>P477+Q477</f>
        <v>0</v>
      </c>
      <c r="AC477" s="136"/>
      <c r="AD477" s="136"/>
      <c r="AE477" s="2"/>
      <c r="AF477" s="163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</row>
    <row r="478" spans="1:75" ht="30" customHeight="1" x14ac:dyDescent="0.25">
      <c r="A478" s="117" t="s">
        <v>90</v>
      </c>
      <c r="B478" s="129" t="s">
        <v>142</v>
      </c>
      <c r="C478" s="129" t="s">
        <v>77</v>
      </c>
      <c r="D478" s="129" t="s">
        <v>98</v>
      </c>
      <c r="E478" s="8">
        <v>11</v>
      </c>
      <c r="F478" s="144"/>
      <c r="G478" s="145" t="s">
        <v>36</v>
      </c>
      <c r="H478" s="131" t="str">
        <f t="shared" si="208"/>
        <v xml:space="preserve"> </v>
      </c>
      <c r="I478" s="132" t="str">
        <f t="shared" si="209"/>
        <v/>
      </c>
      <c r="J478" s="122" t="str">
        <f t="shared" si="210"/>
        <v/>
      </c>
      <c r="K478" s="8"/>
      <c r="L478" s="8" t="str">
        <f>IF(G478&lt;=CF1175,"AW"," ")</f>
        <v xml:space="preserve"> </v>
      </c>
      <c r="M478" s="125"/>
      <c r="N478" s="366" t="str">
        <f t="shared" si="212"/>
        <v>p</v>
      </c>
      <c r="O478" s="366" t="str">
        <f t="shared" si="212"/>
        <v>pp</v>
      </c>
      <c r="P478" s="366">
        <f>IF(N478=F468,12)+IF(N478=F469,11)+IF(N478=F470,10)+IF(N478=F471,9)+IF(N478=F472,8)+IF(N478=F473,7)+IF(N478=F474,6)+IF(N478=F475,5)+IF(N478=F476,4)+IF(N478=F477,3)+IF(N478=F478,2)+IF(N478=F479,1)</f>
        <v>0</v>
      </c>
      <c r="Q478" s="366">
        <f>IF(O478=F468,12)+IF(O478=F469,11)+IF(O478=F470,10)+IF(O478=F471,9)+IF(O478=F472,8)+IF(O478=F473,7)+IF(O478=F474,6)+IF(O478=F475,5)+IF(O478=F476,4)+IF(O478=F477,3)+IF(O478=F478,2)+IF(O478=F479,1)</f>
        <v>0</v>
      </c>
      <c r="R478" s="2"/>
      <c r="S478" s="136"/>
      <c r="T478" s="136"/>
      <c r="U478" s="136"/>
      <c r="V478" s="136"/>
      <c r="W478" s="136"/>
      <c r="X478" s="136"/>
      <c r="Y478" s="136"/>
      <c r="Z478" s="136"/>
      <c r="AA478" s="136"/>
      <c r="AB478" s="136"/>
      <c r="AC478" s="136">
        <f>P478+Q478</f>
        <v>0</v>
      </c>
      <c r="AD478" s="136"/>
      <c r="AE478" s="2"/>
      <c r="AF478" s="7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</row>
    <row r="479" spans="1:75" ht="30" customHeight="1" x14ac:dyDescent="0.25">
      <c r="A479" s="117" t="s">
        <v>90</v>
      </c>
      <c r="B479" s="129" t="s">
        <v>142</v>
      </c>
      <c r="C479" s="129" t="s">
        <v>77</v>
      </c>
      <c r="D479" s="129" t="s">
        <v>98</v>
      </c>
      <c r="E479" s="8">
        <v>12</v>
      </c>
      <c r="F479" s="144"/>
      <c r="G479" s="145" t="s">
        <v>36</v>
      </c>
      <c r="H479" s="131" t="str">
        <f t="shared" si="208"/>
        <v xml:space="preserve"> </v>
      </c>
      <c r="I479" s="132" t="str">
        <f t="shared" si="209"/>
        <v/>
      </c>
      <c r="J479" s="122" t="str">
        <f t="shared" si="210"/>
        <v/>
      </c>
      <c r="K479" s="8"/>
      <c r="L479" s="8" t="str">
        <f>IF(G479&lt;=CF1176,"AW"," ")</f>
        <v xml:space="preserve"> </v>
      </c>
      <c r="M479" s="125"/>
      <c r="N479" s="366" t="str">
        <f t="shared" si="212"/>
        <v>z</v>
      </c>
      <c r="O479" s="366" t="str">
        <f t="shared" si="212"/>
        <v>zz</v>
      </c>
      <c r="P479" s="366">
        <f>IF(N479=F468,12)+IF(N479=F469,11)+IF(N479=F470,10)+IF(N479=F471,9)+IF(N479=F472,8)+IF(N479=F473,7)+IF(N479=F474,6)+IF(N479=F475,5)+IF(N479=F476,4)+IF(N479=F477,3)+IF(N479=F478,2)+IF(N479=F479,1)</f>
        <v>0</v>
      </c>
      <c r="Q479" s="366">
        <f>IF(O479=F468,12)+IF(O479=F469,11)+IF(O479=F470,10)+IF(O479=F471,9)+IF(O479=F472,8)+IF(O479=F473,7)+IF(O479=F474,6)+IF(O479=F475,5)+IF(O479=F476,4)+IF(O479=F477,3)+IF(O479=F478,2)+IF(O479=F479,1)</f>
        <v>0</v>
      </c>
      <c r="R479" s="2"/>
      <c r="S479" s="136"/>
      <c r="T479" s="136"/>
      <c r="U479" s="136"/>
      <c r="V479" s="136"/>
      <c r="W479" s="136"/>
      <c r="X479" s="136"/>
      <c r="Y479" s="136"/>
      <c r="Z479" s="136"/>
      <c r="AA479" s="136"/>
      <c r="AB479" s="136"/>
      <c r="AC479" s="136"/>
      <c r="AD479" s="136">
        <f>P479+Q479</f>
        <v>0</v>
      </c>
      <c r="AE479" s="2"/>
      <c r="AF479" s="7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</row>
    <row r="480" spans="1:75" ht="20.100000000000001" customHeight="1" x14ac:dyDescent="0.25">
      <c r="A480" s="117" t="s">
        <v>90</v>
      </c>
      <c r="B480" s="129" t="s">
        <v>142</v>
      </c>
      <c r="C480" s="129"/>
      <c r="D480" s="129"/>
      <c r="E480" s="473" t="s">
        <v>36</v>
      </c>
      <c r="F480" s="473"/>
      <c r="G480" s="473"/>
      <c r="H480" s="473"/>
      <c r="I480" s="473"/>
      <c r="J480" s="473"/>
      <c r="K480" s="473"/>
      <c r="L480" s="473"/>
      <c r="M480" s="85"/>
      <c r="N480" s="40" t="str">
        <f t="shared" si="212"/>
        <v>,</v>
      </c>
      <c r="O480" s="40" t="str">
        <f t="shared" si="212"/>
        <v>,</v>
      </c>
      <c r="P480" s="40"/>
      <c r="Q480" s="40"/>
      <c r="R480" s="2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2"/>
      <c r="AF480" s="7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</row>
    <row r="481" spans="1:59" ht="20.100000000000001" customHeight="1" x14ac:dyDescent="0.25">
      <c r="A481" s="117" t="s">
        <v>90</v>
      </c>
      <c r="B481" s="129" t="s">
        <v>142</v>
      </c>
      <c r="C481" s="129" t="s">
        <v>99</v>
      </c>
      <c r="D481" s="129" t="s">
        <v>0</v>
      </c>
      <c r="E481" s="474" t="s">
        <v>198</v>
      </c>
      <c r="F481" s="474"/>
      <c r="G481" s="474"/>
      <c r="H481" s="474"/>
      <c r="I481" s="442" t="s">
        <v>92</v>
      </c>
      <c r="J481" s="442"/>
      <c r="K481" s="475">
        <f>'MATCH DETAILS'!K22</f>
        <v>6.03</v>
      </c>
      <c r="L481" s="475"/>
      <c r="M481" s="127"/>
      <c r="N481" s="40" t="str">
        <f t="shared" si="212"/>
        <v>,</v>
      </c>
      <c r="O481" s="40" t="str">
        <f t="shared" si="212"/>
        <v>,</v>
      </c>
      <c r="P481" s="40"/>
      <c r="Q481" s="40"/>
      <c r="R481" s="2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2"/>
      <c r="AF481" s="7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</row>
    <row r="482" spans="1:59" ht="20.100000000000001" customHeight="1" x14ac:dyDescent="0.25">
      <c r="A482" s="117" t="s">
        <v>90</v>
      </c>
      <c r="B482" s="129" t="s">
        <v>142</v>
      </c>
      <c r="C482" s="129" t="s">
        <v>99</v>
      </c>
      <c r="D482" s="129" t="s">
        <v>0</v>
      </c>
      <c r="E482" s="437">
        <v>1</v>
      </c>
      <c r="F482" s="438" t="s">
        <v>143</v>
      </c>
      <c r="G482" s="441">
        <v>5.64</v>
      </c>
      <c r="H482" s="440" t="str">
        <f t="shared" ref="H482:H493" si="213">IF(F482=0," ",VLOOKUP(F482,$AG$1191:$AI$1215,3,FALSE))</f>
        <v>Sammy Ball</v>
      </c>
      <c r="I482" s="440" t="str">
        <f t="shared" ref="I482:I493" si="214">IF(F482=0,"",VLOOKUP(F482,$BE$1166:$BG$1189,3,FALSE))</f>
        <v>Reading A.C.</v>
      </c>
      <c r="J482" s="440" t="str">
        <f t="shared" ref="J482:J493" si="215">IF(F482=0,"",VLOOKUP(F482,$BB$1114:$BE$1137,4,FALSE))</f>
        <v>RAC</v>
      </c>
      <c r="K482" s="437" t="str">
        <f t="shared" ref="K482:K493" si="216">IF(G482="","",IF($DC$1176="T"," ",IF($DC$1176="F",IF(G482&gt;=$CS$1176,"G1",IF(G482&gt;=$CV$1176,"G2",IF(G482&gt;=$CY$1176,"G3",IF(G482&gt;=$DB$1176,"G4","")))))))</f>
        <v>G2</v>
      </c>
      <c r="L482" s="437" t="str">
        <f t="shared" ref="L482:L489" si="217">IF(G482&gt;=CB1167,"AW"," ")</f>
        <v>AW</v>
      </c>
      <c r="M482" s="128"/>
      <c r="N482" s="40" t="str">
        <f t="shared" si="212"/>
        <v>A</v>
      </c>
      <c r="O482" s="40" t="str">
        <f t="shared" si="212"/>
        <v>AA</v>
      </c>
      <c r="P482" s="161">
        <f>IF(N482=F482,12)+IF(N482=F483,11)+IF(N482=F484,10)+IF(N482=F485,9)+IF(N482=F486,8)+IF(N482=F487,7)+IF(N482=F488,6)+IF(N482=F489,5)+IF(N482=F490,4)+IF(N482=F491,3)+IF(N482=F492,2)+IF(N482=F493,1)</f>
        <v>9</v>
      </c>
      <c r="Q482" s="161">
        <f>IF(O482=F482,12)+IF(O482=F483,11)+IF(O482=F484,10)+IF(O482=F485,9)+IF(O482=F486,8)+IF(O482=F487,7)+IF(O482=F488,6)+IF(O482=F489,5)+IF(O482=F490,4)+IF(O482=F491,3)+IF(O482=F492,2)+IF(O482=F493,1)</f>
        <v>0</v>
      </c>
      <c r="R482" s="2"/>
      <c r="S482" s="136">
        <f>P482+Q482</f>
        <v>9</v>
      </c>
      <c r="T482" s="136"/>
      <c r="U482" s="136"/>
      <c r="V482" s="136"/>
      <c r="W482" s="136"/>
      <c r="X482" s="136"/>
      <c r="Y482" s="136"/>
      <c r="Z482" s="136"/>
      <c r="AA482" s="136"/>
      <c r="AB482" s="136"/>
      <c r="AC482" s="136"/>
      <c r="AD482" s="136"/>
      <c r="AE482" s="2"/>
      <c r="AF482" s="7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</row>
    <row r="483" spans="1:59" ht="20.100000000000001" customHeight="1" x14ac:dyDescent="0.25">
      <c r="A483" s="117" t="s">
        <v>90</v>
      </c>
      <c r="B483" s="129" t="s">
        <v>142</v>
      </c>
      <c r="C483" s="129" t="s">
        <v>99</v>
      </c>
      <c r="D483" s="129" t="s">
        <v>0</v>
      </c>
      <c r="E483" s="437">
        <v>2</v>
      </c>
      <c r="F483" s="438" t="s">
        <v>142</v>
      </c>
      <c r="G483" s="441">
        <v>5.41</v>
      </c>
      <c r="H483" s="440" t="str">
        <f t="shared" si="213"/>
        <v>Adam Ulhaq</v>
      </c>
      <c r="I483" s="440" t="str">
        <f t="shared" si="214"/>
        <v>Maidenhead A.C.</v>
      </c>
      <c r="J483" s="440" t="str">
        <f t="shared" si="215"/>
        <v>MAC</v>
      </c>
      <c r="K483" s="437" t="str">
        <f t="shared" si="216"/>
        <v>G3</v>
      </c>
      <c r="L483" s="437" t="str">
        <f t="shared" si="217"/>
        <v>AW</v>
      </c>
      <c r="M483" s="128"/>
      <c r="N483" s="40" t="str">
        <f t="shared" si="212"/>
        <v>S</v>
      </c>
      <c r="O483" s="40" t="str">
        <f t="shared" si="212"/>
        <v>SS</v>
      </c>
      <c r="P483" s="161">
        <f>IF(N483=F482,12)+IF(N483=F483,11)+IF(N483=F484,10)+IF(N483=F485,9)+IF(N483=F486,8)+IF(N483=F487,7)+IF(N483=F488,6)+IF(N483=F489,5)+IF(N483=F490,4)+IF(N483=F491,3)+IF(N483=F492,2)+IF(N483=F493,1)</f>
        <v>7</v>
      </c>
      <c r="Q483" s="161">
        <f>IF(O483=F482,12)+IF(O483=F483,11)+IF(O483=F484,10)+IF(O483=F485,9)+IF(O483=F486,8)+IF(O483=F487,7)+IF(O483=F488,6)+IF(O483=F489,5)+IF(O483=F490,4)+IF(O483=F491,3)+IF(O483=F492,2)+IF(O483=F493,1)</f>
        <v>0</v>
      </c>
      <c r="R483" s="2"/>
      <c r="S483" s="136"/>
      <c r="T483" s="136">
        <f>P483+Q483</f>
        <v>7</v>
      </c>
      <c r="U483" s="136"/>
      <c r="V483" s="136"/>
      <c r="W483" s="136"/>
      <c r="X483" s="136"/>
      <c r="Y483" s="136"/>
      <c r="Z483" s="136"/>
      <c r="AA483" s="136"/>
      <c r="AB483" s="136"/>
      <c r="AC483" s="136"/>
      <c r="AD483" s="136"/>
      <c r="AE483" s="2"/>
      <c r="AF483" s="7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</row>
    <row r="484" spans="1:59" ht="20.100000000000001" customHeight="1" x14ac:dyDescent="0.25">
      <c r="A484" s="117" t="s">
        <v>90</v>
      </c>
      <c r="B484" s="129" t="s">
        <v>142</v>
      </c>
      <c r="C484" s="129" t="s">
        <v>99</v>
      </c>
      <c r="D484" s="129" t="s">
        <v>0</v>
      </c>
      <c r="E484" s="437">
        <v>3</v>
      </c>
      <c r="F484" s="438" t="s">
        <v>110</v>
      </c>
      <c r="G484" s="441">
        <v>5.04</v>
      </c>
      <c r="H484" s="440" t="str">
        <f t="shared" si="213"/>
        <v>Noah Ayivi-Knott</v>
      </c>
      <c r="I484" s="440" t="str">
        <f t="shared" si="214"/>
        <v>Camberley and District A.C.</v>
      </c>
      <c r="J484" s="440" t="str">
        <f t="shared" si="215"/>
        <v>CDAC</v>
      </c>
      <c r="K484" s="437" t="str">
        <f t="shared" si="216"/>
        <v>G4</v>
      </c>
      <c r="L484" s="437" t="str">
        <f t="shared" si="217"/>
        <v>AW</v>
      </c>
      <c r="M484" s="128"/>
      <c r="N484" s="40" t="str">
        <f t="shared" si="212"/>
        <v>B</v>
      </c>
      <c r="O484" s="40" t="str">
        <f t="shared" si="212"/>
        <v>BB</v>
      </c>
      <c r="P484" s="161">
        <f>IF(N484=F482,12)+IF(N484=F483,11)+IF(N484=F484,10)+IF(N484=F485,9)+IF(N484=F486,8)+IF(N484=F487,7)+IF(N484=F488,6)+IF(N484=F489,5)+IF(N484=F490,4)+IF(N484=F491,3)+IF(N484=F492,2)+IF(N484=F493,1)</f>
        <v>5</v>
      </c>
      <c r="Q484" s="161">
        <f>IF(O484=F482,12)+IF(O484=F483,11)+IF(O484=F484,10)+IF(O484=F485,9)+IF(O484=F486,8)+IF(O484=F487,7)+IF(O484=F488,6)+IF(O484=F489,5)+IF(O484=F490,4)+IF(O484=F491,3)+IF(O484=F492,2)+IF(O484=F493,1)</f>
        <v>0</v>
      </c>
      <c r="R484" s="2"/>
      <c r="S484" s="136"/>
      <c r="T484" s="136"/>
      <c r="U484" s="136">
        <f>P484+Q484</f>
        <v>5</v>
      </c>
      <c r="V484" s="136"/>
      <c r="W484" s="136"/>
      <c r="X484" s="136"/>
      <c r="Y484" s="136"/>
      <c r="Z484" s="136"/>
      <c r="AA484" s="136"/>
      <c r="AB484" s="136"/>
      <c r="AC484" s="136"/>
      <c r="AD484" s="136"/>
      <c r="AE484" s="2"/>
      <c r="AF484" s="7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</row>
    <row r="485" spans="1:59" ht="20.100000000000001" customHeight="1" x14ac:dyDescent="0.25">
      <c r="A485" s="117" t="s">
        <v>90</v>
      </c>
      <c r="B485" s="129" t="s">
        <v>142</v>
      </c>
      <c r="C485" s="129" t="s">
        <v>99</v>
      </c>
      <c r="D485" s="129" t="s">
        <v>0</v>
      </c>
      <c r="E485" s="437">
        <v>4</v>
      </c>
      <c r="F485" s="438" t="s">
        <v>0</v>
      </c>
      <c r="G485" s="441">
        <v>4.92</v>
      </c>
      <c r="H485" s="440" t="str">
        <f t="shared" si="213"/>
        <v>Sean Over</v>
      </c>
      <c r="I485" s="440" t="str">
        <f t="shared" si="214"/>
        <v>Aldershot, Farnham and District A.C.</v>
      </c>
      <c r="J485" s="440" t="str">
        <f t="shared" si="215"/>
        <v>AFD</v>
      </c>
      <c r="K485" s="437" t="str">
        <f t="shared" si="216"/>
        <v/>
      </c>
      <c r="L485" s="437" t="str">
        <f t="shared" si="217"/>
        <v>AW</v>
      </c>
      <c r="M485" s="128"/>
      <c r="N485" s="40" t="str">
        <f t="shared" si="212"/>
        <v>C</v>
      </c>
      <c r="O485" s="40" t="str">
        <f t="shared" si="212"/>
        <v>CC</v>
      </c>
      <c r="P485" s="161">
        <f>IF(N485=F482,12)+IF(N485=F483,11)+IF(N485=F484,10)+IF(N485=F485,9)+IF(N485=F486,8)+IF(N485=F487,7)+IF(N485=F488,6)+IF(N485=F489,5)+IF(N485=F490,4)+IF(N485=F491,3)+IF(N485=F492,2)+IF(N485=F493,1)</f>
        <v>10</v>
      </c>
      <c r="Q485" s="161">
        <f>IF(O485=F482,12)+IF(O485=F483,11)+IF(O485=F484,10)+IF(O485=F485,9)+IF(O485=F486,8)+IF(O485=F487,7)+IF(O485=F488,6)+IF(O485=F489,5)+IF(O485=F490,4)+IF(O485=F491,3)+IF(O485=F492,2)+IF(O485=F493,1)</f>
        <v>0</v>
      </c>
      <c r="R485" s="2"/>
      <c r="S485" s="136"/>
      <c r="T485" s="136"/>
      <c r="U485" s="136"/>
      <c r="V485" s="136">
        <f>P485+Q485</f>
        <v>10</v>
      </c>
      <c r="W485" s="136"/>
      <c r="X485" s="136"/>
      <c r="Y485" s="136"/>
      <c r="Z485" s="136"/>
      <c r="AA485" s="136"/>
      <c r="AB485" s="136"/>
      <c r="AC485" s="136"/>
      <c r="AD485" s="136"/>
      <c r="AE485" s="2"/>
      <c r="AF485" s="7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</row>
    <row r="486" spans="1:59" ht="20.100000000000001" customHeight="1" x14ac:dyDescent="0.25">
      <c r="A486" s="117" t="s">
        <v>90</v>
      </c>
      <c r="B486" s="129" t="s">
        <v>142</v>
      </c>
      <c r="C486" s="129" t="s">
        <v>99</v>
      </c>
      <c r="D486" s="129" t="s">
        <v>0</v>
      </c>
      <c r="E486" s="437">
        <v>5</v>
      </c>
      <c r="F486" s="438" t="s">
        <v>55</v>
      </c>
      <c r="G486" s="441">
        <v>4.82</v>
      </c>
      <c r="H486" s="440" t="str">
        <f t="shared" si="213"/>
        <v>Samuel Sherlock</v>
      </c>
      <c r="I486" s="440" t="str">
        <f t="shared" si="214"/>
        <v>Guildford and Godalming A.C.</v>
      </c>
      <c r="J486" s="440" t="str">
        <f t="shared" si="215"/>
        <v>GGAC</v>
      </c>
      <c r="K486" s="437" t="str">
        <f t="shared" si="216"/>
        <v/>
      </c>
      <c r="L486" s="437" t="str">
        <f t="shared" si="217"/>
        <v>AW</v>
      </c>
      <c r="M486" s="128"/>
      <c r="N486" s="40" t="str">
        <f t="shared" si="212"/>
        <v>G</v>
      </c>
      <c r="O486" s="40" t="str">
        <f t="shared" si="212"/>
        <v>GG</v>
      </c>
      <c r="P486" s="161">
        <f>IF(N486=F482,12)+IF(N486=F483,11)+IF(N486=F484,10)+IF(N486=F485,9)+IF(N486=F486,8)+IF(N486=F487,7)+IF(N486=F488,6)+IF(N486=F489,5)+IF(N486=F490,4)+IF(N486=F491,3)+IF(N486=F492,2)+IF(N486=F493,1)</f>
        <v>8</v>
      </c>
      <c r="Q486" s="161">
        <f>IF(O486=F482,12)+IF(O486=F483,11)+IF(O486=F484,10)+IF(O486=F485,9)+IF(O486=F486,8)+IF(O486=F487,7)+IF(O486=F488,6)+IF(O486=F489,5)+IF(O486=F490,4)+IF(O486=F491,3)+IF(O486=F492,2)+IF(O486=F493,1)</f>
        <v>0</v>
      </c>
      <c r="R486" s="2"/>
      <c r="S486" s="136"/>
      <c r="T486" s="136"/>
      <c r="U486" s="136"/>
      <c r="V486" s="136"/>
      <c r="W486" s="136">
        <f>P486+Q486</f>
        <v>8</v>
      </c>
      <c r="X486" s="136"/>
      <c r="Y486" s="136"/>
      <c r="Z486" s="136"/>
      <c r="AA486" s="136"/>
      <c r="AB486" s="136"/>
      <c r="AC486" s="136"/>
      <c r="AD486" s="136"/>
      <c r="AE486" s="2"/>
      <c r="AF486" s="7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</row>
    <row r="487" spans="1:59" ht="20.100000000000001" customHeight="1" x14ac:dyDescent="0.25">
      <c r="A487" s="117" t="s">
        <v>90</v>
      </c>
      <c r="B487" s="129" t="s">
        <v>142</v>
      </c>
      <c r="C487" s="129" t="s">
        <v>99</v>
      </c>
      <c r="D487" s="129" t="s">
        <v>0</v>
      </c>
      <c r="E487" s="437">
        <v>6</v>
      </c>
      <c r="F487" s="438" t="s">
        <v>140</v>
      </c>
      <c r="G487" s="441">
        <v>4.82</v>
      </c>
      <c r="H487" s="440" t="str">
        <f t="shared" si="213"/>
        <v>Kean Hamilton-Jones</v>
      </c>
      <c r="I487" s="440" t="str">
        <f t="shared" si="214"/>
        <v>Basingstoke and Mid Hants A.C.</v>
      </c>
      <c r="J487" s="440" t="str">
        <f t="shared" si="215"/>
        <v>BMH</v>
      </c>
      <c r="K487" s="437" t="str">
        <f t="shared" si="216"/>
        <v/>
      </c>
      <c r="L487" s="437" t="str">
        <f t="shared" si="217"/>
        <v>AW</v>
      </c>
      <c r="M487" s="128"/>
      <c r="N487" s="40" t="str">
        <f t="shared" si="212"/>
        <v>H</v>
      </c>
      <c r="O487" s="40" t="str">
        <f t="shared" si="212"/>
        <v>HH</v>
      </c>
      <c r="P487" s="161">
        <f>IF(N487=F482,12)+IF(N487=F483,11)+IF(N487=F484,10)+IF(N487=F485,9)+IF(N487=F486,8)+IF(N487=F487,7)+IF(N487=F488,6)+IF(N487=F489,5)+IF(N487=F490,4)+IF(N487=F491,3)+IF(N487=F492,2)+IF(N487=F493,1)</f>
        <v>4</v>
      </c>
      <c r="Q487" s="161">
        <f>IF(O487=F482,12)+IF(O487=F483,11)+IF(O487=F484,10)+IF(O487=F485,9)+IF(O487=F486,8)+IF(O487=F487,7)+IF(O487=F488,6)+IF(O487=F489,5)+IF(O487=F490,4)+IF(O487=F491,3)+IF(O487=F492,2)+IF(O487=F493,1)</f>
        <v>0</v>
      </c>
      <c r="R487" s="2"/>
      <c r="S487" s="136"/>
      <c r="T487" s="136"/>
      <c r="U487" s="136"/>
      <c r="V487" s="136"/>
      <c r="W487" s="136"/>
      <c r="X487" s="136">
        <f>P487+Q487</f>
        <v>4</v>
      </c>
      <c r="Y487" s="136"/>
      <c r="Z487" s="136"/>
      <c r="AA487" s="136"/>
      <c r="AB487" s="136"/>
      <c r="AC487" s="136"/>
      <c r="AD487" s="136"/>
      <c r="AE487" s="2"/>
      <c r="AF487" s="7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</row>
    <row r="488" spans="1:59" ht="20.100000000000001" customHeight="1" x14ac:dyDescent="0.25">
      <c r="A488" s="117" t="s">
        <v>90</v>
      </c>
      <c r="B488" s="129" t="s">
        <v>142</v>
      </c>
      <c r="C488" s="129" t="s">
        <v>99</v>
      </c>
      <c r="D488" s="129" t="s">
        <v>0</v>
      </c>
      <c r="E488" s="437">
        <v>7</v>
      </c>
      <c r="F488" s="438" t="s">
        <v>84</v>
      </c>
      <c r="G488" s="441">
        <v>4.7300000000000004</v>
      </c>
      <c r="H488" s="440" t="str">
        <f t="shared" si="213"/>
        <v>Oliver Cloherty</v>
      </c>
      <c r="I488" s="440" t="str">
        <f t="shared" si="214"/>
        <v>Windsor, Slough, Eton and Hounslow A.C.</v>
      </c>
      <c r="J488" s="440" t="str">
        <f t="shared" si="215"/>
        <v>WSEH</v>
      </c>
      <c r="K488" s="437" t="str">
        <f t="shared" si="216"/>
        <v/>
      </c>
      <c r="L488" s="437" t="str">
        <f t="shared" si="217"/>
        <v xml:space="preserve"> </v>
      </c>
      <c r="M488" s="128"/>
      <c r="N488" s="40" t="str">
        <f t="shared" si="212"/>
        <v>M</v>
      </c>
      <c r="O488" s="40" t="str">
        <f t="shared" si="212"/>
        <v>MM</v>
      </c>
      <c r="P488" s="161">
        <f>IF(N488=F482,12)+IF(N488=F483,11)+IF(N488=F484,10)+IF(N488=F485,9)+IF(N488=F486,8)+IF(N488=F487,7)+IF(N488=F488,6)+IF(N488=F489,5)+IF(N488=F490,4)+IF(N488=F491,3)+IF(N488=F492,2)+IF(N488=F493,1)</f>
        <v>11</v>
      </c>
      <c r="Q488" s="161">
        <f>IF(O488=F482,12)+IF(O488=F483,11)+IF(O488=F484,10)+IF(O488=F485,9)+IF(O488=F486,8)+IF(O488=F487,7)+IF(O488=F488,6)+IF(O488=F489,5)+IF(O488=F490,4)+IF(O488=F491,3)+IF(O488=F492,2)+IF(O488=F493,1)</f>
        <v>0</v>
      </c>
      <c r="R488" s="2"/>
      <c r="S488" s="136"/>
      <c r="T488" s="136"/>
      <c r="U488" s="136"/>
      <c r="V488" s="136"/>
      <c r="W488" s="136"/>
      <c r="X488" s="136"/>
      <c r="Y488" s="136">
        <f>P488+Q488</f>
        <v>11</v>
      </c>
      <c r="Z488" s="136"/>
      <c r="AA488" s="136"/>
      <c r="AB488" s="136"/>
      <c r="AC488" s="136"/>
      <c r="AD488" s="136"/>
      <c r="AE488" s="2"/>
      <c r="AF488" s="7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</row>
    <row r="489" spans="1:59" ht="20.100000000000001" customHeight="1" x14ac:dyDescent="0.25">
      <c r="A489" s="117" t="s">
        <v>90</v>
      </c>
      <c r="B489" s="129" t="s">
        <v>142</v>
      </c>
      <c r="C489" s="129" t="s">
        <v>99</v>
      </c>
      <c r="D489" s="129" t="s">
        <v>0</v>
      </c>
      <c r="E489" s="437">
        <v>8</v>
      </c>
      <c r="F489" s="438" t="s">
        <v>1</v>
      </c>
      <c r="G489" s="441">
        <v>4.25</v>
      </c>
      <c r="H489" s="440" t="str">
        <f t="shared" si="213"/>
        <v>Joshua Alexander</v>
      </c>
      <c r="I489" s="440" t="str">
        <f t="shared" si="214"/>
        <v>Bracknell A.C.</v>
      </c>
      <c r="J489" s="440" t="str">
        <f t="shared" si="215"/>
        <v>BAC</v>
      </c>
      <c r="K489" s="437" t="str">
        <f t="shared" si="216"/>
        <v/>
      </c>
      <c r="L489" s="437" t="str">
        <f t="shared" si="217"/>
        <v xml:space="preserve"> </v>
      </c>
      <c r="M489" s="128"/>
      <c r="N489" s="40" t="str">
        <f t="shared" si="212"/>
        <v>R</v>
      </c>
      <c r="O489" s="40" t="str">
        <f t="shared" si="212"/>
        <v>RR</v>
      </c>
      <c r="P489" s="161">
        <f>IF(N489=F482,12)+IF(N489=F483,11)+IF(N489=F484,10)+IF(N489=F485,9)+IF(N489=F486,8)+IF(N489=F487,7)+IF(N489=F488,6)+IF(N489=F489,5)+IF(N489=F490,4)+IF(N489=F491,3)+IF(N489=F492,2)+IF(N489=F493,1)</f>
        <v>12</v>
      </c>
      <c r="Q489" s="161">
        <f>IF(O489=F482,12)+IF(O489=F483,11)+IF(O489=F484,10)+IF(O489=F485,9)+IF(O489=F486,8)+IF(O489=F487,7)+IF(O489=F488,6)+IF(O489=F489,5)+IF(O489=F490,4)+IF(O489=F491,3)+IF(O489=F492,2)+IF(O489=F493,1)</f>
        <v>0</v>
      </c>
      <c r="R489" s="2"/>
      <c r="S489" s="136"/>
      <c r="T489" s="136"/>
      <c r="U489" s="136"/>
      <c r="V489" s="136"/>
      <c r="W489" s="136"/>
      <c r="X489" s="136"/>
      <c r="Y489" s="136"/>
      <c r="Z489" s="136">
        <f>P489+Q489</f>
        <v>12</v>
      </c>
      <c r="AA489" s="136"/>
      <c r="AB489" s="136"/>
      <c r="AC489" s="136"/>
      <c r="AD489" s="136"/>
      <c r="AE489" s="2"/>
      <c r="AF489" s="7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</row>
    <row r="490" spans="1:59" ht="20.100000000000001" customHeight="1" x14ac:dyDescent="0.25">
      <c r="A490" s="117" t="s">
        <v>90</v>
      </c>
      <c r="B490" s="129" t="s">
        <v>142</v>
      </c>
      <c r="C490" s="129" t="s">
        <v>99</v>
      </c>
      <c r="D490" s="129" t="s">
        <v>0</v>
      </c>
      <c r="E490" s="437">
        <v>9</v>
      </c>
      <c r="F490" s="438" t="s">
        <v>111</v>
      </c>
      <c r="G490" s="441">
        <v>3.7</v>
      </c>
      <c r="H490" s="440" t="str">
        <f t="shared" si="213"/>
        <v>Ethan Tindley</v>
      </c>
      <c r="I490" s="440" t="str">
        <f t="shared" si="214"/>
        <v>Hillingdon A.C.</v>
      </c>
      <c r="J490" s="440" t="str">
        <f t="shared" si="215"/>
        <v>HJAC</v>
      </c>
      <c r="K490" s="437" t="str">
        <f t="shared" si="216"/>
        <v/>
      </c>
      <c r="L490" s="437" t="str">
        <f>IF(G490&gt;=CB1173,"AW"," ")</f>
        <v xml:space="preserve"> </v>
      </c>
      <c r="M490" s="128"/>
      <c r="N490" s="161" t="str">
        <f t="shared" si="212"/>
        <v>W</v>
      </c>
      <c r="O490" s="161" t="str">
        <f t="shared" si="212"/>
        <v>WW</v>
      </c>
      <c r="P490" s="161">
        <f>IF(N490=F482,12)+IF(N490=F483,11)+IF(N490=F484,10)+IF(N490=F485,9)+IF(N490=F486,8)+IF(N490=F487,7)+IF(N490=F488,6)+IF(N490=F489,5)+IF(N490=F490,4)+IF(N490=F491,3)+IF(N490=F492,2)+IF(N490=F493,1)</f>
        <v>6</v>
      </c>
      <c r="Q490" s="161">
        <f>IF(O490=F482,12)+IF(O490=F483,11)+IF(O490=F484,10)+IF(O490=F485,9)+IF(O490=F486,8)+IF(O490=F487,7)+IF(O490=F488,6)+IF(O490=F489,5)+IF(O490=F490,4)+IF(O490=F491,3)+IF(O490=F492,2)+IF(O490=F493,1)</f>
        <v>0</v>
      </c>
      <c r="R490" s="2"/>
      <c r="S490" s="136"/>
      <c r="T490" s="136"/>
      <c r="U490" s="136"/>
      <c r="V490" s="136"/>
      <c r="W490" s="136"/>
      <c r="X490" s="136"/>
      <c r="Y490" s="136"/>
      <c r="Z490" s="136"/>
      <c r="AA490" s="136">
        <f>P490+Q490</f>
        <v>6</v>
      </c>
      <c r="AB490" s="136"/>
      <c r="AC490" s="136"/>
      <c r="AD490" s="136"/>
      <c r="AE490" s="2"/>
      <c r="AF490" s="163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</row>
    <row r="491" spans="1:59" ht="20.100000000000001" customHeight="1" x14ac:dyDescent="0.25">
      <c r="A491" s="117" t="s">
        <v>90</v>
      </c>
      <c r="B491" s="129" t="s">
        <v>142</v>
      </c>
      <c r="C491" s="129" t="s">
        <v>99</v>
      </c>
      <c r="D491" s="129" t="s">
        <v>0</v>
      </c>
      <c r="E491" s="437">
        <v>10</v>
      </c>
      <c r="F491" s="438"/>
      <c r="G491" s="441"/>
      <c r="H491" s="440" t="str">
        <f t="shared" si="213"/>
        <v xml:space="preserve"> </v>
      </c>
      <c r="I491" s="440" t="str">
        <f t="shared" si="214"/>
        <v/>
      </c>
      <c r="J491" s="440" t="str">
        <f t="shared" si="215"/>
        <v/>
      </c>
      <c r="K491" s="437" t="str">
        <f t="shared" si="216"/>
        <v/>
      </c>
      <c r="L491" s="437" t="str">
        <f>IF(G491&gt;=CB1174,"AW"," ")</f>
        <v xml:space="preserve"> </v>
      </c>
      <c r="M491" s="128"/>
      <c r="N491" s="366" t="str">
        <f t="shared" si="212"/>
        <v>j</v>
      </c>
      <c r="O491" s="366" t="str">
        <f t="shared" si="212"/>
        <v>jj</v>
      </c>
      <c r="P491" s="366">
        <f>IF(N491=F482,12)+IF(N491=F483,11)+IF(N491=F484,10)+IF(N491=F485,9)+IF(N491=F486,8)+IF(N491=F487,7)+IF(N491=F488,6)+IF(N491=F489,5)+IF(N491=F490,4)+IF(N491=F491,3)+IF(N491=F492,2)+IF(N491=F493,1)</f>
        <v>0</v>
      </c>
      <c r="Q491" s="366">
        <f>IF(O491=F482,12)+IF(O491=F483,11)+IF(O491=F484,10)+IF(O491=F485,9)+IF(O491=F486,8)+IF(O491=F487,7)+IF(O491=F488,6)+IF(O491=F489,5)+IF(O491=F490,4)+IF(O491=F491,3)+IF(O491=F492,2)+IF(O491=F493,1)</f>
        <v>0</v>
      </c>
      <c r="R491" s="2"/>
      <c r="S491" s="136"/>
      <c r="T491" s="136"/>
      <c r="U491" s="136"/>
      <c r="V491" s="136"/>
      <c r="W491" s="136"/>
      <c r="X491" s="136"/>
      <c r="Y491" s="136"/>
      <c r="Z491" s="136"/>
      <c r="AA491" s="136"/>
      <c r="AB491" s="136">
        <f>P491+Q491</f>
        <v>0</v>
      </c>
      <c r="AC491" s="136"/>
      <c r="AD491" s="136"/>
      <c r="AE491" s="2"/>
      <c r="AF491" s="163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</row>
    <row r="492" spans="1:59" ht="20.100000000000001" customHeight="1" x14ac:dyDescent="0.25">
      <c r="A492" s="117" t="s">
        <v>90</v>
      </c>
      <c r="B492" s="129" t="s">
        <v>142</v>
      </c>
      <c r="C492" s="129" t="s">
        <v>99</v>
      </c>
      <c r="D492" s="129" t="s">
        <v>0</v>
      </c>
      <c r="E492" s="437">
        <v>11</v>
      </c>
      <c r="F492" s="438"/>
      <c r="G492" s="441"/>
      <c r="H492" s="440" t="str">
        <f t="shared" si="213"/>
        <v xml:space="preserve"> </v>
      </c>
      <c r="I492" s="440" t="str">
        <f t="shared" si="214"/>
        <v/>
      </c>
      <c r="J492" s="440" t="str">
        <f t="shared" si="215"/>
        <v/>
      </c>
      <c r="K492" s="437" t="str">
        <f t="shared" si="216"/>
        <v/>
      </c>
      <c r="L492" s="437" t="str">
        <f>IF(G492&gt;=CB1175,"AW"," ")</f>
        <v xml:space="preserve"> </v>
      </c>
      <c r="M492" s="128"/>
      <c r="N492" s="366" t="str">
        <f t="shared" si="212"/>
        <v>p</v>
      </c>
      <c r="O492" s="366" t="str">
        <f t="shared" si="212"/>
        <v>pp</v>
      </c>
      <c r="P492" s="366">
        <f>IF(N492=F482,12)+IF(N492=F483,11)+IF(N492=F484,10)+IF(N492=F485,9)+IF(N492=F486,8)+IF(N492=F487,7)+IF(N492=F488,6)+IF(N492=F489,5)+IF(N492=F490,4)+IF(N492=F491,3)+IF(N492=F492,2)+IF(N492=F493,1)</f>
        <v>0</v>
      </c>
      <c r="Q492" s="366">
        <f>IF(O492=F482,12)+IF(O492=F483,11)+IF(O492=F484,10)+IF(O492=F485,9)+IF(O492=F486,8)+IF(O492=F487,7)+IF(O492=F488,6)+IF(O492=F489,5)+IF(O492=F490,4)+IF(O492=F491,3)+IF(O492=F492,2)+IF(O492=F493,1)</f>
        <v>0</v>
      </c>
      <c r="R492" s="2"/>
      <c r="S492" s="136"/>
      <c r="T492" s="136"/>
      <c r="U492" s="136"/>
      <c r="V492" s="136"/>
      <c r="W492" s="136"/>
      <c r="X492" s="136"/>
      <c r="Y492" s="136"/>
      <c r="Z492" s="136"/>
      <c r="AA492" s="136"/>
      <c r="AB492" s="136"/>
      <c r="AC492" s="136">
        <f>P492+Q492</f>
        <v>0</v>
      </c>
      <c r="AD492" s="136"/>
      <c r="AE492" s="2"/>
      <c r="AF492" s="7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</row>
    <row r="493" spans="1:59" ht="20.100000000000001" customHeight="1" x14ac:dyDescent="0.25">
      <c r="A493" s="117" t="s">
        <v>90</v>
      </c>
      <c r="B493" s="129" t="s">
        <v>142</v>
      </c>
      <c r="C493" s="129" t="s">
        <v>99</v>
      </c>
      <c r="D493" s="129" t="s">
        <v>0</v>
      </c>
      <c r="E493" s="437">
        <v>12</v>
      </c>
      <c r="F493" s="438"/>
      <c r="G493" s="441"/>
      <c r="H493" s="440" t="str">
        <f t="shared" si="213"/>
        <v xml:space="preserve"> </v>
      </c>
      <c r="I493" s="440" t="str">
        <f t="shared" si="214"/>
        <v/>
      </c>
      <c r="J493" s="440" t="str">
        <f t="shared" si="215"/>
        <v/>
      </c>
      <c r="K493" s="437" t="str">
        <f t="shared" si="216"/>
        <v/>
      </c>
      <c r="L493" s="437" t="str">
        <f>IF(G493&gt;=CB1176,"AW"," ")</f>
        <v xml:space="preserve"> </v>
      </c>
      <c r="M493" s="128"/>
      <c r="N493" s="366" t="str">
        <f t="shared" si="212"/>
        <v>z</v>
      </c>
      <c r="O493" s="366" t="str">
        <f t="shared" si="212"/>
        <v>zz</v>
      </c>
      <c r="P493" s="366">
        <f>IF(N493=F482,12)+IF(N493=F483,11)+IF(N493=F484,10)+IF(N493=F485,9)+IF(N493=F486,8)+IF(N493=F487,7)+IF(N493=F488,6)+IF(N493=F489,5)+IF(N493=F490,4)+IF(N493=F491,3)+IF(N493=F492,2)+IF(N493=F493,1)</f>
        <v>0</v>
      </c>
      <c r="Q493" s="366">
        <f>IF(O493=F482,12)+IF(O493=F483,11)+IF(O493=F484,10)+IF(O493=F485,9)+IF(O493=F486,8)+IF(O493=F487,7)+IF(O493=F488,6)+IF(O493=F489,5)+IF(O493=F490,4)+IF(O493=F491,3)+IF(O493=F492,2)+IF(O493=F493,1)</f>
        <v>0</v>
      </c>
      <c r="R493" s="2"/>
      <c r="S493" s="136"/>
      <c r="T493" s="136"/>
      <c r="U493" s="136"/>
      <c r="V493" s="136"/>
      <c r="W493" s="136"/>
      <c r="X493" s="136"/>
      <c r="Y493" s="136"/>
      <c r="Z493" s="136"/>
      <c r="AA493" s="136"/>
      <c r="AB493" s="136"/>
      <c r="AC493" s="136"/>
      <c r="AD493" s="136">
        <f>P493+Q493</f>
        <v>0</v>
      </c>
      <c r="AE493" s="2"/>
      <c r="AF493" s="7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</row>
    <row r="494" spans="1:59" ht="20.100000000000001" customHeight="1" x14ac:dyDescent="0.25">
      <c r="A494" s="117" t="s">
        <v>90</v>
      </c>
      <c r="B494" s="129" t="s">
        <v>142</v>
      </c>
      <c r="C494" s="40"/>
      <c r="D494" s="40"/>
      <c r="E494" s="476" t="s">
        <v>36</v>
      </c>
      <c r="F494" s="476"/>
      <c r="G494" s="476"/>
      <c r="H494" s="476"/>
      <c r="I494" s="476"/>
      <c r="J494" s="476"/>
      <c r="K494" s="476"/>
      <c r="L494" s="476"/>
      <c r="M494" s="85"/>
      <c r="N494" s="40" t="str">
        <f t="shared" si="212"/>
        <v>,</v>
      </c>
      <c r="O494" s="40" t="str">
        <f t="shared" si="212"/>
        <v>,</v>
      </c>
      <c r="P494" s="40"/>
      <c r="Q494" s="40"/>
      <c r="R494" s="2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2"/>
      <c r="AF494" s="7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</row>
    <row r="495" spans="1:59" ht="20.100000000000001" customHeight="1" x14ac:dyDescent="0.25">
      <c r="A495" s="117" t="s">
        <v>90</v>
      </c>
      <c r="B495" s="129" t="s">
        <v>142</v>
      </c>
      <c r="C495" s="129" t="s">
        <v>99</v>
      </c>
      <c r="D495" s="129" t="s">
        <v>1</v>
      </c>
      <c r="E495" s="474" t="s">
        <v>199</v>
      </c>
      <c r="F495" s="474"/>
      <c r="G495" s="474"/>
      <c r="H495" s="474"/>
      <c r="I495" s="442" t="s">
        <v>92</v>
      </c>
      <c r="J495" s="442"/>
      <c r="K495" s="475">
        <f>K481</f>
        <v>6.03</v>
      </c>
      <c r="L495" s="475"/>
      <c r="M495" s="85"/>
      <c r="N495" s="40" t="str">
        <f t="shared" si="212"/>
        <v>,</v>
      </c>
      <c r="O495" s="40" t="str">
        <f t="shared" si="212"/>
        <v>,</v>
      </c>
      <c r="P495" s="40"/>
      <c r="Q495" s="40"/>
      <c r="R495" s="2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2"/>
      <c r="AF495" s="7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</row>
    <row r="496" spans="1:59" ht="20.100000000000001" customHeight="1" x14ac:dyDescent="0.25">
      <c r="A496" s="117" t="s">
        <v>90</v>
      </c>
      <c r="B496" s="129" t="s">
        <v>142</v>
      </c>
      <c r="C496" s="129" t="s">
        <v>99</v>
      </c>
      <c r="D496" s="129" t="s">
        <v>1</v>
      </c>
      <c r="E496" s="437">
        <v>1</v>
      </c>
      <c r="F496" s="438" t="s">
        <v>86</v>
      </c>
      <c r="G496" s="441">
        <v>4.75</v>
      </c>
      <c r="H496" s="440" t="str">
        <f t="shared" ref="H496:H507" si="218">IF(F496=0," ",VLOOKUP(F496,$AG$1191:$AI$1215,3,FALSE))</f>
        <v>Reece Knight</v>
      </c>
      <c r="I496" s="440" t="str">
        <f t="shared" ref="I496:I507" si="219">IF(F496=0,"",VLOOKUP(F496,$BE$1166:$BG$1189,3,FALSE))</f>
        <v>Aldershot, Farnham and District A.C.</v>
      </c>
      <c r="J496" s="440" t="str">
        <f t="shared" ref="J496:J507" si="220">IF(F496=0,"",VLOOKUP(F496,$BB$1114:$BE$1137,4,FALSE))</f>
        <v>AFD</v>
      </c>
      <c r="K496" s="437" t="str">
        <f t="shared" ref="K496:K507" si="221">IF(G496="","",IF($DC$1176="T"," ",IF($DC$1176="F",IF(G496&gt;=$CS$1176,"G1",IF(G496&gt;=$CV$1176,"G2",IF(G496&gt;=$CY$1176,"G3",IF(G496&gt;=$DB$1176,"G4","")))))))</f>
        <v/>
      </c>
      <c r="L496" s="437" t="str">
        <f>IF(G496&gt;=CB1179,"AW"," ")</f>
        <v xml:space="preserve"> </v>
      </c>
      <c r="M496" s="85"/>
      <c r="N496" s="40" t="str">
        <f t="shared" si="212"/>
        <v>A</v>
      </c>
      <c r="O496" s="40" t="str">
        <f t="shared" si="212"/>
        <v>AA</v>
      </c>
      <c r="P496" s="161">
        <f>IF(N496=F496,12)+IF(N496=F497,11)+IF(N496=F498,10)+IF(N496=F499,9)+IF(N496=F500,8)+IF(N496=F501,7)+IF(N496=F502,6)+IF(N496=F503,5)+IF(N496=F504,4)+IF(N496=F505,3)+IF(N496=F506,2)+IF(N496=F507,1)</f>
        <v>0</v>
      </c>
      <c r="Q496" s="161">
        <f>IF(O496=F496,12)+IF(O496=F497,11)+IF(O496=F498,10)+IF(O496=F499,9)+IF(O496=F500,8)+IF(O496=F501,7)+IF(O496=F502,6)+IF(O496=F503,5)+IF(O496=F504,4)+IF(O496=F505,3)+IF(O496=F506,2)+IF(O496=F507,1)</f>
        <v>12</v>
      </c>
      <c r="R496" s="2"/>
      <c r="S496" s="136">
        <f>P496+Q496</f>
        <v>12</v>
      </c>
      <c r="T496" s="136"/>
      <c r="U496" s="136"/>
      <c r="V496" s="136"/>
      <c r="W496" s="136"/>
      <c r="X496" s="136"/>
      <c r="Y496" s="136"/>
      <c r="Z496" s="136"/>
      <c r="AA496" s="136"/>
      <c r="AB496" s="136"/>
      <c r="AC496" s="136"/>
      <c r="AD496" s="136"/>
      <c r="AE496" s="2"/>
      <c r="AF496" s="7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</row>
    <row r="497" spans="1:59" ht="20.100000000000001" customHeight="1" x14ac:dyDescent="0.25">
      <c r="A497" s="117" t="s">
        <v>90</v>
      </c>
      <c r="B497" s="129" t="s">
        <v>142</v>
      </c>
      <c r="C497" s="129" t="s">
        <v>99</v>
      </c>
      <c r="D497" s="129" t="s">
        <v>1</v>
      </c>
      <c r="E497" s="437">
        <v>2</v>
      </c>
      <c r="F497" s="438" t="s">
        <v>145</v>
      </c>
      <c r="G497" s="441">
        <v>4.67</v>
      </c>
      <c r="H497" s="440" t="str">
        <f t="shared" si="218"/>
        <v>Joe Frew</v>
      </c>
      <c r="I497" s="440" t="str">
        <f t="shared" si="219"/>
        <v>Reading A.C.</v>
      </c>
      <c r="J497" s="440" t="str">
        <f t="shared" si="220"/>
        <v>RAC</v>
      </c>
      <c r="K497" s="437" t="str">
        <f t="shared" si="221"/>
        <v/>
      </c>
      <c r="L497" s="437" t="str">
        <f>IF(G497&gt;=CB1180,"AW"," ")</f>
        <v xml:space="preserve"> </v>
      </c>
      <c r="M497" s="85"/>
      <c r="N497" s="40" t="str">
        <f t="shared" ref="N497:O516" si="222">N483</f>
        <v>S</v>
      </c>
      <c r="O497" s="40" t="str">
        <f t="shared" si="222"/>
        <v>SS</v>
      </c>
      <c r="P497" s="161">
        <f>IF(N497=F496,12)+IF(N497=F497,11)+IF(N497=F498,10)+IF(N497=F499,9)+IF(N497=F500,8)+IF(N497=F501,7)+IF(N497=F502,6)+IF(N497=F503,5)+IF(N497=F504,4)+IF(N497=F505,3)+IF(N497=F506,2)+IF(N497=F507,1)</f>
        <v>0</v>
      </c>
      <c r="Q497" s="161">
        <f>IF(O497=F496,12)+IF(O497=F497,11)+IF(O497=F498,10)+IF(O497=F499,9)+IF(O497=F500,8)+IF(O497=F501,7)+IF(O497=F502,6)+IF(O497=F503,5)+IF(O497=F504,4)+IF(O497=F505,3)+IF(O497=F506,2)+IF(O497=F507,1)</f>
        <v>10</v>
      </c>
      <c r="R497" s="2"/>
      <c r="S497" s="136"/>
      <c r="T497" s="136">
        <f>P497+Q497</f>
        <v>10</v>
      </c>
      <c r="U497" s="136"/>
      <c r="V497" s="136"/>
      <c r="W497" s="136"/>
      <c r="X497" s="136"/>
      <c r="Y497" s="136"/>
      <c r="Z497" s="136"/>
      <c r="AA497" s="136"/>
      <c r="AB497" s="136"/>
      <c r="AC497" s="136"/>
      <c r="AD497" s="136"/>
      <c r="AE497" s="2"/>
      <c r="AF497" s="7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</row>
    <row r="498" spans="1:59" ht="20.100000000000001" customHeight="1" x14ac:dyDescent="0.25">
      <c r="A498" s="117" t="s">
        <v>90</v>
      </c>
      <c r="B498" s="129" t="s">
        <v>142</v>
      </c>
      <c r="C498" s="129" t="s">
        <v>99</v>
      </c>
      <c r="D498" s="129" t="s">
        <v>1</v>
      </c>
      <c r="E498" s="437">
        <v>3</v>
      </c>
      <c r="F498" s="438" t="s">
        <v>141</v>
      </c>
      <c r="G498" s="441">
        <v>4.45</v>
      </c>
      <c r="H498" s="440" t="str">
        <f t="shared" si="218"/>
        <v>Alex Lakeland</v>
      </c>
      <c r="I498" s="440" t="str">
        <f t="shared" si="219"/>
        <v>Basingstoke and Mid Hants A.C.</v>
      </c>
      <c r="J498" s="440" t="str">
        <f t="shared" si="220"/>
        <v>BMH</v>
      </c>
      <c r="K498" s="437" t="str">
        <f t="shared" si="221"/>
        <v/>
      </c>
      <c r="L498" s="437" t="str">
        <f>IF(G498&gt;=CB1181,"AW"," ")</f>
        <v xml:space="preserve"> </v>
      </c>
      <c r="M498" s="85"/>
      <c r="N498" s="40" t="str">
        <f t="shared" si="222"/>
        <v>B</v>
      </c>
      <c r="O498" s="40" t="str">
        <f t="shared" si="222"/>
        <v>BB</v>
      </c>
      <c r="P498" s="161">
        <f>IF(N498=F496,12)+IF(N498=F497,11)+IF(N498=F498,10)+IF(N498=F499,9)+IF(N498=F500,8)+IF(N498=F501,7)+IF(N498=F502,6)+IF(N498=F503,5)+IF(N498=F504,4)+IF(N498=F505,3)+IF(N498=F506,2)+IF(N498=F507,1)</f>
        <v>0</v>
      </c>
      <c r="Q498" s="161">
        <f>IF(O498=F496,12)+IF(O498=F497,11)+IF(O498=F498,10)+IF(O498=F499,9)+IF(O498=F500,8)+IF(O498=F501,7)+IF(O498=F502,6)+IF(O498=F503,5)+IF(O498=F504,4)+IF(O498=F505,3)+IF(O498=F506,2)+IF(O498=F507,1)</f>
        <v>9</v>
      </c>
      <c r="R498" s="2"/>
      <c r="S498" s="136"/>
      <c r="T498" s="136"/>
      <c r="U498" s="136">
        <f>P498+Q498</f>
        <v>9</v>
      </c>
      <c r="V498" s="136"/>
      <c r="W498" s="136"/>
      <c r="X498" s="136"/>
      <c r="Y498" s="136"/>
      <c r="Z498" s="136"/>
      <c r="AA498" s="136"/>
      <c r="AB498" s="136"/>
      <c r="AC498" s="136"/>
      <c r="AD498" s="136"/>
      <c r="AE498" s="2"/>
      <c r="AF498" s="7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</row>
    <row r="499" spans="1:59" ht="20.100000000000001" customHeight="1" x14ac:dyDescent="0.25">
      <c r="A499" s="117" t="s">
        <v>90</v>
      </c>
      <c r="B499" s="129" t="s">
        <v>142</v>
      </c>
      <c r="C499" s="129" t="s">
        <v>99</v>
      </c>
      <c r="D499" s="129" t="s">
        <v>1</v>
      </c>
      <c r="E499" s="437">
        <v>4</v>
      </c>
      <c r="F499" s="438" t="s">
        <v>85</v>
      </c>
      <c r="G499" s="441">
        <v>4.05</v>
      </c>
      <c r="H499" s="440" t="str">
        <f t="shared" si="218"/>
        <v>James Winship</v>
      </c>
      <c r="I499" s="440" t="str">
        <f t="shared" si="219"/>
        <v>Bracknell A.C.</v>
      </c>
      <c r="J499" s="440" t="str">
        <f t="shared" si="220"/>
        <v>BAC</v>
      </c>
      <c r="K499" s="437" t="str">
        <f t="shared" si="221"/>
        <v/>
      </c>
      <c r="L499" s="437" t="str">
        <f>IF(G499&gt;=CB1186,"AW"," ")</f>
        <v xml:space="preserve"> </v>
      </c>
      <c r="M499" s="85"/>
      <c r="N499" s="40" t="str">
        <f t="shared" si="222"/>
        <v>C</v>
      </c>
      <c r="O499" s="40" t="str">
        <f t="shared" si="222"/>
        <v>CC</v>
      </c>
      <c r="P499" s="161">
        <f>IF(N499=F496,12)+IF(N499=F497,11)+IF(N499=F498,10)+IF(N499=F499,9)+IF(N499=F500,8)+IF(N499=F501,7)+IF(N499=F502,6)+IF(N499=F503,5)+IF(N499=F504,4)+IF(N499=F505,3)+IF(N499=F506,2)+IF(N499=F507,1)</f>
        <v>0</v>
      </c>
      <c r="Q499" s="161">
        <f>IF(O499=F496,12)+IF(O499=F497,11)+IF(O499=F498,10)+IF(O499=F499,9)+IF(O499=F500,8)+IF(O499=F501,7)+IF(O499=F502,6)+IF(O499=F503,5)+IF(O499=F504,4)+IF(O499=F505,3)+IF(O499=F506,2)+IF(O499=F507,1)</f>
        <v>8</v>
      </c>
      <c r="R499" s="2"/>
      <c r="S499" s="136"/>
      <c r="T499" s="136"/>
      <c r="U499" s="136"/>
      <c r="V499" s="136">
        <f>P499+Q499</f>
        <v>8</v>
      </c>
      <c r="W499" s="136"/>
      <c r="X499" s="136"/>
      <c r="Y499" s="136"/>
      <c r="Z499" s="136"/>
      <c r="AA499" s="136"/>
      <c r="AB499" s="136"/>
      <c r="AC499" s="136"/>
      <c r="AD499" s="136"/>
      <c r="AE499" s="2"/>
      <c r="AF499" s="7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</row>
    <row r="500" spans="1:59" ht="20.100000000000001" customHeight="1" x14ac:dyDescent="0.25">
      <c r="A500" s="117" t="s">
        <v>90</v>
      </c>
      <c r="B500" s="129" t="s">
        <v>142</v>
      </c>
      <c r="C500" s="129" t="s">
        <v>99</v>
      </c>
      <c r="D500" s="129" t="s">
        <v>1</v>
      </c>
      <c r="E500" s="437">
        <v>5</v>
      </c>
      <c r="F500" s="438" t="s">
        <v>112</v>
      </c>
      <c r="G500" s="441">
        <v>4.0199999999999996</v>
      </c>
      <c r="H500" s="440" t="str">
        <f t="shared" si="218"/>
        <v>Rory Whelan</v>
      </c>
      <c r="I500" s="440" t="str">
        <f t="shared" si="219"/>
        <v>Camberley and District A.C.</v>
      </c>
      <c r="J500" s="440" t="str">
        <f t="shared" si="220"/>
        <v>CDAC</v>
      </c>
      <c r="K500" s="437" t="str">
        <f t="shared" si="221"/>
        <v/>
      </c>
      <c r="L500" s="437" t="str">
        <f>IF(G500&gt;=CB1187,"AW"," ")</f>
        <v xml:space="preserve"> </v>
      </c>
      <c r="M500" s="85"/>
      <c r="N500" s="40" t="str">
        <f t="shared" si="222"/>
        <v>G</v>
      </c>
      <c r="O500" s="40" t="str">
        <f t="shared" si="222"/>
        <v>GG</v>
      </c>
      <c r="P500" s="161">
        <f>IF(N500=F496,12)+IF(N500=F497,11)+IF(N500=F498,10)+IF(N500=F499,9)+IF(N500=F500,8)+IF(N500=F501,7)+IF(N500=F502,6)+IF(N500=F503,5)+IF(N500=F504,4)+IF(N500=F505,3)+IF(N500=F506,2)+IF(N500=F507,1)</f>
        <v>0</v>
      </c>
      <c r="Q500" s="161">
        <f>IF(O500=F496,12)+IF(O500=F497,11)+IF(O500=F498,10)+IF(O500=F499,9)+IF(O500=F500,8)+IF(O500=F501,7)+IF(O500=F502,6)+IF(O500=F503,5)+IF(O500=F504,4)+IF(O500=F505,3)+IF(O500=F506,2)+IF(O500=F507,1)</f>
        <v>0</v>
      </c>
      <c r="R500" s="2"/>
      <c r="S500" s="136"/>
      <c r="T500" s="136"/>
      <c r="U500" s="136"/>
      <c r="V500" s="136"/>
      <c r="W500" s="136">
        <f>P500+Q500</f>
        <v>0</v>
      </c>
      <c r="X500" s="136"/>
      <c r="Y500" s="136"/>
      <c r="Z500" s="136"/>
      <c r="AA500" s="136"/>
      <c r="AB500" s="136"/>
      <c r="AC500" s="136"/>
      <c r="AD500" s="136"/>
      <c r="AE500" s="2"/>
      <c r="AF500" s="7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</row>
    <row r="501" spans="1:59" ht="20.100000000000001" customHeight="1" x14ac:dyDescent="0.25">
      <c r="A501" s="117" t="s">
        <v>90</v>
      </c>
      <c r="B501" s="129" t="s">
        <v>142</v>
      </c>
      <c r="C501" s="129" t="s">
        <v>99</v>
      </c>
      <c r="D501" s="129" t="s">
        <v>1</v>
      </c>
      <c r="E501" s="437">
        <v>6</v>
      </c>
      <c r="F501" s="438" t="s">
        <v>144</v>
      </c>
      <c r="G501" s="441">
        <v>3.77</v>
      </c>
      <c r="H501" s="440" t="str">
        <f t="shared" si="218"/>
        <v>Chester Shen</v>
      </c>
      <c r="I501" s="440" t="str">
        <f t="shared" si="219"/>
        <v>Maidenhead A.C.</v>
      </c>
      <c r="J501" s="440" t="str">
        <f t="shared" si="220"/>
        <v>MAC</v>
      </c>
      <c r="K501" s="437" t="str">
        <f t="shared" si="221"/>
        <v/>
      </c>
      <c r="L501" s="437" t="str">
        <f>IF(G501&gt;=CB1188,"AW"," ")</f>
        <v xml:space="preserve"> </v>
      </c>
      <c r="M501" s="85"/>
      <c r="N501" s="40" t="str">
        <f t="shared" si="222"/>
        <v>H</v>
      </c>
      <c r="O501" s="40" t="str">
        <f t="shared" si="222"/>
        <v>HH</v>
      </c>
      <c r="P501" s="161">
        <f>IF(N501=F496,12)+IF(N501=F497,11)+IF(N501=F498,10)+IF(N501=F499,9)+IF(N501=F500,8)+IF(N501=F501,7)+IF(N501=F502,6)+IF(N501=F503,5)+IF(N501=F504,4)+IF(N501=F505,3)+IF(N501=F506,2)+IF(N501=F507,1)</f>
        <v>0</v>
      </c>
      <c r="Q501" s="161">
        <f>IF(O501=F496,12)+IF(O501=F497,11)+IF(O501=F498,10)+IF(O501=F499,9)+IF(O501=F500,8)+IF(O501=F501,7)+IF(O501=F502,6)+IF(O501=F503,5)+IF(O501=F504,4)+IF(O501=F505,3)+IF(O501=F506,2)+IF(O501=F507,1)</f>
        <v>6</v>
      </c>
      <c r="R501" s="2"/>
      <c r="S501" s="136"/>
      <c r="T501" s="136"/>
      <c r="U501" s="136"/>
      <c r="V501" s="136"/>
      <c r="W501" s="136"/>
      <c r="X501" s="136">
        <f>P501+Q501</f>
        <v>6</v>
      </c>
      <c r="Y501" s="136"/>
      <c r="Z501" s="136"/>
      <c r="AA501" s="136"/>
      <c r="AB501" s="136"/>
      <c r="AC501" s="136"/>
      <c r="AD501" s="136"/>
      <c r="AE501" s="2"/>
      <c r="AF501" s="7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</row>
    <row r="502" spans="1:59" ht="20.100000000000001" customHeight="1" x14ac:dyDescent="0.25">
      <c r="A502" s="117" t="s">
        <v>90</v>
      </c>
      <c r="B502" s="129" t="s">
        <v>142</v>
      </c>
      <c r="C502" s="129" t="s">
        <v>99</v>
      </c>
      <c r="D502" s="129" t="s">
        <v>1</v>
      </c>
      <c r="E502" s="8">
        <v>7</v>
      </c>
      <c r="F502" s="144" t="s">
        <v>113</v>
      </c>
      <c r="G502" s="145">
        <v>3.16</v>
      </c>
      <c r="H502" s="122" t="str">
        <f t="shared" si="218"/>
        <v>Akos Guld</v>
      </c>
      <c r="I502" s="122" t="str">
        <f t="shared" si="219"/>
        <v>Hillingdon A.C.</v>
      </c>
      <c r="J502" s="122" t="str">
        <f t="shared" si="220"/>
        <v>HJAC</v>
      </c>
      <c r="K502" s="8" t="str">
        <f t="shared" si="221"/>
        <v/>
      </c>
      <c r="L502" s="8" t="str">
        <f>IF(G502&gt;=CB1189,"AW"," ")</f>
        <v xml:space="preserve"> </v>
      </c>
      <c r="M502" s="85"/>
      <c r="N502" s="40" t="str">
        <f t="shared" si="222"/>
        <v>M</v>
      </c>
      <c r="O502" s="40" t="str">
        <f t="shared" si="222"/>
        <v>MM</v>
      </c>
      <c r="P502" s="161">
        <f>IF(N502=F496,12)+IF(N502=F497,11)+IF(N502=F498,10)+IF(N502=F499,9)+IF(N502=F500,8)+IF(N502=F501,7)+IF(N502=F502,6)+IF(N502=F503,5)+IF(N502=F504,4)+IF(N502=F505,3)+IF(N502=F506,2)+IF(N502=F507,1)</f>
        <v>0</v>
      </c>
      <c r="Q502" s="161">
        <f>IF(O502=F496,12)+IF(O502=F497,11)+IF(O502=F498,10)+IF(O502=F499,9)+IF(O502=F500,8)+IF(O502=F501,7)+IF(O502=F502,6)+IF(O502=F503,5)+IF(O502=F504,4)+IF(O502=F505,3)+IF(O502=F506,2)+IF(O502=F507,1)</f>
        <v>7</v>
      </c>
      <c r="R502" s="2"/>
      <c r="S502" s="136"/>
      <c r="T502" s="136"/>
      <c r="U502" s="136"/>
      <c r="V502" s="136"/>
      <c r="W502" s="136"/>
      <c r="X502" s="136"/>
      <c r="Y502" s="136">
        <f>P502+Q502</f>
        <v>7</v>
      </c>
      <c r="Z502" s="136"/>
      <c r="AA502" s="136"/>
      <c r="AB502" s="136"/>
      <c r="AC502" s="136"/>
      <c r="AD502" s="136"/>
      <c r="AE502" s="2"/>
      <c r="AF502" s="7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</row>
    <row r="503" spans="1:59" ht="20.100000000000001" customHeight="1" x14ac:dyDescent="0.25">
      <c r="A503" s="117" t="s">
        <v>90</v>
      </c>
      <c r="B503" s="129" t="s">
        <v>142</v>
      </c>
      <c r="C503" s="129" t="s">
        <v>99</v>
      </c>
      <c r="D503" s="129" t="s">
        <v>1</v>
      </c>
      <c r="E503" s="8">
        <v>8</v>
      </c>
      <c r="F503" s="144"/>
      <c r="G503" s="145"/>
      <c r="H503" s="122" t="str">
        <f t="shared" si="218"/>
        <v xml:space="preserve"> </v>
      </c>
      <c r="I503" s="122" t="str">
        <f t="shared" si="219"/>
        <v/>
      </c>
      <c r="J503" s="122" t="str">
        <f t="shared" si="220"/>
        <v/>
      </c>
      <c r="K503" s="8" t="str">
        <f t="shared" si="221"/>
        <v/>
      </c>
      <c r="L503" s="8" t="str">
        <f>IF(G503&gt;=CB1190,"AW"," ")</f>
        <v xml:space="preserve"> </v>
      </c>
      <c r="M503" s="85"/>
      <c r="N503" s="40" t="str">
        <f t="shared" si="222"/>
        <v>R</v>
      </c>
      <c r="O503" s="40" t="str">
        <f t="shared" si="222"/>
        <v>RR</v>
      </c>
      <c r="P503" s="161">
        <f>IF(N503=F496,12)+IF(N503=F497,11)+IF(N503=F498,10)+IF(N503=F499,9)+IF(N503=F500,8)+IF(N503=F501,7)+IF(N503=F502,6)+IF(N503=F503,5)+IF(N503=F504,4)+IF(N503=F505,3)+IF(N503=F506,2)+IF(N503=F507,1)</f>
        <v>0</v>
      </c>
      <c r="Q503" s="161">
        <f>IF(O503=F496,12)+IF(O503=F497,11)+IF(O503=F498,10)+IF(O503=F499,9)+IF(O503=F500,8)+IF(O503=F501,7)+IF(O503=F502,6)+IF(O503=F503,5)+IF(O503=F504,4)+IF(O503=F505,3)+IF(O503=F506,2)+IF(O503=F507,1)</f>
        <v>11</v>
      </c>
      <c r="R503" s="2"/>
      <c r="S503" s="136"/>
      <c r="T503" s="136"/>
      <c r="U503" s="136"/>
      <c r="V503" s="136"/>
      <c r="W503" s="136"/>
      <c r="X503" s="136"/>
      <c r="Y503" s="136"/>
      <c r="Z503" s="136">
        <f>P503+Q503</f>
        <v>11</v>
      </c>
      <c r="AA503" s="136"/>
      <c r="AB503" s="136"/>
      <c r="AC503" s="136"/>
      <c r="AD503" s="136"/>
      <c r="AE503" s="2"/>
      <c r="AF503" s="7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</row>
    <row r="504" spans="1:59" ht="20.100000000000001" customHeight="1" x14ac:dyDescent="0.25">
      <c r="A504" s="117" t="s">
        <v>90</v>
      </c>
      <c r="B504" s="129" t="s">
        <v>142</v>
      </c>
      <c r="C504" s="129" t="s">
        <v>99</v>
      </c>
      <c r="D504" s="129" t="s">
        <v>1</v>
      </c>
      <c r="E504" s="8">
        <v>9</v>
      </c>
      <c r="F504" s="144"/>
      <c r="G504" s="145"/>
      <c r="H504" s="122" t="str">
        <f t="shared" si="218"/>
        <v xml:space="preserve"> </v>
      </c>
      <c r="I504" s="122" t="str">
        <f t="shared" si="219"/>
        <v/>
      </c>
      <c r="J504" s="122" t="str">
        <f t="shared" si="220"/>
        <v/>
      </c>
      <c r="K504" s="8" t="str">
        <f t="shared" si="221"/>
        <v/>
      </c>
      <c r="L504" s="8" t="str">
        <f>IF(G504&gt;=CB1189,"AW"," ")</f>
        <v xml:space="preserve"> </v>
      </c>
      <c r="M504" s="85"/>
      <c r="N504" s="161" t="str">
        <f t="shared" si="222"/>
        <v>W</v>
      </c>
      <c r="O504" s="161" t="str">
        <f t="shared" si="222"/>
        <v>WW</v>
      </c>
      <c r="P504" s="161">
        <f>IF(N504=F496,12)+IF(N504=F497,11)+IF(N504=F498,10)+IF(N504=F499,9)+IF(N504=F500,8)+IF(N504=F501,7)+IF(N504=F502,6)+IF(N504=F503,5)+IF(N504=F504,4)+IF(N504=F505,3)+IF(N504=F506,2)+IF(N504=F507,1)</f>
        <v>0</v>
      </c>
      <c r="Q504" s="161">
        <f>IF(O504=F496,12)+IF(O504=F497,11)+IF(O504=F498,10)+IF(O504=F499,9)+IF(O504=F500,8)+IF(O504=F501,7)+IF(O504=F502,6)+IF(O504=F503,5)+IF(O504=F504,4)+IF(O504=F505,3)+IF(O504=F506,2)+IF(O504=F507,1)</f>
        <v>0</v>
      </c>
      <c r="R504" s="2"/>
      <c r="S504" s="136"/>
      <c r="T504" s="136"/>
      <c r="U504" s="136"/>
      <c r="V504" s="136"/>
      <c r="W504" s="136"/>
      <c r="X504" s="136"/>
      <c r="Y504" s="136"/>
      <c r="Z504" s="136"/>
      <c r="AA504" s="136">
        <f>P504+Q504</f>
        <v>0</v>
      </c>
      <c r="AB504" s="136"/>
      <c r="AC504" s="136"/>
      <c r="AD504" s="136"/>
      <c r="AE504" s="2"/>
      <c r="AF504" s="163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</row>
    <row r="505" spans="1:59" ht="20.100000000000001" customHeight="1" x14ac:dyDescent="0.25">
      <c r="A505" s="117" t="s">
        <v>90</v>
      </c>
      <c r="B505" s="129" t="s">
        <v>142</v>
      </c>
      <c r="C505" s="129" t="s">
        <v>99</v>
      </c>
      <c r="D505" s="129" t="s">
        <v>1</v>
      </c>
      <c r="E505" s="8">
        <v>10</v>
      </c>
      <c r="F505" s="144"/>
      <c r="G505" s="145"/>
      <c r="H505" s="122" t="str">
        <f t="shared" si="218"/>
        <v xml:space="preserve"> </v>
      </c>
      <c r="I505" s="122" t="str">
        <f t="shared" si="219"/>
        <v/>
      </c>
      <c r="J505" s="122" t="str">
        <f t="shared" si="220"/>
        <v/>
      </c>
      <c r="K505" s="8" t="str">
        <f t="shared" si="221"/>
        <v/>
      </c>
      <c r="L505" s="8" t="str">
        <f>IF(G505&gt;=CB1190,"AW"," ")</f>
        <v xml:space="preserve"> </v>
      </c>
      <c r="M505" s="85"/>
      <c r="N505" s="366" t="str">
        <f t="shared" si="222"/>
        <v>j</v>
      </c>
      <c r="O505" s="366" t="str">
        <f t="shared" si="222"/>
        <v>jj</v>
      </c>
      <c r="P505" s="366">
        <f>IF(N505=F496,12)+IF(N505=F497,11)+IF(N505=F498,10)+IF(N505=F499,9)+IF(N505=F500,8)+IF(N505=F501,7)+IF(N505=F502,6)+IF(N505=F503,5)+IF(N505=F504,4)+IF(N505=F505,3)+IF(N505=F506,2)+IF(N505=F507,1)</f>
        <v>0</v>
      </c>
      <c r="Q505" s="366">
        <f>IF(O505=F496,12)+IF(O505=F497,11)+IF(O505=F498,10)+IF(O505=F499,9)+IF(O505=F500,8)+IF(O505=F501,7)+IF(O505=F502,6)+IF(O505=F503,5)+IF(O505=F504,4)+IF(O505=F505,3)+IF(O505=F506,2)+IF(O505=F507,1)</f>
        <v>0</v>
      </c>
      <c r="R505" s="2"/>
      <c r="S505" s="136"/>
      <c r="T505" s="136"/>
      <c r="U505" s="136"/>
      <c r="V505" s="136"/>
      <c r="W505" s="136"/>
      <c r="X505" s="136"/>
      <c r="Y505" s="136"/>
      <c r="Z505" s="136"/>
      <c r="AA505" s="136"/>
      <c r="AB505" s="136">
        <f>P505+Q505</f>
        <v>0</v>
      </c>
      <c r="AC505" s="136"/>
      <c r="AD505" s="136"/>
      <c r="AE505" s="2"/>
      <c r="AF505" s="163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</row>
    <row r="506" spans="1:59" ht="20.100000000000001" customHeight="1" x14ac:dyDescent="0.25">
      <c r="A506" s="117" t="s">
        <v>90</v>
      </c>
      <c r="B506" s="129" t="s">
        <v>142</v>
      </c>
      <c r="C506" s="129" t="s">
        <v>99</v>
      </c>
      <c r="D506" s="129" t="s">
        <v>1</v>
      </c>
      <c r="E506" s="8">
        <v>11</v>
      </c>
      <c r="F506" s="144"/>
      <c r="G506" s="145"/>
      <c r="H506" s="122" t="str">
        <f t="shared" si="218"/>
        <v xml:space="preserve"> </v>
      </c>
      <c r="I506" s="122" t="str">
        <f t="shared" si="219"/>
        <v/>
      </c>
      <c r="J506" s="122" t="str">
        <f t="shared" si="220"/>
        <v/>
      </c>
      <c r="K506" s="8" t="str">
        <f t="shared" si="221"/>
        <v/>
      </c>
      <c r="L506" s="8" t="str">
        <f>IF(G506&gt;=CB1191,"AW"," ")</f>
        <v xml:space="preserve"> </v>
      </c>
      <c r="M506" s="85"/>
      <c r="N506" s="366" t="str">
        <f t="shared" si="222"/>
        <v>p</v>
      </c>
      <c r="O506" s="366" t="str">
        <f t="shared" si="222"/>
        <v>pp</v>
      </c>
      <c r="P506" s="366">
        <f>IF(N506=F496,12)+IF(N506=F497,11)+IF(N506=F498,10)+IF(N506=F499,9)+IF(N506=F500,8)+IF(N506=F501,7)+IF(N506=F502,6)+IF(N506=F503,5)+IF(N506=F504,4)+IF(N506=F505,3)+IF(N506=F506,2)+IF(N506=F507,1)</f>
        <v>0</v>
      </c>
      <c r="Q506" s="366">
        <f>IF(O506=F496,12)+IF(O506=F497,11)+IF(O506=F498,10)+IF(O506=F499,9)+IF(O506=F500,8)+IF(O506=F501,7)+IF(O506=F502,6)+IF(O506=F503,5)+IF(O506=F504,4)+IF(O506=F505,3)+IF(O506=F506,2)+IF(O506=F507,1)</f>
        <v>0</v>
      </c>
      <c r="R506" s="2"/>
      <c r="S506" s="136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136">
        <f>P506+Q506</f>
        <v>0</v>
      </c>
      <c r="AD506" s="136"/>
      <c r="AE506" s="2"/>
      <c r="AF506" s="7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</row>
    <row r="507" spans="1:59" ht="20.100000000000001" customHeight="1" x14ac:dyDescent="0.25">
      <c r="A507" s="117" t="s">
        <v>90</v>
      </c>
      <c r="B507" s="129" t="s">
        <v>142</v>
      </c>
      <c r="C507" s="129" t="s">
        <v>99</v>
      </c>
      <c r="D507" s="129" t="s">
        <v>1</v>
      </c>
      <c r="E507" s="8">
        <v>12</v>
      </c>
      <c r="F507" s="144"/>
      <c r="G507" s="145"/>
      <c r="H507" s="122" t="str">
        <f t="shared" si="218"/>
        <v xml:space="preserve"> </v>
      </c>
      <c r="I507" s="122" t="str">
        <f t="shared" si="219"/>
        <v/>
      </c>
      <c r="J507" s="122" t="str">
        <f t="shared" si="220"/>
        <v/>
      </c>
      <c r="K507" s="8" t="str">
        <f t="shared" si="221"/>
        <v/>
      </c>
      <c r="L507" s="8" t="str">
        <f>IF(G507&gt;=CB1192,"AW"," ")</f>
        <v xml:space="preserve"> </v>
      </c>
      <c r="M507" s="85"/>
      <c r="N507" s="366" t="str">
        <f t="shared" si="222"/>
        <v>z</v>
      </c>
      <c r="O507" s="366" t="str">
        <f t="shared" si="222"/>
        <v>zz</v>
      </c>
      <c r="P507" s="366">
        <f>IF(N507=F496,12)+IF(N507=F497,11)+IF(N507=F498,10)+IF(N507=F499,9)+IF(N507=F500,8)+IF(N507=F501,7)+IF(N507=F502,6)+IF(N507=F503,5)+IF(N507=F504,4)+IF(N507=F505,3)+IF(N507=F506,2)+IF(N507=F507,1)</f>
        <v>0</v>
      </c>
      <c r="Q507" s="366">
        <f>IF(O507=F496,12)+IF(O507=F497,11)+IF(O507=F498,10)+IF(O507=F499,9)+IF(O507=F500,8)+IF(O507=F501,7)+IF(O507=F502,6)+IF(O507=F503,5)+IF(O507=F504,4)+IF(O507=F505,3)+IF(O507=F506,2)+IF(O507=F507,1)</f>
        <v>0</v>
      </c>
      <c r="R507" s="2"/>
      <c r="S507" s="136"/>
      <c r="T507" s="136"/>
      <c r="U507" s="136"/>
      <c r="V507" s="136"/>
      <c r="W507" s="136"/>
      <c r="X507" s="136"/>
      <c r="Y507" s="136"/>
      <c r="Z507" s="136"/>
      <c r="AA507" s="136"/>
      <c r="AB507" s="136"/>
      <c r="AC507" s="136"/>
      <c r="AD507" s="136">
        <f>P507+Q507</f>
        <v>0</v>
      </c>
      <c r="AE507" s="2"/>
      <c r="AF507" s="7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</row>
    <row r="508" spans="1:59" ht="20.100000000000001" customHeight="1" x14ac:dyDescent="0.25">
      <c r="A508" s="117" t="s">
        <v>90</v>
      </c>
      <c r="B508" s="129" t="s">
        <v>142</v>
      </c>
      <c r="C508" s="129"/>
      <c r="D508" s="129"/>
      <c r="E508" s="473" t="s">
        <v>36</v>
      </c>
      <c r="F508" s="473"/>
      <c r="G508" s="473"/>
      <c r="H508" s="473"/>
      <c r="I508" s="473"/>
      <c r="J508" s="473"/>
      <c r="K508" s="473"/>
      <c r="L508" s="473"/>
      <c r="M508" s="85"/>
      <c r="N508" s="40" t="str">
        <f t="shared" si="222"/>
        <v>,</v>
      </c>
      <c r="O508" s="40" t="str">
        <f t="shared" si="222"/>
        <v>,</v>
      </c>
      <c r="P508" s="40"/>
      <c r="Q508" s="40"/>
      <c r="R508" s="2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2"/>
      <c r="AF508" s="7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</row>
    <row r="509" spans="1:59" ht="20.100000000000001" customHeight="1" x14ac:dyDescent="0.25">
      <c r="A509" s="117" t="s">
        <v>90</v>
      </c>
      <c r="B509" s="129" t="s">
        <v>142</v>
      </c>
      <c r="C509" s="129" t="s">
        <v>100</v>
      </c>
      <c r="D509" s="443" t="s">
        <v>0</v>
      </c>
      <c r="E509" s="474" t="s">
        <v>200</v>
      </c>
      <c r="F509" s="474"/>
      <c r="G509" s="474"/>
      <c r="H509" s="474"/>
      <c r="I509" s="442" t="s">
        <v>92</v>
      </c>
      <c r="J509" s="442"/>
      <c r="K509" s="475">
        <f>'MATCH DETAILS'!K21</f>
        <v>1.85</v>
      </c>
      <c r="L509" s="475"/>
      <c r="M509" s="127"/>
      <c r="N509" s="40" t="str">
        <f t="shared" si="222"/>
        <v>,</v>
      </c>
      <c r="O509" s="40" t="str">
        <f t="shared" si="222"/>
        <v>,</v>
      </c>
      <c r="P509" s="40"/>
      <c r="Q509" s="40"/>
      <c r="R509" s="2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2"/>
      <c r="AF509" s="7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"/>
      <c r="BC509" s="2"/>
      <c r="BD509" s="2"/>
      <c r="BE509" s="2"/>
      <c r="BF509" s="2"/>
      <c r="BG509" s="2"/>
    </row>
    <row r="510" spans="1:59" ht="20.100000000000001" customHeight="1" x14ac:dyDescent="0.25">
      <c r="A510" s="117" t="s">
        <v>90</v>
      </c>
      <c r="B510" s="129" t="s">
        <v>142</v>
      </c>
      <c r="C510" s="129" t="s">
        <v>100</v>
      </c>
      <c r="D510" s="443" t="s">
        <v>0</v>
      </c>
      <c r="E510" s="437">
        <v>1</v>
      </c>
      <c r="F510" s="438" t="s">
        <v>143</v>
      </c>
      <c r="G510" s="441">
        <v>1.75</v>
      </c>
      <c r="H510" s="440" t="str">
        <f t="shared" ref="H510:H521" si="223">IF(F510=0," ",VLOOKUP(F510,$AJ$1192:$AL$1215,3,FALSE))</f>
        <v>Sammy Ball</v>
      </c>
      <c r="I510" s="440" t="str">
        <f t="shared" ref="I510:I521" si="224">IF(F510=0,"",VLOOKUP(F510,$BE$1166:$BG$1189,3,FALSE))</f>
        <v>Reading A.C.</v>
      </c>
      <c r="J510" s="440" t="str">
        <f t="shared" ref="J510:J521" si="225">IF(F510=0,"",VLOOKUP(F510,$BB$1114:$BE$1137,4,FALSE))</f>
        <v>RAC</v>
      </c>
      <c r="K510" s="437" t="str">
        <f t="shared" ref="K510:K521" si="226">IF(G510="","",IF($DC$1175="T"," ",IF($DC$1175="F",IF(G510&gt;=$CS$1175,"G1",IF(G510&gt;=$CV$1175,"G2",IF(G510&gt;=$CY$1175,"G3",IF(G510&gt;=$DB$1175,"G4","")))))))</f>
        <v>G1</v>
      </c>
      <c r="L510" s="437" t="str">
        <f t="shared" ref="L510:L517" si="227">IF(G510&gt;=CA1167,"AW"," ")</f>
        <v>AW</v>
      </c>
      <c r="M510" s="128"/>
      <c r="N510" s="40" t="str">
        <f t="shared" si="222"/>
        <v>A</v>
      </c>
      <c r="O510" s="40" t="str">
        <f t="shared" si="222"/>
        <v>AA</v>
      </c>
      <c r="P510" s="161">
        <f>IF(N510=F510,12)+IF(N510=F511,11)+IF(N510=F512,10)+IF(N510=F513,9)+IF(N510=F514,8)+IF(N510=F515,7)+IF(N510=F516,6)+IF(N510=F517,5)+IF(N510=F518,4)+IF(N510=F519,3)+IF(N510=F520,2)+IF(N510=F521,1)</f>
        <v>0</v>
      </c>
      <c r="Q510" s="161">
        <f>IF(O510=F510,12)+IF(O510=F511,11)+IF(O510=F512,10)+IF(O510=F513,9)+IF(O510=F514,8)+IF(O510=F515,7)+IF(O510=F516,6)+IF(O510=F517,5)+IF(O510=F518,4)+IF(O510=F519,3)+IF(O510=F520,2)+IF(O510=F521,1)</f>
        <v>0</v>
      </c>
      <c r="R510" s="2"/>
      <c r="S510" s="136">
        <f>P510+Q510</f>
        <v>0</v>
      </c>
      <c r="T510" s="136"/>
      <c r="U510" s="136"/>
      <c r="V510" s="136"/>
      <c r="W510" s="136"/>
      <c r="X510" s="136"/>
      <c r="Y510" s="136"/>
      <c r="Z510" s="136"/>
      <c r="AA510" s="136"/>
      <c r="AB510" s="136"/>
      <c r="AC510" s="136"/>
      <c r="AD510" s="136"/>
      <c r="AE510" s="2"/>
      <c r="AF510" s="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</row>
    <row r="511" spans="1:59" ht="20.100000000000001" customHeight="1" x14ac:dyDescent="0.25">
      <c r="A511" s="117" t="s">
        <v>90</v>
      </c>
      <c r="B511" s="129" t="s">
        <v>142</v>
      </c>
      <c r="C511" s="129" t="s">
        <v>100</v>
      </c>
      <c r="D511" s="443" t="s">
        <v>0</v>
      </c>
      <c r="E511" s="437">
        <v>2</v>
      </c>
      <c r="F511" s="438" t="s">
        <v>55</v>
      </c>
      <c r="G511" s="441">
        <v>1.6</v>
      </c>
      <c r="H511" s="440" t="str">
        <f t="shared" si="223"/>
        <v>Lawrence Pritchard</v>
      </c>
      <c r="I511" s="440" t="str">
        <f t="shared" si="224"/>
        <v>Guildford and Godalming A.C.</v>
      </c>
      <c r="J511" s="440" t="str">
        <f t="shared" si="225"/>
        <v>GGAC</v>
      </c>
      <c r="K511" s="437" t="str">
        <f t="shared" si="226"/>
        <v>G3</v>
      </c>
      <c r="L511" s="437" t="str">
        <f t="shared" si="227"/>
        <v>AW</v>
      </c>
      <c r="M511" s="128"/>
      <c r="N511" s="40" t="str">
        <f t="shared" si="222"/>
        <v>S</v>
      </c>
      <c r="O511" s="40" t="str">
        <f t="shared" si="222"/>
        <v>SS</v>
      </c>
      <c r="P511" s="161">
        <f>IF(N511=F510,12)+IF(N511=F511,11)+IF(N511=F512,10)+IF(N511=F513,9)+IF(N511=F514,8)+IF(N511=F515,7)+IF(N511=F516,6)+IF(N511=F517,5)+IF(N511=F518,4)+IF(N511=F519,3)+IF(N511=F520,2)+IF(N511=F521,1)</f>
        <v>8</v>
      </c>
      <c r="Q511" s="161">
        <f>IF(O511=F510,12)+IF(O511=F511,11)+IF(O511=F512,10)+IF(O511=F513,9)+IF(O511=F514,8)+IF(O511=F515,7)+IF(O511=F516,6)+IF(O511=F517,5)+IF(O511=F518,4)+IF(O511=F519,3)+IF(O511=F520,2)+IF(O511=F521,1)</f>
        <v>0</v>
      </c>
      <c r="R511" s="2"/>
      <c r="S511" s="136"/>
      <c r="T511" s="136">
        <f>P511+Q511</f>
        <v>8</v>
      </c>
      <c r="U511" s="136"/>
      <c r="V511" s="136"/>
      <c r="W511" s="136"/>
      <c r="X511" s="136"/>
      <c r="Y511" s="136"/>
      <c r="Z511" s="136"/>
      <c r="AA511" s="136"/>
      <c r="AB511" s="136"/>
      <c r="AC511" s="136"/>
      <c r="AD511" s="136"/>
      <c r="AE511" s="2"/>
      <c r="AF511" s="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</row>
    <row r="512" spans="1:59" ht="20.100000000000001" customHeight="1" x14ac:dyDescent="0.25">
      <c r="A512" s="117" t="s">
        <v>90</v>
      </c>
      <c r="B512" s="129" t="s">
        <v>142</v>
      </c>
      <c r="C512" s="129" t="s">
        <v>100</v>
      </c>
      <c r="D512" s="443" t="s">
        <v>0</v>
      </c>
      <c r="E512" s="437">
        <v>3</v>
      </c>
      <c r="F512" s="438" t="s">
        <v>111</v>
      </c>
      <c r="G512" s="441">
        <v>1.6</v>
      </c>
      <c r="H512" s="440" t="str">
        <f t="shared" si="223"/>
        <v>Isaac Bloodworth</v>
      </c>
      <c r="I512" s="440" t="str">
        <f t="shared" si="224"/>
        <v>Hillingdon A.C.</v>
      </c>
      <c r="J512" s="440" t="str">
        <f t="shared" si="225"/>
        <v>HJAC</v>
      </c>
      <c r="K512" s="437" t="str">
        <f t="shared" si="226"/>
        <v>G3</v>
      </c>
      <c r="L512" s="437" t="str">
        <f t="shared" si="227"/>
        <v>AW</v>
      </c>
      <c r="M512" s="128"/>
      <c r="N512" s="40" t="str">
        <f t="shared" si="222"/>
        <v>B</v>
      </c>
      <c r="O512" s="40" t="str">
        <f t="shared" si="222"/>
        <v>BB</v>
      </c>
      <c r="P512" s="161">
        <f>IF(N512=F510,12)+IF(N512=F511,11)+IF(N512=F512,10)+IF(N512=F513,9)+IF(N512=F514,8)+IF(N512=F515,7)+IF(N512=F516,6)+IF(N512=F517,5)+IF(N512=F518,4)+IF(N512=F519,3)+IF(N512=F520,2)+IF(N512=F521,1)</f>
        <v>6</v>
      </c>
      <c r="Q512" s="161">
        <f>IF(O512=F510,12)+IF(O512=F511,11)+IF(O512=F512,10)+IF(O512=F513,9)+IF(O512=F514,8)+IF(O512=F515,7)+IF(O512=F516,6)+IF(O512=F517,5)+IF(O512=F518,4)+IF(O512=F519,3)+IF(O512=F520,2)+IF(O512=F521,1)</f>
        <v>0</v>
      </c>
      <c r="R512" s="2"/>
      <c r="S512" s="136"/>
      <c r="T512" s="136"/>
      <c r="U512" s="136">
        <f>P512+Q512</f>
        <v>6</v>
      </c>
      <c r="V512" s="136"/>
      <c r="W512" s="136"/>
      <c r="X512" s="136"/>
      <c r="Y512" s="136"/>
      <c r="Z512" s="136"/>
      <c r="AA512" s="136"/>
      <c r="AB512" s="136"/>
      <c r="AC512" s="136"/>
      <c r="AD512" s="136"/>
      <c r="AE512" s="2"/>
      <c r="AF512" s="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</row>
    <row r="513" spans="1:56" ht="20.100000000000001" customHeight="1" x14ac:dyDescent="0.25">
      <c r="A513" s="117" t="s">
        <v>90</v>
      </c>
      <c r="B513" s="129" t="s">
        <v>142</v>
      </c>
      <c r="C513" s="129" t="s">
        <v>100</v>
      </c>
      <c r="D513" s="443" t="s">
        <v>0</v>
      </c>
      <c r="E513" s="437">
        <v>4</v>
      </c>
      <c r="F513" s="438" t="s">
        <v>110</v>
      </c>
      <c r="G513" s="441">
        <v>1.55</v>
      </c>
      <c r="H513" s="440" t="str">
        <f t="shared" si="223"/>
        <v>Sam Hillman</v>
      </c>
      <c r="I513" s="440" t="str">
        <f t="shared" si="224"/>
        <v>Camberley and District A.C.</v>
      </c>
      <c r="J513" s="440" t="str">
        <f t="shared" si="225"/>
        <v>CDAC</v>
      </c>
      <c r="K513" s="437" t="str">
        <f t="shared" si="226"/>
        <v>G4</v>
      </c>
      <c r="L513" s="437" t="str">
        <f t="shared" si="227"/>
        <v>AW</v>
      </c>
      <c r="M513" s="128"/>
      <c r="N513" s="40" t="str">
        <f t="shared" si="222"/>
        <v>C</v>
      </c>
      <c r="O513" s="40" t="str">
        <f t="shared" si="222"/>
        <v>CC</v>
      </c>
      <c r="P513" s="161">
        <f>IF(N513=F510,12)+IF(N513=F511,11)+IF(N513=F512,10)+IF(N513=F513,9)+IF(N513=F514,8)+IF(N513=F515,7)+IF(N513=F516,6)+IF(N513=F517,5)+IF(N513=F518,4)+IF(N513=F519,3)+IF(N513=F520,2)+IF(N513=F521,1)</f>
        <v>9</v>
      </c>
      <c r="Q513" s="161">
        <f>IF(O513=F510,12)+IF(O513=F511,11)+IF(O513=F512,10)+IF(O513=F513,9)+IF(O513=F514,8)+IF(O513=F515,7)+IF(O513=F516,6)+IF(O513=F517,5)+IF(O513=F518,4)+IF(O513=F519,3)+IF(O513=F520,2)+IF(O513=F521,1)</f>
        <v>0</v>
      </c>
      <c r="R513" s="2"/>
      <c r="S513" s="136"/>
      <c r="T513" s="136"/>
      <c r="U513" s="136"/>
      <c r="V513" s="136">
        <f>P513+Q513</f>
        <v>9</v>
      </c>
      <c r="W513" s="136"/>
      <c r="X513" s="136"/>
      <c r="Y513" s="136"/>
      <c r="Z513" s="136"/>
      <c r="AA513" s="136"/>
      <c r="AB513" s="136"/>
      <c r="AC513" s="136"/>
      <c r="AD513" s="136"/>
      <c r="AE513" s="2"/>
      <c r="AF513" s="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</row>
    <row r="514" spans="1:56" ht="20.100000000000001" customHeight="1" x14ac:dyDescent="0.25">
      <c r="A514" s="117" t="s">
        <v>90</v>
      </c>
      <c r="B514" s="129" t="s">
        <v>142</v>
      </c>
      <c r="C514" s="129" t="s">
        <v>100</v>
      </c>
      <c r="D514" s="443" t="s">
        <v>0</v>
      </c>
      <c r="E514" s="437">
        <v>5</v>
      </c>
      <c r="F514" s="438" t="s">
        <v>140</v>
      </c>
      <c r="G514" s="441">
        <v>1.45</v>
      </c>
      <c r="H514" s="440" t="str">
        <f t="shared" si="223"/>
        <v>Guy Stevens</v>
      </c>
      <c r="I514" s="440" t="str">
        <f t="shared" si="224"/>
        <v>Basingstoke and Mid Hants A.C.</v>
      </c>
      <c r="J514" s="440" t="str">
        <f t="shared" si="225"/>
        <v>BMH</v>
      </c>
      <c r="K514" s="437" t="str">
        <f t="shared" si="226"/>
        <v/>
      </c>
      <c r="L514" s="437" t="str">
        <f t="shared" si="227"/>
        <v xml:space="preserve"> </v>
      </c>
      <c r="M514" s="128"/>
      <c r="N514" s="40" t="str">
        <f t="shared" si="222"/>
        <v>G</v>
      </c>
      <c r="O514" s="40" t="str">
        <f t="shared" si="222"/>
        <v>GG</v>
      </c>
      <c r="P514" s="161">
        <f>IF(N514=F510,12)+IF(N514=F511,11)+IF(N514=F512,10)+IF(N514=F513,9)+IF(N514=F514,8)+IF(N514=F515,7)+IF(N514=F516,6)+IF(N514=F517,5)+IF(N514=F518,4)+IF(N514=F519,3)+IF(N514=F520,2)+IF(N514=F521,1)</f>
        <v>11</v>
      </c>
      <c r="Q514" s="161">
        <f>IF(O514=F510,12)+IF(O514=F511,11)+IF(O514=F512,10)+IF(O514=F513,9)+IF(O514=F514,8)+IF(O514=F515,7)+IF(O514=F516,6)+IF(O514=F517,5)+IF(O514=F518,4)+IF(O514=F519,3)+IF(O514=F520,2)+IF(O514=F521,1)</f>
        <v>0</v>
      </c>
      <c r="R514" s="2"/>
      <c r="S514" s="136"/>
      <c r="T514" s="136"/>
      <c r="U514" s="136"/>
      <c r="V514" s="136"/>
      <c r="W514" s="136">
        <f>P514+Q514</f>
        <v>11</v>
      </c>
      <c r="X514" s="136"/>
      <c r="Y514" s="136"/>
      <c r="Z514" s="136"/>
      <c r="AA514" s="136"/>
      <c r="AB514" s="136"/>
      <c r="AC514" s="136"/>
      <c r="AD514" s="136"/>
      <c r="AE514" s="2"/>
      <c r="AF514" s="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</row>
    <row r="515" spans="1:56" ht="20.100000000000001" customHeight="1" x14ac:dyDescent="0.25">
      <c r="A515" s="117" t="s">
        <v>90</v>
      </c>
      <c r="B515" s="129" t="s">
        <v>142</v>
      </c>
      <c r="C515" s="129" t="s">
        <v>100</v>
      </c>
      <c r="D515" s="443" t="s">
        <v>0</v>
      </c>
      <c r="E515" s="437">
        <v>6</v>
      </c>
      <c r="F515" s="438" t="s">
        <v>84</v>
      </c>
      <c r="G515" s="441">
        <v>1.45</v>
      </c>
      <c r="H515" s="440" t="str">
        <f t="shared" si="223"/>
        <v>Alexander Pennycooke</v>
      </c>
      <c r="I515" s="440" t="str">
        <f t="shared" si="224"/>
        <v>Windsor, Slough, Eton and Hounslow A.C.</v>
      </c>
      <c r="J515" s="440" t="str">
        <f t="shared" si="225"/>
        <v>WSEH</v>
      </c>
      <c r="K515" s="437" t="str">
        <f t="shared" si="226"/>
        <v/>
      </c>
      <c r="L515" s="437" t="str">
        <f t="shared" si="227"/>
        <v xml:space="preserve"> </v>
      </c>
      <c r="M515" s="128"/>
      <c r="N515" s="40" t="str">
        <f t="shared" si="222"/>
        <v>H</v>
      </c>
      <c r="O515" s="40" t="str">
        <f t="shared" si="222"/>
        <v>HH</v>
      </c>
      <c r="P515" s="161">
        <f>IF(N515=F510,12)+IF(N515=F511,11)+IF(N515=F512,10)+IF(N515=F513,9)+IF(N515=F514,8)+IF(N515=F515,7)+IF(N515=F516,6)+IF(N515=F517,5)+IF(N515=F518,4)+IF(N515=F519,3)+IF(N515=F520,2)+IF(N515=F521,1)</f>
        <v>10</v>
      </c>
      <c r="Q515" s="161">
        <f>IF(O515=F510,12)+IF(O515=F511,11)+IF(O515=F512,10)+IF(O515=F513,9)+IF(O515=F514,8)+IF(O515=F515,7)+IF(O515=F516,6)+IF(O515=F517,5)+IF(O515=F518,4)+IF(O515=F519,3)+IF(O515=F520,2)+IF(O515=F521,1)</f>
        <v>0</v>
      </c>
      <c r="R515" s="2"/>
      <c r="S515" s="136"/>
      <c r="T515" s="136"/>
      <c r="U515" s="136"/>
      <c r="V515" s="136"/>
      <c r="W515" s="136"/>
      <c r="X515" s="136">
        <f>P515+Q515</f>
        <v>10</v>
      </c>
      <c r="Y515" s="136"/>
      <c r="Z515" s="136"/>
      <c r="AA515" s="136"/>
      <c r="AB515" s="136"/>
      <c r="AC515" s="136"/>
      <c r="AD515" s="136"/>
      <c r="AE515" s="2"/>
      <c r="AF515" s="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</row>
    <row r="516" spans="1:56" ht="20.100000000000001" customHeight="1" x14ac:dyDescent="0.25">
      <c r="A516" s="117" t="s">
        <v>90</v>
      </c>
      <c r="B516" s="129" t="s">
        <v>142</v>
      </c>
      <c r="C516" s="129" t="s">
        <v>100</v>
      </c>
      <c r="D516" s="443" t="s">
        <v>0</v>
      </c>
      <c r="E516" s="437">
        <v>7</v>
      </c>
      <c r="F516" s="438" t="s">
        <v>1</v>
      </c>
      <c r="G516" s="441">
        <v>1.45</v>
      </c>
      <c r="H516" s="440" t="str">
        <f t="shared" si="223"/>
        <v>Christian Cairns</v>
      </c>
      <c r="I516" s="440" t="str">
        <f t="shared" si="224"/>
        <v>Bracknell A.C.</v>
      </c>
      <c r="J516" s="440" t="str">
        <f t="shared" si="225"/>
        <v>BAC</v>
      </c>
      <c r="K516" s="437" t="str">
        <f t="shared" si="226"/>
        <v/>
      </c>
      <c r="L516" s="437" t="str">
        <f t="shared" si="227"/>
        <v xml:space="preserve"> </v>
      </c>
      <c r="M516" s="128"/>
      <c r="N516" s="40" t="str">
        <f t="shared" si="222"/>
        <v>M</v>
      </c>
      <c r="O516" s="40" t="str">
        <f t="shared" si="222"/>
        <v>MM</v>
      </c>
      <c r="P516" s="161">
        <f>IF(N516=F510,12)+IF(N516=F511,11)+IF(N516=F512,10)+IF(N516=F513,9)+IF(N516=F514,8)+IF(N516=F515,7)+IF(N516=F516,6)+IF(N516=F517,5)+IF(N516=F518,4)+IF(N516=F519,3)+IF(N516=F520,2)+IF(N516=F521,1)</f>
        <v>0</v>
      </c>
      <c r="Q516" s="161">
        <f>IF(O516=F510,12)+IF(O516=F511,11)+IF(O516=F512,10)+IF(O516=F513,9)+IF(O516=F514,8)+IF(O516=F515,7)+IF(O516=F516,6)+IF(O516=F517,5)+IF(O516=F518,4)+IF(O516=F519,3)+IF(O516=F520,2)+IF(O516=F521,1)</f>
        <v>0</v>
      </c>
      <c r="R516" s="2"/>
      <c r="S516" s="136"/>
      <c r="T516" s="136"/>
      <c r="U516" s="136"/>
      <c r="V516" s="136"/>
      <c r="W516" s="136"/>
      <c r="X516" s="136"/>
      <c r="Y516" s="136">
        <f>P516+Q516</f>
        <v>0</v>
      </c>
      <c r="Z516" s="136"/>
      <c r="AA516" s="136"/>
      <c r="AB516" s="136"/>
      <c r="AC516" s="136"/>
      <c r="AD516" s="136"/>
      <c r="AE516" s="2"/>
      <c r="AF516" s="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</row>
    <row r="517" spans="1:56" ht="20.100000000000001" customHeight="1" x14ac:dyDescent="0.25">
      <c r="A517" s="117" t="s">
        <v>90</v>
      </c>
      <c r="B517" s="129" t="s">
        <v>142</v>
      </c>
      <c r="C517" s="129" t="s">
        <v>100</v>
      </c>
      <c r="D517" s="443" t="s">
        <v>0</v>
      </c>
      <c r="E517" s="437">
        <v>8</v>
      </c>
      <c r="F517" s="438"/>
      <c r="G517" s="441"/>
      <c r="H517" s="440" t="str">
        <f t="shared" si="223"/>
        <v xml:space="preserve"> </v>
      </c>
      <c r="I517" s="440" t="str">
        <f t="shared" si="224"/>
        <v/>
      </c>
      <c r="J517" s="440" t="str">
        <f t="shared" si="225"/>
        <v/>
      </c>
      <c r="K517" s="437" t="str">
        <f t="shared" si="226"/>
        <v/>
      </c>
      <c r="L517" s="437" t="str">
        <f t="shared" si="227"/>
        <v xml:space="preserve"> </v>
      </c>
      <c r="M517" s="128"/>
      <c r="N517" s="40" t="str">
        <f t="shared" ref="N517:O536" si="228">N503</f>
        <v>R</v>
      </c>
      <c r="O517" s="40" t="str">
        <f t="shared" si="228"/>
        <v>RR</v>
      </c>
      <c r="P517" s="161">
        <f>IF(N517=F510,12)+IF(N517=F511,11)+IF(N517=F512,10)+IF(N517=F513,9)+IF(N517=F514,8)+IF(N517=F515,7)+IF(N517=F516,6)+IF(N517=F517,5)+IF(N517=F518,4)+IF(N517=F519,3)+IF(N517=F520,2)+IF(N517=F521,1)</f>
        <v>12</v>
      </c>
      <c r="Q517" s="161">
        <f>IF(O517=F510,12)+IF(O517=F511,11)+IF(O517=F512,10)+IF(O517=F513,9)+IF(O517=F514,8)+IF(O517=F515,7)+IF(O517=F516,6)+IF(O517=F517,5)+IF(O517=F518,4)+IF(O517=F519,3)+IF(O517=F520,2)+IF(O517=F521,1)</f>
        <v>0</v>
      </c>
      <c r="R517" s="2"/>
      <c r="S517" s="136"/>
      <c r="T517" s="136"/>
      <c r="U517" s="136"/>
      <c r="V517" s="136"/>
      <c r="W517" s="136"/>
      <c r="X517" s="136"/>
      <c r="Y517" s="136"/>
      <c r="Z517" s="136">
        <f>P517+Q517</f>
        <v>12</v>
      </c>
      <c r="AA517" s="136"/>
      <c r="AB517" s="136"/>
      <c r="AC517" s="136"/>
      <c r="AD517" s="136"/>
      <c r="AE517" s="2"/>
      <c r="AF517" s="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</row>
    <row r="518" spans="1:56" ht="20.100000000000001" customHeight="1" x14ac:dyDescent="0.25">
      <c r="A518" s="117" t="s">
        <v>90</v>
      </c>
      <c r="B518" s="129" t="s">
        <v>142</v>
      </c>
      <c r="C518" s="129" t="s">
        <v>100</v>
      </c>
      <c r="D518" s="443" t="s">
        <v>0</v>
      </c>
      <c r="E518" s="437">
        <v>9</v>
      </c>
      <c r="F518" s="438"/>
      <c r="G518" s="441"/>
      <c r="H518" s="440" t="str">
        <f t="shared" si="223"/>
        <v xml:space="preserve"> </v>
      </c>
      <c r="I518" s="440" t="str">
        <f t="shared" si="224"/>
        <v/>
      </c>
      <c r="J518" s="440" t="str">
        <f t="shared" si="225"/>
        <v/>
      </c>
      <c r="K518" s="437" t="str">
        <f t="shared" si="226"/>
        <v/>
      </c>
      <c r="L518" s="437" t="str">
        <f>IF(G518&gt;=CA1173,"AW"," ")</f>
        <v xml:space="preserve"> </v>
      </c>
      <c r="M518" s="128"/>
      <c r="N518" s="161" t="str">
        <f t="shared" si="228"/>
        <v>W</v>
      </c>
      <c r="O518" s="161" t="str">
        <f t="shared" si="228"/>
        <v>WW</v>
      </c>
      <c r="P518" s="161">
        <f>IF(N518=F510,12)+IF(N518=F511,11)+IF(N518=F512,10)+IF(N518=F513,9)+IF(N518=F514,8)+IF(N518=F515,7)+IF(N518=F516,6)+IF(N518=F517,5)+IF(N518=F518,4)+IF(N518=F519,3)+IF(N518=F520,2)+IF(N518=F521,1)</f>
        <v>7</v>
      </c>
      <c r="Q518" s="161">
        <f>IF(O518=F510,12)+IF(O518=F511,11)+IF(O518=F512,10)+IF(O518=F513,9)+IF(O518=F514,8)+IF(O518=F515,7)+IF(O518=F516,6)+IF(O518=F517,5)+IF(O518=F518,4)+IF(O518=F519,3)+IF(O518=F520,2)+IF(O518=F521,1)</f>
        <v>0</v>
      </c>
      <c r="R518" s="2"/>
      <c r="S518" s="136"/>
      <c r="T518" s="136"/>
      <c r="U518" s="136"/>
      <c r="V518" s="136"/>
      <c r="W518" s="136"/>
      <c r="X518" s="136"/>
      <c r="Y518" s="136"/>
      <c r="Z518" s="136"/>
      <c r="AA518" s="136">
        <f>P518+Q518</f>
        <v>7</v>
      </c>
      <c r="AB518" s="136"/>
      <c r="AC518" s="136"/>
      <c r="AD518" s="136"/>
      <c r="AE518" s="2"/>
      <c r="AF518" s="163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</row>
    <row r="519" spans="1:56" ht="20.100000000000001" customHeight="1" x14ac:dyDescent="0.25">
      <c r="A519" s="117" t="s">
        <v>90</v>
      </c>
      <c r="B519" s="129" t="s">
        <v>142</v>
      </c>
      <c r="C519" s="129" t="s">
        <v>100</v>
      </c>
      <c r="D519" s="443" t="s">
        <v>0</v>
      </c>
      <c r="E519" s="437">
        <v>10</v>
      </c>
      <c r="F519" s="438"/>
      <c r="G519" s="441"/>
      <c r="H519" s="440" t="str">
        <f t="shared" si="223"/>
        <v xml:space="preserve"> </v>
      </c>
      <c r="I519" s="440" t="str">
        <f t="shared" si="224"/>
        <v/>
      </c>
      <c r="J519" s="440" t="str">
        <f t="shared" si="225"/>
        <v/>
      </c>
      <c r="K519" s="437" t="str">
        <f t="shared" si="226"/>
        <v/>
      </c>
      <c r="L519" s="437" t="str">
        <f>IF(G519&gt;=CA1174,"AW"," ")</f>
        <v xml:space="preserve"> </v>
      </c>
      <c r="M519" s="128"/>
      <c r="N519" s="161" t="str">
        <f t="shared" si="228"/>
        <v>j</v>
      </c>
      <c r="O519" s="161" t="str">
        <f t="shared" si="228"/>
        <v>jj</v>
      </c>
      <c r="P519" s="161">
        <f>IF(N519=F510,12)+IF(N519=F511,11)+IF(N519=F512,10)+IF(N519=F513,9)+IF(N519=F514,8)+IF(N519=F515,7)+IF(N519=F516,6)+IF(N519=F517,5)+IF(N519=F518,4)+IF(N519=F519,3)+IF(N519=F520,2)+IF(N519=F521,1)</f>
        <v>0</v>
      </c>
      <c r="Q519" s="161">
        <f>IF(O519=F510,12)+IF(O519=F511,11)+IF(O519=F512,10)+IF(O519=F513,9)+IF(O519=F514,8)+IF(O519=F515,7)+IF(O519=F516,6)+IF(O519=F517,5)+IF(O519=F518,4)+IF(O519=F519,3)+IF(O519=F520,2)+IF(O519=F521,1)</f>
        <v>0</v>
      </c>
      <c r="R519" s="2"/>
      <c r="S519" s="136"/>
      <c r="T519" s="136"/>
      <c r="U519" s="136"/>
      <c r="V519" s="136"/>
      <c r="W519" s="136"/>
      <c r="X519" s="136"/>
      <c r="Y519" s="136"/>
      <c r="Z519" s="136"/>
      <c r="AA519" s="136"/>
      <c r="AB519" s="136">
        <f>P519+Q519</f>
        <v>0</v>
      </c>
      <c r="AC519" s="136"/>
      <c r="AD519" s="136"/>
      <c r="AE519" s="2"/>
      <c r="AF519" s="163"/>
    </row>
    <row r="520" spans="1:56" ht="20.100000000000001" customHeight="1" x14ac:dyDescent="0.25">
      <c r="A520" s="117" t="s">
        <v>90</v>
      </c>
      <c r="B520" s="129" t="s">
        <v>142</v>
      </c>
      <c r="C520" s="129" t="s">
        <v>100</v>
      </c>
      <c r="D520" s="443" t="s">
        <v>0</v>
      </c>
      <c r="E520" s="437">
        <v>11</v>
      </c>
      <c r="F520" s="438"/>
      <c r="G520" s="441"/>
      <c r="H520" s="440" t="str">
        <f t="shared" si="223"/>
        <v xml:space="preserve"> </v>
      </c>
      <c r="I520" s="440" t="str">
        <f t="shared" si="224"/>
        <v/>
      </c>
      <c r="J520" s="440" t="str">
        <f t="shared" si="225"/>
        <v/>
      </c>
      <c r="K520" s="437" t="str">
        <f t="shared" si="226"/>
        <v/>
      </c>
      <c r="L520" s="437" t="str">
        <f>IF(G520&gt;=CA1175,"AW"," ")</f>
        <v xml:space="preserve"> </v>
      </c>
      <c r="M520" s="128"/>
      <c r="N520" s="40" t="str">
        <f t="shared" si="228"/>
        <v>p</v>
      </c>
      <c r="O520" s="40" t="str">
        <f t="shared" si="228"/>
        <v>pp</v>
      </c>
      <c r="P520" s="161">
        <f>IF(N520=F510,12)+IF(N520=F511,11)+IF(N520=F512,10)+IF(N520=F513,9)+IF(N520=F514,8)+IF(N520=F515,7)+IF(N520=F516,6)+IF(N520=F517,5)+IF(N520=F518,4)+IF(N520=F519,3)+IF(N520=F520,2)+IF(N520=F521,1)</f>
        <v>0</v>
      </c>
      <c r="Q520" s="161">
        <f>IF(O520=F510,12)+IF(O520=F511,11)+IF(O520=F512,10)+IF(O520=F513,9)+IF(O520=F514,8)+IF(O520=F515,7)+IF(O520=F516,6)+IF(O520=F517,5)+IF(O520=F518,4)+IF(O520=F519,3)+IF(O520=F520,2)+IF(O520=F521,1)</f>
        <v>0</v>
      </c>
      <c r="R520" s="2"/>
      <c r="S520" s="136"/>
      <c r="T520" s="136"/>
      <c r="U520" s="136"/>
      <c r="V520" s="136"/>
      <c r="W520" s="136"/>
      <c r="X520" s="136"/>
      <c r="Y520" s="136"/>
      <c r="Z520" s="136"/>
      <c r="AA520" s="136"/>
      <c r="AB520" s="136"/>
      <c r="AC520" s="136">
        <f>P520+Q520</f>
        <v>0</v>
      </c>
      <c r="AD520" s="136"/>
      <c r="AE520" s="2"/>
      <c r="AF520" s="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</row>
    <row r="521" spans="1:56" ht="20.100000000000001" customHeight="1" x14ac:dyDescent="0.25">
      <c r="A521" s="117" t="s">
        <v>90</v>
      </c>
      <c r="B521" s="129" t="s">
        <v>142</v>
      </c>
      <c r="C521" s="129" t="s">
        <v>100</v>
      </c>
      <c r="D521" s="443" t="s">
        <v>0</v>
      </c>
      <c r="E521" s="437">
        <v>12</v>
      </c>
      <c r="F521" s="438"/>
      <c r="G521" s="441"/>
      <c r="H521" s="440" t="str">
        <f t="shared" si="223"/>
        <v xml:space="preserve"> </v>
      </c>
      <c r="I521" s="440" t="str">
        <f t="shared" si="224"/>
        <v/>
      </c>
      <c r="J521" s="440" t="str">
        <f t="shared" si="225"/>
        <v/>
      </c>
      <c r="K521" s="437" t="str">
        <f t="shared" si="226"/>
        <v/>
      </c>
      <c r="L521" s="437" t="str">
        <f>IF(G521&gt;=CA1176,"AW"," ")</f>
        <v xml:space="preserve"> </v>
      </c>
      <c r="M521" s="128"/>
      <c r="N521" s="40" t="str">
        <f t="shared" si="228"/>
        <v>z</v>
      </c>
      <c r="O521" s="40" t="str">
        <f t="shared" si="228"/>
        <v>zz</v>
      </c>
      <c r="P521" s="161">
        <f>IF(N521=F510,12)+IF(N521=F511,11)+IF(N521=F512,10)+IF(N521=F513,9)+IF(N521=F514,8)+IF(N521=F515,7)+IF(N521=F516,6)+IF(N521=F517,5)+IF(N521=F518,4)+IF(N521=F519,3)+IF(N521=F520,2)+IF(N521=F521,1)</f>
        <v>0</v>
      </c>
      <c r="Q521" s="161">
        <f>IF(O521=F510,12)+IF(O521=F511,11)+IF(O521=F512,10)+IF(O521=F513,9)+IF(O521=F514,8)+IF(O521=F515,7)+IF(O521=F516,6)+IF(O521=F517,5)+IF(O521=F518,4)+IF(O521=F519,3)+IF(O521=F520,2)+IF(O521=F521,1)</f>
        <v>0</v>
      </c>
      <c r="R521" s="2"/>
      <c r="S521" s="136"/>
      <c r="T521" s="136"/>
      <c r="U521" s="136"/>
      <c r="V521" s="136"/>
      <c r="W521" s="136"/>
      <c r="X521" s="136"/>
      <c r="Y521" s="136"/>
      <c r="Z521" s="136"/>
      <c r="AA521" s="136"/>
      <c r="AB521" s="136"/>
      <c r="AC521" s="136"/>
      <c r="AD521" s="136">
        <f>P521+Q521</f>
        <v>0</v>
      </c>
      <c r="AE521" s="2"/>
      <c r="AF521" s="7"/>
    </row>
    <row r="522" spans="1:56" ht="20.100000000000001" customHeight="1" x14ac:dyDescent="0.25">
      <c r="A522" s="117" t="s">
        <v>90</v>
      </c>
      <c r="B522" s="129" t="s">
        <v>142</v>
      </c>
      <c r="C522" s="40"/>
      <c r="D522" s="443"/>
      <c r="E522" s="476" t="s">
        <v>36</v>
      </c>
      <c r="F522" s="476"/>
      <c r="G522" s="476"/>
      <c r="H522" s="476"/>
      <c r="I522" s="476"/>
      <c r="J522" s="476"/>
      <c r="K522" s="476"/>
      <c r="L522" s="476"/>
      <c r="M522" s="128"/>
      <c r="N522" s="40" t="str">
        <f t="shared" si="228"/>
        <v>,</v>
      </c>
      <c r="O522" s="40" t="str">
        <f t="shared" si="228"/>
        <v>,</v>
      </c>
      <c r="P522" s="40"/>
      <c r="Q522" s="40"/>
      <c r="R522" s="2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2"/>
      <c r="AF522" s="7"/>
    </row>
    <row r="523" spans="1:56" ht="20.100000000000001" customHeight="1" x14ac:dyDescent="0.25">
      <c r="A523" s="117" t="s">
        <v>90</v>
      </c>
      <c r="B523" s="129" t="s">
        <v>142</v>
      </c>
      <c r="C523" s="129" t="s">
        <v>100</v>
      </c>
      <c r="D523" s="443" t="s">
        <v>1</v>
      </c>
      <c r="E523" s="474" t="s">
        <v>201</v>
      </c>
      <c r="F523" s="474"/>
      <c r="G523" s="474"/>
      <c r="H523" s="474"/>
      <c r="I523" s="442" t="s">
        <v>92</v>
      </c>
      <c r="J523" s="442"/>
      <c r="K523" s="475">
        <f>K509</f>
        <v>1.85</v>
      </c>
      <c r="L523" s="475"/>
      <c r="M523" s="128"/>
      <c r="N523" s="40" t="str">
        <f t="shared" si="228"/>
        <v>,</v>
      </c>
      <c r="O523" s="40" t="str">
        <f t="shared" si="228"/>
        <v>,</v>
      </c>
      <c r="P523" s="40"/>
      <c r="Q523" s="40"/>
      <c r="R523" s="2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2"/>
      <c r="AF523" s="7"/>
    </row>
    <row r="524" spans="1:56" ht="20.100000000000001" customHeight="1" x14ac:dyDescent="0.25">
      <c r="A524" s="117" t="s">
        <v>90</v>
      </c>
      <c r="B524" s="129" t="s">
        <v>142</v>
      </c>
      <c r="C524" s="129" t="s">
        <v>100</v>
      </c>
      <c r="D524" s="443" t="s">
        <v>1</v>
      </c>
      <c r="E524" s="437">
        <v>1</v>
      </c>
      <c r="F524" s="438" t="s">
        <v>145</v>
      </c>
      <c r="G524" s="441">
        <v>1.65</v>
      </c>
      <c r="H524" s="440" t="str">
        <f t="shared" ref="H524:H535" si="229">IF(F524=0," ",VLOOKUP(F524,$AJ$1192:$AL$1215,3,FALSE))</f>
        <v>Ciaran Murtagh</v>
      </c>
      <c r="I524" s="440" t="str">
        <f t="shared" ref="I524:I535" si="230">IF(F524=0,"",VLOOKUP(F524,$BE$1166:$BG$1189,3,FALSE))</f>
        <v>Reading A.C.</v>
      </c>
      <c r="J524" s="440" t="str">
        <f t="shared" ref="J524:J535" si="231">IF(F524=0,"",VLOOKUP(F524,$BB$1114:$BE$1137,4,FALSE))</f>
        <v>RAC</v>
      </c>
      <c r="K524" s="437" t="str">
        <f t="shared" ref="K524:K535" si="232">IF(G524="","",IF($DC$1175="T"," ",IF($DC$1175="F",IF(G524&gt;=$CS$1175,"G1",IF(G524&gt;=$CV$1175,"G2",IF(G524&gt;=$CY$1175,"G3",IF(G524&gt;=$DB$1175,"G4","")))))))</f>
        <v>G3</v>
      </c>
      <c r="L524" s="437" t="str">
        <f>IF(G524&gt;=CA1179,"AW"," ")</f>
        <v>AW</v>
      </c>
      <c r="M524" s="128"/>
      <c r="N524" s="40" t="str">
        <f t="shared" si="228"/>
        <v>A</v>
      </c>
      <c r="O524" s="40" t="str">
        <f t="shared" si="228"/>
        <v>AA</v>
      </c>
      <c r="P524" s="161">
        <f>IF(N524=F524,12)+IF(N524=F525,11)+IF(N524=F526,10)+IF(N524=F527,9)+IF(N524=F528,8)+IF(N524=F529,7)+IF(N524=F530,6)+IF(N524=F531,5)+IF(N524=F532,4)+IF(N524=F533,3)+IF(N524=F534,2)+IF(N524=F535,1)</f>
        <v>0</v>
      </c>
      <c r="Q524" s="161">
        <f>IF(O524=F524,12)+IF(O524=F525,11)+IF(O524=F526,10)+IF(O524=F527,9)+IF(O524=F528,8)+IF(O524=F529,7)+IF(O524=F530,6)+IF(O524=F531,5)+IF(O524=F532,4)+IF(O524=F533,3)+IF(O524=F534,2)+IF(O524=F535,1)</f>
        <v>0</v>
      </c>
      <c r="R524" s="2"/>
      <c r="S524" s="136">
        <f>P524+Q524</f>
        <v>0</v>
      </c>
      <c r="T524" s="136"/>
      <c r="U524" s="136"/>
      <c r="V524" s="136"/>
      <c r="W524" s="136"/>
      <c r="X524" s="136"/>
      <c r="Y524" s="136"/>
      <c r="Z524" s="136"/>
      <c r="AA524" s="136"/>
      <c r="AB524" s="136"/>
      <c r="AC524" s="136"/>
      <c r="AD524" s="136"/>
      <c r="AE524" s="2"/>
      <c r="AF524" s="7"/>
    </row>
    <row r="525" spans="1:56" ht="20.100000000000001" customHeight="1" x14ac:dyDescent="0.25">
      <c r="A525" s="117" t="s">
        <v>90</v>
      </c>
      <c r="B525" s="129" t="s">
        <v>142</v>
      </c>
      <c r="C525" s="129" t="s">
        <v>100</v>
      </c>
      <c r="D525" s="443" t="s">
        <v>1</v>
      </c>
      <c r="E525" s="437">
        <v>2</v>
      </c>
      <c r="F525" s="438" t="s">
        <v>85</v>
      </c>
      <c r="G525" s="441">
        <v>1.4</v>
      </c>
      <c r="H525" s="440" t="str">
        <f t="shared" si="229"/>
        <v>Samuel Marney</v>
      </c>
      <c r="I525" s="440" t="str">
        <f t="shared" si="230"/>
        <v>Bracknell A.C.</v>
      </c>
      <c r="J525" s="440" t="str">
        <f t="shared" si="231"/>
        <v>BAC</v>
      </c>
      <c r="K525" s="437" t="str">
        <f t="shared" si="232"/>
        <v/>
      </c>
      <c r="L525" s="437" t="str">
        <f>IF(G525&gt;=CA1180,"AW"," ")</f>
        <v xml:space="preserve"> </v>
      </c>
      <c r="M525" s="128"/>
      <c r="N525" s="40" t="str">
        <f t="shared" si="228"/>
        <v>S</v>
      </c>
      <c r="O525" s="40" t="str">
        <f t="shared" si="228"/>
        <v>SS</v>
      </c>
      <c r="P525" s="161">
        <f>IF(N525=F524,12)+IF(N525=F525,11)+IF(N525=F526,10)+IF(N525=F527,9)+IF(N525=F528,8)+IF(N525=F529,7)+IF(N525=F530,6)+IF(N525=F531,5)+IF(N525=F532,4)+IF(N525=F533,3)+IF(N525=F534,2)+IF(N525=F535,1)</f>
        <v>0</v>
      </c>
      <c r="Q525" s="161">
        <f>IF(O525=F524,12)+IF(O525=F525,11)+IF(O525=F526,10)+IF(O525=F527,9)+IF(O525=F528,8)+IF(O525=F529,7)+IF(O525=F530,6)+IF(O525=F531,5)+IF(O525=F532,4)+IF(O525=F533,3)+IF(O525=F534,2)+IF(O525=F535,1)</f>
        <v>9</v>
      </c>
      <c r="R525" s="2"/>
      <c r="S525" s="136"/>
      <c r="T525" s="136">
        <f>P525+Q525</f>
        <v>9</v>
      </c>
      <c r="U525" s="136"/>
      <c r="V525" s="136"/>
      <c r="W525" s="136"/>
      <c r="X525" s="136"/>
      <c r="Y525" s="136"/>
      <c r="Z525" s="136"/>
      <c r="AA525" s="136"/>
      <c r="AB525" s="136"/>
      <c r="AC525" s="136"/>
      <c r="AD525" s="136"/>
      <c r="AE525" s="2"/>
      <c r="AF525" s="7"/>
    </row>
    <row r="526" spans="1:56" ht="20.100000000000001" customHeight="1" x14ac:dyDescent="0.25">
      <c r="A526" s="117" t="s">
        <v>90</v>
      </c>
      <c r="B526" s="129" t="s">
        <v>142</v>
      </c>
      <c r="C526" s="129" t="s">
        <v>100</v>
      </c>
      <c r="D526" s="443" t="s">
        <v>1</v>
      </c>
      <c r="E526" s="437">
        <v>3</v>
      </c>
      <c r="F526" s="438" t="s">
        <v>146</v>
      </c>
      <c r="G526" s="441">
        <v>1.4</v>
      </c>
      <c r="H526" s="440" t="str">
        <f t="shared" si="229"/>
        <v>Oscar Mabon</v>
      </c>
      <c r="I526" s="440" t="str">
        <f t="shared" si="230"/>
        <v>Windsor, Slough, Eton and Hounslow A.C.</v>
      </c>
      <c r="J526" s="440" t="str">
        <f t="shared" si="231"/>
        <v>WSEH</v>
      </c>
      <c r="K526" s="437" t="str">
        <f t="shared" si="232"/>
        <v/>
      </c>
      <c r="L526" s="437" t="str">
        <f>IF(G526&gt;=CA1181,"AW"," ")</f>
        <v xml:space="preserve"> </v>
      </c>
      <c r="M526" s="128"/>
      <c r="N526" s="40" t="str">
        <f t="shared" si="228"/>
        <v>B</v>
      </c>
      <c r="O526" s="40" t="str">
        <f t="shared" si="228"/>
        <v>BB</v>
      </c>
      <c r="P526" s="161">
        <f>IF(N526=F524,12)+IF(N526=F525,11)+IF(N526=F526,10)+IF(N526=F527,9)+IF(N526=F528,8)+IF(N526=F529,7)+IF(N526=F530,6)+IF(N526=F531,5)+IF(N526=F532,4)+IF(N526=F533,3)+IF(N526=F534,2)+IF(N526=F535,1)</f>
        <v>0</v>
      </c>
      <c r="Q526" s="161">
        <f>IF(O526=F524,12)+IF(O526=F525,11)+IF(O526=F526,10)+IF(O526=F527,9)+IF(O526=F528,8)+IF(O526=F529,7)+IF(O526=F530,6)+IF(O526=F531,5)+IF(O526=F532,4)+IF(O526=F533,3)+IF(O526=F534,2)+IF(O526=F535,1)</f>
        <v>11</v>
      </c>
      <c r="R526" s="2"/>
      <c r="S526" s="136"/>
      <c r="T526" s="136"/>
      <c r="U526" s="136">
        <f>P526+Q526</f>
        <v>11</v>
      </c>
      <c r="V526" s="136"/>
      <c r="W526" s="136"/>
      <c r="X526" s="136"/>
      <c r="Y526" s="136"/>
      <c r="Z526" s="136"/>
      <c r="AA526" s="136"/>
      <c r="AB526" s="136"/>
      <c r="AC526" s="136"/>
      <c r="AD526" s="136"/>
      <c r="AE526" s="2"/>
      <c r="AF526" s="7"/>
    </row>
    <row r="527" spans="1:56" ht="20.100000000000001" customHeight="1" x14ac:dyDescent="0.25">
      <c r="A527" s="117" t="s">
        <v>90</v>
      </c>
      <c r="B527" s="129" t="s">
        <v>142</v>
      </c>
      <c r="C527" s="129" t="s">
        <v>100</v>
      </c>
      <c r="D527" s="443" t="s">
        <v>1</v>
      </c>
      <c r="E527" s="437">
        <v>4</v>
      </c>
      <c r="F527" s="438" t="s">
        <v>141</v>
      </c>
      <c r="G527" s="441">
        <v>1.35</v>
      </c>
      <c r="H527" s="440" t="str">
        <f t="shared" si="229"/>
        <v>Pravansh Kanumolu</v>
      </c>
      <c r="I527" s="440" t="str">
        <f t="shared" si="230"/>
        <v>Basingstoke and Mid Hants A.C.</v>
      </c>
      <c r="J527" s="440" t="str">
        <f t="shared" si="231"/>
        <v>BMH</v>
      </c>
      <c r="K527" s="437" t="str">
        <f t="shared" si="232"/>
        <v/>
      </c>
      <c r="L527" s="437" t="str">
        <f>IF(G527&gt;=CA1186,"AW"," ")</f>
        <v xml:space="preserve"> </v>
      </c>
      <c r="M527" s="128"/>
      <c r="N527" s="40" t="str">
        <f t="shared" si="228"/>
        <v>C</v>
      </c>
      <c r="O527" s="40" t="str">
        <f t="shared" si="228"/>
        <v>CC</v>
      </c>
      <c r="P527" s="161">
        <f>IF(N527=F524,12)+IF(N527=F525,11)+IF(N527=F526,10)+IF(N527=F527,9)+IF(N527=F528,8)+IF(N527=F529,7)+IF(N527=F530,6)+IF(N527=F531,5)+IF(N527=F532,4)+IF(N527=F533,3)+IF(N527=F534,2)+IF(N527=F535,1)</f>
        <v>0</v>
      </c>
      <c r="Q527" s="161">
        <f>IF(O527=F524,12)+IF(O527=F525,11)+IF(O527=F526,10)+IF(O527=F527,9)+IF(O527=F528,8)+IF(O527=F529,7)+IF(O527=F530,6)+IF(O527=F531,5)+IF(O527=F532,4)+IF(O527=F533,3)+IF(O527=F534,2)+IF(O527=F535,1)</f>
        <v>8</v>
      </c>
      <c r="R527" s="2"/>
      <c r="S527" s="136"/>
      <c r="T527" s="136"/>
      <c r="U527" s="136"/>
      <c r="V527" s="136">
        <f>P527+Q527</f>
        <v>8</v>
      </c>
      <c r="W527" s="136"/>
      <c r="X527" s="136"/>
      <c r="Y527" s="136"/>
      <c r="Z527" s="136"/>
      <c r="AA527" s="136"/>
      <c r="AB527" s="136"/>
      <c r="AC527" s="136"/>
      <c r="AD527" s="136"/>
      <c r="AE527" s="2"/>
      <c r="AF527" s="7"/>
    </row>
    <row r="528" spans="1:56" ht="20.100000000000001" customHeight="1" x14ac:dyDescent="0.25">
      <c r="A528" s="117" t="s">
        <v>90</v>
      </c>
      <c r="B528" s="129" t="s">
        <v>142</v>
      </c>
      <c r="C528" s="129" t="s">
        <v>100</v>
      </c>
      <c r="D528" s="443" t="s">
        <v>1</v>
      </c>
      <c r="E528" s="437">
        <v>5</v>
      </c>
      <c r="F528" s="438" t="s">
        <v>112</v>
      </c>
      <c r="G528" s="441">
        <v>1.3</v>
      </c>
      <c r="H528" s="440" t="str">
        <f t="shared" si="229"/>
        <v>Joe Johnson</v>
      </c>
      <c r="I528" s="440" t="str">
        <f t="shared" si="230"/>
        <v>Camberley and District A.C.</v>
      </c>
      <c r="J528" s="440" t="str">
        <f t="shared" si="231"/>
        <v>CDAC</v>
      </c>
      <c r="K528" s="437" t="str">
        <f t="shared" si="232"/>
        <v/>
      </c>
      <c r="L528" s="437" t="str">
        <f>IF(G528&gt;=CA1187,"AW"," ")</f>
        <v xml:space="preserve"> </v>
      </c>
      <c r="M528" s="128"/>
      <c r="N528" s="40" t="str">
        <f t="shared" si="228"/>
        <v>G</v>
      </c>
      <c r="O528" s="40" t="str">
        <f t="shared" si="228"/>
        <v>GG</v>
      </c>
      <c r="P528" s="161">
        <f>IF(N528=F524,12)+IF(N528=F525,11)+IF(N528=F526,10)+IF(N528=F527,9)+IF(N528=F528,8)+IF(N528=F529,7)+IF(N528=F530,6)+IF(N528=F531,5)+IF(N528=F532,4)+IF(N528=F533,3)+IF(N528=F534,2)+IF(N528=F535,1)</f>
        <v>0</v>
      </c>
      <c r="Q528" s="161">
        <f>IF(O528=F524,12)+IF(O528=F525,11)+IF(O528=F526,10)+IF(O528=F527,9)+IF(O528=F528,8)+IF(O528=F529,7)+IF(O528=F530,6)+IF(O528=F531,5)+IF(O528=F532,4)+IF(O528=F533,3)+IF(O528=F534,2)+IF(O528=F535,1)</f>
        <v>0</v>
      </c>
      <c r="R528" s="2"/>
      <c r="S528" s="136"/>
      <c r="T528" s="136"/>
      <c r="U528" s="136"/>
      <c r="V528" s="136"/>
      <c r="W528" s="136">
        <f>P528+Q528</f>
        <v>0</v>
      </c>
      <c r="X528" s="136"/>
      <c r="Y528" s="136"/>
      <c r="Z528" s="136"/>
      <c r="AA528" s="136"/>
      <c r="AB528" s="136"/>
      <c r="AC528" s="136"/>
      <c r="AD528" s="136"/>
      <c r="AE528" s="2"/>
      <c r="AF528" s="7"/>
    </row>
    <row r="529" spans="1:32" ht="20.100000000000001" customHeight="1" x14ac:dyDescent="0.25">
      <c r="A529" s="117" t="s">
        <v>90</v>
      </c>
      <c r="B529" s="129" t="s">
        <v>142</v>
      </c>
      <c r="C529" s="129" t="s">
        <v>100</v>
      </c>
      <c r="D529" s="443" t="s">
        <v>1</v>
      </c>
      <c r="E529" s="437">
        <v>6</v>
      </c>
      <c r="F529" s="438" t="s">
        <v>113</v>
      </c>
      <c r="G529" s="441">
        <v>0.95</v>
      </c>
      <c r="H529" s="440" t="str">
        <f t="shared" si="229"/>
        <v xml:space="preserve">Kyal Patel </v>
      </c>
      <c r="I529" s="440" t="str">
        <f t="shared" si="230"/>
        <v>Hillingdon A.C.</v>
      </c>
      <c r="J529" s="440" t="str">
        <f t="shared" si="231"/>
        <v>HJAC</v>
      </c>
      <c r="K529" s="437" t="str">
        <f t="shared" si="232"/>
        <v/>
      </c>
      <c r="L529" s="437" t="str">
        <f>IF(G529&gt;=CA1188,"AW"," ")</f>
        <v xml:space="preserve"> </v>
      </c>
      <c r="M529" s="128"/>
      <c r="N529" s="40" t="str">
        <f t="shared" si="228"/>
        <v>H</v>
      </c>
      <c r="O529" s="40" t="str">
        <f t="shared" si="228"/>
        <v>HH</v>
      </c>
      <c r="P529" s="161">
        <f>IF(N529=F524,12)+IF(N529=F525,11)+IF(N529=F526,10)+IF(N529=F527,9)+IF(N529=F528,8)+IF(N529=F529,7)+IF(N529=F530,6)+IF(N529=F531,5)+IF(N529=F532,4)+IF(N529=F533,3)+IF(N529=F534,2)+IF(N529=F535,1)</f>
        <v>0</v>
      </c>
      <c r="Q529" s="161">
        <f>IF(O529=F524,12)+IF(O529=F525,11)+IF(O529=F526,10)+IF(O529=F527,9)+IF(O529=F528,8)+IF(O529=F529,7)+IF(O529=F530,6)+IF(O529=F531,5)+IF(O529=F532,4)+IF(O529=F533,3)+IF(O529=F534,2)+IF(O529=F535,1)</f>
        <v>7</v>
      </c>
      <c r="R529" s="2"/>
      <c r="S529" s="136"/>
      <c r="T529" s="136"/>
      <c r="U529" s="136"/>
      <c r="V529" s="136"/>
      <c r="W529" s="136"/>
      <c r="X529" s="136">
        <f>P529+Q529</f>
        <v>7</v>
      </c>
      <c r="Y529" s="136"/>
      <c r="Z529" s="136"/>
      <c r="AA529" s="136"/>
      <c r="AB529" s="136"/>
      <c r="AC529" s="136"/>
      <c r="AD529" s="136"/>
      <c r="AE529" s="2"/>
      <c r="AF529" s="7"/>
    </row>
    <row r="530" spans="1:32" ht="20.100000000000001" customHeight="1" x14ac:dyDescent="0.25">
      <c r="A530" s="117" t="s">
        <v>90</v>
      </c>
      <c r="B530" s="129" t="s">
        <v>142</v>
      </c>
      <c r="C530" s="129" t="s">
        <v>100</v>
      </c>
      <c r="D530" s="443" t="s">
        <v>1</v>
      </c>
      <c r="E530" s="437">
        <v>7</v>
      </c>
      <c r="F530" s="438"/>
      <c r="G530" s="441"/>
      <c r="H530" s="440" t="str">
        <f t="shared" si="229"/>
        <v xml:space="preserve"> </v>
      </c>
      <c r="I530" s="440" t="str">
        <f t="shared" si="230"/>
        <v/>
      </c>
      <c r="J530" s="440" t="str">
        <f t="shared" si="231"/>
        <v/>
      </c>
      <c r="K530" s="437" t="str">
        <f t="shared" si="232"/>
        <v/>
      </c>
      <c r="L530" s="437" t="str">
        <f>IF(G530&gt;=CA1189,"AW"," ")</f>
        <v xml:space="preserve"> </v>
      </c>
      <c r="M530" s="128"/>
      <c r="N530" s="40" t="str">
        <f t="shared" si="228"/>
        <v>M</v>
      </c>
      <c r="O530" s="40" t="str">
        <f t="shared" si="228"/>
        <v>MM</v>
      </c>
      <c r="P530" s="161">
        <f>IF(N530=F524,12)+IF(N530=F525,11)+IF(N530=F526,10)+IF(N530=F527,9)+IF(N530=F528,8)+IF(N530=F529,7)+IF(N530=F530,6)+IF(N530=F531,5)+IF(N530=F532,4)+IF(N530=F533,3)+IF(N530=F534,2)+IF(N530=F535,1)</f>
        <v>0</v>
      </c>
      <c r="Q530" s="161">
        <f>IF(O530=F524,12)+IF(O530=F525,11)+IF(O530=F526,10)+IF(O530=F527,9)+IF(O530=F528,8)+IF(O530=F529,7)+IF(O530=F530,6)+IF(O530=F531,5)+IF(O530=F532,4)+IF(O530=F533,3)+IF(O530=F534,2)+IF(O530=F535,1)</f>
        <v>0</v>
      </c>
      <c r="R530" s="2"/>
      <c r="S530" s="136"/>
      <c r="T530" s="136"/>
      <c r="U530" s="136"/>
      <c r="V530" s="136"/>
      <c r="W530" s="136"/>
      <c r="X530" s="136"/>
      <c r="Y530" s="136">
        <f>P530+Q530</f>
        <v>0</v>
      </c>
      <c r="Z530" s="136"/>
      <c r="AA530" s="136"/>
      <c r="AB530" s="136"/>
      <c r="AC530" s="136"/>
      <c r="AD530" s="136"/>
      <c r="AE530" s="2"/>
      <c r="AF530" s="7"/>
    </row>
    <row r="531" spans="1:32" ht="20.100000000000001" customHeight="1" x14ac:dyDescent="0.25">
      <c r="A531" s="117" t="s">
        <v>90</v>
      </c>
      <c r="B531" s="129" t="s">
        <v>142</v>
      </c>
      <c r="C531" s="129" t="s">
        <v>100</v>
      </c>
      <c r="D531" s="129" t="s">
        <v>1</v>
      </c>
      <c r="E531" s="8">
        <v>8</v>
      </c>
      <c r="F531" s="144"/>
      <c r="G531" s="145"/>
      <c r="H531" s="122" t="str">
        <f t="shared" si="229"/>
        <v xml:space="preserve"> </v>
      </c>
      <c r="I531" s="122" t="str">
        <f t="shared" si="230"/>
        <v/>
      </c>
      <c r="J531" s="122" t="str">
        <f t="shared" si="231"/>
        <v/>
      </c>
      <c r="K531" s="8" t="str">
        <f t="shared" si="232"/>
        <v/>
      </c>
      <c r="L531" s="8" t="str">
        <f>IF(G531&gt;=CA1190,"AW"," ")</f>
        <v xml:space="preserve"> </v>
      </c>
      <c r="M531" s="128"/>
      <c r="N531" s="40" t="str">
        <f t="shared" si="228"/>
        <v>R</v>
      </c>
      <c r="O531" s="40" t="str">
        <f t="shared" si="228"/>
        <v>RR</v>
      </c>
      <c r="P531" s="161">
        <f>IF(N531=F524,12)+IF(N531=F525,11)+IF(N531=F526,10)+IF(N531=F527,9)+IF(N531=F528,8)+IF(N531=F529,7)+IF(N531=F530,6)+IF(N531=F531,5)+IF(N531=F532,4)+IF(N531=F533,3)+IF(N531=F534,2)+IF(N531=F535,1)</f>
        <v>0</v>
      </c>
      <c r="Q531" s="161">
        <f>IF(O531=F524,12)+IF(O531=F525,11)+IF(O531=F526,10)+IF(O531=F527,9)+IF(O531=F528,8)+IF(O531=F529,7)+IF(O531=F530,6)+IF(O531=F531,5)+IF(O531=F532,4)+IF(O531=F533,3)+IF(O531=F534,2)+IF(O531=F535,1)</f>
        <v>12</v>
      </c>
      <c r="R531" s="2"/>
      <c r="S531" s="136"/>
      <c r="T531" s="136"/>
      <c r="U531" s="136"/>
      <c r="V531" s="136"/>
      <c r="W531" s="136"/>
      <c r="X531" s="136"/>
      <c r="Y531" s="136"/>
      <c r="Z531" s="136">
        <f>P531+Q531</f>
        <v>12</v>
      </c>
      <c r="AA531" s="136"/>
      <c r="AB531" s="136"/>
      <c r="AC531" s="136"/>
      <c r="AD531" s="136"/>
      <c r="AE531" s="2"/>
      <c r="AF531" s="7"/>
    </row>
    <row r="532" spans="1:32" ht="19.5" customHeight="1" x14ac:dyDescent="0.25">
      <c r="A532" s="117" t="s">
        <v>90</v>
      </c>
      <c r="B532" s="129" t="s">
        <v>142</v>
      </c>
      <c r="C532" s="129" t="s">
        <v>100</v>
      </c>
      <c r="D532" s="129" t="s">
        <v>1</v>
      </c>
      <c r="E532" s="8">
        <v>9</v>
      </c>
      <c r="F532" s="144"/>
      <c r="G532" s="145"/>
      <c r="H532" s="122" t="str">
        <f t="shared" si="229"/>
        <v xml:space="preserve"> </v>
      </c>
      <c r="I532" s="122" t="str">
        <f t="shared" si="230"/>
        <v/>
      </c>
      <c r="J532" s="122" t="str">
        <f t="shared" si="231"/>
        <v/>
      </c>
      <c r="K532" s="8" t="str">
        <f t="shared" si="232"/>
        <v/>
      </c>
      <c r="L532" s="8" t="str">
        <f>IF(G532&gt;=CA1189,"AW"," ")</f>
        <v xml:space="preserve"> </v>
      </c>
      <c r="M532" s="128"/>
      <c r="N532" s="161" t="str">
        <f t="shared" si="228"/>
        <v>W</v>
      </c>
      <c r="O532" s="161" t="str">
        <f t="shared" si="228"/>
        <v>WW</v>
      </c>
      <c r="P532" s="161">
        <f>IF(N532=F524,12)+IF(N532=F525,11)+IF(N532=F526,10)+IF(N532=F527,9)+IF(N532=F528,8)+IF(N532=F529,7)+IF(N532=F530,6)+IF(N532=F531,5)+IF(N532=F532,4)+IF(N532=F533,3)+IF(N532=F534,2)+IF(N532=F535,1)</f>
        <v>0</v>
      </c>
      <c r="Q532" s="161">
        <f>IF(O532=F524,12)+IF(O532=F525,11)+IF(O532=F526,10)+IF(O532=F527,9)+IF(O532=F528,8)+IF(O532=F529,7)+IF(O532=F530,6)+IF(O532=F531,5)+IF(O532=F532,4)+IF(O532=F533,3)+IF(O532=F534,2)+IF(O532=F535,1)</f>
        <v>10</v>
      </c>
      <c r="R532" s="2"/>
      <c r="S532" s="136"/>
      <c r="T532" s="136"/>
      <c r="U532" s="136"/>
      <c r="V532" s="136"/>
      <c r="W532" s="136"/>
      <c r="X532" s="136"/>
      <c r="Y532" s="136"/>
      <c r="Z532" s="136"/>
      <c r="AA532" s="136">
        <f>P532+Q532</f>
        <v>10</v>
      </c>
      <c r="AB532" s="136"/>
      <c r="AC532" s="136"/>
      <c r="AD532" s="136"/>
      <c r="AE532" s="2"/>
      <c r="AF532" s="163"/>
    </row>
    <row r="533" spans="1:32" ht="20.100000000000001" customHeight="1" x14ac:dyDescent="0.25">
      <c r="A533" s="117" t="s">
        <v>90</v>
      </c>
      <c r="B533" s="129" t="s">
        <v>142</v>
      </c>
      <c r="C533" s="129" t="s">
        <v>100</v>
      </c>
      <c r="D533" s="129" t="s">
        <v>1</v>
      </c>
      <c r="E533" s="8">
        <v>10</v>
      </c>
      <c r="F533" s="144"/>
      <c r="G533" s="145"/>
      <c r="H533" s="122" t="str">
        <f t="shared" si="229"/>
        <v xml:space="preserve"> </v>
      </c>
      <c r="I533" s="122" t="str">
        <f t="shared" si="230"/>
        <v/>
      </c>
      <c r="J533" s="122" t="str">
        <f t="shared" si="231"/>
        <v/>
      </c>
      <c r="K533" s="8" t="str">
        <f t="shared" si="232"/>
        <v/>
      </c>
      <c r="L533" s="8" t="str">
        <f>IF(G533&gt;=CA1190,"AW"," ")</f>
        <v xml:space="preserve"> </v>
      </c>
      <c r="M533" s="128"/>
      <c r="N533" s="366" t="str">
        <f t="shared" si="228"/>
        <v>j</v>
      </c>
      <c r="O533" s="366" t="str">
        <f t="shared" si="228"/>
        <v>jj</v>
      </c>
      <c r="P533" s="366">
        <f>IF(N533=F524,12)+IF(N533=F525,11)+IF(N533=F526,10)+IF(N533=F527,9)+IF(N533=F528,8)+IF(N533=F529,7)+IF(N533=F530,6)+IF(N533=F531,5)+IF(N533=F532,4)+IF(N533=F533,3)+IF(N533=F534,2)+IF(N533=F535,1)</f>
        <v>0</v>
      </c>
      <c r="Q533" s="366">
        <f>IF(O533=F524,12)+IF(O533=F525,11)+IF(O533=F526,10)+IF(O533=F527,9)+IF(O533=F528,8)+IF(O533=F529,7)+IF(O533=F530,6)+IF(O533=F531,5)+IF(O533=F532,4)+IF(O533=F533,3)+IF(O533=F534,2)+IF(O533=F535,1)</f>
        <v>0</v>
      </c>
      <c r="R533" s="2"/>
      <c r="S533" s="136"/>
      <c r="T533" s="136"/>
      <c r="U533" s="136"/>
      <c r="V533" s="136"/>
      <c r="W533" s="136"/>
      <c r="X533" s="136"/>
      <c r="Y533" s="136"/>
      <c r="Z533" s="136"/>
      <c r="AA533" s="136"/>
      <c r="AB533" s="136">
        <f>P533+Q533</f>
        <v>0</v>
      </c>
      <c r="AC533" s="136"/>
      <c r="AD533" s="136"/>
      <c r="AE533" s="2"/>
      <c r="AF533" s="163"/>
    </row>
    <row r="534" spans="1:32" ht="19.5" customHeight="1" x14ac:dyDescent="0.25">
      <c r="A534" s="117" t="s">
        <v>90</v>
      </c>
      <c r="B534" s="129" t="s">
        <v>142</v>
      </c>
      <c r="C534" s="129" t="s">
        <v>100</v>
      </c>
      <c r="D534" s="129" t="s">
        <v>1</v>
      </c>
      <c r="E534" s="8">
        <v>11</v>
      </c>
      <c r="F534" s="144"/>
      <c r="G534" s="145"/>
      <c r="H534" s="122" t="str">
        <f t="shared" si="229"/>
        <v xml:space="preserve"> </v>
      </c>
      <c r="I534" s="122" t="str">
        <f t="shared" si="230"/>
        <v/>
      </c>
      <c r="J534" s="122" t="str">
        <f t="shared" si="231"/>
        <v/>
      </c>
      <c r="K534" s="8" t="str">
        <f t="shared" si="232"/>
        <v/>
      </c>
      <c r="L534" s="8" t="str">
        <f>IF(G534&gt;=CA1191,"AW"," ")</f>
        <v xml:space="preserve"> </v>
      </c>
      <c r="M534" s="128"/>
      <c r="N534" s="366" t="str">
        <f t="shared" si="228"/>
        <v>p</v>
      </c>
      <c r="O534" s="366" t="str">
        <f t="shared" si="228"/>
        <v>pp</v>
      </c>
      <c r="P534" s="366">
        <f>IF(N534=F524,12)+IF(N534=F525,11)+IF(N534=F526,10)+IF(N534=F527,9)+IF(N534=F528,8)+IF(N534=F529,7)+IF(N534=F530,6)+IF(N534=F531,5)+IF(N534=F532,4)+IF(N534=F533,3)+IF(N534=F534,2)+IF(N534=F535,1)</f>
        <v>0</v>
      </c>
      <c r="Q534" s="366">
        <f>IF(O534=F524,12)+IF(O534=F525,11)+IF(O534=F526,10)+IF(O534=F527,9)+IF(O534=F528,8)+IF(O534=F529,7)+IF(O534=F530,6)+IF(O534=F531,5)+IF(O534=F532,4)+IF(O534=F533,3)+IF(O534=F534,2)+IF(O534=F535,1)</f>
        <v>0</v>
      </c>
      <c r="R534" s="2"/>
      <c r="S534" s="136"/>
      <c r="T534" s="136"/>
      <c r="U534" s="136"/>
      <c r="V534" s="136"/>
      <c r="W534" s="136"/>
      <c r="X534" s="136"/>
      <c r="Y534" s="136"/>
      <c r="Z534" s="136"/>
      <c r="AA534" s="136"/>
      <c r="AB534" s="136"/>
      <c r="AC534" s="136">
        <f>P534+Q534</f>
        <v>0</v>
      </c>
      <c r="AD534" s="136"/>
      <c r="AE534" s="2"/>
      <c r="AF534" s="7"/>
    </row>
    <row r="535" spans="1:32" ht="20.100000000000001" customHeight="1" x14ac:dyDescent="0.25">
      <c r="A535" s="117" t="s">
        <v>90</v>
      </c>
      <c r="B535" s="129" t="s">
        <v>142</v>
      </c>
      <c r="C535" s="129" t="s">
        <v>100</v>
      </c>
      <c r="D535" s="129" t="s">
        <v>1</v>
      </c>
      <c r="E535" s="8">
        <v>12</v>
      </c>
      <c r="F535" s="144"/>
      <c r="G535" s="145"/>
      <c r="H535" s="122" t="str">
        <f t="shared" si="229"/>
        <v xml:space="preserve"> </v>
      </c>
      <c r="I535" s="122" t="str">
        <f t="shared" si="230"/>
        <v/>
      </c>
      <c r="J535" s="122" t="str">
        <f t="shared" si="231"/>
        <v/>
      </c>
      <c r="K535" s="8" t="str">
        <f t="shared" si="232"/>
        <v/>
      </c>
      <c r="L535" s="8" t="str">
        <f>IF(G535&gt;=CA1192,"AW"," ")</f>
        <v xml:space="preserve"> </v>
      </c>
      <c r="M535" s="128"/>
      <c r="N535" s="366" t="str">
        <f t="shared" si="228"/>
        <v>z</v>
      </c>
      <c r="O535" s="366" t="str">
        <f t="shared" si="228"/>
        <v>zz</v>
      </c>
      <c r="P535" s="366">
        <f>IF(N535=F524,12)+IF(N535=F525,11)+IF(N535=F526,10)+IF(N535=F527,9)+IF(N535=F528,8)+IF(N535=F529,7)+IF(N535=F530,6)+IF(N535=F531,5)+IF(N535=F532,4)+IF(N535=F533,3)+IF(N535=F534,2)+IF(N535=F535,1)</f>
        <v>0</v>
      </c>
      <c r="Q535" s="366">
        <f>IF(O535=F524,12)+IF(O535=F525,11)+IF(O535=F526,10)+IF(O535=F527,9)+IF(O535=F528,8)+IF(O535=F529,7)+IF(O535=F530,6)+IF(O535=F531,5)+IF(O535=F532,4)+IF(O535=F533,3)+IF(O535=F534,2)+IF(O535=F535,1)</f>
        <v>0</v>
      </c>
      <c r="R535" s="2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  <c r="AC535" s="136"/>
      <c r="AD535" s="136">
        <f>P535+Q535</f>
        <v>0</v>
      </c>
      <c r="AE535" s="2"/>
      <c r="AF535" s="7"/>
    </row>
    <row r="536" spans="1:32" ht="18" x14ac:dyDescent="0.25">
      <c r="A536" s="117" t="s">
        <v>90</v>
      </c>
      <c r="B536" s="129" t="s">
        <v>142</v>
      </c>
      <c r="C536" s="129"/>
      <c r="D536" s="129"/>
      <c r="E536" s="473" t="s">
        <v>36</v>
      </c>
      <c r="F536" s="473"/>
      <c r="G536" s="473"/>
      <c r="H536" s="473"/>
      <c r="I536" s="473"/>
      <c r="J536" s="473"/>
      <c r="K536" s="473"/>
      <c r="L536" s="473"/>
      <c r="M536" s="128"/>
      <c r="N536" s="40" t="str">
        <f t="shared" si="228"/>
        <v>,</v>
      </c>
      <c r="O536" s="40" t="str">
        <f t="shared" si="228"/>
        <v>,</v>
      </c>
      <c r="P536" s="40"/>
      <c r="Q536" s="40"/>
      <c r="R536" s="2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2"/>
      <c r="AF536" s="7"/>
    </row>
    <row r="537" spans="1:32" ht="0.95" customHeight="1" x14ac:dyDescent="0.25">
      <c r="A537" s="117" t="s">
        <v>90</v>
      </c>
      <c r="B537" s="129" t="s">
        <v>142</v>
      </c>
      <c r="C537" s="129" t="s">
        <v>159</v>
      </c>
      <c r="D537" s="129" t="s">
        <v>0</v>
      </c>
      <c r="E537" s="506" t="s">
        <v>202</v>
      </c>
      <c r="F537" s="507"/>
      <c r="G537" s="507"/>
      <c r="H537" s="508"/>
      <c r="I537" s="121" t="s">
        <v>92</v>
      </c>
      <c r="J537" s="121"/>
      <c r="K537" s="490" t="e">
        <f>'MATCH DETAILS'!#REF!</f>
        <v>#REF!</v>
      </c>
      <c r="L537" s="491"/>
      <c r="M537" s="127"/>
      <c r="N537" s="40" t="str">
        <f t="shared" ref="N537:O549" si="233">N341</f>
        <v>,</v>
      </c>
      <c r="O537" s="40" t="str">
        <f t="shared" si="233"/>
        <v>,</v>
      </c>
      <c r="P537" s="40"/>
      <c r="Q537" s="40"/>
      <c r="R537" s="2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2"/>
    </row>
    <row r="538" spans="1:32" ht="0.95" customHeight="1" x14ac:dyDescent="0.25">
      <c r="A538" s="117" t="s">
        <v>90</v>
      </c>
      <c r="B538" s="129" t="s">
        <v>142</v>
      </c>
      <c r="C538" s="129" t="s">
        <v>159</v>
      </c>
      <c r="D538" s="129" t="s">
        <v>0</v>
      </c>
      <c r="E538" s="8">
        <v>1</v>
      </c>
      <c r="F538" s="144"/>
      <c r="G538" s="145" t="s">
        <v>36</v>
      </c>
      <c r="H538" s="122" t="str">
        <f t="shared" ref="H538:H549" si="234">IF(F538=0," ",VLOOKUP(F538,$AM$1192:$AO$1215,3,FALSE))</f>
        <v xml:space="preserve"> </v>
      </c>
      <c r="I538" s="122" t="str">
        <f t="shared" ref="I538:I549" si="235">IF(F538=0,"",VLOOKUP(F538,$BE$1166:$BG$1189,3,FALSE))</f>
        <v/>
      </c>
      <c r="J538" s="122" t="str">
        <f t="shared" ref="J538:J549" si="236">IF(F538=0,"",VLOOKUP(F538,$BB$1114:$BE$1137,4,FALSE))</f>
        <v/>
      </c>
      <c r="K538" s="8" t="str">
        <f t="shared" ref="K538:K549" si="237">IF(G538="","",IF($DC$1167="F"," ",IF($DC$1167="T",IF(G538&lt;=$CS$1167,"G1",IF(G538&lt;=$CV$1167,"G2",IF(G538&lt;=$CY$1167,"G3",IF(G538&lt;=$DB$1167,"G4","")))))))</f>
        <v/>
      </c>
      <c r="L538" s="8" t="str">
        <f t="shared" ref="L538:L545" si="238">IF(G538&lt;=CJ1167,"AW"," ")</f>
        <v xml:space="preserve"> </v>
      </c>
      <c r="N538" s="40" t="str">
        <f t="shared" si="233"/>
        <v>A</v>
      </c>
      <c r="O538" s="40" t="str">
        <f t="shared" si="233"/>
        <v>AA</v>
      </c>
      <c r="P538" s="161">
        <f>IF(N538=F538,12)+IF(N538=F539,11)+IF(N538=F540,10)+IF(N538=F541,9)+IF(N538=F542,8)+IF(N538=F543,7)+IF(N538=F544,6)+IF(N538=F545,5)+IF(N538=F546,4)+IF(N538=F547,3)+IF(N538=F548,2)+IF(N538=F549,1)</f>
        <v>0</v>
      </c>
      <c r="Q538" s="161">
        <f>IF(O538=F538,12)+IF(O538=F539,11)+IF(O538=F540,10)+IF(O538=F541,9)+IF(O538=F542,8)+IF(O538=F543,7)+IF(O538=F544,6)+IF(O538=F545,5)+IF(O538=F546,4)+IF(O538=F547,3)+IF(O538=F548,2)+IF(O538=F549,1)</f>
        <v>0</v>
      </c>
      <c r="R538" s="2"/>
      <c r="S538" s="136">
        <f>P538+Q538</f>
        <v>0</v>
      </c>
      <c r="T538" s="136"/>
      <c r="U538" s="136"/>
      <c r="V538" s="136"/>
      <c r="W538" s="136"/>
      <c r="X538" s="136"/>
      <c r="Y538" s="136"/>
      <c r="Z538" s="136"/>
      <c r="AA538" s="136"/>
      <c r="AB538" s="136"/>
      <c r="AC538" s="136"/>
      <c r="AD538" s="136"/>
      <c r="AE538" s="2"/>
    </row>
    <row r="539" spans="1:32" ht="0.95" customHeight="1" x14ac:dyDescent="0.25">
      <c r="A539" s="117" t="s">
        <v>90</v>
      </c>
      <c r="B539" s="129" t="s">
        <v>142</v>
      </c>
      <c r="C539" s="129" t="s">
        <v>159</v>
      </c>
      <c r="D539" s="129" t="s">
        <v>0</v>
      </c>
      <c r="E539" s="8">
        <v>2</v>
      </c>
      <c r="F539" s="144"/>
      <c r="G539" s="145" t="s">
        <v>36</v>
      </c>
      <c r="H539" s="122" t="str">
        <f t="shared" si="234"/>
        <v xml:space="preserve"> </v>
      </c>
      <c r="I539" s="122" t="str">
        <f t="shared" si="235"/>
        <v/>
      </c>
      <c r="J539" s="122" t="str">
        <f t="shared" si="236"/>
        <v/>
      </c>
      <c r="K539" s="8" t="str">
        <f t="shared" si="237"/>
        <v/>
      </c>
      <c r="L539" s="8" t="str">
        <f t="shared" si="238"/>
        <v xml:space="preserve"> </v>
      </c>
      <c r="N539" s="40" t="str">
        <f t="shared" si="233"/>
        <v>S</v>
      </c>
      <c r="O539" s="40" t="str">
        <f t="shared" si="233"/>
        <v>SS</v>
      </c>
      <c r="P539" s="161">
        <f>IF(N539=F538,12)+IF(N539=F539,11)+IF(N539=F540,10)+IF(N539=F541,9)+IF(N539=F542,8)+IF(N539=F543,7)+IF(N539=F544,6)+IF(N539=F545,5)+IF(N539=F546,4)+IF(N539=F547,3)+IF(N539=F548,2)+IF(N539=F549,1)</f>
        <v>0</v>
      </c>
      <c r="Q539" s="161">
        <f>IF(O539=F538,12)+IF(O539=F539,11)+IF(O539=F540,10)+IF(O539=F541,9)+IF(O539=F542,8)+IF(O539=F543,7)+IF(O539=F544,6)+IF(O539=F545,5)+IF(O539=F546,4)+IF(O539=F547,3)+IF(O539=F548,2)+IF(O539=F549,1)</f>
        <v>0</v>
      </c>
      <c r="R539" s="2"/>
      <c r="S539" s="136"/>
      <c r="T539" s="136">
        <f>P539+Q539</f>
        <v>0</v>
      </c>
      <c r="U539" s="136"/>
      <c r="V539" s="136"/>
      <c r="W539" s="136"/>
      <c r="X539" s="136"/>
      <c r="Y539" s="136"/>
      <c r="Z539" s="136"/>
      <c r="AA539" s="136"/>
      <c r="AB539" s="136"/>
      <c r="AC539" s="136"/>
      <c r="AD539" s="136"/>
      <c r="AE539" s="5"/>
    </row>
    <row r="540" spans="1:32" ht="0.95" customHeight="1" x14ac:dyDescent="0.25">
      <c r="A540" s="117" t="s">
        <v>90</v>
      </c>
      <c r="B540" s="129" t="s">
        <v>142</v>
      </c>
      <c r="C540" s="129" t="s">
        <v>159</v>
      </c>
      <c r="D540" s="129" t="s">
        <v>0</v>
      </c>
      <c r="E540" s="8">
        <v>3</v>
      </c>
      <c r="F540" s="144"/>
      <c r="G540" s="145" t="s">
        <v>36</v>
      </c>
      <c r="H540" s="122" t="str">
        <f t="shared" si="234"/>
        <v xml:space="preserve"> </v>
      </c>
      <c r="I540" s="122" t="str">
        <f t="shared" si="235"/>
        <v/>
      </c>
      <c r="J540" s="122" t="str">
        <f t="shared" si="236"/>
        <v/>
      </c>
      <c r="K540" s="8" t="str">
        <f t="shared" si="237"/>
        <v/>
      </c>
      <c r="L540" s="8" t="str">
        <f t="shared" si="238"/>
        <v xml:space="preserve"> </v>
      </c>
      <c r="N540" s="40" t="str">
        <f t="shared" si="233"/>
        <v>B</v>
      </c>
      <c r="O540" s="40" t="str">
        <f t="shared" si="233"/>
        <v>BB</v>
      </c>
      <c r="P540" s="161">
        <f>IF(N540=F538,12)+IF(N540=F539,11)+IF(N540=F540,10)+IF(N540=F541,9)+IF(N540=F542,8)+IF(N540=F543,7)+IF(N540=F544,6)+IF(N540=F545,5)+IF(N540=F546,4)+IF(N540=F547,3)+IF(N540=F548,2)+IF(N540=F549,1)</f>
        <v>0</v>
      </c>
      <c r="Q540" s="161">
        <f>IF(O540=F538,12)+IF(O540=F539,11)+IF(O540=F540,10)+IF(O540=F541,9)+IF(O540=F542,8)+IF(O540=F543,7)+IF(O540=F544,6)+IF(O540=F545,5)+IF(O540=F546,4)+IF(O540=F547,3)+IF(O540=F548,2)+IF(O540=F549,1)</f>
        <v>0</v>
      </c>
      <c r="R540" s="2"/>
      <c r="S540" s="136"/>
      <c r="T540" s="136"/>
      <c r="U540" s="136">
        <f>P540+Q540</f>
        <v>0</v>
      </c>
      <c r="V540" s="136"/>
      <c r="W540" s="136"/>
      <c r="X540" s="136"/>
      <c r="Y540" s="136"/>
      <c r="Z540" s="136"/>
      <c r="AA540" s="136"/>
      <c r="AB540" s="136"/>
      <c r="AC540" s="136"/>
      <c r="AD540" s="136"/>
      <c r="AE540" s="2"/>
    </row>
    <row r="541" spans="1:32" ht="0.95" customHeight="1" x14ac:dyDescent="0.25">
      <c r="A541" s="117" t="s">
        <v>90</v>
      </c>
      <c r="B541" s="129" t="s">
        <v>142</v>
      </c>
      <c r="C541" s="129" t="s">
        <v>159</v>
      </c>
      <c r="D541" s="129" t="s">
        <v>0</v>
      </c>
      <c r="E541" s="8">
        <v>4</v>
      </c>
      <c r="F541" s="144"/>
      <c r="G541" s="145" t="s">
        <v>36</v>
      </c>
      <c r="H541" s="122" t="str">
        <f t="shared" si="234"/>
        <v xml:space="preserve"> </v>
      </c>
      <c r="I541" s="122" t="str">
        <f t="shared" si="235"/>
        <v/>
      </c>
      <c r="J541" s="122" t="str">
        <f t="shared" si="236"/>
        <v/>
      </c>
      <c r="K541" s="8" t="str">
        <f t="shared" si="237"/>
        <v/>
      </c>
      <c r="L541" s="8" t="str">
        <f t="shared" si="238"/>
        <v xml:space="preserve"> </v>
      </c>
      <c r="N541" s="40" t="str">
        <f t="shared" si="233"/>
        <v>C</v>
      </c>
      <c r="O541" s="40" t="str">
        <f t="shared" si="233"/>
        <v>CC</v>
      </c>
      <c r="P541" s="161">
        <f>IF(N541=F538,12)+IF(N541=F539,11)+IF(N541=F540,10)+IF(N541=F541,9)+IF(N541=F542,8)+IF(N541=F543,7)+IF(N541=F544,6)+IF(N541=F545,5)+IF(N541=F546,4)+IF(N541=F547,3)+IF(N541=F548,2)+IF(N541=F549,1)</f>
        <v>0</v>
      </c>
      <c r="Q541" s="161">
        <f>IF(O541=F538,12)+IF(O541=F539,11)+IF(O541=F540,10)+IF(O541=F541,9)+IF(O541=F542,8)+IF(O541=F543,7)+IF(O541=F544,6)+IF(O541=F545,5)+IF(O541=F546,4)+IF(O541=F547,3)+IF(O541=F548,2)+IF(O541=F549,1)</f>
        <v>0</v>
      </c>
      <c r="R541" s="2"/>
      <c r="S541" s="136"/>
      <c r="T541" s="136"/>
      <c r="U541" s="136"/>
      <c r="V541" s="136">
        <f>P541+Q541</f>
        <v>0</v>
      </c>
      <c r="W541" s="136"/>
      <c r="X541" s="136"/>
      <c r="Y541" s="136"/>
      <c r="Z541" s="136"/>
      <c r="AA541" s="136"/>
      <c r="AB541" s="136"/>
      <c r="AC541" s="136"/>
      <c r="AD541" s="136"/>
      <c r="AE541" s="2"/>
    </row>
    <row r="542" spans="1:32" ht="0.95" customHeight="1" x14ac:dyDescent="0.25">
      <c r="A542" s="117" t="s">
        <v>90</v>
      </c>
      <c r="B542" s="129" t="s">
        <v>142</v>
      </c>
      <c r="C542" s="129" t="s">
        <v>159</v>
      </c>
      <c r="D542" s="129" t="s">
        <v>0</v>
      </c>
      <c r="E542" s="8">
        <v>5</v>
      </c>
      <c r="F542" s="144"/>
      <c r="G542" s="145" t="s">
        <v>36</v>
      </c>
      <c r="H542" s="122" t="str">
        <f t="shared" si="234"/>
        <v xml:space="preserve"> </v>
      </c>
      <c r="I542" s="122" t="str">
        <f t="shared" si="235"/>
        <v/>
      </c>
      <c r="J542" s="122" t="str">
        <f t="shared" si="236"/>
        <v/>
      </c>
      <c r="K542" s="8" t="str">
        <f t="shared" si="237"/>
        <v/>
      </c>
      <c r="L542" s="8" t="str">
        <f t="shared" si="238"/>
        <v xml:space="preserve"> </v>
      </c>
      <c r="N542" s="40" t="str">
        <f t="shared" si="233"/>
        <v>G</v>
      </c>
      <c r="O542" s="40" t="str">
        <f t="shared" si="233"/>
        <v>GG</v>
      </c>
      <c r="P542" s="161">
        <f>IF(N542=F538,12)+IF(N542=F539,11)+IF(N542=F540,10)+IF(N542=F541,9)+IF(N542=F542,8)+IF(N542=F543,7)+IF(N542=F544,6)+IF(N542=F545,5)+IF(N542=F546,4)+IF(N542=F547,3)+IF(N542=F548,2)+IF(N542=F549,1)</f>
        <v>0</v>
      </c>
      <c r="Q542" s="161">
        <f>IF(O542=F538,12)+IF(O542=F539,11)+IF(O542=F540,10)+IF(O542=F541,9)+IF(O542=F542,8)+IF(O542=F543,7)+IF(O542=F544,6)+IF(O542=F545,5)+IF(O542=F546,4)+IF(O542=F547,3)+IF(O542=F548,2)+IF(O542=F549,1)</f>
        <v>0</v>
      </c>
      <c r="R542" s="2"/>
      <c r="S542" s="136"/>
      <c r="T542" s="136"/>
      <c r="U542" s="136"/>
      <c r="V542" s="136"/>
      <c r="W542" s="136">
        <f>P542+Q542</f>
        <v>0</v>
      </c>
      <c r="X542" s="136"/>
      <c r="Y542" s="136"/>
      <c r="Z542" s="136"/>
      <c r="AA542" s="136"/>
      <c r="AB542" s="136"/>
      <c r="AC542" s="136"/>
      <c r="AD542" s="136"/>
      <c r="AE542" s="2"/>
    </row>
    <row r="543" spans="1:32" ht="0.95" customHeight="1" x14ac:dyDescent="0.25">
      <c r="A543" s="117" t="s">
        <v>90</v>
      </c>
      <c r="B543" s="129" t="s">
        <v>142</v>
      </c>
      <c r="C543" s="129" t="s">
        <v>159</v>
      </c>
      <c r="D543" s="129" t="s">
        <v>0</v>
      </c>
      <c r="E543" s="8">
        <v>6</v>
      </c>
      <c r="F543" s="144"/>
      <c r="G543" s="145" t="s">
        <v>36</v>
      </c>
      <c r="H543" s="122" t="str">
        <f t="shared" si="234"/>
        <v xml:space="preserve"> </v>
      </c>
      <c r="I543" s="122" t="str">
        <f t="shared" si="235"/>
        <v/>
      </c>
      <c r="J543" s="122" t="str">
        <f t="shared" si="236"/>
        <v/>
      </c>
      <c r="K543" s="8" t="str">
        <f t="shared" si="237"/>
        <v/>
      </c>
      <c r="L543" s="8" t="str">
        <f t="shared" si="238"/>
        <v xml:space="preserve"> </v>
      </c>
      <c r="N543" s="40" t="str">
        <f t="shared" si="233"/>
        <v>H</v>
      </c>
      <c r="O543" s="40" t="str">
        <f t="shared" si="233"/>
        <v>HH</v>
      </c>
      <c r="P543" s="161">
        <f>IF(N543=F538,12)+IF(N543=F539,11)+IF(N543=F540,10)+IF(N543=F541,9)+IF(N543=F542,8)+IF(N543=F543,7)+IF(N543=F544,6)+IF(N543=F545,5)+IF(N543=F546,4)+IF(N543=F547,3)+IF(N543=F548,2)+IF(N543=F549,1)</f>
        <v>0</v>
      </c>
      <c r="Q543" s="161">
        <f>IF(O543=F538,12)+IF(O543=F539,11)+IF(O543=F540,10)+IF(O543=F541,9)+IF(O543=F542,8)+IF(O543=F543,7)+IF(O543=F544,6)+IF(O543=F545,5)+IF(O543=F546,4)+IF(O543=F547,3)+IF(O543=F548,2)+IF(O543=F549,1)</f>
        <v>0</v>
      </c>
      <c r="R543" s="2"/>
      <c r="S543" s="136"/>
      <c r="T543" s="136"/>
      <c r="U543" s="136"/>
      <c r="V543" s="136"/>
      <c r="W543" s="136"/>
      <c r="X543" s="136">
        <f>P543+Q543</f>
        <v>0</v>
      </c>
      <c r="Y543" s="136"/>
      <c r="Z543" s="136"/>
      <c r="AA543" s="136"/>
      <c r="AB543" s="136"/>
      <c r="AC543" s="136"/>
      <c r="AD543" s="136"/>
      <c r="AE543" s="2"/>
    </row>
    <row r="544" spans="1:32" ht="0.95" customHeight="1" x14ac:dyDescent="0.25">
      <c r="A544" s="117" t="s">
        <v>90</v>
      </c>
      <c r="B544" s="129" t="s">
        <v>142</v>
      </c>
      <c r="C544" s="129" t="s">
        <v>159</v>
      </c>
      <c r="D544" s="129" t="s">
        <v>0</v>
      </c>
      <c r="E544" s="8">
        <v>7</v>
      </c>
      <c r="F544" s="144"/>
      <c r="G544" s="145" t="s">
        <v>36</v>
      </c>
      <c r="H544" s="122" t="str">
        <f t="shared" si="234"/>
        <v xml:space="preserve"> </v>
      </c>
      <c r="I544" s="122" t="str">
        <f t="shared" si="235"/>
        <v/>
      </c>
      <c r="J544" s="122" t="str">
        <f t="shared" si="236"/>
        <v/>
      </c>
      <c r="K544" s="8" t="str">
        <f t="shared" si="237"/>
        <v/>
      </c>
      <c r="L544" s="8" t="str">
        <f t="shared" si="238"/>
        <v xml:space="preserve"> </v>
      </c>
      <c r="N544" s="40" t="str">
        <f t="shared" si="233"/>
        <v>M</v>
      </c>
      <c r="O544" s="40" t="str">
        <f t="shared" si="233"/>
        <v>MM</v>
      </c>
      <c r="P544" s="161">
        <f>IF(N544=F538,12)+IF(N544=F539,11)+IF(N544=F540,10)+IF(N544=F541,9)+IF(N544=F542,8)+IF(N544=F543,7)+IF(N544=F544,6)+IF(N544=F545,5)+IF(N544=F546,4)+IF(N544=F547,3)+IF(N544=F548,2)+IF(N544=F549,1)</f>
        <v>0</v>
      </c>
      <c r="Q544" s="161">
        <f>IF(O544=F538,12)+IF(O544=F539,11)+IF(O544=F540,10)+IF(O544=F541,9)+IF(O544=F542,8)+IF(O544=F543,7)+IF(O544=F544,6)+IF(O544=F545,5)+IF(O544=F546,4)+IF(O544=F547,3)+IF(O544=F548,2)+IF(O544=F549,1)</f>
        <v>0</v>
      </c>
      <c r="R544" s="2"/>
      <c r="S544" s="136"/>
      <c r="T544" s="136"/>
      <c r="U544" s="136"/>
      <c r="V544" s="136"/>
      <c r="W544" s="136"/>
      <c r="X544" s="136"/>
      <c r="Y544" s="136">
        <f>P544+Q544</f>
        <v>0</v>
      </c>
      <c r="Z544" s="136"/>
      <c r="AA544" s="136"/>
      <c r="AB544" s="136"/>
      <c r="AC544" s="136"/>
      <c r="AD544" s="136"/>
      <c r="AE544" s="2"/>
    </row>
    <row r="545" spans="1:31" ht="0.95" customHeight="1" x14ac:dyDescent="0.25">
      <c r="A545" s="117" t="s">
        <v>90</v>
      </c>
      <c r="B545" s="129" t="s">
        <v>142</v>
      </c>
      <c r="C545" s="129" t="s">
        <v>159</v>
      </c>
      <c r="D545" s="129" t="s">
        <v>0</v>
      </c>
      <c r="E545" s="8">
        <v>8</v>
      </c>
      <c r="F545" s="144"/>
      <c r="G545" s="145" t="s">
        <v>36</v>
      </c>
      <c r="H545" s="122" t="str">
        <f t="shared" si="234"/>
        <v xml:space="preserve"> </v>
      </c>
      <c r="I545" s="122" t="str">
        <f t="shared" si="235"/>
        <v/>
      </c>
      <c r="J545" s="122" t="str">
        <f t="shared" si="236"/>
        <v/>
      </c>
      <c r="K545" s="8" t="str">
        <f t="shared" si="237"/>
        <v/>
      </c>
      <c r="L545" s="8" t="str">
        <f t="shared" si="238"/>
        <v xml:space="preserve"> </v>
      </c>
      <c r="N545" s="40" t="str">
        <f t="shared" si="233"/>
        <v>R</v>
      </c>
      <c r="O545" s="40" t="str">
        <f t="shared" si="233"/>
        <v>RR</v>
      </c>
      <c r="P545" s="161">
        <f>IF(N545=F538,12)+IF(N545=F539,11)+IF(N545=F540,10)+IF(N545=F541,9)+IF(N545=F542,8)+IF(N545=F543,7)+IF(N545=F544,6)+IF(N545=F545,5)+IF(N545=F546,4)+IF(N545=F547,3)+IF(N545=F548,2)+IF(N545=F549,1)</f>
        <v>0</v>
      </c>
      <c r="Q545" s="161">
        <f>IF(O545=F538,12)+IF(O545=F539,11)+IF(O545=F540,10)+IF(O545=F541,9)+IF(O545=F542,8)+IF(O545=F543,7)+IF(O545=F544,6)+IF(O545=F545,5)+IF(O545=F546,4)+IF(O545=F547,3)+IF(O545=F548,2)+IF(O545=F549,1)</f>
        <v>0</v>
      </c>
      <c r="R545" s="2"/>
      <c r="S545" s="136"/>
      <c r="T545" s="136"/>
      <c r="U545" s="136"/>
      <c r="V545" s="136"/>
      <c r="W545" s="136"/>
      <c r="X545" s="136"/>
      <c r="Y545" s="136"/>
      <c r="Z545" s="136">
        <f>P545+Q545</f>
        <v>0</v>
      </c>
      <c r="AA545" s="136"/>
      <c r="AB545" s="136"/>
      <c r="AC545" s="136"/>
      <c r="AD545" s="136"/>
      <c r="AE545" s="2"/>
    </row>
    <row r="546" spans="1:31" ht="0.95" customHeight="1" x14ac:dyDescent="0.25">
      <c r="A546" s="117" t="s">
        <v>90</v>
      </c>
      <c r="B546" s="129" t="s">
        <v>142</v>
      </c>
      <c r="C546" s="129" t="s">
        <v>159</v>
      </c>
      <c r="D546" s="129" t="s">
        <v>0</v>
      </c>
      <c r="E546" s="8">
        <v>9</v>
      </c>
      <c r="F546" s="144"/>
      <c r="G546" s="145" t="s">
        <v>36</v>
      </c>
      <c r="H546" s="122" t="str">
        <f t="shared" si="234"/>
        <v xml:space="preserve"> </v>
      </c>
      <c r="I546" s="122" t="str">
        <f t="shared" si="235"/>
        <v/>
      </c>
      <c r="J546" s="122" t="str">
        <f t="shared" si="236"/>
        <v/>
      </c>
      <c r="K546" s="8" t="str">
        <f t="shared" si="237"/>
        <v/>
      </c>
      <c r="L546" s="8" t="str">
        <f>IF(G546&lt;=CJ1173,"AW"," ")</f>
        <v xml:space="preserve"> </v>
      </c>
      <c r="N546" s="161" t="str">
        <f t="shared" si="233"/>
        <v>W</v>
      </c>
      <c r="O546" s="161" t="str">
        <f t="shared" si="233"/>
        <v>WW</v>
      </c>
      <c r="P546" s="161">
        <f>IF(N546=F538,12)+IF(N546=F539,11)+IF(N546=F540,10)+IF(N546=F541,9)+IF(N546=F542,8)+IF(N546=F543,7)+IF(N546=F544,6)+IF(N546=F545,5)+IF(N546=F546,4)+IF(N546=F547,3)+IF(N546=F548,2)+IF(N546=F549,1)</f>
        <v>0</v>
      </c>
      <c r="Q546" s="161">
        <f>IF(O546=F538,12)+IF(O546=F539,11)+IF(O546=F540,10)+IF(O546=F541,9)+IF(O546=F542,8)+IF(O546=F543,7)+IF(O546=F544,6)+IF(O546=F545,5)+IF(O546=F546,4)+IF(O546=F547,3)+IF(O546=F548,2)+IF(O546=F549,1)</f>
        <v>0</v>
      </c>
      <c r="R546" s="2"/>
      <c r="S546" s="136"/>
      <c r="T546" s="136"/>
      <c r="U546" s="136"/>
      <c r="V546" s="136"/>
      <c r="W546" s="136"/>
      <c r="X546" s="136"/>
      <c r="Y546" s="136"/>
      <c r="Z546" s="136"/>
      <c r="AA546" s="136">
        <f>P546+Q546</f>
        <v>0</v>
      </c>
      <c r="AB546" s="136"/>
      <c r="AC546" s="136"/>
      <c r="AD546" s="136"/>
      <c r="AE546" s="2"/>
    </row>
    <row r="547" spans="1:31" ht="0.95" customHeight="1" x14ac:dyDescent="0.25">
      <c r="A547" s="117" t="s">
        <v>90</v>
      </c>
      <c r="B547" s="129" t="s">
        <v>142</v>
      </c>
      <c r="C547" s="129" t="s">
        <v>159</v>
      </c>
      <c r="D547" s="129" t="s">
        <v>0</v>
      </c>
      <c r="E547" s="8">
        <v>10</v>
      </c>
      <c r="F547" s="144"/>
      <c r="G547" s="145" t="s">
        <v>36</v>
      </c>
      <c r="H547" s="122" t="str">
        <f t="shared" si="234"/>
        <v xml:space="preserve"> </v>
      </c>
      <c r="I547" s="122" t="str">
        <f t="shared" si="235"/>
        <v/>
      </c>
      <c r="J547" s="122" t="str">
        <f t="shared" si="236"/>
        <v/>
      </c>
      <c r="K547" s="8" t="str">
        <f t="shared" si="237"/>
        <v/>
      </c>
      <c r="L547" s="8" t="str">
        <f>IF(G547&lt;=CJ1174,"AW"," ")</f>
        <v xml:space="preserve"> </v>
      </c>
      <c r="N547" s="161" t="str">
        <f t="shared" si="233"/>
        <v>j</v>
      </c>
      <c r="O547" s="161" t="str">
        <f t="shared" si="233"/>
        <v>jj</v>
      </c>
      <c r="P547" s="161">
        <f>IF(N547=F538,12)+IF(N547=F539,11)+IF(N547=F540,10)+IF(N547=F541,9)+IF(N547=F542,8)+IF(N547=F543,7)+IF(N547=F544,6)+IF(N547=F545,5)+IF(N547=F546,4)+IF(N547=F547,3)+IF(N547=F548,2)+IF(N547=F549,1)</f>
        <v>0</v>
      </c>
      <c r="Q547" s="161">
        <f>IF(O547=F538,12)+IF(O547=F539,11)+IF(O547=F540,10)+IF(O547=F541,9)+IF(O547=F542,8)+IF(O547=F543,7)+IF(O547=F544,6)+IF(O547=F545,5)+IF(O547=F546,4)+IF(O547=F547,3)+IF(O547=F548,2)+IF(O547=F549,1)</f>
        <v>0</v>
      </c>
      <c r="R547" s="2"/>
      <c r="S547" s="136"/>
      <c r="T547" s="136"/>
      <c r="U547" s="136"/>
      <c r="V547" s="136"/>
      <c r="W547" s="136"/>
      <c r="X547" s="136"/>
      <c r="Y547" s="136"/>
      <c r="Z547" s="136"/>
      <c r="AA547" s="136"/>
      <c r="AB547" s="136">
        <f>P547+Q547</f>
        <v>0</v>
      </c>
      <c r="AC547" s="136"/>
      <c r="AD547" s="136"/>
      <c r="AE547" s="2"/>
    </row>
    <row r="548" spans="1:31" ht="0.95" customHeight="1" x14ac:dyDescent="0.25">
      <c r="A548" s="117" t="s">
        <v>90</v>
      </c>
      <c r="B548" s="129" t="s">
        <v>142</v>
      </c>
      <c r="C548" s="129" t="s">
        <v>159</v>
      </c>
      <c r="D548" s="129" t="s">
        <v>0</v>
      </c>
      <c r="E548" s="8">
        <v>11</v>
      </c>
      <c r="F548" s="144"/>
      <c r="G548" s="145" t="s">
        <v>36</v>
      </c>
      <c r="H548" s="122" t="str">
        <f t="shared" si="234"/>
        <v xml:space="preserve"> </v>
      </c>
      <c r="I548" s="122" t="str">
        <f t="shared" si="235"/>
        <v/>
      </c>
      <c r="J548" s="122" t="str">
        <f t="shared" si="236"/>
        <v/>
      </c>
      <c r="K548" s="8" t="str">
        <f t="shared" si="237"/>
        <v/>
      </c>
      <c r="L548" s="8" t="str">
        <f>IF(G548&lt;=CJ1175,"AW"," ")</f>
        <v xml:space="preserve"> </v>
      </c>
      <c r="N548" s="40" t="str">
        <f t="shared" si="233"/>
        <v>p</v>
      </c>
      <c r="O548" s="40" t="str">
        <f t="shared" si="233"/>
        <v>pp</v>
      </c>
      <c r="P548" s="161">
        <f>IF(N548=F538,12)+IF(N548=F539,11)+IF(N548=F540,10)+IF(N548=F541,9)+IF(N548=F542,8)+IF(N548=F543,7)+IF(N548=F544,6)+IF(N548=F545,5)+IF(N548=F546,4)+IF(N548=F547,3)+IF(N548=F548,2)+IF(N548=F549,1)</f>
        <v>0</v>
      </c>
      <c r="Q548" s="161">
        <f>IF(O548=F538,12)+IF(O548=F539,11)+IF(O548=F540,10)+IF(O548=F541,9)+IF(O548=F542,8)+IF(O548=F543,7)+IF(O548=F544,6)+IF(O548=F545,5)+IF(O548=F546,4)+IF(O548=F547,3)+IF(O548=F548,2)+IF(O548=F549,1)</f>
        <v>0</v>
      </c>
      <c r="R548" s="2"/>
      <c r="S548" s="136"/>
      <c r="T548" s="136"/>
      <c r="U548" s="136"/>
      <c r="V548" s="136"/>
      <c r="W548" s="136"/>
      <c r="X548" s="136"/>
      <c r="Y548" s="136"/>
      <c r="Z548" s="136"/>
      <c r="AA548" s="136"/>
      <c r="AB548" s="136"/>
      <c r="AC548" s="136">
        <f>P548+Q548</f>
        <v>0</v>
      </c>
      <c r="AD548" s="136"/>
      <c r="AE548" s="2"/>
    </row>
    <row r="549" spans="1:31" ht="0.95" customHeight="1" x14ac:dyDescent="0.25">
      <c r="A549" s="117" t="s">
        <v>90</v>
      </c>
      <c r="B549" s="129" t="s">
        <v>142</v>
      </c>
      <c r="C549" s="129" t="s">
        <v>159</v>
      </c>
      <c r="D549" s="129" t="s">
        <v>0</v>
      </c>
      <c r="E549" s="8">
        <v>12</v>
      </c>
      <c r="F549" s="144"/>
      <c r="G549" s="145" t="s">
        <v>36</v>
      </c>
      <c r="H549" s="122" t="str">
        <f t="shared" si="234"/>
        <v xml:space="preserve"> </v>
      </c>
      <c r="I549" s="122" t="str">
        <f t="shared" si="235"/>
        <v/>
      </c>
      <c r="J549" s="122" t="str">
        <f t="shared" si="236"/>
        <v/>
      </c>
      <c r="K549" s="8" t="str">
        <f t="shared" si="237"/>
        <v/>
      </c>
      <c r="L549" s="8" t="str">
        <f>IF(G549&lt;=CJ1176,"AW"," ")</f>
        <v xml:space="preserve"> </v>
      </c>
      <c r="N549" s="40" t="str">
        <f t="shared" si="233"/>
        <v>z</v>
      </c>
      <c r="O549" s="40" t="str">
        <f t="shared" si="233"/>
        <v>zz</v>
      </c>
      <c r="P549" s="161">
        <f>IF(N549=F538,12)+IF(N549=F539,11)+IF(N549=F540,10)+IF(N549=F541,9)+IF(N549=F542,8)+IF(N549=F543,7)+IF(N549=F544,6)+IF(N549=F545,5)+IF(N549=F546,4)+IF(N549=F547,3)+IF(N549=F548,2)+IF(N549=F549,1)</f>
        <v>0</v>
      </c>
      <c r="Q549" s="161">
        <f>IF(O549=F538,12)+IF(O549=F539,11)+IF(O549=F540,10)+IF(O549=F541,9)+IF(O549=F542,8)+IF(O549=F543,7)+IF(O549=F544,6)+IF(O549=F545,5)+IF(O549=F546,4)+IF(O549=F547,3)+IF(O549=F548,2)+IF(O549=F549,1)</f>
        <v>0</v>
      </c>
      <c r="R549" s="2"/>
      <c r="S549" s="136"/>
      <c r="T549" s="136"/>
      <c r="U549" s="136"/>
      <c r="V549" s="136"/>
      <c r="W549" s="136"/>
      <c r="X549" s="136"/>
      <c r="Y549" s="136"/>
      <c r="Z549" s="136"/>
      <c r="AA549" s="136"/>
      <c r="AB549" s="136"/>
      <c r="AC549" s="136"/>
      <c r="AD549" s="136">
        <f>P549+Q549</f>
        <v>0</v>
      </c>
      <c r="AE549" s="2"/>
    </row>
    <row r="550" spans="1:31" ht="0.95" customHeight="1" x14ac:dyDescent="0.25">
      <c r="A550" s="117" t="s">
        <v>90</v>
      </c>
      <c r="B550" s="129" t="s">
        <v>142</v>
      </c>
      <c r="C550" s="129"/>
      <c r="D550" s="40"/>
      <c r="E550" s="503" t="s">
        <v>36</v>
      </c>
      <c r="F550" s="504"/>
      <c r="G550" s="504"/>
      <c r="H550" s="504"/>
      <c r="I550" s="504"/>
      <c r="J550" s="504"/>
      <c r="K550" s="504"/>
      <c r="L550" s="505"/>
      <c r="M550" s="85"/>
      <c r="N550" s="40" t="str">
        <f>N382</f>
        <v>,</v>
      </c>
      <c r="O550" s="40" t="str">
        <f>O382</f>
        <v>,</v>
      </c>
      <c r="P550" s="40"/>
      <c r="Q550" s="40">
        <v>0</v>
      </c>
      <c r="R550" s="2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2"/>
    </row>
    <row r="551" spans="1:31" ht="0.95" customHeight="1" x14ac:dyDescent="0.25">
      <c r="A551" s="117" t="s">
        <v>90</v>
      </c>
      <c r="B551" s="129" t="s">
        <v>142</v>
      </c>
      <c r="C551" s="129" t="s">
        <v>159</v>
      </c>
      <c r="D551" s="129" t="s">
        <v>1</v>
      </c>
      <c r="E551" s="506" t="s">
        <v>203</v>
      </c>
      <c r="F551" s="507"/>
      <c r="G551" s="507"/>
      <c r="H551" s="508"/>
      <c r="I551" s="121" t="s">
        <v>92</v>
      </c>
      <c r="J551" s="121"/>
      <c r="K551" s="490" t="e">
        <f>K537</f>
        <v>#REF!</v>
      </c>
      <c r="L551" s="491"/>
      <c r="M551" s="85"/>
      <c r="N551" s="40" t="str">
        <f t="shared" ref="N551:O564" si="239">N537</f>
        <v>,</v>
      </c>
      <c r="O551" s="40" t="str">
        <f t="shared" si="239"/>
        <v>,</v>
      </c>
      <c r="P551" s="40"/>
      <c r="Q551" s="40">
        <v>0</v>
      </c>
      <c r="R551" s="2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2"/>
    </row>
    <row r="552" spans="1:31" ht="0.95" customHeight="1" x14ac:dyDescent="0.25">
      <c r="A552" s="117" t="s">
        <v>90</v>
      </c>
      <c r="B552" s="129" t="s">
        <v>142</v>
      </c>
      <c r="C552" s="129" t="s">
        <v>159</v>
      </c>
      <c r="D552" s="129" t="s">
        <v>1</v>
      </c>
      <c r="E552" s="8">
        <v>1</v>
      </c>
      <c r="F552" s="144"/>
      <c r="G552" s="145" t="s">
        <v>36</v>
      </c>
      <c r="H552" s="122" t="str">
        <f t="shared" ref="H552:H563" si="240">IF(F552=0," ",VLOOKUP(F552,$AM$1192:$AO$1215,3,FALSE))</f>
        <v xml:space="preserve"> </v>
      </c>
      <c r="I552" s="122" t="str">
        <f t="shared" ref="I552:I563" si="241">IF(F552=0,"",VLOOKUP(F552,$BE$1166:$BG$1189,3,FALSE))</f>
        <v/>
      </c>
      <c r="J552" s="122" t="str">
        <f t="shared" ref="J552:J563" si="242">IF(F552=0,"",VLOOKUP(F552,$BB$1114:$BE$1137,4,FALSE))</f>
        <v/>
      </c>
      <c r="K552" s="8" t="str">
        <f t="shared" ref="K552:K563" si="243">IF(G552="","",IF($DC$1167="F"," ",IF($DC$1167="T",IF(G552&lt;=$CS$1167,"G1",IF(G552&lt;=$CV$1167,"G2",IF(G552&lt;=$CY$1167,"G3",IF(G552&lt;=$DB$1167,"G4","")))))))</f>
        <v/>
      </c>
      <c r="L552" s="8" t="str">
        <f>IF(G552&lt;=CJ1179,"AW"," ")</f>
        <v xml:space="preserve"> </v>
      </c>
      <c r="M552" s="85"/>
      <c r="N552" s="40" t="str">
        <f t="shared" si="239"/>
        <v>A</v>
      </c>
      <c r="O552" s="40" t="str">
        <f t="shared" si="239"/>
        <v>AA</v>
      </c>
      <c r="P552" s="161">
        <f>IF(N552=F552,12)+IF(N552=F553,11)+IF(N552=F554,10)+IF(N552=F555,9)+IF(N552=F556,8)+IF(N552=F557,7)+IF(N552=F558,6)+IF(N552=F559,5)+IF(N552=F560,4)+IF(N552=F561,3)+IF(N552=F562,2)+IF(N552=F563,1)</f>
        <v>0</v>
      </c>
      <c r="Q552" s="161">
        <f>IF(O552=F552,12)+IF(O552=F553,11)+IF(O552=F554,10)+IF(O552=F555,9)+IF(O552=F556,8)+IF(O552=F557,7)+IF(O552=F558,6)+IF(O552=F559,5)+IF(O552=F560,4)+IF(O552=F561,3)+IF(O552=F562,2)+IF(O552=F563,1)</f>
        <v>0</v>
      </c>
      <c r="R552" s="2"/>
      <c r="S552" s="136">
        <f>P552+Q552</f>
        <v>0</v>
      </c>
      <c r="T552" s="136"/>
      <c r="U552" s="136"/>
      <c r="V552" s="136"/>
      <c r="W552" s="136"/>
      <c r="X552" s="136"/>
      <c r="Y552" s="136"/>
      <c r="Z552" s="136"/>
      <c r="AA552" s="136"/>
      <c r="AB552" s="136"/>
      <c r="AC552" s="136"/>
      <c r="AD552" s="136"/>
      <c r="AE552" s="2"/>
    </row>
    <row r="553" spans="1:31" ht="0.95" customHeight="1" x14ac:dyDescent="0.25">
      <c r="A553" s="117" t="s">
        <v>90</v>
      </c>
      <c r="B553" s="129" t="s">
        <v>142</v>
      </c>
      <c r="C553" s="129" t="s">
        <v>159</v>
      </c>
      <c r="D553" s="129" t="s">
        <v>1</v>
      </c>
      <c r="E553" s="8">
        <v>2</v>
      </c>
      <c r="F553" s="144"/>
      <c r="G553" s="145" t="s">
        <v>36</v>
      </c>
      <c r="H553" s="122" t="str">
        <f t="shared" si="240"/>
        <v xml:space="preserve"> </v>
      </c>
      <c r="I553" s="122" t="str">
        <f t="shared" si="241"/>
        <v/>
      </c>
      <c r="J553" s="122" t="str">
        <f t="shared" si="242"/>
        <v/>
      </c>
      <c r="K553" s="8" t="str">
        <f t="shared" si="243"/>
        <v/>
      </c>
      <c r="L553" s="8" t="str">
        <f>IF(G553&lt;=CJ1180,"AW"," ")</f>
        <v xml:space="preserve"> </v>
      </c>
      <c r="M553" s="85"/>
      <c r="N553" s="40" t="str">
        <f t="shared" si="239"/>
        <v>S</v>
      </c>
      <c r="O553" s="40" t="str">
        <f t="shared" si="239"/>
        <v>SS</v>
      </c>
      <c r="P553" s="161">
        <f>IF(N553=F552,12)+IF(N553=F553,11)+IF(N553=F554,10)+IF(N553=F555,9)+IF(N553=F556,8)+IF(N553=F557,7)+IF(N553=F558,6)+IF(N553=F559,5)+IF(N553=F560,4)+IF(N553=F561,3)+IF(N553=F562,2)+IF(N553=F563,1)</f>
        <v>0</v>
      </c>
      <c r="Q553" s="161">
        <f>IF(O553=F552,12)+IF(O553=F553,11)+IF(O553=F554,10)+IF(O553=F555,9)+IF(O553=F556,8)+IF(O553=F557,7)+IF(O553=F558,6)+IF(O553=F559,5)+IF(O553=F560,4)+IF(O553=F561,3)+IF(O553=F562,2)+IF(O553=F563,1)</f>
        <v>0</v>
      </c>
      <c r="R553" s="2"/>
      <c r="S553" s="136"/>
      <c r="T553" s="136">
        <f>P553+Q553</f>
        <v>0</v>
      </c>
      <c r="U553" s="136"/>
      <c r="V553" s="136"/>
      <c r="W553" s="136"/>
      <c r="X553" s="136"/>
      <c r="Y553" s="136"/>
      <c r="Z553" s="136"/>
      <c r="AA553" s="136"/>
      <c r="AB553" s="136"/>
      <c r="AC553" s="136"/>
      <c r="AD553" s="136"/>
      <c r="AE553" s="2"/>
    </row>
    <row r="554" spans="1:31" ht="0.95" customHeight="1" x14ac:dyDescent="0.25">
      <c r="A554" s="117" t="s">
        <v>90</v>
      </c>
      <c r="B554" s="129" t="s">
        <v>142</v>
      </c>
      <c r="C554" s="129" t="s">
        <v>159</v>
      </c>
      <c r="D554" s="129" t="s">
        <v>1</v>
      </c>
      <c r="E554" s="8">
        <v>3</v>
      </c>
      <c r="F554" s="144"/>
      <c r="G554" s="145" t="s">
        <v>36</v>
      </c>
      <c r="H554" s="122" t="str">
        <f t="shared" si="240"/>
        <v xml:space="preserve"> </v>
      </c>
      <c r="I554" s="122" t="str">
        <f t="shared" si="241"/>
        <v/>
      </c>
      <c r="J554" s="122" t="str">
        <f t="shared" si="242"/>
        <v/>
      </c>
      <c r="K554" s="8" t="str">
        <f t="shared" si="243"/>
        <v/>
      </c>
      <c r="L554" s="8" t="str">
        <f>IF(G554&lt;=CJ1181,"AW"," ")</f>
        <v xml:space="preserve"> </v>
      </c>
      <c r="M554" s="85"/>
      <c r="N554" s="40" t="str">
        <f t="shared" si="239"/>
        <v>B</v>
      </c>
      <c r="O554" s="40" t="str">
        <f t="shared" si="239"/>
        <v>BB</v>
      </c>
      <c r="P554" s="161">
        <f>IF(N554=F552,12)+IF(N554=F553,11)+IF(N554=F554,10)+IF(N554=F555,9)+IF(N554=F556,8)+IF(N554=F557,7)+IF(N554=F558,6)+IF(N554=F559,5)+IF(N554=F560,4)+IF(N554=F561,3)+IF(N554=F562,2)+IF(N554=F563,1)</f>
        <v>0</v>
      </c>
      <c r="Q554" s="161">
        <f>IF(O554=F552,12)+IF(O554=F553,11)+IF(O554=F554,10)+IF(O554=F555,9)+IF(O554=F556,8)+IF(O554=F557,7)+IF(O554=F558,6)+IF(O554=F559,5)+IF(O554=F560,4)+IF(O554=F561,3)+IF(O554=F562,2)+IF(O554=F563,1)</f>
        <v>0</v>
      </c>
      <c r="R554" s="2"/>
      <c r="S554" s="136"/>
      <c r="T554" s="136"/>
      <c r="U554" s="136">
        <f>P554+Q554</f>
        <v>0</v>
      </c>
      <c r="V554" s="136"/>
      <c r="W554" s="136"/>
      <c r="X554" s="136"/>
      <c r="Y554" s="136"/>
      <c r="Z554" s="136"/>
      <c r="AA554" s="136"/>
      <c r="AB554" s="136"/>
      <c r="AC554" s="136"/>
      <c r="AD554" s="136"/>
      <c r="AE554" s="2"/>
    </row>
    <row r="555" spans="1:31" ht="0.95" customHeight="1" x14ac:dyDescent="0.25">
      <c r="A555" s="117" t="s">
        <v>90</v>
      </c>
      <c r="B555" s="129" t="s">
        <v>142</v>
      </c>
      <c r="C555" s="129" t="s">
        <v>159</v>
      </c>
      <c r="D555" s="129" t="s">
        <v>1</v>
      </c>
      <c r="E555" s="8">
        <v>4</v>
      </c>
      <c r="F555" s="144"/>
      <c r="G555" s="145" t="s">
        <v>36</v>
      </c>
      <c r="H555" s="122" t="str">
        <f t="shared" si="240"/>
        <v xml:space="preserve"> </v>
      </c>
      <c r="I555" s="122" t="str">
        <f t="shared" si="241"/>
        <v/>
      </c>
      <c r="J555" s="122" t="str">
        <f t="shared" si="242"/>
        <v/>
      </c>
      <c r="K555" s="8" t="str">
        <f t="shared" si="243"/>
        <v/>
      </c>
      <c r="L555" s="8" t="str">
        <f>IF(G555&lt;=CJ1186,"AW"," ")</f>
        <v xml:space="preserve"> </v>
      </c>
      <c r="M555" s="85"/>
      <c r="N555" s="40" t="str">
        <f t="shared" si="239"/>
        <v>C</v>
      </c>
      <c r="O555" s="40" t="str">
        <f t="shared" si="239"/>
        <v>CC</v>
      </c>
      <c r="P555" s="161">
        <f>IF(N555=F552,12)+IF(N555=F553,11)+IF(N555=F554,10)+IF(N555=F555,9)+IF(N555=F556,8)+IF(N555=F557,7)+IF(N555=F558,6)+IF(N555=F559,5)+IF(N555=F560,4)+IF(N555=F561,3)+IF(N555=F562,2)+IF(N555=F563,1)</f>
        <v>0</v>
      </c>
      <c r="Q555" s="161">
        <f>IF(O555=F552,12)+IF(O555=F553,11)+IF(O555=F554,10)+IF(O555=F555,9)+IF(O555=F556,8)+IF(O555=F557,7)+IF(O555=F558,6)+IF(O555=F559,5)+IF(O555=F560,4)+IF(O555=F561,3)+IF(O555=F562,2)+IF(O555=F563,1)</f>
        <v>0</v>
      </c>
      <c r="R555" s="2"/>
      <c r="S555" s="136"/>
      <c r="T555" s="136"/>
      <c r="U555" s="136"/>
      <c r="V555" s="136">
        <f>P555+Q555</f>
        <v>0</v>
      </c>
      <c r="W555" s="136"/>
      <c r="X555" s="136"/>
      <c r="Y555" s="136"/>
      <c r="Z555" s="136"/>
      <c r="AA555" s="136"/>
      <c r="AB555" s="136"/>
      <c r="AC555" s="136"/>
      <c r="AD555" s="136"/>
      <c r="AE555" s="2"/>
    </row>
    <row r="556" spans="1:31" ht="0.95" customHeight="1" x14ac:dyDescent="0.25">
      <c r="A556" s="117" t="s">
        <v>90</v>
      </c>
      <c r="B556" s="129" t="s">
        <v>142</v>
      </c>
      <c r="C556" s="129" t="s">
        <v>159</v>
      </c>
      <c r="D556" s="129" t="s">
        <v>1</v>
      </c>
      <c r="E556" s="8">
        <v>5</v>
      </c>
      <c r="F556" s="144"/>
      <c r="G556" s="145" t="s">
        <v>36</v>
      </c>
      <c r="H556" s="122" t="str">
        <f t="shared" si="240"/>
        <v xml:space="preserve"> </v>
      </c>
      <c r="I556" s="122" t="str">
        <f t="shared" si="241"/>
        <v/>
      </c>
      <c r="J556" s="122" t="str">
        <f t="shared" si="242"/>
        <v/>
      </c>
      <c r="K556" s="8" t="str">
        <f t="shared" si="243"/>
        <v/>
      </c>
      <c r="L556" s="8" t="str">
        <f>IF(G556&lt;=CJ1187,"AW"," ")</f>
        <v xml:space="preserve"> </v>
      </c>
      <c r="M556" s="85"/>
      <c r="N556" s="40" t="str">
        <f t="shared" si="239"/>
        <v>G</v>
      </c>
      <c r="O556" s="40" t="str">
        <f t="shared" si="239"/>
        <v>GG</v>
      </c>
      <c r="P556" s="161">
        <f>IF(N556=F552,12)+IF(N556=F553,11)+IF(N556=F554,10)+IF(N556=F555,9)+IF(N556=F556,8)+IF(N556=F557,7)+IF(N556=F558,6)+IF(N556=F559,5)+IF(N556=F560,4)+IF(N556=F561,3)+IF(N556=F562,2)+IF(N556=F563,1)</f>
        <v>0</v>
      </c>
      <c r="Q556" s="161">
        <f>IF(O556=F552,12)+IF(O556=F553,11)+IF(O556=F554,10)+IF(O556=F555,9)+IF(O556=F556,8)+IF(O556=F557,7)+IF(O556=F558,6)+IF(O556=F559,5)+IF(O556=F560,4)+IF(O556=F561,3)+IF(O556=F562,2)+IF(O556=F563,1)</f>
        <v>0</v>
      </c>
      <c r="R556" s="2"/>
      <c r="S556" s="136"/>
      <c r="T556" s="136"/>
      <c r="U556" s="136"/>
      <c r="V556" s="136"/>
      <c r="W556" s="136">
        <f>P556+Q556</f>
        <v>0</v>
      </c>
      <c r="X556" s="136"/>
      <c r="Y556" s="136"/>
      <c r="Z556" s="136"/>
      <c r="AA556" s="136"/>
      <c r="AB556" s="136"/>
      <c r="AC556" s="136"/>
      <c r="AD556" s="136"/>
      <c r="AE556" s="2"/>
    </row>
    <row r="557" spans="1:31" ht="0.95" customHeight="1" x14ac:dyDescent="0.25">
      <c r="A557" s="117" t="s">
        <v>90</v>
      </c>
      <c r="B557" s="129" t="s">
        <v>142</v>
      </c>
      <c r="C557" s="129" t="s">
        <v>159</v>
      </c>
      <c r="D557" s="129" t="s">
        <v>1</v>
      </c>
      <c r="E557" s="8">
        <v>6</v>
      </c>
      <c r="F557" s="144"/>
      <c r="G557" s="145" t="s">
        <v>36</v>
      </c>
      <c r="H557" s="122" t="str">
        <f t="shared" si="240"/>
        <v xml:space="preserve"> </v>
      </c>
      <c r="I557" s="122" t="str">
        <f t="shared" si="241"/>
        <v/>
      </c>
      <c r="J557" s="122" t="str">
        <f t="shared" si="242"/>
        <v/>
      </c>
      <c r="K557" s="8" t="str">
        <f t="shared" si="243"/>
        <v/>
      </c>
      <c r="L557" s="8" t="str">
        <f>IF(G557&lt;=CJ1188,"AW"," ")</f>
        <v xml:space="preserve"> </v>
      </c>
      <c r="M557" s="85"/>
      <c r="N557" s="40" t="str">
        <f t="shared" si="239"/>
        <v>H</v>
      </c>
      <c r="O557" s="40" t="str">
        <f t="shared" si="239"/>
        <v>HH</v>
      </c>
      <c r="P557" s="161">
        <f>IF(N557=F552,12)+IF(N557=F553,11)+IF(N557=F554,10)+IF(N557=F555,9)+IF(N557=F556,8)+IF(N557=F557,7)+IF(N557=F558,6)+IF(N557=F559,5)+IF(N557=F560,4)+IF(N557=F561,3)+IF(N557=F562,2)+IF(N557=F563,1)</f>
        <v>0</v>
      </c>
      <c r="Q557" s="161">
        <f>IF(O557=F552,12)+IF(O557=F553,11)+IF(O557=F554,10)+IF(O557=F555,9)+IF(O557=F556,8)+IF(O557=F557,7)+IF(O557=F558,6)+IF(O557=F559,5)+IF(O557=F560,4)+IF(O557=F561,3)+IF(O557=F562,2)+IF(O557=F563,1)</f>
        <v>0</v>
      </c>
      <c r="R557" s="2"/>
      <c r="S557" s="136"/>
      <c r="T557" s="136"/>
      <c r="U557" s="136"/>
      <c r="V557" s="136"/>
      <c r="W557" s="136"/>
      <c r="X557" s="136">
        <f>P557+Q557</f>
        <v>0</v>
      </c>
      <c r="Y557" s="136"/>
      <c r="Z557" s="136"/>
      <c r="AA557" s="136"/>
      <c r="AB557" s="136"/>
      <c r="AC557" s="136"/>
      <c r="AD557" s="136"/>
      <c r="AE557" s="2"/>
    </row>
    <row r="558" spans="1:31" ht="0.95" customHeight="1" x14ac:dyDescent="0.25">
      <c r="A558" s="117" t="s">
        <v>90</v>
      </c>
      <c r="B558" s="129" t="s">
        <v>142</v>
      </c>
      <c r="C558" s="129" t="s">
        <v>159</v>
      </c>
      <c r="D558" s="129" t="s">
        <v>1</v>
      </c>
      <c r="E558" s="8">
        <v>7</v>
      </c>
      <c r="F558" s="144"/>
      <c r="G558" s="145" t="s">
        <v>36</v>
      </c>
      <c r="H558" s="122" t="str">
        <f t="shared" si="240"/>
        <v xml:space="preserve"> </v>
      </c>
      <c r="I558" s="122" t="str">
        <f t="shared" si="241"/>
        <v/>
      </c>
      <c r="J558" s="122" t="str">
        <f t="shared" si="242"/>
        <v/>
      </c>
      <c r="K558" s="8" t="str">
        <f t="shared" si="243"/>
        <v/>
      </c>
      <c r="L558" s="8" t="str">
        <f>IF(G558&lt;=CJ1189,"AW"," ")</f>
        <v xml:space="preserve"> </v>
      </c>
      <c r="M558" s="85"/>
      <c r="N558" s="40" t="str">
        <f t="shared" si="239"/>
        <v>M</v>
      </c>
      <c r="O558" s="40" t="str">
        <f t="shared" si="239"/>
        <v>MM</v>
      </c>
      <c r="P558" s="161">
        <f>IF(N558=F552,12)+IF(N558=F553,11)+IF(N558=F554,10)+IF(N558=F555,9)+IF(N558=F556,8)+IF(N558=F557,7)+IF(N558=F558,6)+IF(N558=F559,5)+IF(N558=F560,4)+IF(N558=F561,3)+IF(N558=F562,2)+IF(N558=F563,1)</f>
        <v>0</v>
      </c>
      <c r="Q558" s="161">
        <f>IF(O558=F552,12)+IF(O558=F553,11)+IF(O558=F554,10)+IF(O558=F555,9)+IF(O558=F556,8)+IF(O558=F557,7)+IF(O558=F558,6)+IF(O558=F559,5)+IF(O558=F560,4)+IF(O558=F561,3)+IF(O558=F562,2)+IF(O558=F563,1)</f>
        <v>0</v>
      </c>
      <c r="R558" s="2"/>
      <c r="S558" s="136"/>
      <c r="T558" s="136"/>
      <c r="U558" s="136"/>
      <c r="V558" s="136"/>
      <c r="W558" s="136"/>
      <c r="X558" s="136"/>
      <c r="Y558" s="136">
        <f>P558+Q558</f>
        <v>0</v>
      </c>
      <c r="Z558" s="136"/>
      <c r="AA558" s="136"/>
      <c r="AB558" s="136"/>
      <c r="AC558" s="136"/>
      <c r="AD558" s="136"/>
      <c r="AE558" s="2"/>
    </row>
    <row r="559" spans="1:31" ht="0.95" customHeight="1" x14ac:dyDescent="0.25">
      <c r="A559" s="117" t="s">
        <v>90</v>
      </c>
      <c r="B559" s="129" t="s">
        <v>142</v>
      </c>
      <c r="C559" s="129" t="s">
        <v>159</v>
      </c>
      <c r="D559" s="129" t="s">
        <v>1</v>
      </c>
      <c r="E559" s="8">
        <v>8</v>
      </c>
      <c r="F559" s="144"/>
      <c r="G559" s="145" t="s">
        <v>36</v>
      </c>
      <c r="H559" s="122" t="str">
        <f t="shared" si="240"/>
        <v xml:space="preserve"> </v>
      </c>
      <c r="I559" s="122" t="str">
        <f t="shared" si="241"/>
        <v/>
      </c>
      <c r="J559" s="122" t="str">
        <f t="shared" si="242"/>
        <v/>
      </c>
      <c r="K559" s="8" t="str">
        <f t="shared" si="243"/>
        <v/>
      </c>
      <c r="L559" s="8" t="str">
        <f>IF(G559&lt;=CJ1190,"AW"," ")</f>
        <v xml:space="preserve"> </v>
      </c>
      <c r="M559" s="85"/>
      <c r="N559" s="40" t="str">
        <f t="shared" si="239"/>
        <v>R</v>
      </c>
      <c r="O559" s="40" t="str">
        <f t="shared" si="239"/>
        <v>RR</v>
      </c>
      <c r="P559" s="161">
        <f>IF(N559=F552,12)+IF(N559=F553,11)+IF(N559=F554,10)+IF(N559=F555,9)+IF(N559=F556,8)+IF(N559=F557,7)+IF(N559=F558,6)+IF(N559=F559,5)+IF(N559=F560,4)+IF(N559=F561,3)+IF(N559=F562,2)+IF(N559=F563,1)</f>
        <v>0</v>
      </c>
      <c r="Q559" s="161">
        <f>IF(O559=F552,12)+IF(O559=F553,11)+IF(O559=F554,10)+IF(O559=F555,9)+IF(O559=F556,8)+IF(O559=F557,7)+IF(O559=F558,6)+IF(O559=F559,5)+IF(O559=F560,4)+IF(O559=F561,3)+IF(O559=F562,2)+IF(O559=F563,1)</f>
        <v>0</v>
      </c>
      <c r="R559" s="2"/>
      <c r="S559" s="136"/>
      <c r="T559" s="136"/>
      <c r="U559" s="136"/>
      <c r="V559" s="136"/>
      <c r="W559" s="136"/>
      <c r="X559" s="136"/>
      <c r="Y559" s="136"/>
      <c r="Z559" s="136">
        <f>P559+Q559</f>
        <v>0</v>
      </c>
      <c r="AA559" s="136"/>
      <c r="AB559" s="136"/>
      <c r="AC559" s="136"/>
      <c r="AD559" s="136"/>
      <c r="AE559" s="2"/>
    </row>
    <row r="560" spans="1:31" ht="0.95" customHeight="1" x14ac:dyDescent="0.25">
      <c r="A560" s="117" t="s">
        <v>90</v>
      </c>
      <c r="B560" s="129" t="s">
        <v>142</v>
      </c>
      <c r="C560" s="129" t="s">
        <v>159</v>
      </c>
      <c r="D560" s="129" t="s">
        <v>1</v>
      </c>
      <c r="E560" s="8">
        <v>9</v>
      </c>
      <c r="F560" s="144"/>
      <c r="G560" s="145" t="s">
        <v>36</v>
      </c>
      <c r="H560" s="122" t="str">
        <f t="shared" si="240"/>
        <v xml:space="preserve"> </v>
      </c>
      <c r="I560" s="122" t="str">
        <f t="shared" si="241"/>
        <v/>
      </c>
      <c r="J560" s="122" t="str">
        <f t="shared" si="242"/>
        <v/>
      </c>
      <c r="K560" s="8" t="str">
        <f t="shared" si="243"/>
        <v/>
      </c>
      <c r="L560" s="8" t="str">
        <f>IF(G560&lt;=CJ1189,"AW"," ")</f>
        <v xml:space="preserve"> </v>
      </c>
      <c r="M560" s="85"/>
      <c r="N560" s="161" t="str">
        <f t="shared" si="239"/>
        <v>W</v>
      </c>
      <c r="O560" s="161" t="str">
        <f t="shared" si="239"/>
        <v>WW</v>
      </c>
      <c r="P560" s="161">
        <f>IF(N560=F552,12)+IF(N560=F553,11)+IF(N560=F554,10)+IF(N560=F555,9)+IF(N560=F556,8)+IF(N560=F557,7)+IF(N560=F558,6)+IF(N560=F559,5)+IF(N560=F560,4)+IF(N560=F561,3)+IF(N560=F562,2)+IF(N560=F563,1)</f>
        <v>0</v>
      </c>
      <c r="Q560" s="161">
        <f>IF(O560=F552,12)+IF(O560=F553,11)+IF(O560=F554,10)+IF(O560=F555,9)+IF(O560=F556,8)+IF(O560=F557,7)+IF(O560=F558,6)+IF(O560=F559,5)+IF(O560=F560,4)+IF(O560=F561,3)+IF(O560=F562,2)+IF(O560=F563,1)</f>
        <v>0</v>
      </c>
      <c r="R560" s="2"/>
      <c r="S560" s="136"/>
      <c r="T560" s="136"/>
      <c r="U560" s="136"/>
      <c r="V560" s="136"/>
      <c r="W560" s="136"/>
      <c r="X560" s="136"/>
      <c r="Y560" s="136"/>
      <c r="Z560" s="136"/>
      <c r="AA560" s="136">
        <f>P560+Q560</f>
        <v>0</v>
      </c>
      <c r="AB560" s="136"/>
      <c r="AC560" s="136"/>
      <c r="AD560" s="136"/>
      <c r="AE560" s="2"/>
    </row>
    <row r="561" spans="1:59" ht="0.95" customHeight="1" x14ac:dyDescent="0.25">
      <c r="A561" s="117" t="s">
        <v>90</v>
      </c>
      <c r="B561" s="129" t="s">
        <v>142</v>
      </c>
      <c r="C561" s="129" t="s">
        <v>159</v>
      </c>
      <c r="D561" s="129" t="s">
        <v>1</v>
      </c>
      <c r="E561" s="8">
        <v>10</v>
      </c>
      <c r="F561" s="144"/>
      <c r="G561" s="145" t="s">
        <v>36</v>
      </c>
      <c r="H561" s="122" t="str">
        <f t="shared" si="240"/>
        <v xml:space="preserve"> </v>
      </c>
      <c r="I561" s="122" t="str">
        <f t="shared" si="241"/>
        <v/>
      </c>
      <c r="J561" s="122" t="str">
        <f t="shared" si="242"/>
        <v/>
      </c>
      <c r="K561" s="8" t="str">
        <f t="shared" si="243"/>
        <v/>
      </c>
      <c r="L561" s="8" t="str">
        <f>IF(G561&lt;=CJ1190,"AW"," ")</f>
        <v xml:space="preserve"> </v>
      </c>
      <c r="M561" s="85"/>
      <c r="N561" s="161" t="str">
        <f t="shared" si="239"/>
        <v>j</v>
      </c>
      <c r="O561" s="161" t="str">
        <f t="shared" si="239"/>
        <v>jj</v>
      </c>
      <c r="P561" s="161">
        <f>IF(N561=F552,12)+IF(N561=F553,11)+IF(N561=F554,10)+IF(N561=F555,9)+IF(N561=F556,8)+IF(N561=F557,7)+IF(N561=F558,6)+IF(N561=F559,5)+IF(N561=F560,4)+IF(N561=F561,3)+IF(N561=F562,2)+IF(N561=F563,1)</f>
        <v>0</v>
      </c>
      <c r="Q561" s="161">
        <f>IF(O561=F552,12)+IF(O561=F553,11)+IF(O561=F554,10)+IF(O561=F555,9)+IF(O561=F556,8)+IF(O561=F557,7)+IF(O561=F558,6)+IF(O561=F559,5)+IF(O561=F560,4)+IF(O561=F561,3)+IF(O561=F562,2)+IF(O561=F563,1)</f>
        <v>0</v>
      </c>
      <c r="R561" s="2"/>
      <c r="S561" s="136"/>
      <c r="T561" s="136"/>
      <c r="U561" s="136"/>
      <c r="V561" s="136"/>
      <c r="W561" s="136"/>
      <c r="X561" s="136"/>
      <c r="Y561" s="136"/>
      <c r="Z561" s="136"/>
      <c r="AA561" s="136"/>
      <c r="AB561" s="136">
        <f>P561+Q561</f>
        <v>0</v>
      </c>
      <c r="AC561" s="136"/>
      <c r="AD561" s="136"/>
      <c r="AE561" s="2"/>
    </row>
    <row r="562" spans="1:59" ht="0.95" customHeight="1" x14ac:dyDescent="0.25">
      <c r="A562" s="117" t="s">
        <v>90</v>
      </c>
      <c r="B562" s="129" t="s">
        <v>142</v>
      </c>
      <c r="C562" s="129" t="s">
        <v>159</v>
      </c>
      <c r="D562" s="129" t="s">
        <v>1</v>
      </c>
      <c r="E562" s="8">
        <v>9</v>
      </c>
      <c r="F562" s="144"/>
      <c r="G562" s="145" t="s">
        <v>36</v>
      </c>
      <c r="H562" s="122" t="str">
        <f t="shared" si="240"/>
        <v xml:space="preserve"> </v>
      </c>
      <c r="I562" s="122" t="str">
        <f t="shared" si="241"/>
        <v/>
      </c>
      <c r="J562" s="122" t="str">
        <f t="shared" si="242"/>
        <v/>
      </c>
      <c r="K562" s="8" t="str">
        <f t="shared" si="243"/>
        <v/>
      </c>
      <c r="L562" s="8" t="str">
        <f>IF(G562&lt;=CJ1191,"AW"," ")</f>
        <v xml:space="preserve"> </v>
      </c>
      <c r="M562" s="85"/>
      <c r="N562" s="40" t="str">
        <f t="shared" si="239"/>
        <v>p</v>
      </c>
      <c r="O562" s="40" t="str">
        <f t="shared" si="239"/>
        <v>pp</v>
      </c>
      <c r="P562" s="161">
        <f>IF(N562=F552,12)+IF(N562=F553,11)+IF(N562=F554,10)+IF(N562=F555,9)+IF(N562=F556,8)+IF(N562=F557,7)+IF(N562=F558,6)+IF(N562=F559,5)+IF(N562=F560,4)+IF(N562=F561,3)+IF(N562=F562,2)+IF(N562=F563,1)</f>
        <v>0</v>
      </c>
      <c r="Q562" s="161">
        <f>IF(O562=F552,12)+IF(O562=F553,11)+IF(O562=F554,10)+IF(O562=F555,9)+IF(O562=F556,8)+IF(O562=F557,7)+IF(O562=F558,6)+IF(O562=F559,5)+IF(O562=F560,4)+IF(O562=F561,3)+IF(O562=F562,2)+IF(O562=F563,1)</f>
        <v>0</v>
      </c>
      <c r="R562" s="2"/>
      <c r="S562" s="136"/>
      <c r="T562" s="136"/>
      <c r="U562" s="136"/>
      <c r="V562" s="136"/>
      <c r="W562" s="136"/>
      <c r="X562" s="136"/>
      <c r="Y562" s="136"/>
      <c r="Z562" s="136"/>
      <c r="AA562" s="136"/>
      <c r="AB562" s="136"/>
      <c r="AC562" s="136">
        <f>P562+Q562</f>
        <v>0</v>
      </c>
      <c r="AD562" s="136"/>
      <c r="AE562" s="2"/>
    </row>
    <row r="563" spans="1:59" ht="0.95" customHeight="1" x14ac:dyDescent="0.25">
      <c r="A563" s="117" t="s">
        <v>90</v>
      </c>
      <c r="B563" s="129" t="s">
        <v>142</v>
      </c>
      <c r="C563" s="129" t="s">
        <v>159</v>
      </c>
      <c r="D563" s="129" t="s">
        <v>1</v>
      </c>
      <c r="E563" s="8">
        <v>10</v>
      </c>
      <c r="F563" s="144"/>
      <c r="G563" s="145" t="s">
        <v>36</v>
      </c>
      <c r="H563" s="122" t="str">
        <f t="shared" si="240"/>
        <v xml:space="preserve"> </v>
      </c>
      <c r="I563" s="122" t="str">
        <f t="shared" si="241"/>
        <v/>
      </c>
      <c r="J563" s="122" t="str">
        <f t="shared" si="242"/>
        <v/>
      </c>
      <c r="K563" s="8" t="str">
        <f t="shared" si="243"/>
        <v/>
      </c>
      <c r="L563" s="8" t="str">
        <f>IF(G563&lt;=CJ1192,"AW"," ")</f>
        <v xml:space="preserve"> </v>
      </c>
      <c r="M563" s="85"/>
      <c r="N563" s="40" t="str">
        <f t="shared" si="239"/>
        <v>z</v>
      </c>
      <c r="O563" s="40" t="str">
        <f t="shared" si="239"/>
        <v>zz</v>
      </c>
      <c r="P563" s="161">
        <f>IF(N563=F552,12)+IF(N563=F553,11)+IF(N563=F554,10)+IF(N563=F555,9)+IF(N563=F556,8)+IF(N563=F557,7)+IF(N563=F558,6)+IF(N563=F559,5)+IF(N563=F560,4)+IF(N563=F561,3)+IF(N563=F562,2)+IF(N563=F563,1)</f>
        <v>0</v>
      </c>
      <c r="Q563" s="161">
        <f>IF(O563=F552,12)+IF(O563=F553,11)+IF(O563=F554,10)+IF(O563=F555,9)+IF(O563=F556,8)+IF(O563=F557,7)+IF(O563=F558,6)+IF(O563=F559,5)+IF(O563=F560,4)+IF(O563=F561,3)+IF(O563=F562,2)+IF(O563=F563,1)</f>
        <v>0</v>
      </c>
      <c r="R563" s="2"/>
      <c r="S563" s="136"/>
      <c r="T563" s="136"/>
      <c r="U563" s="136"/>
      <c r="V563" s="136"/>
      <c r="W563" s="136"/>
      <c r="X563" s="136"/>
      <c r="Y563" s="136"/>
      <c r="Z563" s="136"/>
      <c r="AA563" s="136"/>
      <c r="AB563" s="136"/>
      <c r="AC563" s="136"/>
      <c r="AD563" s="136">
        <f>P563+Q563</f>
        <v>0</v>
      </c>
      <c r="AE563" s="2"/>
    </row>
    <row r="564" spans="1:59" ht="18" x14ac:dyDescent="0.25">
      <c r="A564" s="117" t="s">
        <v>90</v>
      </c>
      <c r="B564" s="129" t="s">
        <v>142</v>
      </c>
      <c r="C564" s="129"/>
      <c r="D564" s="129"/>
      <c r="E564" s="503"/>
      <c r="F564" s="504"/>
      <c r="G564" s="504"/>
      <c r="H564" s="504"/>
      <c r="I564" s="504"/>
      <c r="J564" s="504"/>
      <c r="K564" s="504"/>
      <c r="L564" s="505"/>
      <c r="M564" s="85"/>
      <c r="N564" s="40" t="str">
        <f t="shared" si="239"/>
        <v>,</v>
      </c>
      <c r="O564" s="40" t="str">
        <f t="shared" si="239"/>
        <v>,</v>
      </c>
      <c r="P564" s="40"/>
      <c r="Q564" s="40"/>
      <c r="R564" s="2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2"/>
    </row>
    <row r="565" spans="1:59" ht="18" x14ac:dyDescent="0.25">
      <c r="A565" s="117" t="s">
        <v>90</v>
      </c>
      <c r="B565" s="129" t="s">
        <v>142</v>
      </c>
      <c r="C565" s="129" t="s">
        <v>240</v>
      </c>
      <c r="D565" s="443" t="s">
        <v>0</v>
      </c>
      <c r="E565" s="474" t="s">
        <v>204</v>
      </c>
      <c r="F565" s="474"/>
      <c r="G565" s="474"/>
      <c r="H565" s="474"/>
      <c r="I565" s="442" t="s">
        <v>92</v>
      </c>
      <c r="J565" s="442"/>
      <c r="K565" s="475">
        <f>'MATCH DETAILS'!K24</f>
        <v>13.85</v>
      </c>
      <c r="L565" s="475"/>
      <c r="M565" s="85"/>
      <c r="N565" s="40" t="str">
        <f t="shared" ref="N565:O578" si="244">N523</f>
        <v>,</v>
      </c>
      <c r="O565" s="40" t="str">
        <f t="shared" si="244"/>
        <v>,</v>
      </c>
      <c r="P565" s="40"/>
      <c r="Q565" s="40"/>
      <c r="R565" s="2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2"/>
      <c r="AF565" s="7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</row>
    <row r="566" spans="1:59" ht="20.100000000000001" customHeight="1" x14ac:dyDescent="0.25">
      <c r="A566" s="117" t="s">
        <v>90</v>
      </c>
      <c r="B566" s="129" t="s">
        <v>142</v>
      </c>
      <c r="C566" s="129" t="s">
        <v>240</v>
      </c>
      <c r="D566" s="443" t="s">
        <v>0</v>
      </c>
      <c r="E566" s="437">
        <v>1</v>
      </c>
      <c r="F566" s="438" t="s">
        <v>140</v>
      </c>
      <c r="G566" s="441">
        <v>9.9</v>
      </c>
      <c r="H566" s="440" t="str">
        <f t="shared" ref="H566:H577" si="245">IF(F566=0," ",VLOOKUP(F566,$AP$1192:$AR$1215,3,FALSE))</f>
        <v>Louis Evans</v>
      </c>
      <c r="I566" s="440" t="str">
        <f t="shared" ref="I566:I577" si="246">IF(F566=0,"",VLOOKUP(F566,$BE$1166:$BG$1189,3,FALSE))</f>
        <v>Basingstoke and Mid Hants A.C.</v>
      </c>
      <c r="J566" s="440" t="str">
        <f t="shared" ref="J566:J577" si="247">IF(F566=0,"",VLOOKUP(F566,$BB$1114:$BE$1137,4,FALSE))</f>
        <v>BMH</v>
      </c>
      <c r="K566" s="437" t="str">
        <f t="shared" ref="K566:K577" si="248">IF(G566="","",IF($DC$1179="T"," ",IF($DC$1179="F",IF(G566&gt;=$CS$1179,"G1",IF(G566&gt;=$CV$1179,"G2",IF(G566&gt;=$CY$1179,"G3",IF(G566&gt;=$DB$1179,"G4","")))))))</f>
        <v/>
      </c>
      <c r="L566" s="437" t="str">
        <f t="shared" ref="L566:L573" si="249">IF(G566&gt;=CC1167,"AW"," ")</f>
        <v>AW</v>
      </c>
      <c r="M566" s="128"/>
      <c r="N566" s="40" t="str">
        <f t="shared" si="244"/>
        <v>A</v>
      </c>
      <c r="O566" s="40" t="str">
        <f t="shared" si="244"/>
        <v>AA</v>
      </c>
      <c r="P566" s="161">
        <f>IF(N566=F566,12)+IF(N566=F567,11)+IF(N566=F568,10)+IF(N566=F569,9)+IF(N566=F570,8)+IF(N566=F571,7)+IF(N566=F572,6)+IF(N566=F573,5)+IF(N566=F574,4)+IF(N566=F575,3)+IF(N566=F576,2)+IF(N566=F577,1)</f>
        <v>5</v>
      </c>
      <c r="Q566" s="161">
        <f>IF(O566=F566,12)+IF(O566=F567,11)+IF(O566=F568,10)+IF(O566=F569,9)+IF(O566=F570,8)+IF(O566=F571,7)+IF(O566=F572,6)+IF(O566=F573,5)+IF(O566=F574,4)+IF(O566=F575,3)+IF(O566=F576,2)+IF(O566=F577,1)</f>
        <v>0</v>
      </c>
      <c r="R566" s="2"/>
      <c r="S566" s="136">
        <f>P566+Q566</f>
        <v>5</v>
      </c>
      <c r="T566" s="136"/>
      <c r="U566" s="136"/>
      <c r="V566" s="136"/>
      <c r="W566" s="136"/>
      <c r="X566" s="136"/>
      <c r="Y566" s="136"/>
      <c r="Z566" s="136"/>
      <c r="AA566" s="136"/>
      <c r="AB566" s="136"/>
      <c r="AC566" s="136"/>
      <c r="AD566" s="136"/>
      <c r="AE566" s="2"/>
      <c r="AF566" s="7"/>
      <c r="AG566" s="5"/>
      <c r="AH566" s="5"/>
      <c r="AI566" s="2"/>
      <c r="AJ566" s="5"/>
      <c r="AK566" s="5"/>
      <c r="AL566" s="2"/>
      <c r="AM566" s="5"/>
      <c r="AN566" s="5"/>
      <c r="AO566" s="2"/>
      <c r="AP566" s="5"/>
      <c r="AQ566" s="5"/>
      <c r="AR566" s="2"/>
      <c r="AS566" s="5"/>
      <c r="AT566" s="5"/>
      <c r="AU566" s="2"/>
      <c r="AV566" s="2"/>
      <c r="AW566" s="2"/>
      <c r="AX566" s="2"/>
      <c r="AY566" s="2"/>
      <c r="AZ566" s="2"/>
      <c r="BA566" s="2"/>
      <c r="BB566" s="5"/>
      <c r="BC566" s="5"/>
      <c r="BD566" s="2"/>
      <c r="BE566" s="5"/>
      <c r="BF566" s="5"/>
      <c r="BG566" s="2"/>
    </row>
    <row r="567" spans="1:59" ht="20.100000000000001" customHeight="1" x14ac:dyDescent="0.25">
      <c r="A567" s="117" t="s">
        <v>90</v>
      </c>
      <c r="B567" s="129" t="s">
        <v>142</v>
      </c>
      <c r="C567" s="129" t="s">
        <v>240</v>
      </c>
      <c r="D567" s="443" t="s">
        <v>0</v>
      </c>
      <c r="E567" s="437">
        <v>2</v>
      </c>
      <c r="F567" s="438" t="s">
        <v>143</v>
      </c>
      <c r="G567" s="441">
        <v>9.76</v>
      </c>
      <c r="H567" s="440" t="str">
        <f t="shared" si="245"/>
        <v>Gabriel Isaacs</v>
      </c>
      <c r="I567" s="440" t="str">
        <f t="shared" si="246"/>
        <v>Reading A.C.</v>
      </c>
      <c r="J567" s="440" t="str">
        <f t="shared" si="247"/>
        <v>RAC</v>
      </c>
      <c r="K567" s="437" t="str">
        <f t="shared" si="248"/>
        <v/>
      </c>
      <c r="L567" s="437" t="str">
        <f t="shared" si="249"/>
        <v>AW</v>
      </c>
      <c r="M567" s="128"/>
      <c r="N567" s="40" t="str">
        <f t="shared" si="244"/>
        <v>S</v>
      </c>
      <c r="O567" s="40" t="str">
        <f t="shared" si="244"/>
        <v>SS</v>
      </c>
      <c r="P567" s="161">
        <f>IF(N567=F566,12)+IF(N567=F567,11)+IF(N567=F568,10)+IF(N567=F569,9)+IF(N567=F570,8)+IF(N567=F571,7)+IF(N567=F572,6)+IF(N567=F573,5)+IF(N567=F574,4)+IF(N567=F575,3)+IF(N567=F576,2)+IF(N567=F577,1)</f>
        <v>12</v>
      </c>
      <c r="Q567" s="161">
        <f>IF(O567=F566,12)+IF(O567=F567,11)+IF(O567=F568,10)+IF(O567=F569,9)+IF(O567=F570,8)+IF(O567=F571,7)+IF(O567=F572,6)+IF(O567=F573,5)+IF(O567=F574,4)+IF(O567=F575,3)+IF(O567=F576,2)+IF(O567=F577,1)</f>
        <v>0</v>
      </c>
      <c r="R567" s="2"/>
      <c r="S567" s="136"/>
      <c r="T567" s="136">
        <f>P567+Q567</f>
        <v>12</v>
      </c>
      <c r="U567" s="136"/>
      <c r="V567" s="136"/>
      <c r="W567" s="136"/>
      <c r="X567" s="136"/>
      <c r="Y567" s="136"/>
      <c r="Z567" s="136"/>
      <c r="AA567" s="136"/>
      <c r="AB567" s="136"/>
      <c r="AC567" s="136"/>
      <c r="AD567" s="136"/>
      <c r="AE567" s="2"/>
      <c r="AF567" s="7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</row>
    <row r="568" spans="1:59" ht="20.100000000000001" customHeight="1" x14ac:dyDescent="0.25">
      <c r="A568" s="117" t="s">
        <v>90</v>
      </c>
      <c r="B568" s="129" t="s">
        <v>142</v>
      </c>
      <c r="C568" s="129" t="s">
        <v>240</v>
      </c>
      <c r="D568" s="443" t="s">
        <v>0</v>
      </c>
      <c r="E568" s="437">
        <v>3</v>
      </c>
      <c r="F568" s="438" t="s">
        <v>84</v>
      </c>
      <c r="G568" s="441">
        <v>9.49</v>
      </c>
      <c r="H568" s="440" t="str">
        <f t="shared" si="245"/>
        <v>Ilan Bisschops</v>
      </c>
      <c r="I568" s="440" t="str">
        <f t="shared" si="246"/>
        <v>Windsor, Slough, Eton and Hounslow A.C.</v>
      </c>
      <c r="J568" s="440" t="str">
        <f t="shared" si="247"/>
        <v>WSEH</v>
      </c>
      <c r="K568" s="437" t="str">
        <f t="shared" si="248"/>
        <v/>
      </c>
      <c r="L568" s="437" t="str">
        <f t="shared" si="249"/>
        <v xml:space="preserve"> </v>
      </c>
      <c r="M568" s="128"/>
      <c r="N568" s="40" t="str">
        <f t="shared" si="244"/>
        <v>B</v>
      </c>
      <c r="O568" s="40" t="str">
        <f t="shared" si="244"/>
        <v>BB</v>
      </c>
      <c r="P568" s="161">
        <f>IF(N568=F566,12)+IF(N568=F567,11)+IF(N568=F568,10)+IF(N568=F569,9)+IF(N568=F570,8)+IF(N568=F571,7)+IF(N568=F572,6)+IF(N568=F573,5)+IF(N568=F574,4)+IF(N568=F575,3)+IF(N568=F576,2)+IF(N568=F577,1)</f>
        <v>4</v>
      </c>
      <c r="Q568" s="161">
        <f>IF(O568=F566,12)+IF(O568=F567,11)+IF(O568=F568,10)+IF(O568=F569,9)+IF(O568=F570,8)+IF(O568=F571,7)+IF(O568=F572,6)+IF(O568=F573,5)+IF(O568=F574,4)+IF(O568=F575,3)+IF(O568=F576,2)+IF(O568=F577,1)</f>
        <v>0</v>
      </c>
      <c r="R568" s="2"/>
      <c r="S568" s="136"/>
      <c r="T568" s="136"/>
      <c r="U568" s="136">
        <f>P568+Q568</f>
        <v>4</v>
      </c>
      <c r="V568" s="136"/>
      <c r="W568" s="136"/>
      <c r="X568" s="136"/>
      <c r="Y568" s="136"/>
      <c r="Z568" s="136"/>
      <c r="AA568" s="136"/>
      <c r="AB568" s="136"/>
      <c r="AC568" s="136"/>
      <c r="AD568" s="136"/>
      <c r="AE568" s="2"/>
      <c r="AF568" s="7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</row>
    <row r="569" spans="1:59" ht="20.100000000000001" customHeight="1" x14ac:dyDescent="0.25">
      <c r="A569" s="117" t="s">
        <v>90</v>
      </c>
      <c r="B569" s="129" t="s">
        <v>142</v>
      </c>
      <c r="C569" s="129" t="s">
        <v>240</v>
      </c>
      <c r="D569" s="443" t="s">
        <v>0</v>
      </c>
      <c r="E569" s="437">
        <v>4</v>
      </c>
      <c r="F569" s="438" t="s">
        <v>111</v>
      </c>
      <c r="G569" s="441">
        <v>8.89</v>
      </c>
      <c r="H569" s="440" t="str">
        <f t="shared" si="245"/>
        <v>Sam Simpson</v>
      </c>
      <c r="I569" s="440" t="str">
        <f t="shared" si="246"/>
        <v>Hillingdon A.C.</v>
      </c>
      <c r="J569" s="440" t="str">
        <f t="shared" si="247"/>
        <v>HJAC</v>
      </c>
      <c r="K569" s="437" t="str">
        <f t="shared" si="248"/>
        <v/>
      </c>
      <c r="L569" s="437" t="str">
        <f t="shared" si="249"/>
        <v xml:space="preserve"> </v>
      </c>
      <c r="M569" s="128"/>
      <c r="N569" s="40" t="str">
        <f t="shared" si="244"/>
        <v>C</v>
      </c>
      <c r="O569" s="40" t="str">
        <f t="shared" si="244"/>
        <v>CC</v>
      </c>
      <c r="P569" s="161">
        <f>IF(N569=F566,12)+IF(N569=F567,11)+IF(N569=F568,10)+IF(N569=F569,9)+IF(N569=F570,8)+IF(N569=F571,7)+IF(N569=F572,6)+IF(N569=F573,5)+IF(N569=F574,4)+IF(N569=F575,3)+IF(N569=F576,2)+IF(N569=F577,1)</f>
        <v>7</v>
      </c>
      <c r="Q569" s="161">
        <f>IF(O569=F566,12)+IF(O569=F567,11)+IF(O569=F568,10)+IF(O569=F569,9)+IF(O569=F570,8)+IF(O569=F571,7)+IF(O569=F572,6)+IF(O569=F573,5)+IF(O569=F574,4)+IF(O569=F575,3)+IF(O569=F576,2)+IF(O569=F577,1)</f>
        <v>0</v>
      </c>
      <c r="R569" s="2"/>
      <c r="S569" s="136"/>
      <c r="T569" s="136"/>
      <c r="U569" s="136"/>
      <c r="V569" s="136">
        <f>P569+Q569</f>
        <v>7</v>
      </c>
      <c r="W569" s="136"/>
      <c r="X569" s="136"/>
      <c r="Y569" s="136"/>
      <c r="Z569" s="136"/>
      <c r="AA569" s="136"/>
      <c r="AB569" s="136"/>
      <c r="AC569" s="136"/>
      <c r="AD569" s="136"/>
      <c r="AE569" s="2"/>
      <c r="AF569" s="7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</row>
    <row r="570" spans="1:59" ht="20.100000000000001" customHeight="1" x14ac:dyDescent="0.25">
      <c r="A570" s="117" t="s">
        <v>90</v>
      </c>
      <c r="B570" s="129" t="s">
        <v>142</v>
      </c>
      <c r="C570" s="129" t="s">
        <v>240</v>
      </c>
      <c r="D570" s="443" t="s">
        <v>0</v>
      </c>
      <c r="E570" s="437">
        <v>5</v>
      </c>
      <c r="F570" s="438" t="s">
        <v>55</v>
      </c>
      <c r="G570" s="441">
        <v>7.95</v>
      </c>
      <c r="H570" s="440" t="str">
        <f t="shared" si="245"/>
        <v>Luke Dronfield</v>
      </c>
      <c r="I570" s="440" t="str">
        <f t="shared" si="246"/>
        <v>Guildford and Godalming A.C.</v>
      </c>
      <c r="J570" s="440" t="str">
        <f t="shared" si="247"/>
        <v>GGAC</v>
      </c>
      <c r="K570" s="437" t="str">
        <f t="shared" si="248"/>
        <v/>
      </c>
      <c r="L570" s="437" t="str">
        <f t="shared" si="249"/>
        <v xml:space="preserve"> </v>
      </c>
      <c r="M570" s="128"/>
      <c r="N570" s="40" t="str">
        <f t="shared" si="244"/>
        <v>G</v>
      </c>
      <c r="O570" s="40" t="str">
        <f t="shared" si="244"/>
        <v>GG</v>
      </c>
      <c r="P570" s="161">
        <f>IF(N570=F566,12)+IF(N570=F567,11)+IF(N570=F568,10)+IF(N570=F569,9)+IF(N570=F570,8)+IF(N570=F571,7)+IF(N570=F572,6)+IF(N570=F573,5)+IF(N570=F574,4)+IF(N570=F575,3)+IF(N570=F576,2)+IF(N570=F577,1)</f>
        <v>8</v>
      </c>
      <c r="Q570" s="161">
        <f>IF(O570=F566,12)+IF(O570=F567,11)+IF(O570=F568,10)+IF(O570=F569,9)+IF(O570=F570,8)+IF(O570=F571,7)+IF(O570=F572,6)+IF(O570=F573,5)+IF(O570=F574,4)+IF(O570=F575,3)+IF(O570=F576,2)+IF(O570=F577,1)</f>
        <v>0</v>
      </c>
      <c r="R570" s="2"/>
      <c r="S570" s="136"/>
      <c r="T570" s="136"/>
      <c r="U570" s="136"/>
      <c r="V570" s="136"/>
      <c r="W570" s="136">
        <f>P570+Q570</f>
        <v>8</v>
      </c>
      <c r="X570" s="136"/>
      <c r="Y570" s="136"/>
      <c r="Z570" s="136"/>
      <c r="AA570" s="136"/>
      <c r="AB570" s="136"/>
      <c r="AC570" s="136"/>
      <c r="AD570" s="136"/>
      <c r="AE570" s="2"/>
      <c r="AF570" s="7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</row>
    <row r="571" spans="1:59" ht="20.100000000000001" customHeight="1" x14ac:dyDescent="0.25">
      <c r="A571" s="117" t="s">
        <v>90</v>
      </c>
      <c r="B571" s="129" t="s">
        <v>142</v>
      </c>
      <c r="C571" s="129" t="s">
        <v>240</v>
      </c>
      <c r="D571" s="443" t="s">
        <v>0</v>
      </c>
      <c r="E571" s="437">
        <v>6</v>
      </c>
      <c r="F571" s="438" t="s">
        <v>110</v>
      </c>
      <c r="G571" s="441">
        <v>7.49</v>
      </c>
      <c r="H571" s="440" t="str">
        <f t="shared" si="245"/>
        <v>Noah Ayivi-Knott</v>
      </c>
      <c r="I571" s="440" t="str">
        <f t="shared" si="246"/>
        <v>Camberley and District A.C.</v>
      </c>
      <c r="J571" s="440" t="str">
        <f t="shared" si="247"/>
        <v>CDAC</v>
      </c>
      <c r="K571" s="437" t="str">
        <f t="shared" si="248"/>
        <v/>
      </c>
      <c r="L571" s="437" t="str">
        <f t="shared" si="249"/>
        <v xml:space="preserve"> </v>
      </c>
      <c r="M571" s="128"/>
      <c r="N571" s="40" t="str">
        <f t="shared" si="244"/>
        <v>H</v>
      </c>
      <c r="O571" s="40" t="str">
        <f t="shared" si="244"/>
        <v>HH</v>
      </c>
      <c r="P571" s="161">
        <f>IF(N571=F566,12)+IF(N571=F567,11)+IF(N571=F568,10)+IF(N571=F569,9)+IF(N571=F570,8)+IF(N571=F571,7)+IF(N571=F572,6)+IF(N571=F573,5)+IF(N571=F574,4)+IF(N571=F575,3)+IF(N571=F576,2)+IF(N571=F577,1)</f>
        <v>9</v>
      </c>
      <c r="Q571" s="161">
        <f>IF(O571=F566,12)+IF(O571=F567,11)+IF(O571=F568,10)+IF(O571=F569,9)+IF(O571=F570,8)+IF(O571=F571,7)+IF(O571=F572,6)+IF(O571=F573,5)+IF(O571=F574,4)+IF(O571=F575,3)+IF(O571=F576,2)+IF(O571=F577,1)</f>
        <v>0</v>
      </c>
      <c r="R571" s="2"/>
      <c r="S571" s="136"/>
      <c r="T571" s="136"/>
      <c r="U571" s="136"/>
      <c r="V571" s="136"/>
      <c r="W571" s="136"/>
      <c r="X571" s="136">
        <f>P571+Q571</f>
        <v>9</v>
      </c>
      <c r="Y571" s="136"/>
      <c r="Z571" s="136"/>
      <c r="AA571" s="136"/>
      <c r="AB571" s="136"/>
      <c r="AC571" s="136"/>
      <c r="AD571" s="136"/>
      <c r="AE571" s="2"/>
      <c r="AF571" s="7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</row>
    <row r="572" spans="1:59" ht="20.100000000000001" customHeight="1" x14ac:dyDescent="0.25">
      <c r="A572" s="117" t="s">
        <v>90</v>
      </c>
      <c r="B572" s="129" t="s">
        <v>142</v>
      </c>
      <c r="C572" s="129" t="s">
        <v>240</v>
      </c>
      <c r="D572" s="443" t="s">
        <v>0</v>
      </c>
      <c r="E572" s="437">
        <v>7</v>
      </c>
      <c r="F572" s="438" t="s">
        <v>142</v>
      </c>
      <c r="G572" s="441">
        <v>7.35</v>
      </c>
      <c r="H572" s="440" t="str">
        <f t="shared" si="245"/>
        <v>Ethan Towers</v>
      </c>
      <c r="I572" s="440" t="str">
        <f t="shared" si="246"/>
        <v>Maidenhead A.C.</v>
      </c>
      <c r="J572" s="440" t="str">
        <f t="shared" si="247"/>
        <v>MAC</v>
      </c>
      <c r="K572" s="437" t="str">
        <f t="shared" si="248"/>
        <v/>
      </c>
      <c r="L572" s="437" t="str">
        <f t="shared" si="249"/>
        <v xml:space="preserve"> </v>
      </c>
      <c r="M572" s="128"/>
      <c r="N572" s="40" t="str">
        <f t="shared" si="244"/>
        <v>M</v>
      </c>
      <c r="O572" s="40" t="str">
        <f t="shared" si="244"/>
        <v>MM</v>
      </c>
      <c r="P572" s="161">
        <f>IF(N572=F566,12)+IF(N572=F567,11)+IF(N572=F568,10)+IF(N572=F569,9)+IF(N572=F570,8)+IF(N572=F571,7)+IF(N572=F572,6)+IF(N572=F573,5)+IF(N572=F574,4)+IF(N572=F575,3)+IF(N572=F576,2)+IF(N572=F577,1)</f>
        <v>6</v>
      </c>
      <c r="Q572" s="161">
        <f>IF(O572=F566,12)+IF(O572=F567,11)+IF(O572=F568,10)+IF(O572=F569,9)+IF(O572=F570,8)+IF(O572=F571,7)+IF(O572=F572,6)+IF(O572=F573,5)+IF(O572=F574,4)+IF(O572=F575,3)+IF(O572=F576,2)+IF(O572=F577,1)</f>
        <v>0</v>
      </c>
      <c r="R572" s="2"/>
      <c r="S572" s="136"/>
      <c r="T572" s="136"/>
      <c r="U572" s="136"/>
      <c r="V572" s="136"/>
      <c r="W572" s="136"/>
      <c r="X572" s="136"/>
      <c r="Y572" s="136">
        <f>P572+Q572</f>
        <v>6</v>
      </c>
      <c r="Z572" s="136"/>
      <c r="AA572" s="136"/>
      <c r="AB572" s="136"/>
      <c r="AC572" s="136"/>
      <c r="AD572" s="136"/>
      <c r="AE572" s="2"/>
      <c r="AF572" s="7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</row>
    <row r="573" spans="1:59" ht="20.100000000000001" customHeight="1" x14ac:dyDescent="0.25">
      <c r="A573" s="117" t="s">
        <v>90</v>
      </c>
      <c r="B573" s="129" t="s">
        <v>142</v>
      </c>
      <c r="C573" s="129" t="s">
        <v>240</v>
      </c>
      <c r="D573" s="443" t="s">
        <v>0</v>
      </c>
      <c r="E573" s="437">
        <v>8</v>
      </c>
      <c r="F573" s="438" t="s">
        <v>0</v>
      </c>
      <c r="G573" s="441">
        <v>7.23</v>
      </c>
      <c r="H573" s="440" t="str">
        <f t="shared" si="245"/>
        <v>Lex Wilkinson</v>
      </c>
      <c r="I573" s="440" t="str">
        <f t="shared" si="246"/>
        <v>Aldershot, Farnham and District A.C.</v>
      </c>
      <c r="J573" s="440" t="str">
        <f t="shared" si="247"/>
        <v>AFD</v>
      </c>
      <c r="K573" s="437" t="str">
        <f t="shared" si="248"/>
        <v/>
      </c>
      <c r="L573" s="437" t="str">
        <f t="shared" si="249"/>
        <v xml:space="preserve"> </v>
      </c>
      <c r="M573" s="128"/>
      <c r="N573" s="40" t="str">
        <f t="shared" si="244"/>
        <v>R</v>
      </c>
      <c r="O573" s="40" t="str">
        <f t="shared" si="244"/>
        <v>RR</v>
      </c>
      <c r="P573" s="161">
        <f>IF(N573=F566,12)+IF(N573=F567,11)+IF(N573=F568,10)+IF(N573=F569,9)+IF(N573=F570,8)+IF(N573=F571,7)+IF(N573=F572,6)+IF(N573=F573,5)+IF(N573=F574,4)+IF(N573=F575,3)+IF(N573=F576,2)+IF(N573=F577,1)</f>
        <v>11</v>
      </c>
      <c r="Q573" s="161">
        <f>IF(O573=F566,12)+IF(O573=F567,11)+IF(O573=F568,10)+IF(O573=F569,9)+IF(O573=F570,8)+IF(O573=F571,7)+IF(O573=F572,6)+IF(O573=F573,5)+IF(O573=F574,4)+IF(O573=F575,3)+IF(O573=F576,2)+IF(O573=F577,1)</f>
        <v>0</v>
      </c>
      <c r="R573" s="2"/>
      <c r="S573" s="136"/>
      <c r="T573" s="136"/>
      <c r="U573" s="136"/>
      <c r="V573" s="136"/>
      <c r="W573" s="136"/>
      <c r="X573" s="136"/>
      <c r="Y573" s="136"/>
      <c r="Z573" s="136">
        <f>P573+Q573</f>
        <v>11</v>
      </c>
      <c r="AA573" s="136"/>
      <c r="AB573" s="136"/>
      <c r="AC573" s="136"/>
      <c r="AD573" s="136"/>
      <c r="AE573" s="2"/>
      <c r="AF573" s="7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</row>
    <row r="574" spans="1:59" ht="20.100000000000001" customHeight="1" x14ac:dyDescent="0.25">
      <c r="A574" s="117" t="s">
        <v>90</v>
      </c>
      <c r="B574" s="129" t="s">
        <v>142</v>
      </c>
      <c r="C574" s="129" t="s">
        <v>240</v>
      </c>
      <c r="D574" s="443" t="s">
        <v>0</v>
      </c>
      <c r="E574" s="437">
        <v>9</v>
      </c>
      <c r="F574" s="438" t="s">
        <v>1</v>
      </c>
      <c r="G574" s="441">
        <v>7.16</v>
      </c>
      <c r="H574" s="440" t="str">
        <f t="shared" si="245"/>
        <v>Jonty Curtis</v>
      </c>
      <c r="I574" s="440" t="str">
        <f t="shared" si="246"/>
        <v>Bracknell A.C.</v>
      </c>
      <c r="J574" s="440" t="str">
        <f t="shared" si="247"/>
        <v>BAC</v>
      </c>
      <c r="K574" s="437" t="str">
        <f t="shared" si="248"/>
        <v/>
      </c>
      <c r="L574" s="437" t="str">
        <f>IF(G574&gt;=CC1173,"AW"," ")</f>
        <v xml:space="preserve"> </v>
      </c>
      <c r="M574" s="128"/>
      <c r="N574" s="161" t="str">
        <f t="shared" si="244"/>
        <v>W</v>
      </c>
      <c r="O574" s="161" t="str">
        <f t="shared" si="244"/>
        <v>WW</v>
      </c>
      <c r="P574" s="161">
        <f>IF(N574=F566,12)+IF(N574=F567,11)+IF(N574=F568,10)+IF(N574=F569,9)+IF(N574=F570,8)+IF(N574=F571,7)+IF(N574=F572,6)+IF(N574=F573,5)+IF(N574=F574,4)+IF(N574=F575,3)+IF(N574=F576,2)+IF(N574=F577,1)</f>
        <v>10</v>
      </c>
      <c r="Q574" s="161">
        <f>IF(O574=F566,12)+IF(O574=F567,11)+IF(O574=F568,10)+IF(O574=F569,9)+IF(O574=F570,8)+IF(O574=F571,7)+IF(O574=F572,6)+IF(O574=F573,5)+IF(O574=F574,4)+IF(O574=F575,3)+IF(O574=F576,2)+IF(O574=F577,1)</f>
        <v>0</v>
      </c>
      <c r="R574" s="2"/>
      <c r="S574" s="136"/>
      <c r="T574" s="136"/>
      <c r="U574" s="136"/>
      <c r="V574" s="136"/>
      <c r="W574" s="136"/>
      <c r="X574" s="136"/>
      <c r="Y574" s="136"/>
      <c r="Z574" s="136"/>
      <c r="AA574" s="136">
        <f>P574+Q574</f>
        <v>10</v>
      </c>
      <c r="AB574" s="136"/>
      <c r="AC574" s="136"/>
      <c r="AD574" s="136"/>
      <c r="AE574" s="2"/>
      <c r="AF574" s="163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</row>
    <row r="575" spans="1:59" ht="20.100000000000001" customHeight="1" x14ac:dyDescent="0.25">
      <c r="A575" s="117" t="s">
        <v>90</v>
      </c>
      <c r="B575" s="129" t="s">
        <v>142</v>
      </c>
      <c r="C575" s="129" t="s">
        <v>240</v>
      </c>
      <c r="D575" s="443" t="s">
        <v>0</v>
      </c>
      <c r="E575" s="437">
        <v>10</v>
      </c>
      <c r="F575" s="438"/>
      <c r="G575" s="441"/>
      <c r="H575" s="440" t="str">
        <f t="shared" si="245"/>
        <v xml:space="preserve"> </v>
      </c>
      <c r="I575" s="440" t="str">
        <f t="shared" si="246"/>
        <v/>
      </c>
      <c r="J575" s="440" t="str">
        <f t="shared" si="247"/>
        <v/>
      </c>
      <c r="K575" s="437" t="str">
        <f t="shared" si="248"/>
        <v/>
      </c>
      <c r="L575" s="437" t="str">
        <f>IF(G575&gt;=CC1174,"AW"," ")</f>
        <v xml:space="preserve"> </v>
      </c>
      <c r="M575" s="128"/>
      <c r="N575" s="366" t="str">
        <f t="shared" si="244"/>
        <v>j</v>
      </c>
      <c r="O575" s="366" t="str">
        <f t="shared" si="244"/>
        <v>jj</v>
      </c>
      <c r="P575" s="366">
        <f>IF(N575=F566,12)+IF(N575=F567,11)+IF(N575=F568,10)+IF(N575=F569,9)+IF(N575=F570,8)+IF(N575=F571,7)+IF(N575=F572,6)+IF(N575=F573,5)+IF(N575=F574,4)+IF(N575=F575,3)+IF(N575=F576,2)+IF(N575=F577,1)</f>
        <v>0</v>
      </c>
      <c r="Q575" s="366">
        <f>IF(O575=F566,12)+IF(O575=F567,11)+IF(O575=F568,10)+IF(O575=F569,9)+IF(O575=F570,8)+IF(O575=F571,7)+IF(O575=F572,6)+IF(O575=F573,5)+IF(O575=F574,4)+IF(O575=F575,3)+IF(O575=F576,2)+IF(O575=F577,1)</f>
        <v>0</v>
      </c>
      <c r="R575" s="2"/>
      <c r="S575" s="136"/>
      <c r="T575" s="136"/>
      <c r="U575" s="136"/>
      <c r="V575" s="136"/>
      <c r="W575" s="136"/>
      <c r="X575" s="136"/>
      <c r="Y575" s="136"/>
      <c r="Z575" s="136"/>
      <c r="AA575" s="136"/>
      <c r="AB575" s="136">
        <f>P575+Q575</f>
        <v>0</v>
      </c>
      <c r="AC575" s="136"/>
      <c r="AD575" s="136"/>
      <c r="AE575" s="2"/>
      <c r="AF575" s="163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</row>
    <row r="576" spans="1:59" ht="20.100000000000001" customHeight="1" x14ac:dyDescent="0.25">
      <c r="A576" s="117" t="s">
        <v>90</v>
      </c>
      <c r="B576" s="129" t="s">
        <v>142</v>
      </c>
      <c r="C576" s="129" t="s">
        <v>240</v>
      </c>
      <c r="D576" s="443" t="s">
        <v>0</v>
      </c>
      <c r="E576" s="437">
        <v>11</v>
      </c>
      <c r="F576" s="438"/>
      <c r="G576" s="441"/>
      <c r="H576" s="440" t="str">
        <f t="shared" si="245"/>
        <v xml:space="preserve"> </v>
      </c>
      <c r="I576" s="440" t="str">
        <f t="shared" si="246"/>
        <v/>
      </c>
      <c r="J576" s="440" t="str">
        <f t="shared" si="247"/>
        <v/>
      </c>
      <c r="K576" s="437" t="str">
        <f t="shared" si="248"/>
        <v/>
      </c>
      <c r="L576" s="437" t="str">
        <f>IF(G576&gt;=CC1175,"AW"," ")</f>
        <v xml:space="preserve"> </v>
      </c>
      <c r="M576" s="128"/>
      <c r="N576" s="366" t="str">
        <f t="shared" si="244"/>
        <v>p</v>
      </c>
      <c r="O576" s="366" t="str">
        <f t="shared" si="244"/>
        <v>pp</v>
      </c>
      <c r="P576" s="366">
        <f>IF(N576=F566,12)+IF(N576=F567,11)+IF(N576=F568,10)+IF(N576=F569,9)+IF(N576=F570,8)+IF(N576=F571,7)+IF(N576=F572,6)+IF(N576=F573,5)+IF(N576=F574,4)+IF(N576=F575,3)+IF(N576=F576,2)+IF(N576=F577,1)</f>
        <v>0</v>
      </c>
      <c r="Q576" s="366">
        <f>IF(O576=F566,12)+IF(O576=F567,11)+IF(O576=F568,10)+IF(O576=F569,9)+IF(O576=F570,8)+IF(O576=F571,7)+IF(O576=F572,6)+IF(O576=F573,5)+IF(O576=F574,4)+IF(O576=F575,3)+IF(O576=F576,2)+IF(O576=F577,1)</f>
        <v>0</v>
      </c>
      <c r="R576" s="2"/>
      <c r="S576" s="136"/>
      <c r="T576" s="136"/>
      <c r="U576" s="136"/>
      <c r="V576" s="136"/>
      <c r="W576" s="136"/>
      <c r="X576" s="136"/>
      <c r="Y576" s="136"/>
      <c r="Z576" s="136"/>
      <c r="AA576" s="136"/>
      <c r="AB576" s="136"/>
      <c r="AC576" s="136">
        <f>P576+Q576</f>
        <v>0</v>
      </c>
      <c r="AD576" s="136"/>
      <c r="AE576" s="2"/>
      <c r="AF576" s="7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</row>
    <row r="577" spans="1:59" ht="20.100000000000001" customHeight="1" x14ac:dyDescent="0.25">
      <c r="A577" s="117" t="s">
        <v>90</v>
      </c>
      <c r="B577" s="129" t="s">
        <v>142</v>
      </c>
      <c r="C577" s="129" t="s">
        <v>240</v>
      </c>
      <c r="D577" s="443" t="s">
        <v>0</v>
      </c>
      <c r="E577" s="437">
        <v>12</v>
      </c>
      <c r="F577" s="438"/>
      <c r="G577" s="441"/>
      <c r="H577" s="440" t="str">
        <f t="shared" si="245"/>
        <v xml:space="preserve"> </v>
      </c>
      <c r="I577" s="440" t="str">
        <f t="shared" si="246"/>
        <v/>
      </c>
      <c r="J577" s="440" t="str">
        <f t="shared" si="247"/>
        <v/>
      </c>
      <c r="K577" s="437" t="str">
        <f t="shared" si="248"/>
        <v/>
      </c>
      <c r="L577" s="437" t="str">
        <f>IF(G577&gt;=CC1176,"AW"," ")</f>
        <v xml:space="preserve"> </v>
      </c>
      <c r="M577" s="128"/>
      <c r="N577" s="366" t="str">
        <f t="shared" si="244"/>
        <v>z</v>
      </c>
      <c r="O577" s="366" t="str">
        <f t="shared" si="244"/>
        <v>zz</v>
      </c>
      <c r="P577" s="366">
        <f>IF(N577=F566,12)+IF(N577=F567,11)+IF(N577=F568,10)+IF(N577=F569,9)+IF(N577=F570,8)+IF(N577=F571,7)+IF(N577=F572,6)+IF(N577=F573,5)+IF(N577=F574,4)+IF(N577=F575,3)+IF(N577=F576,2)+IF(N577=F577,1)</f>
        <v>0</v>
      </c>
      <c r="Q577" s="366">
        <f>IF(O577=F566,12)+IF(O577=F567,11)+IF(O577=F568,10)+IF(O577=F569,9)+IF(O577=F570,8)+IF(O577=F571,7)+IF(O577=F572,6)+IF(O577=F573,5)+IF(O577=F574,4)+IF(O577=F575,3)+IF(O577=F576,2)+IF(O577=F577,1)</f>
        <v>0</v>
      </c>
      <c r="R577" s="2"/>
      <c r="S577" s="136"/>
      <c r="T577" s="136"/>
      <c r="U577" s="136"/>
      <c r="V577" s="136"/>
      <c r="W577" s="136"/>
      <c r="X577" s="136"/>
      <c r="Y577" s="136"/>
      <c r="Z577" s="136"/>
      <c r="AA577" s="136"/>
      <c r="AB577" s="136"/>
      <c r="AC577" s="136"/>
      <c r="AD577" s="136">
        <f>P577+Q577</f>
        <v>0</v>
      </c>
      <c r="AE577" s="2"/>
      <c r="AF577" s="7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</row>
    <row r="578" spans="1:59" ht="20.100000000000001" customHeight="1" x14ac:dyDescent="0.25">
      <c r="A578" s="117" t="s">
        <v>90</v>
      </c>
      <c r="B578" s="129" t="s">
        <v>142</v>
      </c>
      <c r="C578" s="40"/>
      <c r="D578" s="443"/>
      <c r="E578" s="476" t="s">
        <v>36</v>
      </c>
      <c r="F578" s="476"/>
      <c r="G578" s="476"/>
      <c r="H578" s="476"/>
      <c r="I578" s="476"/>
      <c r="J578" s="476"/>
      <c r="K578" s="476"/>
      <c r="L578" s="476"/>
      <c r="M578" s="128"/>
      <c r="N578" s="40" t="str">
        <f t="shared" si="244"/>
        <v>,</v>
      </c>
      <c r="O578" s="40" t="str">
        <f t="shared" si="244"/>
        <v>,</v>
      </c>
      <c r="P578" s="40"/>
      <c r="Q578" s="40"/>
      <c r="R578" s="2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2"/>
      <c r="AF578" s="7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</row>
    <row r="579" spans="1:59" ht="20.100000000000001" customHeight="1" x14ac:dyDescent="0.25">
      <c r="A579" s="117" t="s">
        <v>90</v>
      </c>
      <c r="B579" s="129" t="s">
        <v>142</v>
      </c>
      <c r="C579" s="129" t="s">
        <v>240</v>
      </c>
      <c r="D579" s="443" t="s">
        <v>1</v>
      </c>
      <c r="E579" s="474" t="s">
        <v>205</v>
      </c>
      <c r="F579" s="474"/>
      <c r="G579" s="474"/>
      <c r="H579" s="474"/>
      <c r="I579" s="442" t="s">
        <v>92</v>
      </c>
      <c r="J579" s="442"/>
      <c r="K579" s="475">
        <f>K565</f>
        <v>13.85</v>
      </c>
      <c r="L579" s="475"/>
      <c r="M579" s="128"/>
      <c r="N579" s="40" t="str">
        <f t="shared" ref="N579:O598" si="250">N565</f>
        <v>,</v>
      </c>
      <c r="O579" s="40" t="str">
        <f t="shared" si="250"/>
        <v>,</v>
      </c>
      <c r="P579" s="40"/>
      <c r="Q579" s="40"/>
      <c r="R579" s="2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2"/>
      <c r="AF579" s="7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</row>
    <row r="580" spans="1:59" ht="20.100000000000001" customHeight="1" x14ac:dyDescent="0.25">
      <c r="A580" s="117" t="s">
        <v>90</v>
      </c>
      <c r="B580" s="129" t="s">
        <v>142</v>
      </c>
      <c r="C580" s="129" t="s">
        <v>240</v>
      </c>
      <c r="D580" s="443" t="s">
        <v>1</v>
      </c>
      <c r="E580" s="437">
        <v>1</v>
      </c>
      <c r="F580" s="438" t="s">
        <v>113</v>
      </c>
      <c r="G580" s="441">
        <v>8.0399999999999991</v>
      </c>
      <c r="H580" s="440" t="str">
        <f t="shared" ref="H580:H591" si="251">IF(F580=0," ",VLOOKUP(F580,$AP$1192:$AR$1215,3,FALSE))</f>
        <v>Isaac Bloodworth</v>
      </c>
      <c r="I580" s="440" t="str">
        <f t="shared" ref="I580:I591" si="252">IF(F580=0,"",VLOOKUP(F580,$BE$1166:$BG$1189,3,FALSE))</f>
        <v>Hillingdon A.C.</v>
      </c>
      <c r="J580" s="440" t="str">
        <f t="shared" ref="J580:J591" si="253">IF(F580=0,"",VLOOKUP(F580,$BB$1114:$BE$1137,4,FALSE))</f>
        <v>HJAC</v>
      </c>
      <c r="K580" s="437" t="str">
        <f t="shared" ref="K580:K591" si="254">IF(G580="","",IF($DC$1179="T"," ",IF($DC$1179="F",IF(G580&gt;=$CS$1179,"G1",IF(G580&gt;=$CV$1179,"G2",IF(G580&gt;=$CY$1179,"G3",IF(G580&gt;=$DB$1179,"G4","")))))))</f>
        <v/>
      </c>
      <c r="L580" s="437" t="str">
        <f>IF(G580&gt;=CC1179,"AW"," ")</f>
        <v xml:space="preserve"> </v>
      </c>
      <c r="M580" s="128"/>
      <c r="N580" s="40" t="str">
        <f t="shared" si="250"/>
        <v>A</v>
      </c>
      <c r="O580" s="40" t="str">
        <f t="shared" si="250"/>
        <v>AA</v>
      </c>
      <c r="P580" s="161">
        <f>IF(N580=F580,12)+IF(N580=F581,11)+IF(N580=F582,10)+IF(N580=F583,9)+IF(N580=F584,8)+IF(N580=F585,7)+IF(N580=F586,6)+IF(N580=F587,5)+IF(N580=F588,4)+IF(N580=F589,3)+IF(N580=F590,2)+IF(N580=F591,1)</f>
        <v>0</v>
      </c>
      <c r="Q580" s="161">
        <f>IF(O580=F580,12)+IF(O580=F581,11)+IF(O580=F582,10)+IF(O580=F583,9)+IF(O580=F584,8)+IF(O580=F585,7)+IF(O580=F586,6)+IF(O580=F587,5)+IF(O580=F588,4)+IF(O580=F589,3)+IF(O580=F590,2)+IF(O580=F591,1)</f>
        <v>0</v>
      </c>
      <c r="R580" s="2"/>
      <c r="S580" s="136">
        <f>P580+Q580</f>
        <v>0</v>
      </c>
      <c r="T580" s="136"/>
      <c r="U580" s="136"/>
      <c r="V580" s="136"/>
      <c r="W580" s="136"/>
      <c r="X580" s="136"/>
      <c r="Y580" s="136"/>
      <c r="Z580" s="136"/>
      <c r="AA580" s="136"/>
      <c r="AB580" s="136"/>
      <c r="AC580" s="136"/>
      <c r="AD580" s="136"/>
      <c r="AE580" s="2"/>
      <c r="AF580" s="7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</row>
    <row r="581" spans="1:59" ht="20.100000000000001" customHeight="1" x14ac:dyDescent="0.25">
      <c r="A581" s="117" t="s">
        <v>90</v>
      </c>
      <c r="B581" s="129" t="s">
        <v>142</v>
      </c>
      <c r="C581" s="129" t="s">
        <v>240</v>
      </c>
      <c r="D581" s="443" t="s">
        <v>1</v>
      </c>
      <c r="E581" s="437">
        <v>2</v>
      </c>
      <c r="F581" s="438" t="s">
        <v>112</v>
      </c>
      <c r="G581" s="441">
        <v>7.44</v>
      </c>
      <c r="H581" s="440" t="str">
        <f t="shared" si="251"/>
        <v>Will Conway</v>
      </c>
      <c r="I581" s="440" t="str">
        <f t="shared" si="252"/>
        <v>Camberley and District A.C.</v>
      </c>
      <c r="J581" s="440" t="str">
        <f t="shared" si="253"/>
        <v>CDAC</v>
      </c>
      <c r="K581" s="437" t="str">
        <f t="shared" si="254"/>
        <v/>
      </c>
      <c r="L581" s="437" t="str">
        <f>IF(G581&gt;=CC1180,"AW"," ")</f>
        <v xml:space="preserve"> </v>
      </c>
      <c r="M581" s="128"/>
      <c r="N581" s="40" t="str">
        <f t="shared" si="250"/>
        <v>S</v>
      </c>
      <c r="O581" s="40" t="str">
        <f t="shared" si="250"/>
        <v>SS</v>
      </c>
      <c r="P581" s="161">
        <f>IF(N581=F580,12)+IF(N581=F581,11)+IF(N581=F582,10)+IF(N581=F583,9)+IF(N581=F584,8)+IF(N581=F585,7)+IF(N581=F586,6)+IF(N581=F587,5)+IF(N581=F588,4)+IF(N581=F589,3)+IF(N581=F590,2)+IF(N581=F591,1)</f>
        <v>0</v>
      </c>
      <c r="Q581" s="161">
        <f>IF(O581=F580,12)+IF(O581=F581,11)+IF(O581=F582,10)+IF(O581=F583,9)+IF(O581=F584,8)+IF(O581=F585,7)+IF(O581=F586,6)+IF(O581=F587,5)+IF(O581=F588,4)+IF(O581=F589,3)+IF(O581=F590,2)+IF(O581=F591,1)</f>
        <v>7</v>
      </c>
      <c r="R581" s="2"/>
      <c r="S581" s="136"/>
      <c r="T581" s="136">
        <f>P581+Q581</f>
        <v>7</v>
      </c>
      <c r="U581" s="136"/>
      <c r="V581" s="136"/>
      <c r="W581" s="136"/>
      <c r="X581" s="136"/>
      <c r="Y581" s="136"/>
      <c r="Z581" s="136"/>
      <c r="AA581" s="136"/>
      <c r="AB581" s="136"/>
      <c r="AC581" s="136"/>
      <c r="AD581" s="136"/>
      <c r="AE581" s="2"/>
      <c r="AF581" s="7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</row>
    <row r="582" spans="1:59" ht="20.100000000000001" customHeight="1" x14ac:dyDescent="0.25">
      <c r="A582" s="117" t="s">
        <v>90</v>
      </c>
      <c r="B582" s="129" t="s">
        <v>142</v>
      </c>
      <c r="C582" s="129" t="s">
        <v>240</v>
      </c>
      <c r="D582" s="443" t="s">
        <v>1</v>
      </c>
      <c r="E582" s="437">
        <v>3</v>
      </c>
      <c r="F582" s="438" t="s">
        <v>144</v>
      </c>
      <c r="G582" s="441">
        <v>6.92</v>
      </c>
      <c r="H582" s="440" t="str">
        <f t="shared" si="251"/>
        <v>Annucha Hynes</v>
      </c>
      <c r="I582" s="440" t="str">
        <f t="shared" si="252"/>
        <v>Maidenhead A.C.</v>
      </c>
      <c r="J582" s="440" t="str">
        <f t="shared" si="253"/>
        <v>MAC</v>
      </c>
      <c r="K582" s="437" t="str">
        <f t="shared" si="254"/>
        <v/>
      </c>
      <c r="L582" s="437" t="str">
        <f>IF(G582&gt;=CC1181,"AW"," ")</f>
        <v xml:space="preserve"> </v>
      </c>
      <c r="M582" s="128"/>
      <c r="N582" s="40" t="str">
        <f t="shared" si="250"/>
        <v>B</v>
      </c>
      <c r="O582" s="40" t="str">
        <f t="shared" si="250"/>
        <v>BB</v>
      </c>
      <c r="P582" s="161">
        <f>IF(N582=F580,12)+IF(N582=F581,11)+IF(N582=F582,10)+IF(N582=F583,9)+IF(N582=F584,8)+IF(N582=F585,7)+IF(N582=F586,6)+IF(N582=F587,5)+IF(N582=F588,4)+IF(N582=F589,3)+IF(N582=F590,2)+IF(N582=F591,1)</f>
        <v>0</v>
      </c>
      <c r="Q582" s="161">
        <f>IF(O582=F580,12)+IF(O582=F581,11)+IF(O582=F582,10)+IF(O582=F583,9)+IF(O582=F584,8)+IF(O582=F585,7)+IF(O582=F586,6)+IF(O582=F587,5)+IF(O582=F588,4)+IF(O582=F589,3)+IF(O582=F590,2)+IF(O582=F591,1)</f>
        <v>0</v>
      </c>
      <c r="R582" s="2"/>
      <c r="S582" s="136"/>
      <c r="T582" s="136"/>
      <c r="U582" s="136">
        <f>P582+Q582</f>
        <v>0</v>
      </c>
      <c r="V582" s="136"/>
      <c r="W582" s="136"/>
      <c r="X582" s="136"/>
      <c r="Y582" s="136"/>
      <c r="Z582" s="136"/>
      <c r="AA582" s="136"/>
      <c r="AB582" s="136"/>
      <c r="AC582" s="136"/>
      <c r="AD582" s="136"/>
      <c r="AE582" s="2"/>
      <c r="AF582" s="7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</row>
    <row r="583" spans="1:59" ht="20.100000000000001" customHeight="1" x14ac:dyDescent="0.25">
      <c r="A583" s="117" t="s">
        <v>90</v>
      </c>
      <c r="B583" s="129" t="s">
        <v>142</v>
      </c>
      <c r="C583" s="129" t="s">
        <v>240</v>
      </c>
      <c r="D583" s="443" t="s">
        <v>1</v>
      </c>
      <c r="E583" s="437">
        <v>4</v>
      </c>
      <c r="F583" s="438" t="s">
        <v>145</v>
      </c>
      <c r="G583" s="441">
        <v>6.14</v>
      </c>
      <c r="H583" s="440" t="str">
        <f t="shared" si="251"/>
        <v>Max Davies</v>
      </c>
      <c r="I583" s="440" t="str">
        <f t="shared" si="252"/>
        <v>Reading A.C.</v>
      </c>
      <c r="J583" s="440" t="str">
        <f t="shared" si="253"/>
        <v>RAC</v>
      </c>
      <c r="K583" s="437" t="str">
        <f t="shared" si="254"/>
        <v/>
      </c>
      <c r="L583" s="437" t="str">
        <f>IF(G583&gt;=CC1186,"AW"," ")</f>
        <v xml:space="preserve"> </v>
      </c>
      <c r="M583" s="128"/>
      <c r="N583" s="40" t="str">
        <f t="shared" si="250"/>
        <v>C</v>
      </c>
      <c r="O583" s="40" t="str">
        <f t="shared" si="250"/>
        <v>CC</v>
      </c>
      <c r="P583" s="161">
        <f>IF(N583=F580,12)+IF(N583=F581,11)+IF(N583=F582,10)+IF(N583=F583,9)+IF(N583=F584,8)+IF(N583=F585,7)+IF(N583=F586,6)+IF(N583=F587,5)+IF(N583=F588,4)+IF(N583=F589,3)+IF(N583=F590,2)+IF(N583=F591,1)</f>
        <v>0</v>
      </c>
      <c r="Q583" s="161">
        <f>IF(O583=F580,12)+IF(O583=F581,11)+IF(O583=F582,10)+IF(O583=F583,9)+IF(O583=F584,8)+IF(O583=F585,7)+IF(O583=F586,6)+IF(O583=F587,5)+IF(O583=F588,4)+IF(O583=F589,3)+IF(O583=F590,2)+IF(O583=F591,1)</f>
        <v>11</v>
      </c>
      <c r="R583" s="2"/>
      <c r="S583" s="136"/>
      <c r="T583" s="136"/>
      <c r="U583" s="136"/>
      <c r="V583" s="136">
        <f>P583+Q583</f>
        <v>11</v>
      </c>
      <c r="W583" s="136"/>
      <c r="X583" s="136"/>
      <c r="Y583" s="136"/>
      <c r="Z583" s="136"/>
      <c r="AA583" s="136"/>
      <c r="AB583" s="136"/>
      <c r="AC583" s="136"/>
      <c r="AD583" s="136"/>
      <c r="AE583" s="2"/>
      <c r="AF583" s="7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</row>
    <row r="584" spans="1:59" ht="20.100000000000001" customHeight="1" x14ac:dyDescent="0.25">
      <c r="A584" s="117" t="s">
        <v>90</v>
      </c>
      <c r="B584" s="129" t="s">
        <v>142</v>
      </c>
      <c r="C584" s="129" t="s">
        <v>240</v>
      </c>
      <c r="D584" s="443" t="s">
        <v>1</v>
      </c>
      <c r="E584" s="437">
        <v>5</v>
      </c>
      <c r="F584" s="438" t="s">
        <v>146</v>
      </c>
      <c r="G584" s="441">
        <v>5.45</v>
      </c>
      <c r="H584" s="440" t="str">
        <f t="shared" si="251"/>
        <v>Jack Stevens</v>
      </c>
      <c r="I584" s="440" t="str">
        <f t="shared" si="252"/>
        <v>Windsor, Slough, Eton and Hounslow A.C.</v>
      </c>
      <c r="J584" s="440" t="str">
        <f t="shared" si="253"/>
        <v>WSEH</v>
      </c>
      <c r="K584" s="437" t="str">
        <f t="shared" si="254"/>
        <v/>
      </c>
      <c r="L584" s="437" t="str">
        <f>IF(G584&gt;=CC1187,"AW"," ")</f>
        <v xml:space="preserve"> </v>
      </c>
      <c r="M584" s="128"/>
      <c r="N584" s="40" t="str">
        <f t="shared" si="250"/>
        <v>G</v>
      </c>
      <c r="O584" s="40" t="str">
        <f t="shared" si="250"/>
        <v>GG</v>
      </c>
      <c r="P584" s="161">
        <f>IF(N584=F580,12)+IF(N584=F581,11)+IF(N584=F582,10)+IF(N584=F583,9)+IF(N584=F584,8)+IF(N584=F585,7)+IF(N584=F586,6)+IF(N584=F587,5)+IF(N584=F588,4)+IF(N584=F589,3)+IF(N584=F590,2)+IF(N584=F591,1)</f>
        <v>0</v>
      </c>
      <c r="Q584" s="161">
        <f>IF(O584=F580,12)+IF(O584=F581,11)+IF(O584=F582,10)+IF(O584=F583,9)+IF(O584=F584,8)+IF(O584=F585,7)+IF(O584=F586,6)+IF(O584=F587,5)+IF(O584=F588,4)+IF(O584=F589,3)+IF(O584=F590,2)+IF(O584=F591,1)</f>
        <v>0</v>
      </c>
      <c r="R584" s="2"/>
      <c r="S584" s="136"/>
      <c r="T584" s="136"/>
      <c r="U584" s="136"/>
      <c r="V584" s="136"/>
      <c r="W584" s="136">
        <f>P584+Q584</f>
        <v>0</v>
      </c>
      <c r="X584" s="136"/>
      <c r="Y584" s="136"/>
      <c r="Z584" s="136"/>
      <c r="AA584" s="136"/>
      <c r="AB584" s="136"/>
      <c r="AC584" s="136"/>
      <c r="AD584" s="136"/>
      <c r="AE584" s="2"/>
      <c r="AF584" s="7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</row>
    <row r="585" spans="1:59" ht="20.100000000000001" customHeight="1" x14ac:dyDescent="0.25">
      <c r="A585" s="117" t="s">
        <v>90</v>
      </c>
      <c r="B585" s="129" t="s">
        <v>142</v>
      </c>
      <c r="C585" s="129" t="s">
        <v>240</v>
      </c>
      <c r="D585" s="443" t="s">
        <v>1</v>
      </c>
      <c r="E585" s="437">
        <v>6</v>
      </c>
      <c r="F585" s="438" t="s">
        <v>141</v>
      </c>
      <c r="G585" s="441">
        <v>4.24</v>
      </c>
      <c r="H585" s="440" t="str">
        <f t="shared" si="251"/>
        <v>Sam Read</v>
      </c>
      <c r="I585" s="440" t="str">
        <f t="shared" si="252"/>
        <v>Basingstoke and Mid Hants A.C.</v>
      </c>
      <c r="J585" s="440" t="str">
        <f t="shared" si="253"/>
        <v>BMH</v>
      </c>
      <c r="K585" s="437" t="str">
        <f t="shared" si="254"/>
        <v/>
      </c>
      <c r="L585" s="437" t="str">
        <f>IF(G585&gt;=CC1188,"AW"," ")</f>
        <v xml:space="preserve"> </v>
      </c>
      <c r="M585" s="128"/>
      <c r="N585" s="40" t="str">
        <f t="shared" si="250"/>
        <v>H</v>
      </c>
      <c r="O585" s="40" t="str">
        <f t="shared" si="250"/>
        <v>HH</v>
      </c>
      <c r="P585" s="161">
        <f>IF(N585=F580,12)+IF(N585=F581,11)+IF(N585=F582,10)+IF(N585=F583,9)+IF(N585=F584,8)+IF(N585=F585,7)+IF(N585=F586,6)+IF(N585=F587,5)+IF(N585=F588,4)+IF(N585=F589,3)+IF(N585=F590,2)+IF(N585=F591,1)</f>
        <v>0</v>
      </c>
      <c r="Q585" s="161">
        <f>IF(O585=F580,12)+IF(O585=F581,11)+IF(O585=F582,10)+IF(O585=F583,9)+IF(O585=F584,8)+IF(O585=F585,7)+IF(O585=F586,6)+IF(O585=F587,5)+IF(O585=F588,4)+IF(O585=F589,3)+IF(O585=F590,2)+IF(O585=F591,1)</f>
        <v>12</v>
      </c>
      <c r="R585" s="2"/>
      <c r="S585" s="136"/>
      <c r="T585" s="136"/>
      <c r="U585" s="136"/>
      <c r="V585" s="136"/>
      <c r="W585" s="136"/>
      <c r="X585" s="136">
        <f>P585+Q585</f>
        <v>12</v>
      </c>
      <c r="Y585" s="136"/>
      <c r="Z585" s="136"/>
      <c r="AA585" s="136"/>
      <c r="AB585" s="136"/>
      <c r="AC585" s="136"/>
      <c r="AD585" s="136"/>
      <c r="AE585" s="2"/>
      <c r="AF585" s="7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</row>
    <row r="586" spans="1:59" ht="20.100000000000001" customHeight="1" x14ac:dyDescent="0.25">
      <c r="A586" s="117" t="s">
        <v>90</v>
      </c>
      <c r="B586" s="129" t="s">
        <v>142</v>
      </c>
      <c r="C586" s="129" t="s">
        <v>240</v>
      </c>
      <c r="D586" s="443" t="s">
        <v>1</v>
      </c>
      <c r="E586" s="437">
        <v>7</v>
      </c>
      <c r="F586" s="438"/>
      <c r="G586" s="441"/>
      <c r="H586" s="440" t="str">
        <f t="shared" si="251"/>
        <v xml:space="preserve"> </v>
      </c>
      <c r="I586" s="440" t="str">
        <f t="shared" si="252"/>
        <v/>
      </c>
      <c r="J586" s="440" t="str">
        <f t="shared" si="253"/>
        <v/>
      </c>
      <c r="K586" s="437" t="str">
        <f t="shared" si="254"/>
        <v/>
      </c>
      <c r="L586" s="437" t="str">
        <f>IF(G586&gt;=CC1189,"AW"," ")</f>
        <v xml:space="preserve"> </v>
      </c>
      <c r="M586" s="128"/>
      <c r="N586" s="40" t="str">
        <f t="shared" si="250"/>
        <v>M</v>
      </c>
      <c r="O586" s="40" t="str">
        <f t="shared" si="250"/>
        <v>MM</v>
      </c>
      <c r="P586" s="161">
        <f>IF(N586=F580,12)+IF(N586=F581,11)+IF(N586=F582,10)+IF(N586=F583,9)+IF(N586=F584,8)+IF(N586=F585,7)+IF(N586=F586,6)+IF(N586=F587,5)+IF(N586=F588,4)+IF(N586=F589,3)+IF(N586=F590,2)+IF(N586=F591,1)</f>
        <v>0</v>
      </c>
      <c r="Q586" s="161">
        <f>IF(O586=F580,12)+IF(O586=F581,11)+IF(O586=F582,10)+IF(O586=F583,9)+IF(O586=F584,8)+IF(O586=F585,7)+IF(O586=F586,6)+IF(O586=F587,5)+IF(O586=F588,4)+IF(O586=F589,3)+IF(O586=F590,2)+IF(O586=F591,1)</f>
        <v>10</v>
      </c>
      <c r="R586" s="2"/>
      <c r="S586" s="136"/>
      <c r="T586" s="136"/>
      <c r="U586" s="136"/>
      <c r="V586" s="136"/>
      <c r="W586" s="136"/>
      <c r="X586" s="136"/>
      <c r="Y586" s="136">
        <f>P586+Q586</f>
        <v>10</v>
      </c>
      <c r="Z586" s="136"/>
      <c r="AA586" s="136"/>
      <c r="AB586" s="136"/>
      <c r="AC586" s="136"/>
      <c r="AD586" s="136"/>
      <c r="AE586" s="2"/>
      <c r="AF586" s="7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</row>
    <row r="587" spans="1:59" ht="20.100000000000001" customHeight="1" x14ac:dyDescent="0.25">
      <c r="A587" s="117" t="s">
        <v>90</v>
      </c>
      <c r="B587" s="129" t="s">
        <v>142</v>
      </c>
      <c r="C587" s="129" t="s">
        <v>240</v>
      </c>
      <c r="D587" s="129" t="s">
        <v>1</v>
      </c>
      <c r="E587" s="8">
        <v>8</v>
      </c>
      <c r="F587" s="144"/>
      <c r="G587" s="145"/>
      <c r="H587" s="122" t="str">
        <f t="shared" si="251"/>
        <v xml:space="preserve"> </v>
      </c>
      <c r="I587" s="122" t="str">
        <f t="shared" si="252"/>
        <v/>
      </c>
      <c r="J587" s="122" t="str">
        <f t="shared" si="253"/>
        <v/>
      </c>
      <c r="K587" s="8" t="str">
        <f t="shared" si="254"/>
        <v/>
      </c>
      <c r="L587" s="8" t="str">
        <f>IF(G587&gt;=CC1190,"AW"," ")</f>
        <v xml:space="preserve"> </v>
      </c>
      <c r="M587" s="128"/>
      <c r="N587" s="40" t="str">
        <f t="shared" si="250"/>
        <v>R</v>
      </c>
      <c r="O587" s="40" t="str">
        <f t="shared" si="250"/>
        <v>RR</v>
      </c>
      <c r="P587" s="161">
        <f>IF(N587=F580,12)+IF(N587=F581,11)+IF(N587=F582,10)+IF(N587=F583,9)+IF(N587=F584,8)+IF(N587=F585,7)+IF(N587=F586,6)+IF(N587=F587,5)+IF(N587=F588,4)+IF(N587=F589,3)+IF(N587=F590,2)+IF(N587=F591,1)</f>
        <v>0</v>
      </c>
      <c r="Q587" s="161">
        <f>IF(O587=F580,12)+IF(O587=F581,11)+IF(O587=F582,10)+IF(O587=F583,9)+IF(O587=F584,8)+IF(O587=F585,7)+IF(O587=F586,6)+IF(O587=F587,5)+IF(O587=F588,4)+IF(O587=F589,3)+IF(O587=F590,2)+IF(O587=F591,1)</f>
        <v>9</v>
      </c>
      <c r="R587" s="2"/>
      <c r="S587" s="136"/>
      <c r="T587" s="136"/>
      <c r="U587" s="136"/>
      <c r="V587" s="136"/>
      <c r="W587" s="136"/>
      <c r="X587" s="136"/>
      <c r="Y587" s="136"/>
      <c r="Z587" s="136">
        <f>P587+Q587</f>
        <v>9</v>
      </c>
      <c r="AA587" s="136"/>
      <c r="AB587" s="136"/>
      <c r="AC587" s="136"/>
      <c r="AD587" s="136"/>
      <c r="AE587" s="2"/>
      <c r="AF587" s="7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</row>
    <row r="588" spans="1:59" ht="20.100000000000001" customHeight="1" x14ac:dyDescent="0.25">
      <c r="A588" s="117" t="s">
        <v>90</v>
      </c>
      <c r="B588" s="129" t="s">
        <v>142</v>
      </c>
      <c r="C588" s="129" t="s">
        <v>240</v>
      </c>
      <c r="D588" s="129" t="s">
        <v>1</v>
      </c>
      <c r="E588" s="8">
        <v>9</v>
      </c>
      <c r="F588" s="144"/>
      <c r="G588" s="145"/>
      <c r="H588" s="122" t="str">
        <f t="shared" si="251"/>
        <v xml:space="preserve"> </v>
      </c>
      <c r="I588" s="122" t="str">
        <f t="shared" si="252"/>
        <v/>
      </c>
      <c r="J588" s="122" t="str">
        <f t="shared" si="253"/>
        <v/>
      </c>
      <c r="K588" s="8" t="str">
        <f t="shared" si="254"/>
        <v/>
      </c>
      <c r="L588" s="8" t="str">
        <f>IF(G588&gt;=CC1189,"AW"," ")</f>
        <v xml:space="preserve"> </v>
      </c>
      <c r="M588" s="128"/>
      <c r="N588" s="161" t="str">
        <f t="shared" si="250"/>
        <v>W</v>
      </c>
      <c r="O588" s="161" t="str">
        <f t="shared" si="250"/>
        <v>WW</v>
      </c>
      <c r="P588" s="161">
        <f>IF(N588=F580,12)+IF(N588=F581,11)+IF(N588=F582,10)+IF(N588=F583,9)+IF(N588=F584,8)+IF(N588=F585,7)+IF(N588=F586,6)+IF(N588=F587,5)+IF(N588=F588,4)+IF(N588=F589,3)+IF(N588=F590,2)+IF(N588=F591,1)</f>
        <v>0</v>
      </c>
      <c r="Q588" s="161">
        <f>IF(O588=F580,12)+IF(O588=F581,11)+IF(O588=F582,10)+IF(O588=F583,9)+IF(O588=F584,8)+IF(O588=F585,7)+IF(O588=F586,6)+IF(O588=F587,5)+IF(O588=F588,4)+IF(O588=F589,3)+IF(O588=F590,2)+IF(O588=F591,1)</f>
        <v>8</v>
      </c>
      <c r="R588" s="2"/>
      <c r="S588" s="136"/>
      <c r="T588" s="136"/>
      <c r="U588" s="136"/>
      <c r="V588" s="136"/>
      <c r="W588" s="136"/>
      <c r="X588" s="136"/>
      <c r="Y588" s="136"/>
      <c r="Z588" s="136"/>
      <c r="AA588" s="136">
        <f>P588+Q588</f>
        <v>8</v>
      </c>
      <c r="AB588" s="136"/>
      <c r="AC588" s="136"/>
      <c r="AD588" s="136"/>
      <c r="AE588" s="2"/>
      <c r="AF588" s="163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</row>
    <row r="589" spans="1:59" ht="20.100000000000001" customHeight="1" x14ac:dyDescent="0.25">
      <c r="A589" s="117" t="s">
        <v>90</v>
      </c>
      <c r="B589" s="129" t="s">
        <v>142</v>
      </c>
      <c r="C589" s="129" t="s">
        <v>240</v>
      </c>
      <c r="D589" s="129" t="s">
        <v>1</v>
      </c>
      <c r="E589" s="8">
        <v>10</v>
      </c>
      <c r="F589" s="144"/>
      <c r="G589" s="145"/>
      <c r="H589" s="122" t="str">
        <f t="shared" si="251"/>
        <v xml:space="preserve"> </v>
      </c>
      <c r="I589" s="122" t="str">
        <f t="shared" si="252"/>
        <v/>
      </c>
      <c r="J589" s="122" t="str">
        <f t="shared" si="253"/>
        <v/>
      </c>
      <c r="K589" s="8" t="str">
        <f t="shared" si="254"/>
        <v/>
      </c>
      <c r="L589" s="8" t="str">
        <f>IF(G589&gt;=CC1190,"AW"," ")</f>
        <v xml:space="preserve"> </v>
      </c>
      <c r="M589" s="128"/>
      <c r="N589" s="366" t="str">
        <f t="shared" si="250"/>
        <v>j</v>
      </c>
      <c r="O589" s="366" t="str">
        <f t="shared" si="250"/>
        <v>jj</v>
      </c>
      <c r="P589" s="366">
        <f>IF(N589=F580,12)+IF(N589=F581,11)+IF(N589=F582,10)+IF(N589=F583,9)+IF(N589=F584,8)+IF(N589=F585,7)+IF(N589=F586,6)+IF(N589=F587,5)+IF(N589=F588,4)+IF(N589=F589,3)+IF(N589=F590,2)+IF(N589=F591,1)</f>
        <v>0</v>
      </c>
      <c r="Q589" s="366">
        <f>IF(O589=F580,12)+IF(O589=F581,11)+IF(O589=F582,10)+IF(O589=F583,9)+IF(O589=F584,8)+IF(O589=F585,7)+IF(O589=F586,6)+IF(O589=F587,5)+IF(O589=F588,4)+IF(O589=F589,3)+IF(O589=F590,2)+IF(O589=F591,1)</f>
        <v>0</v>
      </c>
      <c r="R589" s="2"/>
      <c r="S589" s="136"/>
      <c r="T589" s="136"/>
      <c r="U589" s="136"/>
      <c r="V589" s="136"/>
      <c r="W589" s="136"/>
      <c r="X589" s="136"/>
      <c r="Y589" s="136"/>
      <c r="Z589" s="136"/>
      <c r="AA589" s="136"/>
      <c r="AB589" s="136">
        <f>P589+Q589</f>
        <v>0</v>
      </c>
      <c r="AC589" s="136"/>
      <c r="AD589" s="136"/>
      <c r="AE589" s="2"/>
      <c r="AF589" s="163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</row>
    <row r="590" spans="1:59" ht="20.100000000000001" customHeight="1" x14ac:dyDescent="0.25">
      <c r="A590" s="117" t="s">
        <v>90</v>
      </c>
      <c r="B590" s="129" t="s">
        <v>142</v>
      </c>
      <c r="C590" s="129" t="s">
        <v>240</v>
      </c>
      <c r="D590" s="129" t="s">
        <v>1</v>
      </c>
      <c r="E590" s="8">
        <v>11</v>
      </c>
      <c r="F590" s="144"/>
      <c r="G590" s="145"/>
      <c r="H590" s="122" t="str">
        <f t="shared" si="251"/>
        <v xml:space="preserve"> </v>
      </c>
      <c r="I590" s="122" t="str">
        <f t="shared" si="252"/>
        <v/>
      </c>
      <c r="J590" s="122" t="str">
        <f t="shared" si="253"/>
        <v/>
      </c>
      <c r="K590" s="8" t="str">
        <f t="shared" si="254"/>
        <v/>
      </c>
      <c r="L590" s="8" t="str">
        <f>IF(G590&gt;=CC1191,"AW"," ")</f>
        <v xml:space="preserve"> </v>
      </c>
      <c r="M590" s="128"/>
      <c r="N590" s="366" t="str">
        <f t="shared" si="250"/>
        <v>p</v>
      </c>
      <c r="O590" s="366" t="str">
        <f t="shared" si="250"/>
        <v>pp</v>
      </c>
      <c r="P590" s="366">
        <f>IF(N590=F580,12)+IF(N590=F581,11)+IF(N590=F582,10)+IF(N590=F583,9)+IF(N590=F584,8)+IF(N590=F585,7)+IF(N590=F586,6)+IF(N590=F587,5)+IF(N590=F588,4)+IF(N590=F589,3)+IF(N590=F590,2)+IF(N590=F591,1)</f>
        <v>0</v>
      </c>
      <c r="Q590" s="366">
        <f>IF(O590=F580,12)+IF(O590=F581,11)+IF(O590=F582,10)+IF(O590=F583,9)+IF(O590=F584,8)+IF(O590=F585,7)+IF(O590=F586,6)+IF(O590=F587,5)+IF(O590=F588,4)+IF(O590=F589,3)+IF(O590=F590,2)+IF(O590=F591,1)</f>
        <v>0</v>
      </c>
      <c r="R590" s="2"/>
      <c r="S590" s="136"/>
      <c r="T590" s="136"/>
      <c r="U590" s="136"/>
      <c r="V590" s="136"/>
      <c r="W590" s="136"/>
      <c r="X590" s="136"/>
      <c r="Y590" s="136"/>
      <c r="Z590" s="136"/>
      <c r="AA590" s="136"/>
      <c r="AB590" s="136"/>
      <c r="AC590" s="136">
        <f>P590+Q590</f>
        <v>0</v>
      </c>
      <c r="AD590" s="136"/>
      <c r="AE590" s="2"/>
      <c r="AF590" s="7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</row>
    <row r="591" spans="1:59" ht="20.100000000000001" customHeight="1" x14ac:dyDescent="0.25">
      <c r="A591" s="117" t="s">
        <v>90</v>
      </c>
      <c r="B591" s="129" t="s">
        <v>142</v>
      </c>
      <c r="C591" s="129" t="s">
        <v>240</v>
      </c>
      <c r="D591" s="129" t="s">
        <v>1</v>
      </c>
      <c r="E591" s="8">
        <v>12</v>
      </c>
      <c r="F591" s="144"/>
      <c r="G591" s="145"/>
      <c r="H591" s="122" t="str">
        <f t="shared" si="251"/>
        <v xml:space="preserve"> </v>
      </c>
      <c r="I591" s="122" t="str">
        <f t="shared" si="252"/>
        <v/>
      </c>
      <c r="J591" s="122" t="str">
        <f t="shared" si="253"/>
        <v/>
      </c>
      <c r="K591" s="8" t="str">
        <f t="shared" si="254"/>
        <v/>
      </c>
      <c r="L591" s="8" t="str">
        <f>IF(G591&gt;=CC1192,"AW"," ")</f>
        <v xml:space="preserve"> </v>
      </c>
      <c r="M591" s="128"/>
      <c r="N591" s="366" t="str">
        <f t="shared" si="250"/>
        <v>z</v>
      </c>
      <c r="O591" s="366" t="str">
        <f t="shared" si="250"/>
        <v>zz</v>
      </c>
      <c r="P591" s="366">
        <f>IF(N591=F580,12)+IF(N591=F581,11)+IF(N591=F582,10)+IF(N591=F583,9)+IF(N591=F584,8)+IF(N591=F585,7)+IF(N591=F586,6)+IF(N591=F587,5)+IF(N591=F588,4)+IF(N591=F589,3)+IF(N591=F590,2)+IF(N591=F591,1)</f>
        <v>0</v>
      </c>
      <c r="Q591" s="366">
        <f>IF(O591=F580,12)+IF(O591=F581,11)+IF(O591=F582,10)+IF(O591=F583,9)+IF(O591=F584,8)+IF(O591=F585,7)+IF(O591=F586,6)+IF(O591=F587,5)+IF(O591=F588,4)+IF(O591=F589,3)+IF(O591=F590,2)+IF(O591=F591,1)</f>
        <v>0</v>
      </c>
      <c r="R591" s="2"/>
      <c r="S591" s="136"/>
      <c r="T591" s="136"/>
      <c r="U591" s="136"/>
      <c r="V591" s="136"/>
      <c r="W591" s="136"/>
      <c r="X591" s="136"/>
      <c r="Y591" s="136"/>
      <c r="Z591" s="136"/>
      <c r="AA591" s="136"/>
      <c r="AB591" s="136"/>
      <c r="AC591" s="136"/>
      <c r="AD591" s="136">
        <f>P591+Q591</f>
        <v>0</v>
      </c>
      <c r="AE591" s="2"/>
      <c r="AF591" s="7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</row>
    <row r="592" spans="1:59" ht="20.100000000000001" customHeight="1" x14ac:dyDescent="0.25">
      <c r="A592" s="117" t="s">
        <v>90</v>
      </c>
      <c r="B592" s="129" t="s">
        <v>142</v>
      </c>
      <c r="C592" s="129"/>
      <c r="D592" s="129"/>
      <c r="E592" s="473" t="s">
        <v>36</v>
      </c>
      <c r="F592" s="473"/>
      <c r="G592" s="473"/>
      <c r="H592" s="473"/>
      <c r="I592" s="473"/>
      <c r="J592" s="473"/>
      <c r="K592" s="473"/>
      <c r="L592" s="473"/>
      <c r="M592" s="85"/>
      <c r="N592" s="40" t="str">
        <f t="shared" si="250"/>
        <v>,</v>
      </c>
      <c r="O592" s="40" t="str">
        <f t="shared" si="250"/>
        <v>,</v>
      </c>
      <c r="P592" s="40"/>
      <c r="Q592" s="40"/>
      <c r="R592" s="2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1:59" ht="20.100000000000001" customHeight="1" x14ac:dyDescent="0.25">
      <c r="A593" s="117" t="s">
        <v>90</v>
      </c>
      <c r="B593" s="129" t="s">
        <v>142</v>
      </c>
      <c r="C593" s="129" t="s">
        <v>241</v>
      </c>
      <c r="D593" s="443" t="s">
        <v>0</v>
      </c>
      <c r="E593" s="474" t="s">
        <v>206</v>
      </c>
      <c r="F593" s="474"/>
      <c r="G593" s="474"/>
      <c r="H593" s="474"/>
      <c r="I593" s="442" t="s">
        <v>92</v>
      </c>
      <c r="J593" s="442"/>
      <c r="K593" s="475">
        <f>'MATCH DETAILS'!K25</f>
        <v>45.38</v>
      </c>
      <c r="L593" s="475"/>
      <c r="M593" s="127"/>
      <c r="N593" s="40" t="str">
        <f t="shared" si="250"/>
        <v>,</v>
      </c>
      <c r="O593" s="40" t="str">
        <f t="shared" si="250"/>
        <v>,</v>
      </c>
      <c r="P593" s="40"/>
      <c r="Q593" s="40"/>
      <c r="R593" s="2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1:59" ht="20.100000000000001" customHeight="1" x14ac:dyDescent="0.25">
      <c r="A594" s="117" t="s">
        <v>90</v>
      </c>
      <c r="B594" s="129" t="s">
        <v>142</v>
      </c>
      <c r="C594" s="129" t="s">
        <v>241</v>
      </c>
      <c r="D594" s="443" t="s">
        <v>0</v>
      </c>
      <c r="E594" s="437">
        <v>1</v>
      </c>
      <c r="F594" s="438" t="s">
        <v>140</v>
      </c>
      <c r="G594" s="441" t="s">
        <v>900</v>
      </c>
      <c r="H594" s="440" t="str">
        <f t="shared" ref="H594:H605" si="255">IF(F594=0," ",VLOOKUP(F594,$AS$1192:$AU$1215,3,FALSE))</f>
        <v>Louis Evans</v>
      </c>
      <c r="I594" s="440" t="str">
        <f t="shared" ref="I594:I605" si="256">IF(F594=0,"",VLOOKUP(F594,$BE$1166:$BG$1189,3,FALSE))</f>
        <v>Basingstoke and Mid Hants A.C.</v>
      </c>
      <c r="J594" s="440" t="str">
        <f t="shared" ref="J594:J605" si="257">IF(F594=0,"",VLOOKUP(F594,$BB$1114:$BE$1137,4,FALSE))</f>
        <v>BMH</v>
      </c>
      <c r="K594" s="437" t="str">
        <f t="shared" ref="K594:K605" si="258">IF(G594="","",IF($DC$1178="T"," ",IF($DC$1178="F",IF(G594&gt;=$CS$1178,"G1",IF(G594&gt;=$CV$1178,"G2",IF(G594&gt;=$CY$1178,"G3",IF(G594&gt;=$DB$1178,"G4","")))))))</f>
        <v>G1</v>
      </c>
      <c r="L594" s="437" t="str">
        <f t="shared" ref="L594:L601" si="259">IF(G594&gt;=CD1167,"AW"," ")</f>
        <v>AW</v>
      </c>
      <c r="M594" s="128"/>
      <c r="N594" s="40" t="str">
        <f t="shared" si="250"/>
        <v>A</v>
      </c>
      <c r="O594" s="40" t="str">
        <f t="shared" si="250"/>
        <v>AA</v>
      </c>
      <c r="P594" s="161">
        <f>IF(N594=F594,12)+IF(N594=F595,11)+IF(N594=F596,10)+IF(N594=F597,9)+IF(N594=F598,8)+IF(N594=F599,7)+IF(N594=F600,6)+IF(N594=F601,5)+IF(N594=F602,4)+IF(N594=F603,3)+IF(N594=F604,2)+IF(N594=F605,1)</f>
        <v>0</v>
      </c>
      <c r="Q594" s="161">
        <f>IF(O594=F594,12)+IF(O594=F595,11)+IF(O594=F596,10)+IF(O594=F597,9)+IF(O594=F598,8)+IF(O594=F599,7)+IF(O594=F600,6)+IF(O594=F601,5)+IF(O594=F602,4)+IF(O594=F603,3)+IF(O594=F604,2)+IF(O594=F605,1)</f>
        <v>10</v>
      </c>
      <c r="R594" s="2"/>
      <c r="S594" s="136">
        <f>P594+Q594</f>
        <v>10</v>
      </c>
      <c r="T594" s="136"/>
      <c r="U594" s="136"/>
      <c r="V594" s="136"/>
      <c r="W594" s="136"/>
      <c r="X594" s="136"/>
      <c r="Y594" s="136"/>
      <c r="Z594" s="136"/>
      <c r="AA594" s="136"/>
      <c r="AB594" s="136"/>
      <c r="AC594" s="136"/>
      <c r="AD594" s="136"/>
      <c r="AE594" s="5"/>
      <c r="AF594" s="20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</row>
    <row r="595" spans="1:59" ht="20.100000000000001" customHeight="1" x14ac:dyDescent="0.25">
      <c r="A595" s="117" t="s">
        <v>90</v>
      </c>
      <c r="B595" s="129" t="s">
        <v>142</v>
      </c>
      <c r="C595" s="129" t="s">
        <v>241</v>
      </c>
      <c r="D595" s="443" t="s">
        <v>0</v>
      </c>
      <c r="E595" s="437">
        <v>2</v>
      </c>
      <c r="F595" s="438" t="s">
        <v>111</v>
      </c>
      <c r="G595" s="441">
        <v>27.17</v>
      </c>
      <c r="H595" s="440" t="str">
        <f t="shared" si="255"/>
        <v>Sam Simpson</v>
      </c>
      <c r="I595" s="440" t="str">
        <f t="shared" si="256"/>
        <v>Hillingdon A.C.</v>
      </c>
      <c r="J595" s="440" t="str">
        <f t="shared" si="257"/>
        <v>HJAC</v>
      </c>
      <c r="K595" s="437" t="str">
        <f t="shared" si="258"/>
        <v>G4</v>
      </c>
      <c r="L595" s="437" t="str">
        <f t="shared" si="259"/>
        <v>AW</v>
      </c>
      <c r="M595" s="128"/>
      <c r="N595" s="40" t="str">
        <f t="shared" si="250"/>
        <v>S</v>
      </c>
      <c r="O595" s="40" t="str">
        <f t="shared" si="250"/>
        <v>SS</v>
      </c>
      <c r="P595" s="161">
        <f>IF(N595=F594,12)+IF(N595=F595,11)+IF(N595=F596,10)+IF(N595=F597,9)+IF(N595=F598,8)+IF(N595=F599,7)+IF(N595=F600,6)+IF(N595=F601,5)+IF(N595=F602,4)+IF(N595=F603,3)+IF(N595=F604,2)+IF(N595=F605,1)</f>
        <v>12</v>
      </c>
      <c r="Q595" s="161">
        <f>IF(O595=F594,12)+IF(O595=F595,11)+IF(O595=F596,10)+IF(O595=F597,9)+IF(O595=F598,8)+IF(O595=F599,7)+IF(O595=F600,6)+IF(O595=F601,5)+IF(O595=F602,4)+IF(O595=F603,3)+IF(O595=F604,2)+IF(O595=F605,1)</f>
        <v>0</v>
      </c>
      <c r="R595" s="2"/>
      <c r="S595" s="136"/>
      <c r="T595" s="136">
        <f>P595+Q595</f>
        <v>12</v>
      </c>
      <c r="U595" s="136"/>
      <c r="V595" s="136"/>
      <c r="W595" s="136"/>
      <c r="X595" s="136"/>
      <c r="Y595" s="136"/>
      <c r="Z595" s="136"/>
      <c r="AA595" s="136"/>
      <c r="AB595" s="136"/>
      <c r="AC595" s="136"/>
      <c r="AD595" s="136"/>
      <c r="AE595" s="2"/>
      <c r="AF595" s="7"/>
      <c r="AG595" s="5"/>
      <c r="AH595" s="5"/>
      <c r="AI595" s="7"/>
      <c r="AJ595" s="20"/>
      <c r="AK595" s="20"/>
      <c r="AL595" s="7"/>
      <c r="AM595" s="20"/>
      <c r="AN595" s="20"/>
      <c r="AO595" s="7"/>
      <c r="AP595" s="20"/>
      <c r="AQ595" s="20"/>
      <c r="AR595" s="7"/>
      <c r="AS595" s="20"/>
      <c r="AT595" s="20"/>
      <c r="AU595" s="7"/>
      <c r="AV595" s="7"/>
      <c r="AW595" s="7"/>
      <c r="AX595" s="7"/>
      <c r="AY595" s="7"/>
      <c r="AZ595" s="7"/>
      <c r="BA595" s="7"/>
      <c r="BB595" s="20"/>
      <c r="BC595" s="20"/>
      <c r="BD595" s="7"/>
      <c r="BE595" s="20"/>
      <c r="BF595" s="20"/>
      <c r="BG595" s="7"/>
    </row>
    <row r="596" spans="1:59" ht="20.100000000000001" customHeight="1" x14ac:dyDescent="0.25">
      <c r="A596" s="117" t="s">
        <v>90</v>
      </c>
      <c r="B596" s="129" t="s">
        <v>142</v>
      </c>
      <c r="C596" s="129" t="s">
        <v>241</v>
      </c>
      <c r="D596" s="443" t="s">
        <v>0</v>
      </c>
      <c r="E596" s="437">
        <v>3</v>
      </c>
      <c r="F596" s="438" t="s">
        <v>86</v>
      </c>
      <c r="G596" s="441">
        <v>24.9</v>
      </c>
      <c r="H596" s="440" t="str">
        <f t="shared" si="255"/>
        <v>Ben James</v>
      </c>
      <c r="I596" s="440" t="str">
        <f t="shared" si="256"/>
        <v>Aldershot, Farnham and District A.C.</v>
      </c>
      <c r="J596" s="440" t="str">
        <f t="shared" si="257"/>
        <v>AFD</v>
      </c>
      <c r="K596" s="437" t="str">
        <f t="shared" si="258"/>
        <v/>
      </c>
      <c r="L596" s="437" t="str">
        <f t="shared" si="259"/>
        <v>AW</v>
      </c>
      <c r="M596" s="128"/>
      <c r="N596" s="40" t="str">
        <f t="shared" si="250"/>
        <v>B</v>
      </c>
      <c r="O596" s="40" t="str">
        <f t="shared" si="250"/>
        <v>BB</v>
      </c>
      <c r="P596" s="161">
        <f>IF(N596=F594,12)+IF(N596=F595,11)+IF(N596=F596,10)+IF(N596=F597,9)+IF(N596=F598,8)+IF(N596=F599,7)+IF(N596=F600,6)+IF(N596=F601,5)+IF(N596=F602,4)+IF(N596=F603,3)+IF(N596=F604,2)+IF(N596=F605,1)</f>
        <v>6</v>
      </c>
      <c r="Q596" s="161">
        <f>IF(O596=F594,12)+IF(O596=F595,11)+IF(O596=F596,10)+IF(O596=F597,9)+IF(O596=F598,8)+IF(O596=F599,7)+IF(O596=F600,6)+IF(O596=F601,5)+IF(O596=F602,4)+IF(O596=F603,3)+IF(O596=F604,2)+IF(O596=F605,1)</f>
        <v>0</v>
      </c>
      <c r="R596" s="2"/>
      <c r="S596" s="136"/>
      <c r="T596" s="136"/>
      <c r="U596" s="136">
        <f>P596+Q596</f>
        <v>6</v>
      </c>
      <c r="V596" s="136"/>
      <c r="W596" s="136"/>
      <c r="X596" s="136"/>
      <c r="Y596" s="136"/>
      <c r="Z596" s="136"/>
      <c r="AA596" s="136"/>
      <c r="AB596" s="136"/>
      <c r="AC596" s="136"/>
      <c r="AD596" s="136"/>
      <c r="AE596" s="2"/>
      <c r="AF596" s="7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</row>
    <row r="597" spans="1:59" ht="20.100000000000001" customHeight="1" x14ac:dyDescent="0.25">
      <c r="A597" s="117" t="s">
        <v>90</v>
      </c>
      <c r="B597" s="129" t="s">
        <v>142</v>
      </c>
      <c r="C597" s="129" t="s">
        <v>241</v>
      </c>
      <c r="D597" s="443" t="s">
        <v>0</v>
      </c>
      <c r="E597" s="437">
        <v>4</v>
      </c>
      <c r="F597" s="438" t="s">
        <v>146</v>
      </c>
      <c r="G597" s="441">
        <v>20.65</v>
      </c>
      <c r="H597" s="440" t="str">
        <f t="shared" si="255"/>
        <v>Nafay Khan</v>
      </c>
      <c r="I597" s="440" t="str">
        <f t="shared" si="256"/>
        <v>Windsor, Slough, Eton and Hounslow A.C.</v>
      </c>
      <c r="J597" s="440" t="str">
        <f t="shared" si="257"/>
        <v>WSEH</v>
      </c>
      <c r="K597" s="437" t="str">
        <f t="shared" si="258"/>
        <v/>
      </c>
      <c r="L597" s="437" t="str">
        <f t="shared" si="259"/>
        <v xml:space="preserve"> </v>
      </c>
      <c r="M597" s="128"/>
      <c r="N597" s="40" t="str">
        <f t="shared" si="250"/>
        <v>C</v>
      </c>
      <c r="O597" s="40" t="str">
        <f t="shared" si="250"/>
        <v>CC</v>
      </c>
      <c r="P597" s="161">
        <f>IF(N597=F594,12)+IF(N597=F595,11)+IF(N597=F596,10)+IF(N597=F597,9)+IF(N597=F598,8)+IF(N597=F599,7)+IF(N597=F600,6)+IF(N597=F601,5)+IF(N597=F602,4)+IF(N597=F603,3)+IF(N597=F604,2)+IF(N597=F605,1)</f>
        <v>0</v>
      </c>
      <c r="Q597" s="161">
        <f>IF(O597=F594,12)+IF(O597=F595,11)+IF(O597=F596,10)+IF(O597=F597,9)+IF(O597=F598,8)+IF(O597=F599,7)+IF(O597=F600,6)+IF(O597=F601,5)+IF(O597=F602,4)+IF(O597=F603,3)+IF(O597=F604,2)+IF(O597=F605,1)</f>
        <v>4</v>
      </c>
      <c r="R597" s="2"/>
      <c r="S597" s="136"/>
      <c r="T597" s="136"/>
      <c r="U597" s="136"/>
      <c r="V597" s="136">
        <f>P597+Q597</f>
        <v>4</v>
      </c>
      <c r="W597" s="136"/>
      <c r="X597" s="136"/>
      <c r="Y597" s="136"/>
      <c r="Z597" s="136"/>
      <c r="AA597" s="136"/>
      <c r="AB597" s="136"/>
      <c r="AC597" s="136"/>
      <c r="AD597" s="136"/>
      <c r="AE597" s="2"/>
      <c r="AF597" s="7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</row>
    <row r="598" spans="1:59" ht="20.100000000000001" customHeight="1" x14ac:dyDescent="0.25">
      <c r="A598" s="117" t="s">
        <v>90</v>
      </c>
      <c r="B598" s="129" t="s">
        <v>142</v>
      </c>
      <c r="C598" s="129" t="s">
        <v>241</v>
      </c>
      <c r="D598" s="443" t="s">
        <v>0</v>
      </c>
      <c r="E598" s="437">
        <v>5</v>
      </c>
      <c r="F598" s="438" t="s">
        <v>143</v>
      </c>
      <c r="G598" s="441">
        <v>20.55</v>
      </c>
      <c r="H598" s="440" t="str">
        <f t="shared" si="255"/>
        <v>Hugo Domingos</v>
      </c>
      <c r="I598" s="440" t="str">
        <f t="shared" si="256"/>
        <v>Reading A.C.</v>
      </c>
      <c r="J598" s="440" t="str">
        <f t="shared" si="257"/>
        <v>RAC</v>
      </c>
      <c r="K598" s="437" t="str">
        <f t="shared" si="258"/>
        <v/>
      </c>
      <c r="L598" s="437" t="str">
        <f t="shared" si="259"/>
        <v xml:space="preserve"> </v>
      </c>
      <c r="M598" s="128"/>
      <c r="N598" s="40" t="str">
        <f t="shared" si="250"/>
        <v>G</v>
      </c>
      <c r="O598" s="40" t="str">
        <f t="shared" si="250"/>
        <v>GG</v>
      </c>
      <c r="P598" s="161">
        <f>IF(N598=F594,12)+IF(N598=F595,11)+IF(N598=F596,10)+IF(N598=F597,9)+IF(N598=F598,8)+IF(N598=F599,7)+IF(N598=F600,6)+IF(N598=F601,5)+IF(N598=F602,4)+IF(N598=F603,3)+IF(N598=F604,2)+IF(N598=F605,1)</f>
        <v>0</v>
      </c>
      <c r="Q598" s="161">
        <f>IF(O598=F594,12)+IF(O598=F595,11)+IF(O598=F596,10)+IF(O598=F597,9)+IF(O598=F598,8)+IF(O598=F599,7)+IF(O598=F600,6)+IF(O598=F601,5)+IF(O598=F602,4)+IF(O598=F603,3)+IF(O598=F604,2)+IF(O598=F605,1)</f>
        <v>5</v>
      </c>
      <c r="R598" s="2"/>
      <c r="S598" s="136"/>
      <c r="T598" s="136"/>
      <c r="U598" s="136"/>
      <c r="V598" s="136"/>
      <c r="W598" s="136">
        <f>P598+Q598</f>
        <v>5</v>
      </c>
      <c r="X598" s="136"/>
      <c r="Y598" s="136"/>
      <c r="Z598" s="136"/>
      <c r="AA598" s="136"/>
      <c r="AB598" s="136"/>
      <c r="AC598" s="136"/>
      <c r="AD598" s="136"/>
      <c r="AE598" s="2"/>
      <c r="AF598" s="7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</row>
    <row r="599" spans="1:59" ht="20.100000000000001" customHeight="1" x14ac:dyDescent="0.25">
      <c r="A599" s="117" t="s">
        <v>90</v>
      </c>
      <c r="B599" s="129" t="s">
        <v>142</v>
      </c>
      <c r="C599" s="129" t="s">
        <v>241</v>
      </c>
      <c r="D599" s="443" t="s">
        <v>0</v>
      </c>
      <c r="E599" s="437">
        <v>6</v>
      </c>
      <c r="F599" s="438" t="s">
        <v>142</v>
      </c>
      <c r="G599" s="441">
        <v>17.61</v>
      </c>
      <c r="H599" s="440" t="str">
        <f t="shared" si="255"/>
        <v>Annucha Hynes</v>
      </c>
      <c r="I599" s="440" t="str">
        <f t="shared" si="256"/>
        <v>Maidenhead A.C.</v>
      </c>
      <c r="J599" s="440" t="str">
        <f t="shared" si="257"/>
        <v>MAC</v>
      </c>
      <c r="K599" s="437" t="str">
        <f t="shared" si="258"/>
        <v/>
      </c>
      <c r="L599" s="437" t="str">
        <f t="shared" si="259"/>
        <v xml:space="preserve"> </v>
      </c>
      <c r="M599" s="128"/>
      <c r="N599" s="40" t="str">
        <f t="shared" ref="N599:O618" si="260">N585</f>
        <v>H</v>
      </c>
      <c r="O599" s="40" t="str">
        <f t="shared" si="260"/>
        <v>HH</v>
      </c>
      <c r="P599" s="161">
        <f>IF(N599=F594,12)+IF(N599=F595,11)+IF(N599=F596,10)+IF(N599=F597,9)+IF(N599=F598,8)+IF(N599=F599,7)+IF(N599=F600,6)+IF(N599=F601,5)+IF(N599=F602,4)+IF(N599=F603,3)+IF(N599=F604,2)+IF(N599=F605,1)</f>
        <v>11</v>
      </c>
      <c r="Q599" s="161">
        <f>IF(O599=F594,12)+IF(O599=F595,11)+IF(O599=F596,10)+IF(O599=F597,9)+IF(O599=F598,8)+IF(O599=F599,7)+IF(O599=F600,6)+IF(O599=F601,5)+IF(O599=F602,4)+IF(O599=F603,3)+IF(O599=F604,2)+IF(O599=F605,1)</f>
        <v>0</v>
      </c>
      <c r="R599" s="2"/>
      <c r="S599" s="136"/>
      <c r="T599" s="136"/>
      <c r="U599" s="136"/>
      <c r="V599" s="136"/>
      <c r="W599" s="136"/>
      <c r="X599" s="136">
        <f>P599+Q599</f>
        <v>11</v>
      </c>
      <c r="Y599" s="136"/>
      <c r="Z599" s="136"/>
      <c r="AA599" s="136"/>
      <c r="AB599" s="136"/>
      <c r="AC599" s="136"/>
      <c r="AD599" s="136"/>
      <c r="AE599" s="2"/>
      <c r="AF599" s="7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</row>
    <row r="600" spans="1:59" ht="20.100000000000001" customHeight="1" x14ac:dyDescent="0.25">
      <c r="A600" s="117" t="s">
        <v>90</v>
      </c>
      <c r="B600" s="129" t="s">
        <v>142</v>
      </c>
      <c r="C600" s="129" t="s">
        <v>241</v>
      </c>
      <c r="D600" s="443" t="s">
        <v>0</v>
      </c>
      <c r="E600" s="437">
        <v>7</v>
      </c>
      <c r="F600" s="438" t="s">
        <v>1</v>
      </c>
      <c r="G600" s="441">
        <v>17.18</v>
      </c>
      <c r="H600" s="440" t="str">
        <f t="shared" si="255"/>
        <v>Lehlohonolo Mokhothu</v>
      </c>
      <c r="I600" s="440" t="str">
        <f t="shared" si="256"/>
        <v>Bracknell A.C.</v>
      </c>
      <c r="J600" s="440" t="str">
        <f t="shared" si="257"/>
        <v>BAC</v>
      </c>
      <c r="K600" s="437" t="str">
        <f t="shared" si="258"/>
        <v/>
      </c>
      <c r="L600" s="437" t="str">
        <f t="shared" si="259"/>
        <v xml:space="preserve"> </v>
      </c>
      <c r="M600" s="128"/>
      <c r="N600" s="40" t="str">
        <f t="shared" si="260"/>
        <v>M</v>
      </c>
      <c r="O600" s="40" t="str">
        <f t="shared" si="260"/>
        <v>MM</v>
      </c>
      <c r="P600" s="161">
        <f>IF(N600=F594,12)+IF(N600=F595,11)+IF(N600=F596,10)+IF(N600=F597,9)+IF(N600=F598,8)+IF(N600=F599,7)+IF(N600=F600,6)+IF(N600=F601,5)+IF(N600=F602,4)+IF(N600=F603,3)+IF(N600=F604,2)+IF(N600=F605,1)</f>
        <v>7</v>
      </c>
      <c r="Q600" s="161">
        <f>IF(O600=F594,12)+IF(O600=F595,11)+IF(O600=F596,10)+IF(O600=F597,9)+IF(O600=F598,8)+IF(O600=F599,7)+IF(O600=F600,6)+IF(O600=F601,5)+IF(O600=F602,4)+IF(O600=F603,3)+IF(O600=F604,2)+IF(O600=F605,1)</f>
        <v>0</v>
      </c>
      <c r="R600" s="2"/>
      <c r="S600" s="136"/>
      <c r="T600" s="136"/>
      <c r="U600" s="136"/>
      <c r="V600" s="136"/>
      <c r="W600" s="136"/>
      <c r="X600" s="136"/>
      <c r="Y600" s="136">
        <f>P600+Q600</f>
        <v>7</v>
      </c>
      <c r="Z600" s="136"/>
      <c r="AA600" s="136"/>
      <c r="AB600" s="136"/>
      <c r="AC600" s="136"/>
      <c r="AD600" s="136"/>
      <c r="AE600" s="2"/>
      <c r="AF600" s="7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</row>
    <row r="601" spans="1:59" ht="20.100000000000001" customHeight="1" x14ac:dyDescent="0.25">
      <c r="A601" s="117" t="s">
        <v>90</v>
      </c>
      <c r="B601" s="129" t="s">
        <v>142</v>
      </c>
      <c r="C601" s="129" t="s">
        <v>241</v>
      </c>
      <c r="D601" s="443" t="s">
        <v>0</v>
      </c>
      <c r="E601" s="437">
        <v>8</v>
      </c>
      <c r="F601" s="438" t="s">
        <v>95</v>
      </c>
      <c r="G601" s="441">
        <v>13.55</v>
      </c>
      <c r="H601" s="440" t="str">
        <f t="shared" si="255"/>
        <v>Luke Dronfield</v>
      </c>
      <c r="I601" s="440" t="str">
        <f t="shared" si="256"/>
        <v>Guildford and Godalming A.C.</v>
      </c>
      <c r="J601" s="440" t="str">
        <f t="shared" si="257"/>
        <v>GGAC</v>
      </c>
      <c r="K601" s="437" t="str">
        <f t="shared" si="258"/>
        <v/>
      </c>
      <c r="L601" s="437" t="str">
        <f t="shared" si="259"/>
        <v xml:space="preserve"> </v>
      </c>
      <c r="M601" s="128"/>
      <c r="N601" s="40" t="str">
        <f t="shared" si="260"/>
        <v>R</v>
      </c>
      <c r="O601" s="40" t="str">
        <f t="shared" si="260"/>
        <v>RR</v>
      </c>
      <c r="P601" s="161">
        <f>IF(N601=F594,12)+IF(N601=F595,11)+IF(N601=F596,10)+IF(N601=F597,9)+IF(N601=F598,8)+IF(N601=F599,7)+IF(N601=F600,6)+IF(N601=F601,5)+IF(N601=F602,4)+IF(N601=F603,3)+IF(N601=F604,2)+IF(N601=F605,1)</f>
        <v>8</v>
      </c>
      <c r="Q601" s="161">
        <f>IF(O601=F594,12)+IF(O601=F595,11)+IF(O601=F596,10)+IF(O601=F597,9)+IF(O601=F598,8)+IF(O601=F599,7)+IF(O601=F600,6)+IF(O601=F601,5)+IF(O601=F602,4)+IF(O601=F603,3)+IF(O601=F604,2)+IF(O601=F605,1)</f>
        <v>0</v>
      </c>
      <c r="R601" s="2"/>
      <c r="S601" s="136"/>
      <c r="T601" s="136"/>
      <c r="U601" s="136"/>
      <c r="V601" s="136"/>
      <c r="W601" s="136"/>
      <c r="X601" s="136"/>
      <c r="Y601" s="136"/>
      <c r="Z601" s="136">
        <f>P601+Q601</f>
        <v>8</v>
      </c>
      <c r="AA601" s="136"/>
      <c r="AB601" s="136"/>
      <c r="AC601" s="136"/>
      <c r="AD601" s="136"/>
      <c r="AE601" s="2"/>
      <c r="AF601" s="7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</row>
    <row r="602" spans="1:59" ht="20.100000000000001" customHeight="1" x14ac:dyDescent="0.25">
      <c r="A602" s="117" t="s">
        <v>90</v>
      </c>
      <c r="B602" s="129" t="s">
        <v>142</v>
      </c>
      <c r="C602" s="129" t="s">
        <v>241</v>
      </c>
      <c r="D602" s="443" t="s">
        <v>0</v>
      </c>
      <c r="E602" s="437">
        <v>9</v>
      </c>
      <c r="F602" s="438" t="s">
        <v>112</v>
      </c>
      <c r="G602" s="441">
        <v>13.28</v>
      </c>
      <c r="H602" s="440" t="str">
        <f t="shared" si="255"/>
        <v>Joe Johnson</v>
      </c>
      <c r="I602" s="440" t="str">
        <f t="shared" si="256"/>
        <v>Camberley and District A.C.</v>
      </c>
      <c r="J602" s="440" t="str">
        <f t="shared" si="257"/>
        <v>CDAC</v>
      </c>
      <c r="K602" s="437" t="str">
        <f t="shared" si="258"/>
        <v/>
      </c>
      <c r="L602" s="437" t="str">
        <f>IF(G602&gt;=CD1173,"AW"," ")</f>
        <v xml:space="preserve"> </v>
      </c>
      <c r="M602" s="128"/>
      <c r="N602" s="161" t="str">
        <f t="shared" si="260"/>
        <v>W</v>
      </c>
      <c r="O602" s="161" t="str">
        <f t="shared" si="260"/>
        <v>WW</v>
      </c>
      <c r="P602" s="161">
        <f>IF(N602=F594,12)+IF(N602=F595,11)+IF(N602=F596,10)+IF(N602=F597,9)+IF(N602=F598,8)+IF(N602=F599,7)+IF(N602=F600,6)+IF(N602=F601,5)+IF(N602=F602,4)+IF(N602=F603,3)+IF(N602=F604,2)+IF(N602=F605,1)</f>
        <v>0</v>
      </c>
      <c r="Q602" s="161">
        <f>IF(O602=F594,12)+IF(O602=F595,11)+IF(O602=F596,10)+IF(O602=F597,9)+IF(O602=F598,8)+IF(O602=F599,7)+IF(O602=F600,6)+IF(O602=F601,5)+IF(O602=F602,4)+IF(O602=F603,3)+IF(O602=F604,2)+IF(O602=F605,1)</f>
        <v>9</v>
      </c>
      <c r="R602" s="2"/>
      <c r="S602" s="136"/>
      <c r="T602" s="136"/>
      <c r="U602" s="136"/>
      <c r="V602" s="136"/>
      <c r="W602" s="136"/>
      <c r="X602" s="136"/>
      <c r="Y602" s="136"/>
      <c r="Z602" s="136"/>
      <c r="AA602" s="136">
        <f>P602+Q602</f>
        <v>9</v>
      </c>
      <c r="AB602" s="136"/>
      <c r="AC602" s="136"/>
      <c r="AD602" s="136"/>
      <c r="AE602" s="2"/>
      <c r="AF602" s="163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</row>
    <row r="603" spans="1:59" ht="20.100000000000001" customHeight="1" x14ac:dyDescent="0.25">
      <c r="A603" s="117" t="s">
        <v>90</v>
      </c>
      <c r="B603" s="129" t="s">
        <v>142</v>
      </c>
      <c r="C603" s="129" t="s">
        <v>241</v>
      </c>
      <c r="D603" s="443" t="s">
        <v>0</v>
      </c>
      <c r="E603" s="437">
        <v>10</v>
      </c>
      <c r="F603" s="438"/>
      <c r="G603" s="441"/>
      <c r="H603" s="440" t="str">
        <f t="shared" si="255"/>
        <v xml:space="preserve"> </v>
      </c>
      <c r="I603" s="440" t="str">
        <f t="shared" si="256"/>
        <v/>
      </c>
      <c r="J603" s="440" t="str">
        <f t="shared" si="257"/>
        <v/>
      </c>
      <c r="K603" s="437" t="str">
        <f t="shared" si="258"/>
        <v/>
      </c>
      <c r="L603" s="437" t="str">
        <f>IF(G603&gt;=CD1174,"AW"," ")</f>
        <v xml:space="preserve"> </v>
      </c>
      <c r="M603" s="128"/>
      <c r="N603" s="366" t="str">
        <f t="shared" si="260"/>
        <v>j</v>
      </c>
      <c r="O603" s="366" t="str">
        <f t="shared" si="260"/>
        <v>jj</v>
      </c>
      <c r="P603" s="366">
        <f>IF(N603=F594,12)+IF(N603=F595,11)+IF(N603=F596,10)+IF(N603=F597,9)+IF(N603=F598,8)+IF(N603=F599,7)+IF(N603=F600,6)+IF(N603=F601,5)+IF(N603=F602,4)+IF(N603=F603,3)+IF(N603=F604,2)+IF(N603=F605,1)</f>
        <v>0</v>
      </c>
      <c r="Q603" s="366">
        <f>IF(O603=F594,12)+IF(O603=F595,11)+IF(O603=F596,10)+IF(O603=F597,9)+IF(O603=F598,8)+IF(O603=F599,7)+IF(O603=F600,6)+IF(O603=F601,5)+IF(O603=F602,4)+IF(O603=F603,3)+IF(O603=F604,2)+IF(O603=F605,1)</f>
        <v>0</v>
      </c>
      <c r="R603" s="2"/>
      <c r="S603" s="136"/>
      <c r="T603" s="136"/>
      <c r="U603" s="136"/>
      <c r="V603" s="136"/>
      <c r="W603" s="136"/>
      <c r="X603" s="136"/>
      <c r="Y603" s="136"/>
      <c r="Z603" s="136"/>
      <c r="AA603" s="136"/>
      <c r="AB603" s="136">
        <f>P603+Q603</f>
        <v>0</v>
      </c>
      <c r="AC603" s="136"/>
      <c r="AD603" s="136"/>
      <c r="AE603" s="2"/>
      <c r="AF603" s="163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</row>
    <row r="604" spans="1:59" ht="20.100000000000001" customHeight="1" x14ac:dyDescent="0.25">
      <c r="A604" s="117" t="s">
        <v>90</v>
      </c>
      <c r="B604" s="129" t="s">
        <v>142</v>
      </c>
      <c r="C604" s="129" t="s">
        <v>241</v>
      </c>
      <c r="D604" s="443" t="s">
        <v>0</v>
      </c>
      <c r="E604" s="437">
        <v>11</v>
      </c>
      <c r="F604" s="438"/>
      <c r="G604" s="441"/>
      <c r="H604" s="440" t="str">
        <f t="shared" si="255"/>
        <v xml:space="preserve"> </v>
      </c>
      <c r="I604" s="440" t="str">
        <f t="shared" si="256"/>
        <v/>
      </c>
      <c r="J604" s="440" t="str">
        <f t="shared" si="257"/>
        <v/>
      </c>
      <c r="K604" s="437" t="str">
        <f t="shared" si="258"/>
        <v/>
      </c>
      <c r="L604" s="437" t="str">
        <f>IF(G604&gt;=CD1175,"AW"," ")</f>
        <v xml:space="preserve"> </v>
      </c>
      <c r="M604" s="128"/>
      <c r="N604" s="366" t="str">
        <f t="shared" si="260"/>
        <v>p</v>
      </c>
      <c r="O604" s="366" t="str">
        <f t="shared" si="260"/>
        <v>pp</v>
      </c>
      <c r="P604" s="366">
        <f>IF(N604=F594,12)+IF(N604=F595,11)+IF(N604=F596,10)+IF(N604=F597,9)+IF(N604=F598,8)+IF(N604=F599,7)+IF(N604=F600,6)+IF(N604=F601,5)+IF(N604=F602,4)+IF(N604=F603,3)+IF(N604=F604,2)+IF(N604=F605,1)</f>
        <v>0</v>
      </c>
      <c r="Q604" s="366">
        <f>IF(O604=F594,12)+IF(O604=F595,11)+IF(O604=F596,10)+IF(O604=F597,9)+IF(O604=F598,8)+IF(O604=F599,7)+IF(O604=F600,6)+IF(O604=F601,5)+IF(O604=F602,4)+IF(O604=F603,3)+IF(O604=F604,2)+IF(O604=F605,1)</f>
        <v>0</v>
      </c>
      <c r="R604" s="2"/>
      <c r="S604" s="136"/>
      <c r="T604" s="136"/>
      <c r="U604" s="136"/>
      <c r="V604" s="136"/>
      <c r="W604" s="136"/>
      <c r="X604" s="136"/>
      <c r="Y604" s="136"/>
      <c r="Z604" s="136"/>
      <c r="AA604" s="136"/>
      <c r="AB604" s="136"/>
      <c r="AC604" s="136">
        <f>P604+Q604</f>
        <v>0</v>
      </c>
      <c r="AD604" s="136"/>
      <c r="AE604" s="2"/>
      <c r="AF604" s="7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</row>
    <row r="605" spans="1:59" ht="20.100000000000001" customHeight="1" x14ac:dyDescent="0.25">
      <c r="A605" s="117" t="s">
        <v>90</v>
      </c>
      <c r="B605" s="129" t="s">
        <v>142</v>
      </c>
      <c r="C605" s="129" t="s">
        <v>241</v>
      </c>
      <c r="D605" s="443" t="s">
        <v>0</v>
      </c>
      <c r="E605" s="437">
        <v>12</v>
      </c>
      <c r="F605" s="438"/>
      <c r="G605" s="441"/>
      <c r="H605" s="440" t="str">
        <f t="shared" si="255"/>
        <v xml:space="preserve"> </v>
      </c>
      <c r="I605" s="440" t="str">
        <f t="shared" si="256"/>
        <v/>
      </c>
      <c r="J605" s="440" t="str">
        <f t="shared" si="257"/>
        <v/>
      </c>
      <c r="K605" s="437" t="str">
        <f t="shared" si="258"/>
        <v/>
      </c>
      <c r="L605" s="437" t="str">
        <f>IF(G605&gt;=CD1176,"AW"," ")</f>
        <v xml:space="preserve"> </v>
      </c>
      <c r="M605" s="128"/>
      <c r="N605" s="366" t="str">
        <f t="shared" si="260"/>
        <v>z</v>
      </c>
      <c r="O605" s="366" t="str">
        <f t="shared" si="260"/>
        <v>zz</v>
      </c>
      <c r="P605" s="366">
        <f>IF(N605=F594,12)+IF(N605=F595,11)+IF(N605=F596,10)+IF(N605=F597,9)+IF(N605=F598,8)+IF(N605=F599,7)+IF(N605=F600,6)+IF(N605=F601,5)+IF(N605=F602,4)+IF(N605=F603,3)+IF(N605=F604,2)+IF(N605=F605,1)</f>
        <v>0</v>
      </c>
      <c r="Q605" s="366">
        <f>IF(O605=F594,12)+IF(O605=F595,11)+IF(O605=F596,10)+IF(O605=F597,9)+IF(O605=F598,8)+IF(O605=F599,7)+IF(O605=F600,6)+IF(O605=F601,5)+IF(O605=F602,4)+IF(O605=F603,3)+IF(O605=F604,2)+IF(O605=F605,1)</f>
        <v>0</v>
      </c>
      <c r="R605" s="2"/>
      <c r="S605" s="136"/>
      <c r="T605" s="136"/>
      <c r="U605" s="136"/>
      <c r="V605" s="136"/>
      <c r="W605" s="136"/>
      <c r="X605" s="136"/>
      <c r="Y605" s="136"/>
      <c r="Z605" s="136"/>
      <c r="AA605" s="136"/>
      <c r="AB605" s="136"/>
      <c r="AC605" s="136"/>
      <c r="AD605" s="136">
        <f>P605+Q605</f>
        <v>0</v>
      </c>
      <c r="AE605" s="2"/>
      <c r="AF605" s="7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</row>
    <row r="606" spans="1:59" ht="20.100000000000001" customHeight="1" x14ac:dyDescent="0.25">
      <c r="A606" s="117" t="s">
        <v>90</v>
      </c>
      <c r="B606" s="129" t="s">
        <v>142</v>
      </c>
      <c r="C606" s="40"/>
      <c r="D606" s="443"/>
      <c r="E606" s="476" t="s">
        <v>36</v>
      </c>
      <c r="F606" s="476"/>
      <c r="G606" s="476"/>
      <c r="H606" s="476"/>
      <c r="I606" s="476"/>
      <c r="J606" s="476"/>
      <c r="K606" s="476"/>
      <c r="L606" s="476"/>
      <c r="M606" s="85"/>
      <c r="N606" s="40" t="str">
        <f t="shared" si="260"/>
        <v>,</v>
      </c>
      <c r="O606" s="40" t="str">
        <f t="shared" si="260"/>
        <v>,</v>
      </c>
      <c r="P606" s="40"/>
      <c r="Q606" s="40"/>
      <c r="R606" s="2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1:59" ht="20.100000000000001" customHeight="1" x14ac:dyDescent="0.25">
      <c r="A607" s="117" t="s">
        <v>90</v>
      </c>
      <c r="B607" s="129" t="s">
        <v>142</v>
      </c>
      <c r="C607" s="129" t="s">
        <v>241</v>
      </c>
      <c r="D607" s="443" t="s">
        <v>1</v>
      </c>
      <c r="E607" s="474" t="s">
        <v>207</v>
      </c>
      <c r="F607" s="474"/>
      <c r="G607" s="474"/>
      <c r="H607" s="474"/>
      <c r="I607" s="442" t="s">
        <v>92</v>
      </c>
      <c r="J607" s="442"/>
      <c r="K607" s="475">
        <f>K593</f>
        <v>45.38</v>
      </c>
      <c r="L607" s="475"/>
      <c r="M607" s="85"/>
      <c r="N607" s="40" t="str">
        <f t="shared" si="260"/>
        <v>,</v>
      </c>
      <c r="O607" s="40" t="str">
        <f t="shared" si="260"/>
        <v>,</v>
      </c>
      <c r="P607" s="40"/>
      <c r="Q607" s="40"/>
      <c r="R607" s="2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1:59" ht="20.100000000000001" customHeight="1" x14ac:dyDescent="0.25">
      <c r="A608" s="117" t="s">
        <v>90</v>
      </c>
      <c r="B608" s="129" t="s">
        <v>142</v>
      </c>
      <c r="C608" s="129" t="s">
        <v>241</v>
      </c>
      <c r="D608" s="443" t="s">
        <v>1</v>
      </c>
      <c r="E608" s="437">
        <v>1</v>
      </c>
      <c r="F608" s="438" t="s">
        <v>0</v>
      </c>
      <c r="G608" s="441">
        <v>24.16</v>
      </c>
      <c r="H608" s="440" t="str">
        <f t="shared" ref="H608:H619" si="261">IF(F608=0," ",VLOOKUP(F608,$AS$1192:$AU$1215,3,FALSE))</f>
        <v>Reece Knight</v>
      </c>
      <c r="I608" s="440" t="str">
        <f t="shared" ref="I608:I619" si="262">IF(F608=0,"",VLOOKUP(F608,$BE$1166:$BG$1189,3,FALSE))</f>
        <v>Aldershot, Farnham and District A.C.</v>
      </c>
      <c r="J608" s="440" t="str">
        <f t="shared" ref="J608:J619" si="263">IF(F608=0,"",VLOOKUP(F608,$BB$1114:$BE$1137,4,FALSE))</f>
        <v>AFD</v>
      </c>
      <c r="K608" s="437" t="str">
        <f t="shared" ref="K608:K619" si="264">IF(G608="","",IF($DC$1178="T"," ",IF($DC$1178="F",IF(G608&gt;=$CS$1178,"G1",IF(G608&gt;=$CV$1178,"G2",IF(G608&gt;=$CY$1178,"G3",IF(G608&gt;=$DB$1178,"G4","")))))))</f>
        <v/>
      </c>
      <c r="L608" s="437" t="str">
        <f>IF(G608&gt;=CD1179,"AW"," ")</f>
        <v>AW</v>
      </c>
      <c r="M608" s="85"/>
      <c r="N608" s="40" t="str">
        <f t="shared" si="260"/>
        <v>A</v>
      </c>
      <c r="O608" s="40" t="str">
        <f t="shared" si="260"/>
        <v>AA</v>
      </c>
      <c r="P608" s="161">
        <f>IF(N608=F608,12)+IF(N608=F609,11)+IF(N608=F610,10)+IF(N608=F611,9)+IF(N608=F612,8)+IF(N608=F613,7)+IF(N608=F614,6)+IF(N608=F615,5)+IF(N608=F616,4)+IF(N608=F617,3)+IF(N608=F618,2)+IF(N608=F619,1)</f>
        <v>12</v>
      </c>
      <c r="Q608" s="161">
        <f>IF(O608=F608,12)+IF(O608=F609,11)+IF(O608=F610,10)+IF(O608=F611,9)+IF(O608=F612,8)+IF(O608=F613,7)+IF(O608=F614,6)+IF(O608=F615,5)+IF(O608=F616,4)+IF(O608=F617,3)+IF(O608=F618,2)+IF(O608=F619,1)</f>
        <v>0</v>
      </c>
      <c r="R608" s="2"/>
      <c r="S608" s="136">
        <f>P608+Q608</f>
        <v>12</v>
      </c>
      <c r="T608" s="136"/>
      <c r="U608" s="136"/>
      <c r="V608" s="136"/>
      <c r="W608" s="136"/>
      <c r="X608" s="136"/>
      <c r="Y608" s="136"/>
      <c r="Z608" s="136"/>
      <c r="AA608" s="136"/>
      <c r="AB608" s="136"/>
      <c r="AC608" s="136"/>
      <c r="AD608" s="136"/>
    </row>
    <row r="609" spans="1:30" ht="20.100000000000001" customHeight="1" x14ac:dyDescent="0.25">
      <c r="A609" s="117" t="s">
        <v>90</v>
      </c>
      <c r="B609" s="129" t="s">
        <v>142</v>
      </c>
      <c r="C609" s="129" t="s">
        <v>241</v>
      </c>
      <c r="D609" s="443" t="s">
        <v>1</v>
      </c>
      <c r="E609" s="437">
        <v>2</v>
      </c>
      <c r="F609" s="438" t="s">
        <v>113</v>
      </c>
      <c r="G609" s="441">
        <v>20.64</v>
      </c>
      <c r="H609" s="440" t="str">
        <f t="shared" si="261"/>
        <v>Josh Tindley</v>
      </c>
      <c r="I609" s="440" t="str">
        <f t="shared" si="262"/>
        <v>Hillingdon A.C.</v>
      </c>
      <c r="J609" s="440" t="str">
        <f t="shared" si="263"/>
        <v>HJAC</v>
      </c>
      <c r="K609" s="437" t="str">
        <f t="shared" si="264"/>
        <v/>
      </c>
      <c r="L609" s="437" t="str">
        <f>IF(G609&gt;=CD1180,"AW"," ")</f>
        <v xml:space="preserve"> </v>
      </c>
      <c r="M609" s="85"/>
      <c r="N609" s="40" t="str">
        <f t="shared" si="260"/>
        <v>S</v>
      </c>
      <c r="O609" s="40" t="str">
        <f t="shared" si="260"/>
        <v>SS</v>
      </c>
      <c r="P609" s="161">
        <f>IF(N609=F608,12)+IF(N609=F609,11)+IF(N609=F610,10)+IF(N609=F611,9)+IF(N609=F612,8)+IF(N609=F613,7)+IF(N609=F614,6)+IF(N609=F615,5)+IF(N609=F616,4)+IF(N609=F617,3)+IF(N609=F618,2)+IF(N609=F619,1)</f>
        <v>0</v>
      </c>
      <c r="Q609" s="161">
        <f>IF(O609=F608,12)+IF(O609=F609,11)+IF(O609=F610,10)+IF(O609=F611,9)+IF(O609=F612,8)+IF(O609=F613,7)+IF(O609=F614,6)+IF(O609=F615,5)+IF(O609=F616,4)+IF(O609=F617,3)+IF(O609=F618,2)+IF(O609=F619,1)</f>
        <v>9</v>
      </c>
      <c r="R609" s="2"/>
      <c r="S609" s="136"/>
      <c r="T609" s="136">
        <f>P609+Q609</f>
        <v>9</v>
      </c>
      <c r="U609" s="136"/>
      <c r="V609" s="136"/>
      <c r="W609" s="136"/>
      <c r="X609" s="136"/>
      <c r="Y609" s="136"/>
      <c r="Z609" s="136"/>
      <c r="AA609" s="136"/>
      <c r="AB609" s="136"/>
      <c r="AC609" s="136"/>
      <c r="AD609" s="136"/>
    </row>
    <row r="610" spans="1:30" ht="20.100000000000001" customHeight="1" x14ac:dyDescent="0.25">
      <c r="A610" s="117" t="s">
        <v>90</v>
      </c>
      <c r="B610" s="129" t="s">
        <v>142</v>
      </c>
      <c r="C610" s="129" t="s">
        <v>241</v>
      </c>
      <c r="D610" s="443" t="s">
        <v>1</v>
      </c>
      <c r="E610" s="437">
        <v>3</v>
      </c>
      <c r="F610" s="438" t="s">
        <v>84</v>
      </c>
      <c r="G610" s="441">
        <v>17.899999999999999</v>
      </c>
      <c r="H610" s="440" t="str">
        <f t="shared" si="261"/>
        <v>Jack Campbell</v>
      </c>
      <c r="I610" s="440" t="str">
        <f t="shared" si="262"/>
        <v>Windsor, Slough, Eton and Hounslow A.C.</v>
      </c>
      <c r="J610" s="440" t="str">
        <f t="shared" si="263"/>
        <v>WSEH</v>
      </c>
      <c r="K610" s="437" t="str">
        <f t="shared" si="264"/>
        <v/>
      </c>
      <c r="L610" s="437" t="str">
        <f>IF(G610&gt;=CD1181,"AW"," ")</f>
        <v xml:space="preserve"> </v>
      </c>
      <c r="M610" s="85"/>
      <c r="N610" s="40" t="str">
        <f t="shared" si="260"/>
        <v>B</v>
      </c>
      <c r="O610" s="40" t="str">
        <f t="shared" si="260"/>
        <v>BB</v>
      </c>
      <c r="P610" s="161">
        <f>IF(N610=F608,12)+IF(N610=F609,11)+IF(N610=F610,10)+IF(N610=F611,9)+IF(N610=F612,8)+IF(N610=F613,7)+IF(N610=F614,6)+IF(N610=F615,5)+IF(N610=F616,4)+IF(N610=F617,3)+IF(N610=F618,2)+IF(N610=F619,1)</f>
        <v>0</v>
      </c>
      <c r="Q610" s="161">
        <f>IF(O610=F608,12)+IF(O610=F609,11)+IF(O610=F610,10)+IF(O610=F611,9)+IF(O610=F612,8)+IF(O610=F613,7)+IF(O610=F614,6)+IF(O610=F615,5)+IF(O610=F616,4)+IF(O610=F617,3)+IF(O610=F618,2)+IF(O610=F619,1)</f>
        <v>8</v>
      </c>
      <c r="R610" s="2"/>
      <c r="S610" s="136"/>
      <c r="T610" s="136"/>
      <c r="U610" s="136">
        <f>P610+Q610</f>
        <v>8</v>
      </c>
      <c r="V610" s="136"/>
      <c r="W610" s="136"/>
      <c r="X610" s="136"/>
      <c r="Y610" s="136"/>
      <c r="Z610" s="136"/>
      <c r="AA610" s="136"/>
      <c r="AB610" s="136"/>
      <c r="AC610" s="136"/>
      <c r="AD610" s="136"/>
    </row>
    <row r="611" spans="1:30" ht="20.100000000000001" customHeight="1" x14ac:dyDescent="0.25">
      <c r="A611" s="117" t="s">
        <v>90</v>
      </c>
      <c r="B611" s="129" t="s">
        <v>142</v>
      </c>
      <c r="C611" s="129" t="s">
        <v>241</v>
      </c>
      <c r="D611" s="443" t="s">
        <v>1</v>
      </c>
      <c r="E611" s="437">
        <v>4</v>
      </c>
      <c r="F611" s="438" t="s">
        <v>141</v>
      </c>
      <c r="G611" s="441">
        <v>17.07</v>
      </c>
      <c r="H611" s="440" t="str">
        <f t="shared" si="261"/>
        <v>James Ruth</v>
      </c>
      <c r="I611" s="440" t="str">
        <f t="shared" si="262"/>
        <v>Basingstoke and Mid Hants A.C.</v>
      </c>
      <c r="J611" s="440" t="str">
        <f t="shared" si="263"/>
        <v>BMH</v>
      </c>
      <c r="K611" s="437" t="str">
        <f t="shared" si="264"/>
        <v/>
      </c>
      <c r="L611" s="437" t="str">
        <f>IF(G611&gt;=CD1186,"AW"," ")</f>
        <v xml:space="preserve"> </v>
      </c>
      <c r="M611" s="85"/>
      <c r="N611" s="40" t="str">
        <f t="shared" si="260"/>
        <v>C</v>
      </c>
      <c r="O611" s="40" t="str">
        <f t="shared" si="260"/>
        <v>CC</v>
      </c>
      <c r="P611" s="161">
        <f>IF(N611=F608,12)+IF(N611=F609,11)+IF(N611=F610,10)+IF(N611=F611,9)+IF(N611=F612,8)+IF(N611=F613,7)+IF(N611=F614,6)+IF(N611=F615,5)+IF(N611=F616,4)+IF(N611=F617,3)+IF(N611=F618,2)+IF(N611=F619,1)</f>
        <v>5</v>
      </c>
      <c r="Q611" s="161">
        <f>IF(O611=F608,12)+IF(O611=F609,11)+IF(O611=F610,10)+IF(O611=F611,9)+IF(O611=F612,8)+IF(O611=F613,7)+IF(O611=F614,6)+IF(O611=F615,5)+IF(O611=F616,4)+IF(O611=F617,3)+IF(O611=F618,2)+IF(O611=F619,1)</f>
        <v>0</v>
      </c>
      <c r="R611" s="2"/>
      <c r="S611" s="136"/>
      <c r="T611" s="136"/>
      <c r="U611" s="136"/>
      <c r="V611" s="136">
        <f>P611+Q611</f>
        <v>5</v>
      </c>
      <c r="W611" s="136"/>
      <c r="X611" s="136"/>
      <c r="Y611" s="136"/>
      <c r="Z611" s="136"/>
      <c r="AA611" s="136"/>
      <c r="AB611" s="136"/>
      <c r="AC611" s="136"/>
      <c r="AD611" s="136"/>
    </row>
    <row r="612" spans="1:30" ht="20.100000000000001" customHeight="1" x14ac:dyDescent="0.25">
      <c r="A612" s="117" t="s">
        <v>90</v>
      </c>
      <c r="B612" s="129" t="s">
        <v>142</v>
      </c>
      <c r="C612" s="129" t="s">
        <v>241</v>
      </c>
      <c r="D612" s="443" t="s">
        <v>1</v>
      </c>
      <c r="E612" s="437">
        <v>5</v>
      </c>
      <c r="F612" s="438" t="s">
        <v>85</v>
      </c>
      <c r="G612" s="441">
        <v>14.8</v>
      </c>
      <c r="H612" s="440" t="str">
        <f t="shared" si="261"/>
        <v>James Winship</v>
      </c>
      <c r="I612" s="440" t="str">
        <f t="shared" si="262"/>
        <v>Bracknell A.C.</v>
      </c>
      <c r="J612" s="440" t="str">
        <f t="shared" si="263"/>
        <v>BAC</v>
      </c>
      <c r="K612" s="437" t="str">
        <f t="shared" si="264"/>
        <v/>
      </c>
      <c r="L612" s="437" t="str">
        <f>IF(G612&gt;=CD1187,"AW"," ")</f>
        <v xml:space="preserve"> </v>
      </c>
      <c r="M612" s="85"/>
      <c r="N612" s="40" t="str">
        <f t="shared" si="260"/>
        <v>G</v>
      </c>
      <c r="O612" s="40" t="str">
        <f t="shared" si="260"/>
        <v>GG</v>
      </c>
      <c r="P612" s="161">
        <f>IF(N612=F608,12)+IF(N612=F609,11)+IF(N612=F610,10)+IF(N612=F611,9)+IF(N612=F612,8)+IF(N612=F613,7)+IF(N612=F614,6)+IF(N612=F615,5)+IF(N612=F616,4)+IF(N612=F617,3)+IF(N612=F618,2)+IF(N612=F619,1)</f>
        <v>6</v>
      </c>
      <c r="Q612" s="161">
        <f>IF(O612=F608,12)+IF(O612=F609,11)+IF(O612=F610,10)+IF(O612=F611,9)+IF(O612=F612,8)+IF(O612=F613,7)+IF(O612=F614,6)+IF(O612=F615,5)+IF(O612=F616,4)+IF(O612=F617,3)+IF(O612=F618,2)+IF(O612=F619,1)</f>
        <v>0</v>
      </c>
      <c r="R612" s="2"/>
      <c r="S612" s="136"/>
      <c r="T612" s="136"/>
      <c r="U612" s="136"/>
      <c r="V612" s="136"/>
      <c r="W612" s="136">
        <f>P612+Q612</f>
        <v>6</v>
      </c>
      <c r="X612" s="136"/>
      <c r="Y612" s="136"/>
      <c r="Z612" s="136"/>
      <c r="AA612" s="136"/>
      <c r="AB612" s="136"/>
      <c r="AC612" s="136"/>
      <c r="AD612" s="136"/>
    </row>
    <row r="613" spans="1:30" ht="20.100000000000001" customHeight="1" x14ac:dyDescent="0.25">
      <c r="A613" s="117" t="s">
        <v>90</v>
      </c>
      <c r="B613" s="129" t="s">
        <v>142</v>
      </c>
      <c r="C613" s="129" t="s">
        <v>241</v>
      </c>
      <c r="D613" s="443" t="s">
        <v>1</v>
      </c>
      <c r="E613" s="437">
        <v>6</v>
      </c>
      <c r="F613" s="438" t="s">
        <v>144</v>
      </c>
      <c r="G613" s="441">
        <v>11.3</v>
      </c>
      <c r="H613" s="440" t="str">
        <f t="shared" si="261"/>
        <v>Callum Jones</v>
      </c>
      <c r="I613" s="440" t="str">
        <f t="shared" si="262"/>
        <v>Maidenhead A.C.</v>
      </c>
      <c r="J613" s="440" t="str">
        <f t="shared" si="263"/>
        <v>MAC</v>
      </c>
      <c r="K613" s="437" t="str">
        <f t="shared" si="264"/>
        <v/>
      </c>
      <c r="L613" s="437" t="str">
        <f>IF(G613&gt;=CD1188,"AW"," ")</f>
        <v xml:space="preserve"> </v>
      </c>
      <c r="M613" s="85"/>
      <c r="N613" s="40" t="str">
        <f t="shared" si="260"/>
        <v>H</v>
      </c>
      <c r="O613" s="40" t="str">
        <f t="shared" si="260"/>
        <v>HH</v>
      </c>
      <c r="P613" s="161">
        <f>IF(N613=F608,12)+IF(N613=F609,11)+IF(N613=F610,10)+IF(N613=F611,9)+IF(N613=F612,8)+IF(N613=F613,7)+IF(N613=F614,6)+IF(N613=F615,5)+IF(N613=F616,4)+IF(N613=F617,3)+IF(N613=F618,2)+IF(N613=F619,1)</f>
        <v>0</v>
      </c>
      <c r="Q613" s="161">
        <f>IF(O613=F608,12)+IF(O613=F609,11)+IF(O613=F610,10)+IF(O613=F611,9)+IF(O613=F612,8)+IF(O613=F613,7)+IF(O613=F614,6)+IF(O613=F615,5)+IF(O613=F616,4)+IF(O613=F617,3)+IF(O613=F618,2)+IF(O613=F619,1)</f>
        <v>11</v>
      </c>
      <c r="R613" s="2"/>
      <c r="S613" s="136"/>
      <c r="T613" s="136"/>
      <c r="U613" s="136"/>
      <c r="V613" s="136"/>
      <c r="W613" s="136"/>
      <c r="X613" s="136">
        <f>P613+Q613</f>
        <v>11</v>
      </c>
      <c r="Y613" s="136"/>
      <c r="Z613" s="136"/>
      <c r="AA613" s="136"/>
      <c r="AB613" s="136"/>
      <c r="AC613" s="136"/>
      <c r="AD613" s="136"/>
    </row>
    <row r="614" spans="1:30" ht="20.100000000000001" customHeight="1" x14ac:dyDescent="0.25">
      <c r="A614" s="117" t="s">
        <v>90</v>
      </c>
      <c r="B614" s="129" t="s">
        <v>142</v>
      </c>
      <c r="C614" s="129" t="s">
        <v>241</v>
      </c>
      <c r="D614" s="443" t="s">
        <v>1</v>
      </c>
      <c r="E614" s="437">
        <v>7</v>
      </c>
      <c r="F614" s="438" t="s">
        <v>55</v>
      </c>
      <c r="G614" s="441">
        <v>11.08</v>
      </c>
      <c r="H614" s="440" t="str">
        <f t="shared" si="261"/>
        <v>Samuel Sherlock</v>
      </c>
      <c r="I614" s="440" t="str">
        <f t="shared" si="262"/>
        <v>Guildford and Godalming A.C.</v>
      </c>
      <c r="J614" s="440" t="str">
        <f t="shared" si="263"/>
        <v>GGAC</v>
      </c>
      <c r="K614" s="437" t="str">
        <f t="shared" si="264"/>
        <v/>
      </c>
      <c r="L614" s="437" t="str">
        <f>IF(G614&gt;=CD1189,"AW"," ")</f>
        <v xml:space="preserve"> </v>
      </c>
      <c r="M614" s="85"/>
      <c r="N614" s="40" t="str">
        <f t="shared" si="260"/>
        <v>M</v>
      </c>
      <c r="O614" s="40" t="str">
        <f t="shared" si="260"/>
        <v>MM</v>
      </c>
      <c r="P614" s="161">
        <f>IF(N614=F608,12)+IF(N614=F609,11)+IF(N614=F610,10)+IF(N614=F611,9)+IF(N614=F612,8)+IF(N614=F613,7)+IF(N614=F614,6)+IF(N614=F615,5)+IF(N614=F616,4)+IF(N614=F617,3)+IF(N614=F618,2)+IF(N614=F619,1)</f>
        <v>0</v>
      </c>
      <c r="Q614" s="161">
        <f>IF(O614=F608,12)+IF(O614=F609,11)+IF(O614=F610,10)+IF(O614=F611,9)+IF(O614=F612,8)+IF(O614=F613,7)+IF(O614=F614,6)+IF(O614=F615,5)+IF(O614=F616,4)+IF(O614=F617,3)+IF(O614=F618,2)+IF(O614=F619,1)</f>
        <v>7</v>
      </c>
      <c r="R614" s="2"/>
      <c r="S614" s="136"/>
      <c r="T614" s="136"/>
      <c r="U614" s="136"/>
      <c r="V614" s="136"/>
      <c r="W614" s="136"/>
      <c r="X614" s="136"/>
      <c r="Y614" s="136">
        <f>P614+Q614</f>
        <v>7</v>
      </c>
      <c r="Z614" s="136"/>
      <c r="AA614" s="136"/>
      <c r="AB614" s="136"/>
      <c r="AC614" s="136"/>
      <c r="AD614" s="136"/>
    </row>
    <row r="615" spans="1:30" ht="20.100000000000001" customHeight="1" x14ac:dyDescent="0.25">
      <c r="A615" s="117" t="s">
        <v>90</v>
      </c>
      <c r="B615" s="129" t="s">
        <v>142</v>
      </c>
      <c r="C615" s="129" t="s">
        <v>241</v>
      </c>
      <c r="D615" s="443" t="s">
        <v>1</v>
      </c>
      <c r="E615" s="437">
        <v>8</v>
      </c>
      <c r="F615" s="438" t="s">
        <v>110</v>
      </c>
      <c r="G615" s="441">
        <v>9.49</v>
      </c>
      <c r="H615" s="440" t="str">
        <f t="shared" si="261"/>
        <v>Jake Etherington</v>
      </c>
      <c r="I615" s="440" t="str">
        <f t="shared" si="262"/>
        <v>Camberley and District A.C.</v>
      </c>
      <c r="J615" s="440" t="str">
        <f t="shared" si="263"/>
        <v>CDAC</v>
      </c>
      <c r="K615" s="437" t="str">
        <f t="shared" si="264"/>
        <v/>
      </c>
      <c r="L615" s="437" t="str">
        <f>IF(G615&gt;=CD1190,"AW"," ")</f>
        <v xml:space="preserve"> </v>
      </c>
      <c r="M615" s="85"/>
      <c r="N615" s="40" t="str">
        <f t="shared" si="260"/>
        <v>R</v>
      </c>
      <c r="O615" s="40" t="str">
        <f t="shared" si="260"/>
        <v>RR</v>
      </c>
      <c r="P615" s="161">
        <f>IF(N615=F608,12)+IF(N615=F609,11)+IF(N615=F610,10)+IF(N615=F611,9)+IF(N615=F612,8)+IF(N615=F613,7)+IF(N615=F614,6)+IF(N615=F615,5)+IF(N615=F616,4)+IF(N615=F617,3)+IF(N615=F618,2)+IF(N615=F619,1)</f>
        <v>0</v>
      </c>
      <c r="Q615" s="161">
        <f>IF(O615=F608,12)+IF(O615=F609,11)+IF(O615=F610,10)+IF(O615=F611,9)+IF(O615=F612,8)+IF(O615=F613,7)+IF(O615=F614,6)+IF(O615=F615,5)+IF(O615=F616,4)+IF(O615=F617,3)+IF(O615=F618,2)+IF(O615=F619,1)</f>
        <v>0</v>
      </c>
      <c r="R615" s="2"/>
      <c r="S615" s="136"/>
      <c r="T615" s="136"/>
      <c r="U615" s="136"/>
      <c r="V615" s="136"/>
      <c r="W615" s="136"/>
      <c r="X615" s="136"/>
      <c r="Y615" s="136"/>
      <c r="Z615" s="136">
        <f>P615+Q615</f>
        <v>0</v>
      </c>
      <c r="AA615" s="136"/>
      <c r="AB615" s="136"/>
      <c r="AC615" s="136"/>
      <c r="AD615" s="136"/>
    </row>
    <row r="616" spans="1:30" ht="20.100000000000001" customHeight="1" x14ac:dyDescent="0.25">
      <c r="A616" s="117" t="s">
        <v>90</v>
      </c>
      <c r="B616" s="129" t="s">
        <v>142</v>
      </c>
      <c r="C616" s="129" t="s">
        <v>241</v>
      </c>
      <c r="D616" s="443" t="s">
        <v>1</v>
      </c>
      <c r="E616" s="437">
        <v>9</v>
      </c>
      <c r="F616" s="438"/>
      <c r="G616" s="441"/>
      <c r="H616" s="440" t="str">
        <f t="shared" si="261"/>
        <v xml:space="preserve"> </v>
      </c>
      <c r="I616" s="440" t="str">
        <f t="shared" si="262"/>
        <v/>
      </c>
      <c r="J616" s="440" t="str">
        <f t="shared" si="263"/>
        <v/>
      </c>
      <c r="K616" s="437" t="str">
        <f t="shared" si="264"/>
        <v/>
      </c>
      <c r="L616" s="437" t="str">
        <f>IF(G616&gt;=CD1189,"AW"," ")</f>
        <v xml:space="preserve"> </v>
      </c>
      <c r="M616" s="85"/>
      <c r="N616" s="161" t="str">
        <f t="shared" si="260"/>
        <v>W</v>
      </c>
      <c r="O616" s="161" t="str">
        <f t="shared" si="260"/>
        <v>WW</v>
      </c>
      <c r="P616" s="161">
        <f>IF(N616=F608,12)+IF(N616=F609,11)+IF(N616=F610,10)+IF(N616=F611,9)+IF(N616=F612,8)+IF(N616=F613,7)+IF(N616=F614,6)+IF(N616=F615,5)+IF(N616=F616,4)+IF(N616=F617,3)+IF(N616=F618,2)+IF(N616=F619,1)</f>
        <v>10</v>
      </c>
      <c r="Q616" s="161">
        <f>IF(O616=F608,12)+IF(O616=F609,11)+IF(O616=F610,10)+IF(O616=F611,9)+IF(O616=F612,8)+IF(O616=F613,7)+IF(O616=F614,6)+IF(O616=F615,5)+IF(O616=F616,4)+IF(O616=F617,3)+IF(O616=F618,2)+IF(O616=F619,1)</f>
        <v>0</v>
      </c>
      <c r="R616" s="2"/>
      <c r="S616" s="136"/>
      <c r="T616" s="136"/>
      <c r="U616" s="136"/>
      <c r="V616" s="136"/>
      <c r="W616" s="136"/>
      <c r="X616" s="136"/>
      <c r="Y616" s="136"/>
      <c r="Z616" s="136"/>
      <c r="AA616" s="136">
        <f>P616+Q616</f>
        <v>10</v>
      </c>
      <c r="AB616" s="136"/>
      <c r="AC616" s="136"/>
      <c r="AD616" s="136"/>
    </row>
    <row r="617" spans="1:30" ht="20.100000000000001" customHeight="1" x14ac:dyDescent="0.25">
      <c r="A617" s="117" t="s">
        <v>90</v>
      </c>
      <c r="B617" s="129" t="s">
        <v>142</v>
      </c>
      <c r="C617" s="129" t="s">
        <v>241</v>
      </c>
      <c r="D617" s="129" t="s">
        <v>1</v>
      </c>
      <c r="E617" s="8">
        <v>10</v>
      </c>
      <c r="F617" s="144"/>
      <c r="G617" s="145"/>
      <c r="H617" s="122" t="str">
        <f t="shared" si="261"/>
        <v xml:space="preserve"> </v>
      </c>
      <c r="I617" s="122" t="str">
        <f t="shared" si="262"/>
        <v/>
      </c>
      <c r="J617" s="122" t="str">
        <f t="shared" si="263"/>
        <v/>
      </c>
      <c r="K617" s="8" t="str">
        <f t="shared" si="264"/>
        <v/>
      </c>
      <c r="L617" s="8" t="str">
        <f>IF(G617&gt;=CD1190,"AW"," ")</f>
        <v xml:space="preserve"> </v>
      </c>
      <c r="M617" s="85"/>
      <c r="N617" s="366" t="str">
        <f t="shared" si="260"/>
        <v>j</v>
      </c>
      <c r="O617" s="366" t="str">
        <f t="shared" si="260"/>
        <v>jj</v>
      </c>
      <c r="P617" s="366">
        <f>IF(N617=F608,12)+IF(N617=F609,11)+IF(N617=F610,10)+IF(N617=F611,9)+IF(N617=F612,8)+IF(N617=F613,7)+IF(N617=F614,6)+IF(N617=F615,5)+IF(N617=F616,4)+IF(N617=F617,3)+IF(N617=F618,2)+IF(N617=F619,1)</f>
        <v>0</v>
      </c>
      <c r="Q617" s="366">
        <f>IF(O617=F608,12)+IF(O617=F609,11)+IF(O617=F610,10)+IF(O617=F611,9)+IF(O617=F612,8)+IF(O617=F613,7)+IF(O617=F614,6)+IF(O617=F615,5)+IF(O617=F616,4)+IF(O617=F617,3)+IF(O617=F618,2)+IF(O617=F619,1)</f>
        <v>0</v>
      </c>
      <c r="R617" s="2"/>
      <c r="S617" s="136"/>
      <c r="T617" s="136"/>
      <c r="U617" s="136"/>
      <c r="V617" s="136"/>
      <c r="W617" s="136"/>
      <c r="X617" s="136"/>
      <c r="Y617" s="136"/>
      <c r="Z617" s="136"/>
      <c r="AA617" s="136"/>
      <c r="AB617" s="136">
        <f>P617+Q617</f>
        <v>0</v>
      </c>
      <c r="AC617" s="136"/>
      <c r="AD617" s="136"/>
    </row>
    <row r="618" spans="1:30" ht="20.100000000000001" customHeight="1" x14ac:dyDescent="0.25">
      <c r="A618" s="117" t="s">
        <v>90</v>
      </c>
      <c r="B618" s="129" t="s">
        <v>142</v>
      </c>
      <c r="C618" s="129" t="s">
        <v>241</v>
      </c>
      <c r="D618" s="129" t="s">
        <v>1</v>
      </c>
      <c r="E618" s="8">
        <v>11</v>
      </c>
      <c r="F618" s="144"/>
      <c r="G618" s="145"/>
      <c r="H618" s="122" t="str">
        <f t="shared" si="261"/>
        <v xml:space="preserve"> </v>
      </c>
      <c r="I618" s="122" t="str">
        <f t="shared" si="262"/>
        <v/>
      </c>
      <c r="J618" s="122" t="str">
        <f t="shared" si="263"/>
        <v/>
      </c>
      <c r="K618" s="8" t="str">
        <f t="shared" si="264"/>
        <v/>
      </c>
      <c r="L618" s="8" t="str">
        <f>IF(G618&gt;=CD1191,"AW"," ")</f>
        <v xml:space="preserve"> </v>
      </c>
      <c r="M618" s="85"/>
      <c r="N618" s="366" t="str">
        <f t="shared" si="260"/>
        <v>p</v>
      </c>
      <c r="O618" s="366" t="str">
        <f t="shared" si="260"/>
        <v>pp</v>
      </c>
      <c r="P618" s="366">
        <f>IF(N618=F608,12)+IF(N618=F609,11)+IF(N618=F610,10)+IF(N618=F611,9)+IF(N618=F612,8)+IF(N618=F613,7)+IF(N618=F614,6)+IF(N618=F615,5)+IF(N618=F616,4)+IF(N618=F617,3)+IF(N618=F618,2)+IF(N618=F619,1)</f>
        <v>0</v>
      </c>
      <c r="Q618" s="366">
        <f>IF(O618=F608,12)+IF(O618=F609,11)+IF(O618=F610,10)+IF(O618=F611,9)+IF(O618=F612,8)+IF(O618=F613,7)+IF(O618=F614,6)+IF(O618=F615,5)+IF(O618=F616,4)+IF(O618=F617,3)+IF(O618=F618,2)+IF(O618=F619,1)</f>
        <v>0</v>
      </c>
      <c r="R618" s="2"/>
      <c r="S618" s="136"/>
      <c r="T618" s="136"/>
      <c r="U618" s="136"/>
      <c r="V618" s="136"/>
      <c r="W618" s="136"/>
      <c r="X618" s="136"/>
      <c r="Y618" s="136"/>
      <c r="Z618" s="136"/>
      <c r="AA618" s="136"/>
      <c r="AB618" s="136"/>
      <c r="AC618" s="136">
        <f>P618+Q618</f>
        <v>0</v>
      </c>
      <c r="AD618" s="136"/>
    </row>
    <row r="619" spans="1:30" ht="20.100000000000001" customHeight="1" x14ac:dyDescent="0.25">
      <c r="A619" s="117" t="s">
        <v>90</v>
      </c>
      <c r="B619" s="129" t="s">
        <v>142</v>
      </c>
      <c r="C619" s="129" t="s">
        <v>241</v>
      </c>
      <c r="D619" s="129" t="s">
        <v>1</v>
      </c>
      <c r="E619" s="8">
        <v>12</v>
      </c>
      <c r="F619" s="144"/>
      <c r="G619" s="145"/>
      <c r="H619" s="122" t="str">
        <f t="shared" si="261"/>
        <v xml:space="preserve"> </v>
      </c>
      <c r="I619" s="122" t="str">
        <f t="shared" si="262"/>
        <v/>
      </c>
      <c r="J619" s="122" t="str">
        <f t="shared" si="263"/>
        <v/>
      </c>
      <c r="K619" s="8" t="str">
        <f t="shared" si="264"/>
        <v/>
      </c>
      <c r="L619" s="8" t="str">
        <f>IF(G619&gt;=CD1192,"AW"," ")</f>
        <v xml:space="preserve"> </v>
      </c>
      <c r="M619" s="85"/>
      <c r="N619" s="366" t="str">
        <f t="shared" ref="N619:O638" si="265">N605</f>
        <v>z</v>
      </c>
      <c r="O619" s="366" t="str">
        <f t="shared" si="265"/>
        <v>zz</v>
      </c>
      <c r="P619" s="366">
        <f>IF(N619=F608,12)+IF(N619=F609,11)+IF(N619=F610,10)+IF(N619=F611,9)+IF(N619=F612,8)+IF(N619=F613,7)+IF(N619=F614,6)+IF(N619=F615,5)+IF(N619=F616,4)+IF(N619=F617,3)+IF(N619=F618,2)+IF(N619=F619,1)</f>
        <v>0</v>
      </c>
      <c r="Q619" s="366">
        <f>IF(O619=F608,12)+IF(O619=F609,11)+IF(O619=F610,10)+IF(O619=F611,9)+IF(O619=F612,8)+IF(O619=F613,7)+IF(O619=F614,6)+IF(O619=F615,5)+IF(O619=F616,4)+IF(O619=F617,3)+IF(O619=F618,2)+IF(O619=F619,1)</f>
        <v>0</v>
      </c>
      <c r="R619" s="2"/>
      <c r="S619" s="136"/>
      <c r="T619" s="136"/>
      <c r="U619" s="136"/>
      <c r="V619" s="136"/>
      <c r="W619" s="136"/>
      <c r="X619" s="136"/>
      <c r="Y619" s="136"/>
      <c r="Z619" s="136"/>
      <c r="AA619" s="136"/>
      <c r="AB619" s="136"/>
      <c r="AC619" s="136"/>
      <c r="AD619" s="136">
        <f>P619+Q619</f>
        <v>0</v>
      </c>
    </row>
    <row r="620" spans="1:30" ht="20.100000000000001" customHeight="1" x14ac:dyDescent="0.25">
      <c r="A620" s="117" t="s">
        <v>90</v>
      </c>
      <c r="B620" s="129" t="s">
        <v>142</v>
      </c>
      <c r="C620" s="129"/>
      <c r="D620" s="129"/>
      <c r="E620" s="473" t="s">
        <v>36</v>
      </c>
      <c r="F620" s="473"/>
      <c r="G620" s="473"/>
      <c r="H620" s="473"/>
      <c r="I620" s="473"/>
      <c r="J620" s="473"/>
      <c r="K620" s="473"/>
      <c r="L620" s="473"/>
      <c r="M620" s="85"/>
      <c r="N620" s="40" t="str">
        <f t="shared" si="265"/>
        <v>,</v>
      </c>
      <c r="O620" s="40" t="str">
        <f t="shared" si="265"/>
        <v>,</v>
      </c>
      <c r="P620" s="40"/>
      <c r="Q620" s="40"/>
      <c r="R620" s="2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1:30" ht="20.100000000000001" customHeight="1" x14ac:dyDescent="0.25">
      <c r="A621" s="117" t="s">
        <v>90</v>
      </c>
      <c r="B621" s="129" t="s">
        <v>142</v>
      </c>
      <c r="C621" s="129" t="s">
        <v>242</v>
      </c>
      <c r="D621" s="443" t="s">
        <v>0</v>
      </c>
      <c r="E621" s="474" t="s">
        <v>208</v>
      </c>
      <c r="F621" s="474"/>
      <c r="G621" s="474"/>
      <c r="H621" s="474"/>
      <c r="I621" s="442" t="s">
        <v>92</v>
      </c>
      <c r="J621" s="442"/>
      <c r="K621" s="475">
        <f>'MATCH DETAILS'!K26</f>
        <v>50.81</v>
      </c>
      <c r="L621" s="475"/>
      <c r="M621" s="127"/>
      <c r="N621" s="40" t="str">
        <f t="shared" si="265"/>
        <v>,</v>
      </c>
      <c r="O621" s="40" t="str">
        <f t="shared" si="265"/>
        <v>,</v>
      </c>
      <c r="P621" s="40"/>
      <c r="Q621" s="40"/>
      <c r="R621" s="2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1:30" ht="20.100000000000001" customHeight="1" x14ac:dyDescent="0.25">
      <c r="A622" s="117" t="s">
        <v>90</v>
      </c>
      <c r="B622" s="129" t="s">
        <v>142</v>
      </c>
      <c r="C622" s="129" t="s">
        <v>242</v>
      </c>
      <c r="D622" s="443" t="s">
        <v>0</v>
      </c>
      <c r="E622" s="437">
        <v>1</v>
      </c>
      <c r="F622" s="438" t="s">
        <v>86</v>
      </c>
      <c r="G622" s="441">
        <v>38.24</v>
      </c>
      <c r="H622" s="440" t="str">
        <f t="shared" ref="H622:H633" si="266">IF(F622=0," ",VLOOKUP(F622,$AV$1192:$AX$1215,3,FALSE))</f>
        <v>Ben James</v>
      </c>
      <c r="I622" s="440" t="str">
        <f t="shared" ref="I622:I633" si="267">IF(F622=0,"",VLOOKUP(F622,$BE$1166:$BG$1189,3,FALSE))</f>
        <v>Aldershot, Farnham and District A.C.</v>
      </c>
      <c r="J622" s="440" t="str">
        <f t="shared" ref="J622:J633" si="268">IF(F622=0,"",VLOOKUP(F622,$BB$1114:$BE$1137,4,FALSE))</f>
        <v>AFD</v>
      </c>
      <c r="K622" s="437" t="str">
        <f t="shared" ref="K622:K633" si="269">IF(G622="","",IF($DC$1177="T"," ",IF($DC$1177="F",IF(G622&gt;=$CS$1177,"G1",IF(G622&gt;=$CV$1177,"G2",IF(G622&gt;=$CY$1177,"G3",IF(G622&gt;=$DB$1177,"G4","")))))))</f>
        <v>G3</v>
      </c>
      <c r="L622" s="437" t="str">
        <f t="shared" ref="L622:L629" si="270">IF(G622&gt;=CE1167,"AW"," ")</f>
        <v>AW</v>
      </c>
      <c r="M622" s="128"/>
      <c r="N622" s="40" t="str">
        <f t="shared" si="265"/>
        <v>A</v>
      </c>
      <c r="O622" s="40" t="str">
        <f t="shared" si="265"/>
        <v>AA</v>
      </c>
      <c r="P622" s="161">
        <f>IF(N622=F622,12)+IF(N622=F623,11)+IF(N622=F624,10)+IF(N622=F625,9)+IF(N622=F626,8)+IF(N622=F627,7)+IF(N622=F628,6)+IF(N622=F629,5)+IF(N622=F630,4)+IF(N622=F631,3)+IF(N622=F632,2)+IF(N622=F633,1)</f>
        <v>0</v>
      </c>
      <c r="Q622" s="161">
        <f>IF(O622=F622,12)+IF(O622=F623,11)+IF(O622=F624,10)+IF(O622=F625,9)+IF(O622=F626,8)+IF(O622=F627,7)+IF(O622=F628,6)+IF(O622=F629,5)+IF(O622=F630,4)+IF(O622=F631,3)+IF(O622=F632,2)+IF(O622=F633,1)</f>
        <v>12</v>
      </c>
      <c r="R622" s="2"/>
      <c r="S622" s="136">
        <f>P622+Q622</f>
        <v>12</v>
      </c>
      <c r="T622" s="136"/>
      <c r="U622" s="136"/>
      <c r="V622" s="136"/>
      <c r="W622" s="136"/>
      <c r="X622" s="136"/>
      <c r="Y622" s="136"/>
      <c r="Z622" s="136"/>
      <c r="AA622" s="136"/>
      <c r="AB622" s="136"/>
      <c r="AC622" s="136"/>
      <c r="AD622" s="136"/>
    </row>
    <row r="623" spans="1:30" ht="20.100000000000001" customHeight="1" x14ac:dyDescent="0.25">
      <c r="A623" s="117" t="s">
        <v>90</v>
      </c>
      <c r="B623" s="129" t="s">
        <v>142</v>
      </c>
      <c r="C623" s="129" t="s">
        <v>242</v>
      </c>
      <c r="D623" s="443" t="s">
        <v>0</v>
      </c>
      <c r="E623" s="437">
        <v>2</v>
      </c>
      <c r="F623" s="438" t="s">
        <v>1</v>
      </c>
      <c r="G623" s="441">
        <v>34.36</v>
      </c>
      <c r="H623" s="440" t="str">
        <f t="shared" si="266"/>
        <v>Edward Enser</v>
      </c>
      <c r="I623" s="440" t="str">
        <f t="shared" si="267"/>
        <v>Bracknell A.C.</v>
      </c>
      <c r="J623" s="440" t="str">
        <f t="shared" si="268"/>
        <v>BAC</v>
      </c>
      <c r="K623" s="437" t="str">
        <f t="shared" si="269"/>
        <v>G4</v>
      </c>
      <c r="L623" s="437" t="str">
        <f t="shared" si="270"/>
        <v>AW</v>
      </c>
      <c r="M623" s="128"/>
      <c r="N623" s="40" t="str">
        <f t="shared" si="265"/>
        <v>S</v>
      </c>
      <c r="O623" s="40" t="str">
        <f t="shared" si="265"/>
        <v>SS</v>
      </c>
      <c r="P623" s="161">
        <f>IF(N623=F622,12)+IF(N623=F623,11)+IF(N623=F624,10)+IF(N623=F625,9)+IF(N623=F626,8)+IF(N623=F627,7)+IF(N623=F628,6)+IF(N623=F629,5)+IF(N623=F630,4)+IF(N623=F631,3)+IF(N623=F632,2)+IF(N623=F633,1)</f>
        <v>4</v>
      </c>
      <c r="Q623" s="161">
        <f>IF(O623=F622,12)+IF(O623=F623,11)+IF(O623=F624,10)+IF(O623=F625,9)+IF(O623=F626,8)+IF(O623=F627,7)+IF(O623=F628,6)+IF(O623=F629,5)+IF(O623=F630,4)+IF(O623=F631,3)+IF(O623=F632,2)+IF(O623=F633,1)</f>
        <v>0</v>
      </c>
      <c r="R623" s="2"/>
      <c r="S623" s="136"/>
      <c r="T623" s="136">
        <f>P623+Q623</f>
        <v>4</v>
      </c>
      <c r="U623" s="136"/>
      <c r="V623" s="136"/>
      <c r="W623" s="136"/>
      <c r="X623" s="136"/>
      <c r="Y623" s="136"/>
      <c r="Z623" s="136"/>
      <c r="AA623" s="136"/>
      <c r="AB623" s="136"/>
      <c r="AC623" s="136"/>
      <c r="AD623" s="136"/>
    </row>
    <row r="624" spans="1:30" ht="20.100000000000001" customHeight="1" x14ac:dyDescent="0.25">
      <c r="A624" s="117" t="s">
        <v>90</v>
      </c>
      <c r="B624" s="129" t="s">
        <v>142</v>
      </c>
      <c r="C624" s="129" t="s">
        <v>242</v>
      </c>
      <c r="D624" s="443" t="s">
        <v>0</v>
      </c>
      <c r="E624" s="437">
        <v>3</v>
      </c>
      <c r="F624" s="438" t="s">
        <v>143</v>
      </c>
      <c r="G624" s="441">
        <v>33.369999999999997</v>
      </c>
      <c r="H624" s="440" t="str">
        <f t="shared" si="266"/>
        <v>Hugo Domingos</v>
      </c>
      <c r="I624" s="440" t="str">
        <f t="shared" si="267"/>
        <v>Reading A.C.</v>
      </c>
      <c r="J624" s="440" t="str">
        <f t="shared" si="268"/>
        <v>RAC</v>
      </c>
      <c r="K624" s="437" t="str">
        <f t="shared" si="269"/>
        <v>G4</v>
      </c>
      <c r="L624" s="437" t="str">
        <f t="shared" si="270"/>
        <v>AW</v>
      </c>
      <c r="M624" s="128"/>
      <c r="N624" s="40" t="str">
        <f t="shared" si="265"/>
        <v>B</v>
      </c>
      <c r="O624" s="40" t="str">
        <f t="shared" si="265"/>
        <v>BB</v>
      </c>
      <c r="P624" s="161">
        <f>IF(N624=F622,12)+IF(N624=F623,11)+IF(N624=F624,10)+IF(N624=F625,9)+IF(N624=F626,8)+IF(N624=F627,7)+IF(N624=F628,6)+IF(N624=F629,5)+IF(N624=F630,4)+IF(N624=F631,3)+IF(N624=F632,2)+IF(N624=F633,1)</f>
        <v>11</v>
      </c>
      <c r="Q624" s="161">
        <f>IF(O624=F622,12)+IF(O624=F623,11)+IF(O624=F624,10)+IF(O624=F625,9)+IF(O624=F626,8)+IF(O624=F627,7)+IF(O624=F628,6)+IF(O624=F629,5)+IF(O624=F630,4)+IF(O624=F631,3)+IF(O624=F632,2)+IF(O624=F633,1)</f>
        <v>0</v>
      </c>
      <c r="R624" s="2"/>
      <c r="S624" s="136"/>
      <c r="T624" s="136"/>
      <c r="U624" s="136">
        <f>P624+Q624</f>
        <v>11</v>
      </c>
      <c r="V624" s="136"/>
      <c r="W624" s="136"/>
      <c r="X624" s="136"/>
      <c r="Y624" s="136"/>
      <c r="Z624" s="136"/>
      <c r="AA624" s="136"/>
      <c r="AB624" s="136"/>
      <c r="AC624" s="136"/>
      <c r="AD624" s="136"/>
    </row>
    <row r="625" spans="1:30" ht="20.100000000000001" customHeight="1" x14ac:dyDescent="0.25">
      <c r="A625" s="117" t="s">
        <v>90</v>
      </c>
      <c r="B625" s="129" t="s">
        <v>142</v>
      </c>
      <c r="C625" s="129" t="s">
        <v>242</v>
      </c>
      <c r="D625" s="443" t="s">
        <v>0</v>
      </c>
      <c r="E625" s="437">
        <v>4</v>
      </c>
      <c r="F625" s="438" t="s">
        <v>111</v>
      </c>
      <c r="G625" s="441">
        <v>24.98</v>
      </c>
      <c r="H625" s="440" t="str">
        <f t="shared" si="266"/>
        <v>Rohan Patel</v>
      </c>
      <c r="I625" s="440" t="str">
        <f t="shared" si="267"/>
        <v>Hillingdon A.C.</v>
      </c>
      <c r="J625" s="440" t="str">
        <f t="shared" si="268"/>
        <v>HJAC</v>
      </c>
      <c r="K625" s="437" t="str">
        <f t="shared" si="269"/>
        <v/>
      </c>
      <c r="L625" s="437" t="str">
        <f t="shared" si="270"/>
        <v xml:space="preserve"> </v>
      </c>
      <c r="M625" s="128"/>
      <c r="N625" s="40" t="str">
        <f t="shared" si="265"/>
        <v>C</v>
      </c>
      <c r="O625" s="40" t="str">
        <f t="shared" si="265"/>
        <v>CC</v>
      </c>
      <c r="P625" s="161">
        <f>IF(N625=F622,12)+IF(N625=F623,11)+IF(N625=F624,10)+IF(N625=F625,9)+IF(N625=F626,8)+IF(N625=F627,7)+IF(N625=F628,6)+IF(N625=F629,5)+IF(N625=F630,4)+IF(N625=F631,3)+IF(N625=F632,2)+IF(N625=F633,1)</f>
        <v>6</v>
      </c>
      <c r="Q625" s="161">
        <f>IF(O625=F622,12)+IF(O625=F623,11)+IF(O625=F624,10)+IF(O625=F625,9)+IF(O625=F626,8)+IF(O625=F627,7)+IF(O625=F628,6)+IF(O625=F629,5)+IF(O625=F630,4)+IF(O625=F631,3)+IF(O625=F632,2)+IF(O625=F633,1)</f>
        <v>0</v>
      </c>
      <c r="R625" s="2"/>
      <c r="S625" s="136"/>
      <c r="T625" s="136"/>
      <c r="U625" s="136"/>
      <c r="V625" s="136">
        <f>P625+Q625</f>
        <v>6</v>
      </c>
      <c r="W625" s="136"/>
      <c r="X625" s="136"/>
      <c r="Y625" s="136"/>
      <c r="Z625" s="136"/>
      <c r="AA625" s="136"/>
      <c r="AB625" s="136"/>
      <c r="AC625" s="136"/>
      <c r="AD625" s="136"/>
    </row>
    <row r="626" spans="1:30" ht="20.100000000000001" customHeight="1" x14ac:dyDescent="0.25">
      <c r="A626" s="117" t="s">
        <v>90</v>
      </c>
      <c r="B626" s="129" t="s">
        <v>142</v>
      </c>
      <c r="C626" s="129" t="s">
        <v>242</v>
      </c>
      <c r="D626" s="443" t="s">
        <v>0</v>
      </c>
      <c r="E626" s="437">
        <v>5</v>
      </c>
      <c r="F626" s="438" t="s">
        <v>84</v>
      </c>
      <c r="G626" s="441">
        <v>24.89</v>
      </c>
      <c r="H626" s="440" t="str">
        <f t="shared" si="266"/>
        <v>Jack Campbell</v>
      </c>
      <c r="I626" s="440" t="str">
        <f t="shared" si="267"/>
        <v>Windsor, Slough, Eton and Hounslow A.C.</v>
      </c>
      <c r="J626" s="440" t="str">
        <f t="shared" si="268"/>
        <v>WSEH</v>
      </c>
      <c r="K626" s="437" t="str">
        <f t="shared" si="269"/>
        <v/>
      </c>
      <c r="L626" s="437" t="str">
        <f t="shared" si="270"/>
        <v xml:space="preserve"> </v>
      </c>
      <c r="M626" s="128"/>
      <c r="N626" s="40" t="str">
        <f t="shared" si="265"/>
        <v>G</v>
      </c>
      <c r="O626" s="40" t="str">
        <f t="shared" si="265"/>
        <v>GG</v>
      </c>
      <c r="P626" s="161">
        <f>IF(N626=F622,12)+IF(N626=F623,11)+IF(N626=F624,10)+IF(N626=F625,9)+IF(N626=F626,8)+IF(N626=F627,7)+IF(N626=F628,6)+IF(N626=F629,5)+IF(N626=F630,4)+IF(N626=F631,3)+IF(N626=F632,2)+IF(N626=F633,1)</f>
        <v>7</v>
      </c>
      <c r="Q626" s="161">
        <f>IF(O626=F622,12)+IF(O626=F623,11)+IF(O626=F624,10)+IF(O626=F625,9)+IF(O626=F626,8)+IF(O626=F627,7)+IF(O626=F628,6)+IF(O626=F629,5)+IF(O626=F630,4)+IF(O626=F631,3)+IF(O626=F632,2)+IF(O626=F633,1)</f>
        <v>0</v>
      </c>
      <c r="R626" s="2"/>
      <c r="S626" s="136"/>
      <c r="T626" s="136"/>
      <c r="U626" s="136"/>
      <c r="V626" s="136"/>
      <c r="W626" s="136">
        <f>P626+Q626</f>
        <v>7</v>
      </c>
      <c r="X626" s="136"/>
      <c r="Y626" s="136"/>
      <c r="Z626" s="136"/>
      <c r="AA626" s="136"/>
      <c r="AB626" s="136"/>
      <c r="AC626" s="136"/>
      <c r="AD626" s="136"/>
    </row>
    <row r="627" spans="1:30" ht="20.100000000000001" customHeight="1" x14ac:dyDescent="0.25">
      <c r="A627" s="117" t="s">
        <v>90</v>
      </c>
      <c r="B627" s="129" t="s">
        <v>142</v>
      </c>
      <c r="C627" s="129" t="s">
        <v>242</v>
      </c>
      <c r="D627" s="443" t="s">
        <v>0</v>
      </c>
      <c r="E627" s="437">
        <v>6</v>
      </c>
      <c r="F627" s="438" t="s">
        <v>55</v>
      </c>
      <c r="G627" s="441">
        <v>23.88</v>
      </c>
      <c r="H627" s="440" t="s">
        <v>823</v>
      </c>
      <c r="I627" s="440" t="str">
        <f t="shared" si="267"/>
        <v>Guildford and Godalming A.C.</v>
      </c>
      <c r="J627" s="440" t="str">
        <f t="shared" si="268"/>
        <v>GGAC</v>
      </c>
      <c r="K627" s="437" t="str">
        <f t="shared" si="269"/>
        <v/>
      </c>
      <c r="L627" s="437" t="str">
        <f t="shared" si="270"/>
        <v xml:space="preserve"> </v>
      </c>
      <c r="M627" s="128"/>
      <c r="N627" s="40" t="str">
        <f t="shared" si="265"/>
        <v>H</v>
      </c>
      <c r="O627" s="40" t="str">
        <f t="shared" si="265"/>
        <v>HH</v>
      </c>
      <c r="P627" s="161">
        <f>IF(N627=F622,12)+IF(N627=F623,11)+IF(N627=F624,10)+IF(N627=F625,9)+IF(N627=F626,8)+IF(N627=F627,7)+IF(N627=F628,6)+IF(N627=F629,5)+IF(N627=F630,4)+IF(N627=F631,3)+IF(N627=F632,2)+IF(N627=F633,1)</f>
        <v>9</v>
      </c>
      <c r="Q627" s="161">
        <f>IF(O627=F622,12)+IF(O627=F623,11)+IF(O627=F624,10)+IF(O627=F625,9)+IF(O627=F626,8)+IF(O627=F627,7)+IF(O627=F628,6)+IF(O627=F629,5)+IF(O627=F630,4)+IF(O627=F631,3)+IF(O627=F632,2)+IF(O627=F633,1)</f>
        <v>0</v>
      </c>
      <c r="R627" s="2"/>
      <c r="S627" s="136"/>
      <c r="T627" s="136"/>
      <c r="U627" s="136"/>
      <c r="V627" s="136"/>
      <c r="W627" s="136"/>
      <c r="X627" s="136">
        <f>P627+Q627</f>
        <v>9</v>
      </c>
      <c r="Y627" s="136"/>
      <c r="Z627" s="136"/>
      <c r="AA627" s="136"/>
      <c r="AB627" s="136"/>
      <c r="AC627" s="136"/>
      <c r="AD627" s="136"/>
    </row>
    <row r="628" spans="1:30" ht="20.100000000000001" customHeight="1" x14ac:dyDescent="0.25">
      <c r="A628" s="117" t="s">
        <v>90</v>
      </c>
      <c r="B628" s="129" t="s">
        <v>142</v>
      </c>
      <c r="C628" s="129" t="s">
        <v>242</v>
      </c>
      <c r="D628" s="443" t="s">
        <v>0</v>
      </c>
      <c r="E628" s="437">
        <v>7</v>
      </c>
      <c r="F628" s="438" t="s">
        <v>110</v>
      </c>
      <c r="G628" s="441">
        <v>22.76</v>
      </c>
      <c r="H628" s="440" t="s">
        <v>513</v>
      </c>
      <c r="I628" s="440" t="str">
        <f t="shared" si="267"/>
        <v>Camberley and District A.C.</v>
      </c>
      <c r="J628" s="440" t="str">
        <f t="shared" si="268"/>
        <v>CDAC</v>
      </c>
      <c r="K628" s="437" t="str">
        <f t="shared" si="269"/>
        <v/>
      </c>
      <c r="L628" s="437" t="str">
        <f t="shared" si="270"/>
        <v xml:space="preserve"> </v>
      </c>
      <c r="M628" s="128"/>
      <c r="N628" s="40" t="str">
        <f t="shared" si="265"/>
        <v>M</v>
      </c>
      <c r="O628" s="40" t="str">
        <f t="shared" si="265"/>
        <v>MM</v>
      </c>
      <c r="P628" s="161">
        <f>IF(N628=F622,12)+IF(N628=F623,11)+IF(N628=F624,10)+IF(N628=F625,9)+IF(N628=F626,8)+IF(N628=F627,7)+IF(N628=F628,6)+IF(N628=F629,5)+IF(N628=F630,4)+IF(N628=F631,3)+IF(N628=F632,2)+IF(N628=F633,1)</f>
        <v>5</v>
      </c>
      <c r="Q628" s="161">
        <f>IF(O628=F622,12)+IF(O628=F623,11)+IF(O628=F624,10)+IF(O628=F625,9)+IF(O628=F626,8)+IF(O628=F627,7)+IF(O628=F628,6)+IF(O628=F629,5)+IF(O628=F630,4)+IF(O628=F631,3)+IF(O628=F632,2)+IF(O628=F633,1)</f>
        <v>0</v>
      </c>
      <c r="R628" s="2"/>
      <c r="S628" s="136"/>
      <c r="T628" s="136"/>
      <c r="U628" s="136"/>
      <c r="V628" s="136"/>
      <c r="W628" s="136"/>
      <c r="X628" s="136"/>
      <c r="Y628" s="136">
        <f>P628+Q628</f>
        <v>5</v>
      </c>
      <c r="Z628" s="136"/>
      <c r="AA628" s="136"/>
      <c r="AB628" s="136"/>
      <c r="AC628" s="136"/>
      <c r="AD628" s="136"/>
    </row>
    <row r="629" spans="1:30" ht="20.100000000000001" customHeight="1" x14ac:dyDescent="0.25">
      <c r="A629" s="117" t="s">
        <v>90</v>
      </c>
      <c r="B629" s="129" t="s">
        <v>142</v>
      </c>
      <c r="C629" s="129" t="s">
        <v>242</v>
      </c>
      <c r="D629" s="443" t="s">
        <v>0</v>
      </c>
      <c r="E629" s="437">
        <v>8</v>
      </c>
      <c r="F629" s="438" t="s">
        <v>142</v>
      </c>
      <c r="G629" s="441">
        <v>19.96</v>
      </c>
      <c r="H629" s="440" t="str">
        <f t="shared" si="266"/>
        <v>Callum Jones</v>
      </c>
      <c r="I629" s="440" t="str">
        <f t="shared" si="267"/>
        <v>Maidenhead A.C.</v>
      </c>
      <c r="J629" s="440" t="str">
        <f t="shared" si="268"/>
        <v>MAC</v>
      </c>
      <c r="K629" s="437" t="str">
        <f t="shared" si="269"/>
        <v/>
      </c>
      <c r="L629" s="437" t="str">
        <f t="shared" si="270"/>
        <v xml:space="preserve"> </v>
      </c>
      <c r="M629" s="128"/>
      <c r="N629" s="40" t="str">
        <f t="shared" si="265"/>
        <v>R</v>
      </c>
      <c r="O629" s="40" t="str">
        <f t="shared" si="265"/>
        <v>RR</v>
      </c>
      <c r="P629" s="161">
        <f>IF(N629=F622,12)+IF(N629=F623,11)+IF(N629=F624,10)+IF(N629=F625,9)+IF(N629=F626,8)+IF(N629=F627,7)+IF(N629=F628,6)+IF(N629=F629,5)+IF(N629=F630,4)+IF(N629=F631,3)+IF(N629=F632,2)+IF(N629=F633,1)</f>
        <v>10</v>
      </c>
      <c r="Q629" s="161">
        <f>IF(O629=F622,12)+IF(O629=F623,11)+IF(O629=F624,10)+IF(O629=F625,9)+IF(O629=F626,8)+IF(O629=F627,7)+IF(O629=F628,6)+IF(O629=F629,5)+IF(O629=F630,4)+IF(O629=F631,3)+IF(O629=F632,2)+IF(O629=F633,1)</f>
        <v>0</v>
      </c>
      <c r="R629" s="2"/>
      <c r="S629" s="136"/>
      <c r="T629" s="136"/>
      <c r="U629" s="136"/>
      <c r="V629" s="136"/>
      <c r="W629" s="136"/>
      <c r="X629" s="136"/>
      <c r="Y629" s="136"/>
      <c r="Z629" s="136">
        <f>P629+Q629</f>
        <v>10</v>
      </c>
      <c r="AA629" s="136"/>
      <c r="AB629" s="136"/>
      <c r="AC629" s="136"/>
      <c r="AD629" s="136"/>
    </row>
    <row r="630" spans="1:30" ht="20.100000000000001" customHeight="1" x14ac:dyDescent="0.25">
      <c r="A630" s="117" t="s">
        <v>90</v>
      </c>
      <c r="B630" s="129" t="s">
        <v>142</v>
      </c>
      <c r="C630" s="129" t="s">
        <v>242</v>
      </c>
      <c r="D630" s="443" t="s">
        <v>0</v>
      </c>
      <c r="E630" s="437">
        <v>9</v>
      </c>
      <c r="F630" s="438" t="s">
        <v>140</v>
      </c>
      <c r="G630" s="441">
        <v>2.15</v>
      </c>
      <c r="H630" s="440" t="str">
        <f t="shared" si="266"/>
        <v>Guy Stevens</v>
      </c>
      <c r="I630" s="440" t="str">
        <f t="shared" si="267"/>
        <v>Basingstoke and Mid Hants A.C.</v>
      </c>
      <c r="J630" s="440" t="str">
        <f t="shared" si="268"/>
        <v>BMH</v>
      </c>
      <c r="K630" s="437" t="str">
        <f t="shared" si="269"/>
        <v/>
      </c>
      <c r="L630" s="437" t="str">
        <f>IF(G630&gt;=CE1173,"AW"," ")</f>
        <v xml:space="preserve"> </v>
      </c>
      <c r="M630" s="128"/>
      <c r="N630" s="161" t="str">
        <f t="shared" si="265"/>
        <v>W</v>
      </c>
      <c r="O630" s="161" t="str">
        <f t="shared" si="265"/>
        <v>WW</v>
      </c>
      <c r="P630" s="161">
        <f>IF(N630=F622,12)+IF(N630=F623,11)+IF(N630=F624,10)+IF(N630=F625,9)+IF(N630=F626,8)+IF(N630=F627,7)+IF(N630=F628,6)+IF(N630=F629,5)+IF(N630=F630,4)+IF(N630=F631,3)+IF(N630=F632,2)+IF(N630=F633,1)</f>
        <v>8</v>
      </c>
      <c r="Q630" s="161">
        <f>IF(O630=F622,12)+IF(O630=F623,11)+IF(O630=F624,10)+IF(O630=F625,9)+IF(O630=F626,8)+IF(O630=F627,7)+IF(O630=F628,6)+IF(O630=F629,5)+IF(O630=F630,4)+IF(O630=F631,3)+IF(O630=F632,2)+IF(O630=F633,1)</f>
        <v>0</v>
      </c>
      <c r="R630" s="2"/>
      <c r="S630" s="136"/>
      <c r="T630" s="136"/>
      <c r="U630" s="136"/>
      <c r="V630" s="136"/>
      <c r="W630" s="136"/>
      <c r="X630" s="136"/>
      <c r="Y630" s="136"/>
      <c r="Z630" s="136"/>
      <c r="AA630" s="136">
        <f>P630+Q630</f>
        <v>8</v>
      </c>
      <c r="AB630" s="136"/>
      <c r="AC630" s="136"/>
      <c r="AD630" s="136"/>
    </row>
    <row r="631" spans="1:30" ht="20.100000000000001" customHeight="1" x14ac:dyDescent="0.25">
      <c r="A631" s="117" t="s">
        <v>90</v>
      </c>
      <c r="B631" s="129" t="s">
        <v>142</v>
      </c>
      <c r="C631" s="129" t="s">
        <v>242</v>
      </c>
      <c r="D631" s="443" t="s">
        <v>0</v>
      </c>
      <c r="E631" s="437">
        <v>10</v>
      </c>
      <c r="F631" s="438"/>
      <c r="G631" s="441"/>
      <c r="H631" s="440" t="str">
        <f t="shared" si="266"/>
        <v xml:space="preserve"> </v>
      </c>
      <c r="I631" s="440" t="str">
        <f t="shared" si="267"/>
        <v/>
      </c>
      <c r="J631" s="440" t="str">
        <f t="shared" si="268"/>
        <v/>
      </c>
      <c r="K631" s="437" t="str">
        <f t="shared" si="269"/>
        <v/>
      </c>
      <c r="L631" s="437" t="str">
        <f>IF(G631&gt;=CE1174,"AW"," ")</f>
        <v xml:space="preserve"> </v>
      </c>
      <c r="M631" s="128"/>
      <c r="N631" s="366" t="str">
        <f t="shared" si="265"/>
        <v>j</v>
      </c>
      <c r="O631" s="366" t="str">
        <f t="shared" si="265"/>
        <v>jj</v>
      </c>
      <c r="P631" s="366">
        <f>IF(N631=F622,12)+IF(N631=F623,11)+IF(N631=F624,10)+IF(N631=F625,9)+IF(N631=F626,8)+IF(N631=F627,7)+IF(N631=F628,6)+IF(N631=F629,5)+IF(N631=F630,4)+IF(N631=F631,3)+IF(N631=F632,2)+IF(N631=F633,1)</f>
        <v>0</v>
      </c>
      <c r="Q631" s="366">
        <f>IF(O631=F622,12)+IF(O631=F623,11)+IF(O631=F624,10)+IF(O631=F625,9)+IF(O631=F626,8)+IF(O631=F627,7)+IF(O631=F628,6)+IF(O631=F629,5)+IF(O631=F630,4)+IF(O631=F631,3)+IF(O631=F632,2)+IF(O631=F633,1)</f>
        <v>0</v>
      </c>
      <c r="R631" s="2"/>
      <c r="S631" s="136"/>
      <c r="T631" s="136"/>
      <c r="U631" s="136"/>
      <c r="V631" s="136"/>
      <c r="W631" s="136"/>
      <c r="X631" s="136"/>
      <c r="Y631" s="136"/>
      <c r="Z631" s="136"/>
      <c r="AA631" s="136"/>
      <c r="AB631" s="136">
        <f>P631+Q631</f>
        <v>0</v>
      </c>
      <c r="AC631" s="136"/>
      <c r="AD631" s="136"/>
    </row>
    <row r="632" spans="1:30" ht="20.100000000000001" customHeight="1" x14ac:dyDescent="0.25">
      <c r="A632" s="117" t="s">
        <v>90</v>
      </c>
      <c r="B632" s="129" t="s">
        <v>142</v>
      </c>
      <c r="C632" s="129" t="s">
        <v>242</v>
      </c>
      <c r="D632" s="443" t="s">
        <v>0</v>
      </c>
      <c r="E632" s="437">
        <v>11</v>
      </c>
      <c r="F632" s="438"/>
      <c r="G632" s="441"/>
      <c r="H632" s="440" t="str">
        <f t="shared" si="266"/>
        <v xml:space="preserve"> </v>
      </c>
      <c r="I632" s="440" t="str">
        <f t="shared" si="267"/>
        <v/>
      </c>
      <c r="J632" s="440" t="str">
        <f t="shared" si="268"/>
        <v/>
      </c>
      <c r="K632" s="437" t="str">
        <f t="shared" si="269"/>
        <v/>
      </c>
      <c r="L632" s="437" t="str">
        <f>IF(G632&gt;=CE1175,"AW"," ")</f>
        <v xml:space="preserve"> </v>
      </c>
      <c r="M632" s="128"/>
      <c r="N632" s="366" t="str">
        <f t="shared" si="265"/>
        <v>p</v>
      </c>
      <c r="O632" s="366" t="str">
        <f t="shared" si="265"/>
        <v>pp</v>
      </c>
      <c r="P632" s="366">
        <f>IF(N632=F622,12)+IF(N632=F623,11)+IF(N632=F624,10)+IF(N632=F625,9)+IF(N632=F626,8)+IF(N632=F627,7)+IF(N632=F628,6)+IF(N632=F629,5)+IF(N632=F630,4)+IF(N632=F631,3)+IF(N632=F632,2)+IF(N632=F633,1)</f>
        <v>0</v>
      </c>
      <c r="Q632" s="366">
        <f>IF(O632=F622,12)+IF(O632=F623,11)+IF(O632=F624,10)+IF(O632=F625,9)+IF(O632=F626,8)+IF(O632=F627,7)+IF(O632=F628,6)+IF(O632=F629,5)+IF(O632=F630,4)+IF(O632=F631,3)+IF(O632=F632,2)+IF(O632=F633,1)</f>
        <v>0</v>
      </c>
      <c r="R632" s="2"/>
      <c r="S632" s="136"/>
      <c r="T632" s="136"/>
      <c r="U632" s="136"/>
      <c r="V632" s="136"/>
      <c r="W632" s="136"/>
      <c r="X632" s="136"/>
      <c r="Y632" s="136"/>
      <c r="Z632" s="136"/>
      <c r="AA632" s="136"/>
      <c r="AB632" s="136"/>
      <c r="AC632" s="136">
        <f>P632+Q632</f>
        <v>0</v>
      </c>
      <c r="AD632" s="136"/>
    </row>
    <row r="633" spans="1:30" ht="20.100000000000001" customHeight="1" x14ac:dyDescent="0.25">
      <c r="A633" s="117" t="s">
        <v>90</v>
      </c>
      <c r="B633" s="129" t="s">
        <v>142</v>
      </c>
      <c r="C633" s="129" t="s">
        <v>242</v>
      </c>
      <c r="D633" s="443" t="s">
        <v>0</v>
      </c>
      <c r="E633" s="437">
        <v>12</v>
      </c>
      <c r="F633" s="438"/>
      <c r="G633" s="441"/>
      <c r="H633" s="440" t="str">
        <f t="shared" si="266"/>
        <v xml:space="preserve"> </v>
      </c>
      <c r="I633" s="440" t="str">
        <f t="shared" si="267"/>
        <v/>
      </c>
      <c r="J633" s="440" t="str">
        <f t="shared" si="268"/>
        <v/>
      </c>
      <c r="K633" s="437" t="str">
        <f t="shared" si="269"/>
        <v/>
      </c>
      <c r="L633" s="437" t="str">
        <f>IF(G633&gt;=CE1176,"AW"," ")</f>
        <v xml:space="preserve"> </v>
      </c>
      <c r="M633" s="128"/>
      <c r="N633" s="366" t="str">
        <f t="shared" si="265"/>
        <v>z</v>
      </c>
      <c r="O633" s="366" t="str">
        <f t="shared" si="265"/>
        <v>zz</v>
      </c>
      <c r="P633" s="366">
        <f>IF(N633=F622,12)+IF(N633=F623,11)+IF(N633=F624,10)+IF(N633=F625,9)+IF(N633=F626,8)+IF(N633=F627,7)+IF(N633=F628,6)+IF(N633=F629,5)+IF(N633=F630,4)+IF(N633=F631,3)+IF(N633=F632,2)+IF(N633=F633,1)</f>
        <v>0</v>
      </c>
      <c r="Q633" s="366">
        <f>IF(O633=F622,12)+IF(O633=F623,11)+IF(O633=F624,10)+IF(O633=F625,9)+IF(O633=F626,8)+IF(O633=F627,7)+IF(O633=F628,6)+IF(O633=F629,5)+IF(O633=F630,4)+IF(O633=F631,3)+IF(O633=F632,2)+IF(O633=F633,1)</f>
        <v>0</v>
      </c>
      <c r="R633" s="2"/>
      <c r="S633" s="136"/>
      <c r="T633" s="136"/>
      <c r="U633" s="136"/>
      <c r="V633" s="136"/>
      <c r="W633" s="136"/>
      <c r="X633" s="136"/>
      <c r="Y633" s="136"/>
      <c r="Z633" s="136"/>
      <c r="AA633" s="136"/>
      <c r="AB633" s="136"/>
      <c r="AC633" s="136"/>
      <c r="AD633" s="136">
        <f>P633+Q633</f>
        <v>0</v>
      </c>
    </row>
    <row r="634" spans="1:30" ht="20.100000000000001" customHeight="1" x14ac:dyDescent="0.25">
      <c r="A634" s="117" t="s">
        <v>90</v>
      </c>
      <c r="B634" s="129" t="s">
        <v>142</v>
      </c>
      <c r="C634" s="40"/>
      <c r="D634" s="443"/>
      <c r="E634" s="476" t="s">
        <v>36</v>
      </c>
      <c r="F634" s="476"/>
      <c r="G634" s="476"/>
      <c r="H634" s="476"/>
      <c r="I634" s="476"/>
      <c r="J634" s="476"/>
      <c r="K634" s="476"/>
      <c r="L634" s="476"/>
      <c r="M634" s="128"/>
      <c r="N634" s="40" t="str">
        <f t="shared" si="265"/>
        <v>,</v>
      </c>
      <c r="O634" s="40" t="str">
        <f t="shared" si="265"/>
        <v>,</v>
      </c>
      <c r="P634" s="40"/>
      <c r="Q634" s="40"/>
      <c r="R634" s="2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1:30" ht="20.100000000000001" customHeight="1" x14ac:dyDescent="0.25">
      <c r="A635" s="117" t="s">
        <v>90</v>
      </c>
      <c r="B635" s="129" t="s">
        <v>142</v>
      </c>
      <c r="C635" s="129" t="s">
        <v>242</v>
      </c>
      <c r="D635" s="443" t="s">
        <v>1</v>
      </c>
      <c r="E635" s="474" t="s">
        <v>209</v>
      </c>
      <c r="F635" s="474"/>
      <c r="G635" s="474"/>
      <c r="H635" s="474"/>
      <c r="I635" s="442" t="s">
        <v>92</v>
      </c>
      <c r="J635" s="442"/>
      <c r="K635" s="475">
        <f>K621</f>
        <v>50.81</v>
      </c>
      <c r="L635" s="475"/>
      <c r="M635" s="128"/>
      <c r="N635" s="40" t="str">
        <f t="shared" si="265"/>
        <v>,</v>
      </c>
      <c r="O635" s="40" t="str">
        <f t="shared" si="265"/>
        <v>,</v>
      </c>
      <c r="P635" s="40"/>
      <c r="Q635" s="40"/>
      <c r="R635" s="2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1:30" ht="20.100000000000001" customHeight="1" x14ac:dyDescent="0.25">
      <c r="A636" s="117" t="s">
        <v>90</v>
      </c>
      <c r="B636" s="129" t="s">
        <v>142</v>
      </c>
      <c r="C636" s="129" t="s">
        <v>242</v>
      </c>
      <c r="D636" s="443" t="s">
        <v>1</v>
      </c>
      <c r="E636" s="437">
        <v>1</v>
      </c>
      <c r="F636" s="438" t="s">
        <v>0</v>
      </c>
      <c r="G636" s="441">
        <v>33.47</v>
      </c>
      <c r="H636" s="440" t="str">
        <f t="shared" ref="H636:H647" si="271">IF(F636=0," ",VLOOKUP(F636,$AV$1192:$AX$1215,3,FALSE))</f>
        <v>Reece Knight</v>
      </c>
      <c r="I636" s="440" t="str">
        <f t="shared" ref="I636:I647" si="272">IF(F636=0,"",VLOOKUP(F636,$BE$1166:$BG$1189,3,FALSE))</f>
        <v>Aldershot, Farnham and District A.C.</v>
      </c>
      <c r="J636" s="440" t="str">
        <f t="shared" ref="J636:J647" si="273">IF(F636=0,"",VLOOKUP(F636,$BB$1114:$BE$1137,4,FALSE))</f>
        <v>AFD</v>
      </c>
      <c r="K636" s="437" t="str">
        <f t="shared" ref="K636:K647" si="274">IF(G636="","",IF($DC$1177="T"," ",IF($DC$1177="F",IF(G636&gt;=$CS$1177,"G1",IF(G636&gt;=$CV$1177,"G2",IF(G636&gt;=$CY$1177,"G3",IF(G636&gt;=$DB$1177,"G4","")))))))</f>
        <v>G4</v>
      </c>
      <c r="L636" s="437" t="str">
        <f>IF(G636&gt;=CE1179,"AW"," ")</f>
        <v>AW</v>
      </c>
      <c r="M636" s="128"/>
      <c r="N636" s="40" t="str">
        <f t="shared" si="265"/>
        <v>A</v>
      </c>
      <c r="O636" s="40" t="str">
        <f t="shared" si="265"/>
        <v>AA</v>
      </c>
      <c r="P636" s="161">
        <f>IF(N636=F636,12)+IF(N636=F637,11)+IF(N636=F638,10)+IF(N636=F639,9)+IF(N636=F640,8)+IF(N636=F641,7)+IF(N636=F642,6)+IF(N636=F643,5)+IF(N636=F644,4)+IF(N636=F645,3)+IF(N636=F646,2)+IF(N636=F647,1)</f>
        <v>12</v>
      </c>
      <c r="Q636" s="161">
        <f>IF(O636=F636,12)+IF(O636=F637,11)+IF(O636=F638,10)+IF(O636=F639,9)+IF(O636=F640,8)+IF(O636=F641,7)+IF(O636=F642,6)+IF(O636=F643,5)+IF(O636=F644,4)+IF(O636=F645,3)+IF(O636=F646,2)+IF(O636=F647,1)</f>
        <v>0</v>
      </c>
      <c r="R636" s="2"/>
      <c r="S636" s="136">
        <f>P636+Q636</f>
        <v>12</v>
      </c>
      <c r="T636" s="136"/>
      <c r="U636" s="136"/>
      <c r="V636" s="136"/>
      <c r="W636" s="136"/>
      <c r="X636" s="136"/>
      <c r="Y636" s="136"/>
      <c r="Z636" s="136"/>
      <c r="AA636" s="136"/>
      <c r="AB636" s="136"/>
      <c r="AC636" s="136"/>
      <c r="AD636" s="136"/>
    </row>
    <row r="637" spans="1:30" ht="20.100000000000001" customHeight="1" x14ac:dyDescent="0.25">
      <c r="A637" s="117" t="s">
        <v>90</v>
      </c>
      <c r="B637" s="129" t="s">
        <v>142</v>
      </c>
      <c r="C637" s="129" t="s">
        <v>242</v>
      </c>
      <c r="D637" s="443" t="s">
        <v>1</v>
      </c>
      <c r="E637" s="437">
        <v>2</v>
      </c>
      <c r="F637" s="438" t="s">
        <v>145</v>
      </c>
      <c r="G637" s="441">
        <v>27.41</v>
      </c>
      <c r="H637" s="440" t="str">
        <f t="shared" si="271"/>
        <v>Matthew Kirk</v>
      </c>
      <c r="I637" s="440" t="str">
        <f t="shared" si="272"/>
        <v>Reading A.C.</v>
      </c>
      <c r="J637" s="440" t="str">
        <f t="shared" si="273"/>
        <v>RAC</v>
      </c>
      <c r="K637" s="437" t="str">
        <f t="shared" si="274"/>
        <v/>
      </c>
      <c r="L637" s="437" t="str">
        <f>IF(G637&gt;=CE1180,"AW"," ")</f>
        <v xml:space="preserve"> </v>
      </c>
      <c r="M637" s="128"/>
      <c r="N637" s="40" t="str">
        <f t="shared" si="265"/>
        <v>S</v>
      </c>
      <c r="O637" s="40" t="str">
        <f t="shared" si="265"/>
        <v>SS</v>
      </c>
      <c r="P637" s="161">
        <f>IF(N637=F636,12)+IF(N637=F637,11)+IF(N637=F638,10)+IF(N637=F639,9)+IF(N637=F640,8)+IF(N637=F641,7)+IF(N637=F642,6)+IF(N637=F643,5)+IF(N637=F644,4)+IF(N637=F645,3)+IF(N637=F646,2)+IF(N637=F647,1)</f>
        <v>0</v>
      </c>
      <c r="Q637" s="161">
        <f>IF(O637=F636,12)+IF(O637=F637,11)+IF(O637=F638,10)+IF(O637=F639,9)+IF(O637=F640,8)+IF(O637=F641,7)+IF(O637=F642,6)+IF(O637=F643,5)+IF(O637=F644,4)+IF(O637=F645,3)+IF(O637=F646,2)+IF(O637=F647,1)</f>
        <v>0</v>
      </c>
      <c r="R637" s="2"/>
      <c r="S637" s="136"/>
      <c r="T637" s="136">
        <f>P637+Q637</f>
        <v>0</v>
      </c>
      <c r="U637" s="136"/>
      <c r="V637" s="136"/>
      <c r="W637" s="136"/>
      <c r="X637" s="136"/>
      <c r="Y637" s="136"/>
      <c r="Z637" s="136"/>
      <c r="AA637" s="136"/>
      <c r="AB637" s="136"/>
      <c r="AC637" s="136"/>
      <c r="AD637" s="136"/>
    </row>
    <row r="638" spans="1:30" ht="20.100000000000001" customHeight="1" x14ac:dyDescent="0.25">
      <c r="A638" s="117" t="s">
        <v>90</v>
      </c>
      <c r="B638" s="129" t="s">
        <v>142</v>
      </c>
      <c r="C638" s="129" t="s">
        <v>242</v>
      </c>
      <c r="D638" s="443" t="s">
        <v>1</v>
      </c>
      <c r="E638" s="437">
        <v>3</v>
      </c>
      <c r="F638" s="438" t="s">
        <v>146</v>
      </c>
      <c r="G638" s="441">
        <v>21.72</v>
      </c>
      <c r="H638" s="440" t="str">
        <f t="shared" si="271"/>
        <v>Nick Mannke</v>
      </c>
      <c r="I638" s="440" t="str">
        <f t="shared" si="272"/>
        <v>Windsor, Slough, Eton and Hounslow A.C.</v>
      </c>
      <c r="J638" s="440" t="str">
        <f t="shared" si="273"/>
        <v>WSEH</v>
      </c>
      <c r="K638" s="437" t="str">
        <f t="shared" si="274"/>
        <v/>
      </c>
      <c r="L638" s="437" t="str">
        <f>IF(G638&gt;=CE1181,"AW"," ")</f>
        <v xml:space="preserve"> </v>
      </c>
      <c r="M638" s="128"/>
      <c r="N638" s="40" t="str">
        <f t="shared" si="265"/>
        <v>B</v>
      </c>
      <c r="O638" s="40" t="str">
        <f t="shared" si="265"/>
        <v>BB</v>
      </c>
      <c r="P638" s="161">
        <f>IF(N638=F636,12)+IF(N638=F637,11)+IF(N638=F638,10)+IF(N638=F639,9)+IF(N638=F640,8)+IF(N638=F641,7)+IF(N638=F642,6)+IF(N638=F643,5)+IF(N638=F644,4)+IF(N638=F645,3)+IF(N638=F646,2)+IF(N638=F647,1)</f>
        <v>0</v>
      </c>
      <c r="Q638" s="161">
        <f>IF(O638=F636,12)+IF(O638=F637,11)+IF(O638=F638,10)+IF(O638=F639,9)+IF(O638=F640,8)+IF(O638=F641,7)+IF(O638=F642,6)+IF(O638=F643,5)+IF(O638=F644,4)+IF(O638=F645,3)+IF(O638=F646,2)+IF(O638=F647,1)</f>
        <v>8</v>
      </c>
      <c r="R638" s="2"/>
      <c r="S638" s="136"/>
      <c r="T638" s="136"/>
      <c r="U638" s="136">
        <f>P638+Q638</f>
        <v>8</v>
      </c>
      <c r="V638" s="136"/>
      <c r="W638" s="136"/>
      <c r="X638" s="136"/>
      <c r="Y638" s="136"/>
      <c r="Z638" s="136"/>
      <c r="AA638" s="136"/>
      <c r="AB638" s="136"/>
      <c r="AC638" s="136"/>
      <c r="AD638" s="136"/>
    </row>
    <row r="639" spans="1:30" ht="20.100000000000001" customHeight="1" x14ac:dyDescent="0.25">
      <c r="A639" s="117" t="s">
        <v>90</v>
      </c>
      <c r="B639" s="129" t="s">
        <v>142</v>
      </c>
      <c r="C639" s="129" t="s">
        <v>242</v>
      </c>
      <c r="D639" s="443" t="s">
        <v>1</v>
      </c>
      <c r="E639" s="437">
        <v>4</v>
      </c>
      <c r="F639" s="438" t="s">
        <v>112</v>
      </c>
      <c r="G639" s="441">
        <v>19.22</v>
      </c>
      <c r="H639" s="440" t="str">
        <f t="shared" si="271"/>
        <v>Sam Hillman</v>
      </c>
      <c r="I639" s="440" t="str">
        <f t="shared" si="272"/>
        <v>Camberley and District A.C.</v>
      </c>
      <c r="J639" s="440" t="str">
        <f t="shared" si="273"/>
        <v>CDAC</v>
      </c>
      <c r="K639" s="437" t="str">
        <f t="shared" si="274"/>
        <v/>
      </c>
      <c r="L639" s="437" t="str">
        <f>IF(G639&gt;=CE1186,"AW"," ")</f>
        <v xml:space="preserve"> </v>
      </c>
      <c r="M639" s="128"/>
      <c r="N639" s="40" t="str">
        <f t="shared" ref="N639:O658" si="275">N625</f>
        <v>C</v>
      </c>
      <c r="O639" s="40" t="str">
        <f t="shared" si="275"/>
        <v>CC</v>
      </c>
      <c r="P639" s="161">
        <f>IF(N639=F636,12)+IF(N639=F637,11)+IF(N639=F638,10)+IF(N639=F639,9)+IF(N639=F640,8)+IF(N639=F641,7)+IF(N639=F642,6)+IF(N639=F643,5)+IF(N639=F644,4)+IF(N639=F645,3)+IF(N639=F646,2)+IF(N639=F647,1)</f>
        <v>0</v>
      </c>
      <c r="Q639" s="161">
        <f>IF(O639=F636,12)+IF(O639=F637,11)+IF(O639=F638,10)+IF(O639=F639,9)+IF(O639=F640,8)+IF(O639=F641,7)+IF(O639=F642,6)+IF(O639=F643,5)+IF(O639=F644,4)+IF(O639=F645,3)+IF(O639=F646,2)+IF(O639=F647,1)</f>
        <v>9</v>
      </c>
      <c r="R639" s="2"/>
      <c r="S639" s="136"/>
      <c r="T639" s="136"/>
      <c r="U639" s="136"/>
      <c r="V639" s="136">
        <f>P639+Q639</f>
        <v>9</v>
      </c>
      <c r="W639" s="136"/>
      <c r="X639" s="136"/>
      <c r="Y639" s="136"/>
      <c r="Z639" s="136"/>
      <c r="AA639" s="136"/>
      <c r="AB639" s="136"/>
      <c r="AC639" s="136"/>
      <c r="AD639" s="136"/>
    </row>
    <row r="640" spans="1:30" ht="20.100000000000001" customHeight="1" x14ac:dyDescent="0.25">
      <c r="A640" s="117" t="s">
        <v>90</v>
      </c>
      <c r="B640" s="129" t="s">
        <v>142</v>
      </c>
      <c r="C640" s="129" t="s">
        <v>242</v>
      </c>
      <c r="D640" s="443" t="s">
        <v>1</v>
      </c>
      <c r="E640" s="437">
        <v>5</v>
      </c>
      <c r="F640" s="438" t="s">
        <v>85</v>
      </c>
      <c r="G640" s="441">
        <v>14.82</v>
      </c>
      <c r="H640" s="440" t="str">
        <f t="shared" si="271"/>
        <v>Lehlohonolo Mokhothu</v>
      </c>
      <c r="I640" s="440" t="str">
        <f t="shared" si="272"/>
        <v>Bracknell A.C.</v>
      </c>
      <c r="J640" s="440" t="str">
        <f t="shared" si="273"/>
        <v>BAC</v>
      </c>
      <c r="K640" s="437" t="str">
        <f t="shared" si="274"/>
        <v/>
      </c>
      <c r="L640" s="437" t="str">
        <f>IF(G640&gt;=CE1187,"AW"," ")</f>
        <v xml:space="preserve"> </v>
      </c>
      <c r="M640" s="128"/>
      <c r="N640" s="40" t="str">
        <f t="shared" si="275"/>
        <v>G</v>
      </c>
      <c r="O640" s="40" t="str">
        <f t="shared" si="275"/>
        <v>GG</v>
      </c>
      <c r="P640" s="161">
        <f>IF(N640=F636,12)+IF(N640=F637,11)+IF(N640=F638,10)+IF(N640=F639,9)+IF(N640=F640,8)+IF(N640=F641,7)+IF(N640=F642,6)+IF(N640=F643,5)+IF(N640=F644,4)+IF(N640=F645,3)+IF(N640=F646,2)+IF(N640=F647,1)</f>
        <v>0</v>
      </c>
      <c r="Q640" s="161">
        <f>IF(O640=F636,12)+IF(O640=F637,11)+IF(O640=F638,10)+IF(O640=F639,9)+IF(O640=F640,8)+IF(O640=F641,7)+IF(O640=F642,6)+IF(O640=F643,5)+IF(O640=F644,4)+IF(O640=F645,3)+IF(O640=F646,2)+IF(O640=F647,1)</f>
        <v>0</v>
      </c>
      <c r="R640" s="2"/>
      <c r="S640" s="136"/>
      <c r="T640" s="136"/>
      <c r="U640" s="136"/>
      <c r="V640" s="136"/>
      <c r="W640" s="136">
        <f>P640+Q640</f>
        <v>0</v>
      </c>
      <c r="X640" s="136"/>
      <c r="Y640" s="136"/>
      <c r="Z640" s="136"/>
      <c r="AA640" s="136"/>
      <c r="AB640" s="136"/>
      <c r="AC640" s="136"/>
      <c r="AD640" s="136"/>
    </row>
    <row r="641" spans="1:30" ht="20.100000000000001" customHeight="1" x14ac:dyDescent="0.25">
      <c r="A641" s="117" t="s">
        <v>90</v>
      </c>
      <c r="B641" s="129" t="s">
        <v>142</v>
      </c>
      <c r="C641" s="129" t="s">
        <v>242</v>
      </c>
      <c r="D641" s="443" t="s">
        <v>1</v>
      </c>
      <c r="E641" s="437">
        <v>6</v>
      </c>
      <c r="F641" s="438" t="s">
        <v>113</v>
      </c>
      <c r="G641" s="441">
        <v>13.2</v>
      </c>
      <c r="H641" s="440" t="str">
        <f t="shared" si="271"/>
        <v xml:space="preserve">Kyal Patel </v>
      </c>
      <c r="I641" s="440" t="str">
        <f t="shared" si="272"/>
        <v>Hillingdon A.C.</v>
      </c>
      <c r="J641" s="440" t="str">
        <f t="shared" si="273"/>
        <v>HJAC</v>
      </c>
      <c r="K641" s="437" t="str">
        <f t="shared" si="274"/>
        <v/>
      </c>
      <c r="L641" s="437" t="str">
        <f>IF(G641&gt;=CE1188,"AW"," ")</f>
        <v xml:space="preserve"> </v>
      </c>
      <c r="M641" s="128"/>
      <c r="N641" s="40" t="str">
        <f t="shared" si="275"/>
        <v>H</v>
      </c>
      <c r="O641" s="40" t="str">
        <f t="shared" si="275"/>
        <v>HH</v>
      </c>
      <c r="P641" s="161">
        <f>IF(N641=F636,12)+IF(N641=F637,11)+IF(N641=F638,10)+IF(N641=F639,9)+IF(N641=F640,8)+IF(N641=F641,7)+IF(N641=F642,6)+IF(N641=F643,5)+IF(N641=F644,4)+IF(N641=F645,3)+IF(N641=F646,2)+IF(N641=F647,1)</f>
        <v>0</v>
      </c>
      <c r="Q641" s="161">
        <f>IF(O641=F636,12)+IF(O641=F637,11)+IF(O641=F638,10)+IF(O641=F639,9)+IF(O641=F640,8)+IF(O641=F641,7)+IF(O641=F642,6)+IF(O641=F643,5)+IF(O641=F644,4)+IF(O641=F645,3)+IF(O641=F646,2)+IF(O641=F647,1)</f>
        <v>7</v>
      </c>
      <c r="R641" s="2"/>
      <c r="S641" s="136"/>
      <c r="T641" s="136"/>
      <c r="U641" s="136"/>
      <c r="V641" s="136"/>
      <c r="W641" s="136"/>
      <c r="X641" s="136">
        <f>P641+Q641</f>
        <v>7</v>
      </c>
      <c r="Y641" s="136"/>
      <c r="Z641" s="136"/>
      <c r="AA641" s="136"/>
      <c r="AB641" s="136"/>
      <c r="AC641" s="136"/>
      <c r="AD641" s="136"/>
    </row>
    <row r="642" spans="1:30" ht="20.100000000000001" customHeight="1" x14ac:dyDescent="0.25">
      <c r="A642" s="117" t="s">
        <v>90</v>
      </c>
      <c r="B642" s="129" t="s">
        <v>142</v>
      </c>
      <c r="C642" s="129" t="s">
        <v>242</v>
      </c>
      <c r="D642" s="443" t="s">
        <v>1</v>
      </c>
      <c r="E642" s="437">
        <v>7</v>
      </c>
      <c r="F642" s="438"/>
      <c r="G642" s="441"/>
      <c r="H642" s="440" t="str">
        <f t="shared" si="271"/>
        <v xml:space="preserve"> </v>
      </c>
      <c r="I642" s="440" t="str">
        <f t="shared" si="272"/>
        <v/>
      </c>
      <c r="J642" s="440" t="str">
        <f t="shared" si="273"/>
        <v/>
      </c>
      <c r="K642" s="437" t="str">
        <f t="shared" si="274"/>
        <v/>
      </c>
      <c r="L642" s="437" t="str">
        <f>IF(G642&gt;=CE1189,"AW"," ")</f>
        <v xml:space="preserve"> </v>
      </c>
      <c r="M642" s="128"/>
      <c r="N642" s="40" t="str">
        <f t="shared" si="275"/>
        <v>M</v>
      </c>
      <c r="O642" s="40" t="str">
        <f t="shared" si="275"/>
        <v>MM</v>
      </c>
      <c r="P642" s="161">
        <f>IF(N642=F636,12)+IF(N642=F637,11)+IF(N642=F638,10)+IF(N642=F639,9)+IF(N642=F640,8)+IF(N642=F641,7)+IF(N642=F642,6)+IF(N642=F643,5)+IF(N642=F644,4)+IF(N642=F645,3)+IF(N642=F646,2)+IF(N642=F647,1)</f>
        <v>0</v>
      </c>
      <c r="Q642" s="161">
        <f>IF(O642=F636,12)+IF(O642=F637,11)+IF(O642=F638,10)+IF(O642=F639,9)+IF(O642=F640,8)+IF(O642=F641,7)+IF(O642=F642,6)+IF(O642=F643,5)+IF(O642=F644,4)+IF(O642=F645,3)+IF(O642=F646,2)+IF(O642=F647,1)</f>
        <v>0</v>
      </c>
      <c r="R642" s="2"/>
      <c r="S642" s="136"/>
      <c r="T642" s="136"/>
      <c r="U642" s="136"/>
      <c r="V642" s="136"/>
      <c r="W642" s="136"/>
      <c r="X642" s="136"/>
      <c r="Y642" s="136">
        <f>P642+Q642</f>
        <v>0</v>
      </c>
      <c r="Z642" s="136"/>
      <c r="AA642" s="136"/>
      <c r="AB642" s="136"/>
      <c r="AC642" s="136"/>
      <c r="AD642" s="136"/>
    </row>
    <row r="643" spans="1:30" ht="20.100000000000001" customHeight="1" x14ac:dyDescent="0.25">
      <c r="A643" s="117" t="s">
        <v>90</v>
      </c>
      <c r="B643" s="129" t="s">
        <v>142</v>
      </c>
      <c r="C643" s="129" t="s">
        <v>242</v>
      </c>
      <c r="D643" s="129" t="s">
        <v>1</v>
      </c>
      <c r="E643" s="8">
        <v>8</v>
      </c>
      <c r="F643" s="144"/>
      <c r="G643" s="145"/>
      <c r="H643" s="122" t="str">
        <f t="shared" si="271"/>
        <v xml:space="preserve"> </v>
      </c>
      <c r="I643" s="122" t="str">
        <f t="shared" si="272"/>
        <v/>
      </c>
      <c r="J643" s="122" t="str">
        <f t="shared" si="273"/>
        <v/>
      </c>
      <c r="K643" s="8" t="str">
        <f t="shared" si="274"/>
        <v/>
      </c>
      <c r="L643" s="8" t="str">
        <f>IF(G643&gt;=CE1190,"AW"," ")</f>
        <v xml:space="preserve"> </v>
      </c>
      <c r="M643" s="128"/>
      <c r="N643" s="40" t="str">
        <f t="shared" si="275"/>
        <v>R</v>
      </c>
      <c r="O643" s="40" t="str">
        <f t="shared" si="275"/>
        <v>RR</v>
      </c>
      <c r="P643" s="161">
        <f>IF(N643=F636,12)+IF(N643=F637,11)+IF(N643=F638,10)+IF(N643=F639,9)+IF(N643=F640,8)+IF(N643=F641,7)+IF(N643=F642,6)+IF(N643=F643,5)+IF(N643=F644,4)+IF(N643=F645,3)+IF(N643=F646,2)+IF(N643=F647,1)</f>
        <v>0</v>
      </c>
      <c r="Q643" s="161">
        <f>IF(O643=F636,12)+IF(O643=F637,11)+IF(O643=F638,10)+IF(O643=F639,9)+IF(O643=F640,8)+IF(O643=F641,7)+IF(O643=F642,6)+IF(O643=F643,5)+IF(O643=F644,4)+IF(O643=F645,3)+IF(O643=F646,2)+IF(O643=F647,1)</f>
        <v>11</v>
      </c>
      <c r="R643" s="2"/>
      <c r="S643" s="136"/>
      <c r="T643" s="136"/>
      <c r="U643" s="136"/>
      <c r="V643" s="136"/>
      <c r="W643" s="136"/>
      <c r="X643" s="136"/>
      <c r="Y643" s="136"/>
      <c r="Z643" s="136">
        <f>P643+Q643</f>
        <v>11</v>
      </c>
      <c r="AA643" s="136"/>
      <c r="AB643" s="136"/>
      <c r="AC643" s="136"/>
      <c r="AD643" s="136"/>
    </row>
    <row r="644" spans="1:30" ht="20.100000000000001" customHeight="1" x14ac:dyDescent="0.25">
      <c r="A644" s="117" t="s">
        <v>90</v>
      </c>
      <c r="B644" s="129" t="s">
        <v>142</v>
      </c>
      <c r="C644" s="129" t="s">
        <v>242</v>
      </c>
      <c r="D644" s="129" t="s">
        <v>1</v>
      </c>
      <c r="E644" s="8">
        <v>9</v>
      </c>
      <c r="F644" s="144"/>
      <c r="G644" s="145"/>
      <c r="H644" s="122" t="str">
        <f t="shared" si="271"/>
        <v xml:space="preserve"> </v>
      </c>
      <c r="I644" s="122" t="str">
        <f t="shared" si="272"/>
        <v/>
      </c>
      <c r="J644" s="122" t="str">
        <f t="shared" si="273"/>
        <v/>
      </c>
      <c r="K644" s="8" t="str">
        <f t="shared" si="274"/>
        <v/>
      </c>
      <c r="L644" s="8" t="str">
        <f>IF(G644&gt;=CE1189,"AW"," ")</f>
        <v xml:space="preserve"> </v>
      </c>
      <c r="M644" s="128"/>
      <c r="N644" s="161" t="str">
        <f t="shared" si="275"/>
        <v>W</v>
      </c>
      <c r="O644" s="161" t="str">
        <f t="shared" si="275"/>
        <v>WW</v>
      </c>
      <c r="P644" s="161">
        <f>IF(N644=F636,12)+IF(N644=F637,11)+IF(N644=F638,10)+IF(N644=F639,9)+IF(N644=F640,8)+IF(N644=F641,7)+IF(N644=F642,6)+IF(N644=F643,5)+IF(N644=F644,4)+IF(N644=F645,3)+IF(N644=F646,2)+IF(N644=F647,1)</f>
        <v>0</v>
      </c>
      <c r="Q644" s="161">
        <f>IF(O644=F636,12)+IF(O644=F637,11)+IF(O644=F638,10)+IF(O644=F639,9)+IF(O644=F640,8)+IF(O644=F641,7)+IF(O644=F642,6)+IF(O644=F643,5)+IF(O644=F644,4)+IF(O644=F645,3)+IF(O644=F646,2)+IF(O644=F647,1)</f>
        <v>10</v>
      </c>
      <c r="R644" s="2"/>
      <c r="S644" s="136"/>
      <c r="T644" s="136"/>
      <c r="U644" s="136"/>
      <c r="V644" s="136"/>
      <c r="W644" s="136"/>
      <c r="X644" s="136"/>
      <c r="Y644" s="136"/>
      <c r="Z644" s="136"/>
      <c r="AA644" s="136">
        <f>P644+Q644</f>
        <v>10</v>
      </c>
      <c r="AB644" s="136"/>
      <c r="AC644" s="136"/>
      <c r="AD644" s="136"/>
    </row>
    <row r="645" spans="1:30" ht="20.100000000000001" customHeight="1" x14ac:dyDescent="0.25">
      <c r="A645" s="117" t="s">
        <v>90</v>
      </c>
      <c r="B645" s="129" t="s">
        <v>142</v>
      </c>
      <c r="C645" s="129" t="s">
        <v>242</v>
      </c>
      <c r="D645" s="129" t="s">
        <v>1</v>
      </c>
      <c r="E645" s="8">
        <v>10</v>
      </c>
      <c r="F645" s="144"/>
      <c r="G645" s="145"/>
      <c r="H645" s="122" t="str">
        <f t="shared" si="271"/>
        <v xml:space="preserve"> </v>
      </c>
      <c r="I645" s="122" t="str">
        <f t="shared" si="272"/>
        <v/>
      </c>
      <c r="J645" s="122" t="str">
        <f t="shared" si="273"/>
        <v/>
      </c>
      <c r="K645" s="8" t="str">
        <f t="shared" si="274"/>
        <v/>
      </c>
      <c r="L645" s="8" t="str">
        <f>IF(G645&gt;=CE1190,"AW"," ")</f>
        <v xml:space="preserve"> </v>
      </c>
      <c r="M645" s="128"/>
      <c r="N645" s="366" t="str">
        <f t="shared" si="275"/>
        <v>j</v>
      </c>
      <c r="O645" s="366" t="str">
        <f t="shared" si="275"/>
        <v>jj</v>
      </c>
      <c r="P645" s="366">
        <f>IF(N645=F636,12)+IF(N645=F637,11)+IF(N645=F638,10)+IF(N645=F639,9)+IF(N645=F640,8)+IF(N645=F641,7)+IF(N645=F642,6)+IF(N645=F643,5)+IF(N645=F644,4)+IF(N645=F645,3)+IF(N645=F646,2)+IF(N645=F647,1)</f>
        <v>0</v>
      </c>
      <c r="Q645" s="366">
        <f>IF(O645=F636,12)+IF(O645=F637,11)+IF(O645=F638,10)+IF(O645=F639,9)+IF(O645=F640,8)+IF(O645=F641,7)+IF(O645=F642,6)+IF(O645=F643,5)+IF(O645=F644,4)+IF(O645=F645,3)+IF(O645=F646,2)+IF(O645=F647,1)</f>
        <v>0</v>
      </c>
      <c r="R645" s="2"/>
      <c r="S645" s="136"/>
      <c r="T645" s="136"/>
      <c r="U645" s="136"/>
      <c r="V645" s="136"/>
      <c r="W645" s="136"/>
      <c r="X645" s="136"/>
      <c r="Y645" s="136"/>
      <c r="Z645" s="136"/>
      <c r="AA645" s="136"/>
      <c r="AB645" s="136">
        <f>P645+Q645</f>
        <v>0</v>
      </c>
      <c r="AC645" s="136"/>
      <c r="AD645" s="136"/>
    </row>
    <row r="646" spans="1:30" ht="20.100000000000001" customHeight="1" x14ac:dyDescent="0.25">
      <c r="A646" s="117" t="s">
        <v>90</v>
      </c>
      <c r="B646" s="129" t="s">
        <v>142</v>
      </c>
      <c r="C646" s="129" t="s">
        <v>242</v>
      </c>
      <c r="D646" s="129" t="s">
        <v>1</v>
      </c>
      <c r="E646" s="8">
        <v>11</v>
      </c>
      <c r="F646" s="144"/>
      <c r="G646" s="145"/>
      <c r="H646" s="122" t="str">
        <f t="shared" si="271"/>
        <v xml:space="preserve"> </v>
      </c>
      <c r="I646" s="122" t="str">
        <f t="shared" si="272"/>
        <v/>
      </c>
      <c r="J646" s="122" t="str">
        <f t="shared" si="273"/>
        <v/>
      </c>
      <c r="K646" s="8" t="str">
        <f t="shared" si="274"/>
        <v/>
      </c>
      <c r="L646" s="8" t="str">
        <f>IF(G646&gt;=CE1191,"AW"," ")</f>
        <v xml:space="preserve"> </v>
      </c>
      <c r="M646" s="128"/>
      <c r="N646" s="366" t="str">
        <f t="shared" si="275"/>
        <v>p</v>
      </c>
      <c r="O646" s="366" t="str">
        <f t="shared" si="275"/>
        <v>pp</v>
      </c>
      <c r="P646" s="366">
        <f>IF(N646=F636,12)+IF(N646=F637,11)+IF(N646=F638,10)+IF(N646=F639,9)+IF(N646=F640,8)+IF(N646=F641,7)+IF(N646=F642,6)+IF(N646=F643,5)+IF(N646=F644,4)+IF(N646=F645,3)+IF(N646=F646,2)+IF(N646=F647,1)</f>
        <v>0</v>
      </c>
      <c r="Q646" s="366">
        <f>IF(O646=F636,12)+IF(O646=F637,11)+IF(O646=F638,10)+IF(O646=F639,9)+IF(O646=F640,8)+IF(O646=F641,7)+IF(O646=F642,6)+IF(O646=F643,5)+IF(O646=F644,4)+IF(O646=F645,3)+IF(O646=F646,2)+IF(O646=F647,1)</f>
        <v>0</v>
      </c>
      <c r="R646" s="2"/>
      <c r="S646" s="136"/>
      <c r="T646" s="136"/>
      <c r="U646" s="136"/>
      <c r="V646" s="136"/>
      <c r="W646" s="136"/>
      <c r="X646" s="136"/>
      <c r="Y646" s="136"/>
      <c r="Z646" s="136"/>
      <c r="AA646" s="136"/>
      <c r="AB646" s="136"/>
      <c r="AC646" s="136">
        <f>P646+Q646</f>
        <v>0</v>
      </c>
      <c r="AD646" s="136"/>
    </row>
    <row r="647" spans="1:30" ht="20.100000000000001" customHeight="1" x14ac:dyDescent="0.25">
      <c r="A647" s="117" t="s">
        <v>90</v>
      </c>
      <c r="B647" s="129" t="s">
        <v>142</v>
      </c>
      <c r="C647" s="129" t="s">
        <v>242</v>
      </c>
      <c r="D647" s="129" t="s">
        <v>1</v>
      </c>
      <c r="E647" s="8">
        <v>12</v>
      </c>
      <c r="F647" s="144"/>
      <c r="G647" s="145"/>
      <c r="H647" s="122" t="str">
        <f t="shared" si="271"/>
        <v xml:space="preserve"> </v>
      </c>
      <c r="I647" s="122" t="str">
        <f t="shared" si="272"/>
        <v/>
      </c>
      <c r="J647" s="122" t="str">
        <f t="shared" si="273"/>
        <v/>
      </c>
      <c r="K647" s="8" t="str">
        <f t="shared" si="274"/>
        <v/>
      </c>
      <c r="L647" s="8" t="str">
        <f>IF(G647&gt;=CE1192,"AW"," ")</f>
        <v xml:space="preserve"> </v>
      </c>
      <c r="M647" s="128"/>
      <c r="N647" s="366" t="str">
        <f t="shared" si="275"/>
        <v>z</v>
      </c>
      <c r="O647" s="366" t="str">
        <f t="shared" si="275"/>
        <v>zz</v>
      </c>
      <c r="P647" s="366">
        <f>IF(N647=F636,12)+IF(N647=F637,11)+IF(N647=F638,10)+IF(N647=F639,9)+IF(N647=F640,8)+IF(N647=F641,7)+IF(N647=F642,6)+IF(N647=F643,5)+IF(N647=F644,4)+IF(N647=F645,3)+IF(N647=F646,2)+IF(N647=F647,1)</f>
        <v>0</v>
      </c>
      <c r="Q647" s="366">
        <f>IF(O647=F636,12)+IF(O647=F637,11)+IF(O647=F638,10)+IF(O647=F639,9)+IF(O647=F640,8)+IF(O647=F641,7)+IF(O647=F642,6)+IF(O647=F643,5)+IF(O647=F644,4)+IF(O647=F645,3)+IF(O647=F646,2)+IF(O647=F647,1)</f>
        <v>0</v>
      </c>
      <c r="R647" s="2"/>
      <c r="S647" s="136"/>
      <c r="T647" s="136"/>
      <c r="U647" s="136"/>
      <c r="V647" s="136"/>
      <c r="W647" s="136"/>
      <c r="X647" s="136"/>
      <c r="Y647" s="136"/>
      <c r="Z647" s="136"/>
      <c r="AA647" s="136"/>
      <c r="AB647" s="136"/>
      <c r="AC647" s="136"/>
      <c r="AD647" s="136">
        <f>P647+Q647</f>
        <v>0</v>
      </c>
    </row>
    <row r="648" spans="1:30" ht="20.100000000000001" customHeight="1" x14ac:dyDescent="0.25">
      <c r="A648" s="117" t="s">
        <v>90</v>
      </c>
      <c r="B648" s="129" t="s">
        <v>142</v>
      </c>
      <c r="C648" s="129"/>
      <c r="D648" s="129"/>
      <c r="E648" s="473" t="s">
        <v>36</v>
      </c>
      <c r="F648" s="473"/>
      <c r="G648" s="473"/>
      <c r="H648" s="473"/>
      <c r="I648" s="473"/>
      <c r="J648" s="473"/>
      <c r="K648" s="473"/>
      <c r="L648" s="473"/>
      <c r="M648" s="85"/>
      <c r="N648" s="40" t="str">
        <f t="shared" si="275"/>
        <v>,</v>
      </c>
      <c r="O648" s="40" t="str">
        <f t="shared" si="275"/>
        <v>,</v>
      </c>
      <c r="P648" s="40"/>
      <c r="Q648" s="40"/>
      <c r="R648" s="2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1:30" ht="20.100000000000001" customHeight="1" x14ac:dyDescent="0.25">
      <c r="A649" s="117" t="s">
        <v>90</v>
      </c>
      <c r="B649" s="129" t="s">
        <v>142</v>
      </c>
      <c r="C649" s="129" t="s">
        <v>243</v>
      </c>
      <c r="D649" s="443" t="s">
        <v>0</v>
      </c>
      <c r="E649" s="474" t="s">
        <v>210</v>
      </c>
      <c r="F649" s="474"/>
      <c r="G649" s="474"/>
      <c r="H649" s="474"/>
      <c r="I649" s="442" t="s">
        <v>92</v>
      </c>
      <c r="J649" s="442"/>
      <c r="K649" s="475">
        <f>'MATCH DETAILS'!K27</f>
        <v>59.1</v>
      </c>
      <c r="L649" s="475"/>
      <c r="M649" s="127"/>
      <c r="N649" s="40" t="str">
        <f t="shared" si="275"/>
        <v>,</v>
      </c>
      <c r="O649" s="40" t="str">
        <f t="shared" si="275"/>
        <v>,</v>
      </c>
      <c r="P649" s="40"/>
      <c r="Q649" s="40"/>
      <c r="R649" s="2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1:30" ht="20.100000000000001" customHeight="1" x14ac:dyDescent="0.25">
      <c r="A650" s="117" t="s">
        <v>90</v>
      </c>
      <c r="B650" s="129" t="s">
        <v>142</v>
      </c>
      <c r="C650" s="129" t="s">
        <v>243</v>
      </c>
      <c r="D650" s="443" t="s">
        <v>0</v>
      </c>
      <c r="E650" s="437">
        <v>1</v>
      </c>
      <c r="F650" s="438" t="s">
        <v>111</v>
      </c>
      <c r="G650" s="441">
        <v>25.82</v>
      </c>
      <c r="H650" s="440" t="str">
        <f t="shared" ref="H650:H661" si="276">IF(F650=0," ",VLOOKUP(F650,$AY$1192:$BA$1215,3,FALSE))</f>
        <v>Sam Simpson</v>
      </c>
      <c r="I650" s="440" t="str">
        <f t="shared" ref="I650:I661" si="277">IF(F650=0,"",VLOOKUP(F650,$BE$1166:$BG$1189,3,FALSE))</f>
        <v>Hillingdon A.C.</v>
      </c>
      <c r="J650" s="440" t="str">
        <f t="shared" ref="J650:J661" si="278">IF(F650=0,"",VLOOKUP(F650,$BB$1114:$BE$1137,4,FALSE))</f>
        <v>HJAC</v>
      </c>
      <c r="K650" s="437" t="str">
        <f t="shared" ref="K650:K661" si="279">IF(G650="","",IF($DC$1168="T"," ",IF($DC$1168="F",IF(G650&gt;=$CS$1168,"G1",IF(G650&gt;=$CV$1168,"G2",IF(G650&gt;=$CY$1168,"G3",IF(G650&gt;=$DB$1168,"G4","")))))))</f>
        <v/>
      </c>
      <c r="L650" s="437" t="str">
        <f t="shared" ref="L650:L657" si="280">IF(G650&gt;=CK1167,"AW"," ")</f>
        <v>AW</v>
      </c>
      <c r="M650" s="128"/>
      <c r="N650" s="40" t="str">
        <f t="shared" si="275"/>
        <v>A</v>
      </c>
      <c r="O650" s="40" t="str">
        <f t="shared" si="275"/>
        <v>AA</v>
      </c>
      <c r="P650" s="161">
        <f>IF(N650=F650,12)+IF(N650=F651,11)+IF(N650=F652,10)+IF(N650=F653,9)+IF(N650=F654,8)+IF(N650=F655,7)+IF(N650=F656,6)+IF(N650=F657,5)+IF(N650=F658,4)+IF(N650=F659,3)+IF(N650=F660,2)+IF(N650=F661,1)</f>
        <v>0</v>
      </c>
      <c r="Q650" s="161">
        <f>IF(O650=F650,12)+IF(O650=F651,11)+IF(O650=F652,10)+IF(O650=F653,9)+IF(O650=F654,8)+IF(O650=F655,7)+IF(O650=F656,6)+IF(O650=F657,5)+IF(O650=F658,4)+IF(O650=F659,3)+IF(O650=F660,2)+IF(O650=F661,1)</f>
        <v>0</v>
      </c>
      <c r="R650" s="2"/>
      <c r="S650" s="136">
        <f>P650+Q650</f>
        <v>0</v>
      </c>
      <c r="T650" s="136"/>
      <c r="U650" s="136"/>
      <c r="V650" s="136"/>
      <c r="W650" s="136"/>
      <c r="X650" s="136"/>
      <c r="Y650" s="136"/>
      <c r="Z650" s="136"/>
      <c r="AA650" s="136"/>
      <c r="AB650" s="136"/>
      <c r="AC650" s="136"/>
      <c r="AD650" s="136"/>
    </row>
    <row r="651" spans="1:30" ht="20.100000000000001" customHeight="1" x14ac:dyDescent="0.25">
      <c r="A651" s="117" t="s">
        <v>90</v>
      </c>
      <c r="B651" s="129" t="s">
        <v>142</v>
      </c>
      <c r="C651" s="129" t="s">
        <v>243</v>
      </c>
      <c r="D651" s="443" t="s">
        <v>0</v>
      </c>
      <c r="E651" s="437">
        <v>2</v>
      </c>
      <c r="F651" s="438" t="s">
        <v>140</v>
      </c>
      <c r="G651" s="441">
        <v>23</v>
      </c>
      <c r="H651" s="440" t="str">
        <f t="shared" si="276"/>
        <v>Louis Evans</v>
      </c>
      <c r="I651" s="440" t="str">
        <f t="shared" si="277"/>
        <v>Basingstoke and Mid Hants A.C.</v>
      </c>
      <c r="J651" s="440" t="str">
        <f t="shared" si="278"/>
        <v>BMH</v>
      </c>
      <c r="K651" s="437" t="str">
        <f t="shared" si="279"/>
        <v/>
      </c>
      <c r="L651" s="437" t="str">
        <f t="shared" si="280"/>
        <v>AW</v>
      </c>
      <c r="M651" s="128"/>
      <c r="N651" s="40" t="str">
        <f t="shared" si="275"/>
        <v>S</v>
      </c>
      <c r="O651" s="40" t="str">
        <f t="shared" si="275"/>
        <v>SS</v>
      </c>
      <c r="P651" s="161">
        <f>IF(N651=F650,12)+IF(N651=F651,11)+IF(N651=F652,10)+IF(N651=F653,9)+IF(N651=F654,8)+IF(N651=F655,7)+IF(N651=F656,6)+IF(N651=F657,5)+IF(N651=F658,4)+IF(N651=F659,3)+IF(N651=F660,2)+IF(N651=F661,1)</f>
        <v>11</v>
      </c>
      <c r="Q651" s="161">
        <f>IF(O651=F650,12)+IF(O651=F651,11)+IF(O651=F652,10)+IF(O651=F653,9)+IF(O651=F654,8)+IF(O651=F655,7)+IF(O651=F656,6)+IF(O651=F657,5)+IF(O651=F658,4)+IF(O651=F659,3)+IF(O651=F660,2)+IF(O651=F661,1)</f>
        <v>0</v>
      </c>
      <c r="R651" s="2"/>
      <c r="S651" s="136"/>
      <c r="T651" s="136">
        <f>P651+Q651</f>
        <v>11</v>
      </c>
      <c r="U651" s="136"/>
      <c r="V651" s="136"/>
      <c r="W651" s="136"/>
      <c r="X651" s="136"/>
      <c r="Y651" s="136"/>
      <c r="Z651" s="136"/>
      <c r="AA651" s="136"/>
      <c r="AB651" s="136"/>
      <c r="AC651" s="136"/>
      <c r="AD651" s="136"/>
    </row>
    <row r="652" spans="1:30" ht="20.100000000000001" customHeight="1" x14ac:dyDescent="0.25">
      <c r="A652" s="117" t="s">
        <v>90</v>
      </c>
      <c r="B652" s="129" t="s">
        <v>142</v>
      </c>
      <c r="C652" s="129" t="s">
        <v>243</v>
      </c>
      <c r="D652" s="443" t="s">
        <v>0</v>
      </c>
      <c r="E652" s="437">
        <v>3</v>
      </c>
      <c r="F652" s="438" t="s">
        <v>84</v>
      </c>
      <c r="G652" s="441">
        <v>18.82</v>
      </c>
      <c r="H652" s="440" t="str">
        <f t="shared" si="276"/>
        <v>Christopher Williams</v>
      </c>
      <c r="I652" s="440" t="str">
        <f t="shared" si="277"/>
        <v>Windsor, Slough, Eton and Hounslow A.C.</v>
      </c>
      <c r="J652" s="440" t="str">
        <f t="shared" si="278"/>
        <v>WSEH</v>
      </c>
      <c r="K652" s="437" t="str">
        <f t="shared" si="279"/>
        <v/>
      </c>
      <c r="L652" s="437" t="str">
        <f t="shared" si="280"/>
        <v xml:space="preserve"> </v>
      </c>
      <c r="M652" s="128"/>
      <c r="N652" s="40" t="str">
        <f t="shared" si="275"/>
        <v>B</v>
      </c>
      <c r="O652" s="40" t="str">
        <f t="shared" si="275"/>
        <v>BB</v>
      </c>
      <c r="P652" s="161">
        <f>IF(N652=F650,12)+IF(N652=F651,11)+IF(N652=F652,10)+IF(N652=F653,9)+IF(N652=F654,8)+IF(N652=F655,7)+IF(N652=F656,6)+IF(N652=F657,5)+IF(N652=F658,4)+IF(N652=F659,3)+IF(N652=F660,2)+IF(N652=F661,1)</f>
        <v>9</v>
      </c>
      <c r="Q652" s="161">
        <f>IF(O652=F650,12)+IF(O652=F651,11)+IF(O652=F652,10)+IF(O652=F653,9)+IF(O652=F654,8)+IF(O652=F655,7)+IF(O652=F656,6)+IF(O652=F657,5)+IF(O652=F658,4)+IF(O652=F659,3)+IF(O652=F660,2)+IF(O652=F661,1)</f>
        <v>0</v>
      </c>
      <c r="R652" s="2"/>
      <c r="S652" s="136"/>
      <c r="T652" s="136"/>
      <c r="U652" s="136">
        <f>P652+Q652</f>
        <v>9</v>
      </c>
      <c r="V652" s="136"/>
      <c r="W652" s="136"/>
      <c r="X652" s="136"/>
      <c r="Y652" s="136"/>
      <c r="Z652" s="136"/>
      <c r="AA652" s="136"/>
      <c r="AB652" s="136"/>
      <c r="AC652" s="136"/>
      <c r="AD652" s="136"/>
    </row>
    <row r="653" spans="1:30" ht="20.100000000000001" customHeight="1" x14ac:dyDescent="0.25">
      <c r="A653" s="117" t="s">
        <v>90</v>
      </c>
      <c r="B653" s="129" t="s">
        <v>142</v>
      </c>
      <c r="C653" s="129" t="s">
        <v>243</v>
      </c>
      <c r="D653" s="443" t="s">
        <v>0</v>
      </c>
      <c r="E653" s="437">
        <v>4</v>
      </c>
      <c r="F653" s="438" t="s">
        <v>1</v>
      </c>
      <c r="G653" s="441">
        <v>16.09</v>
      </c>
      <c r="H653" s="440" t="str">
        <f t="shared" si="276"/>
        <v>Lehlohonolo Mokhothu</v>
      </c>
      <c r="I653" s="440" t="str">
        <f t="shared" si="277"/>
        <v>Bracknell A.C.</v>
      </c>
      <c r="J653" s="440" t="str">
        <f t="shared" si="278"/>
        <v>BAC</v>
      </c>
      <c r="K653" s="437" t="str">
        <f t="shared" si="279"/>
        <v/>
      </c>
      <c r="L653" s="437" t="str">
        <f t="shared" si="280"/>
        <v xml:space="preserve"> </v>
      </c>
      <c r="M653" s="128"/>
      <c r="N653" s="40" t="str">
        <f t="shared" si="275"/>
        <v>C</v>
      </c>
      <c r="O653" s="40" t="str">
        <f t="shared" si="275"/>
        <v>CC</v>
      </c>
      <c r="P653" s="161">
        <f>IF(N653=F650,12)+IF(N653=F651,11)+IF(N653=F652,10)+IF(N653=F653,9)+IF(N653=F654,8)+IF(N653=F655,7)+IF(N653=F656,6)+IF(N653=F657,5)+IF(N653=F658,4)+IF(N653=F659,3)+IF(N653=F660,2)+IF(N653=F661,1)</f>
        <v>0</v>
      </c>
      <c r="Q653" s="161">
        <f>IF(O653=F650,12)+IF(O653=F651,11)+IF(O653=F652,10)+IF(O653=F653,9)+IF(O653=F654,8)+IF(O653=F655,7)+IF(O653=F656,6)+IF(O653=F657,5)+IF(O653=F658,4)+IF(O653=F659,3)+IF(O653=F660,2)+IF(O653=F661,1)</f>
        <v>0</v>
      </c>
      <c r="R653" s="2"/>
      <c r="S653" s="136"/>
      <c r="T653" s="136"/>
      <c r="U653" s="136"/>
      <c r="V653" s="136">
        <f>P653+Q653</f>
        <v>0</v>
      </c>
      <c r="W653" s="136"/>
      <c r="X653" s="136"/>
      <c r="Y653" s="136"/>
      <c r="Z653" s="136"/>
      <c r="AA653" s="136"/>
      <c r="AB653" s="136"/>
      <c r="AC653" s="136"/>
      <c r="AD653" s="136"/>
    </row>
    <row r="654" spans="1:30" ht="20.100000000000001" customHeight="1" x14ac:dyDescent="0.25">
      <c r="A654" s="117" t="s">
        <v>90</v>
      </c>
      <c r="B654" s="129" t="s">
        <v>142</v>
      </c>
      <c r="C654" s="129" t="s">
        <v>243</v>
      </c>
      <c r="D654" s="443" t="s">
        <v>0</v>
      </c>
      <c r="E654" s="437">
        <v>5</v>
      </c>
      <c r="F654" s="438" t="s">
        <v>145</v>
      </c>
      <c r="G654" s="441">
        <v>15.82</v>
      </c>
      <c r="H654" s="440" t="str">
        <f t="shared" si="276"/>
        <v>Max Davies</v>
      </c>
      <c r="I654" s="440" t="str">
        <f t="shared" si="277"/>
        <v>Reading A.C.</v>
      </c>
      <c r="J654" s="440" t="str">
        <f t="shared" si="278"/>
        <v>RAC</v>
      </c>
      <c r="K654" s="437" t="str">
        <f t="shared" si="279"/>
        <v/>
      </c>
      <c r="L654" s="437" t="str">
        <f t="shared" si="280"/>
        <v xml:space="preserve"> </v>
      </c>
      <c r="M654" s="128"/>
      <c r="N654" s="40" t="str">
        <f t="shared" si="275"/>
        <v>G</v>
      </c>
      <c r="O654" s="40" t="str">
        <f t="shared" si="275"/>
        <v>GG</v>
      </c>
      <c r="P654" s="161">
        <f>IF(N654=F650,12)+IF(N654=F651,11)+IF(N654=F652,10)+IF(N654=F653,9)+IF(N654=F654,8)+IF(N654=F655,7)+IF(N654=F656,6)+IF(N654=F657,5)+IF(N654=F658,4)+IF(N654=F659,3)+IF(N654=F660,2)+IF(N654=F661,1)</f>
        <v>0</v>
      </c>
      <c r="Q654" s="161">
        <f>IF(O654=F650,12)+IF(O654=F651,11)+IF(O654=F652,10)+IF(O654=F653,9)+IF(O654=F654,8)+IF(O654=F655,7)+IF(O654=F656,6)+IF(O654=F657,5)+IF(O654=F658,4)+IF(O654=F659,3)+IF(O654=F660,2)+IF(O654=F661,1)</f>
        <v>0</v>
      </c>
      <c r="R654" s="2"/>
      <c r="S654" s="136"/>
      <c r="T654" s="136"/>
      <c r="U654" s="136"/>
      <c r="V654" s="136"/>
      <c r="W654" s="136">
        <f>P654+Q654</f>
        <v>0</v>
      </c>
      <c r="X654" s="136"/>
      <c r="Y654" s="136"/>
      <c r="Z654" s="136"/>
      <c r="AA654" s="136"/>
      <c r="AB654" s="136"/>
      <c r="AC654" s="136"/>
      <c r="AD654" s="136"/>
    </row>
    <row r="655" spans="1:30" ht="20.100000000000001" customHeight="1" x14ac:dyDescent="0.25">
      <c r="A655" s="117" t="s">
        <v>90</v>
      </c>
      <c r="B655" s="129" t="s">
        <v>142</v>
      </c>
      <c r="C655" s="129" t="s">
        <v>243</v>
      </c>
      <c r="D655" s="443" t="s">
        <v>0</v>
      </c>
      <c r="E655" s="437">
        <v>6</v>
      </c>
      <c r="F655" s="438"/>
      <c r="G655" s="441"/>
      <c r="H655" s="440" t="str">
        <f t="shared" si="276"/>
        <v xml:space="preserve"> </v>
      </c>
      <c r="I655" s="440" t="str">
        <f t="shared" si="277"/>
        <v/>
      </c>
      <c r="J655" s="440" t="str">
        <f t="shared" si="278"/>
        <v/>
      </c>
      <c r="K655" s="437" t="str">
        <f t="shared" si="279"/>
        <v/>
      </c>
      <c r="L655" s="437" t="str">
        <f t="shared" si="280"/>
        <v xml:space="preserve"> </v>
      </c>
      <c r="M655" s="128"/>
      <c r="N655" s="40" t="str">
        <f t="shared" si="275"/>
        <v>H</v>
      </c>
      <c r="O655" s="40" t="str">
        <f t="shared" si="275"/>
        <v>HH</v>
      </c>
      <c r="P655" s="161">
        <f>IF(N655=F650,12)+IF(N655=F651,11)+IF(N655=F652,10)+IF(N655=F653,9)+IF(N655=F654,8)+IF(N655=F655,7)+IF(N655=F656,6)+IF(N655=F657,5)+IF(N655=F658,4)+IF(N655=F659,3)+IF(N655=F660,2)+IF(N655=F661,1)</f>
        <v>12</v>
      </c>
      <c r="Q655" s="161">
        <f>IF(O655=F650,12)+IF(O655=F651,11)+IF(O655=F652,10)+IF(O655=F653,9)+IF(O655=F654,8)+IF(O655=F655,7)+IF(O655=F656,6)+IF(O655=F657,5)+IF(O655=F658,4)+IF(O655=F659,3)+IF(O655=F660,2)+IF(O655=F661,1)</f>
        <v>0</v>
      </c>
      <c r="R655" s="2"/>
      <c r="S655" s="136"/>
      <c r="T655" s="136"/>
      <c r="U655" s="136"/>
      <c r="V655" s="136"/>
      <c r="W655" s="136"/>
      <c r="X655" s="136">
        <f>P655+Q655</f>
        <v>12</v>
      </c>
      <c r="Y655" s="136"/>
      <c r="Z655" s="136"/>
      <c r="AA655" s="136"/>
      <c r="AB655" s="136"/>
      <c r="AC655" s="136"/>
      <c r="AD655" s="136"/>
    </row>
    <row r="656" spans="1:30" ht="20.100000000000001" customHeight="1" x14ac:dyDescent="0.25">
      <c r="A656" s="117" t="s">
        <v>90</v>
      </c>
      <c r="B656" s="129" t="s">
        <v>142</v>
      </c>
      <c r="C656" s="129" t="s">
        <v>243</v>
      </c>
      <c r="D656" s="443" t="s">
        <v>0</v>
      </c>
      <c r="E656" s="437">
        <v>7</v>
      </c>
      <c r="F656" s="438"/>
      <c r="G656" s="441"/>
      <c r="H656" s="440" t="str">
        <f t="shared" si="276"/>
        <v xml:space="preserve"> </v>
      </c>
      <c r="I656" s="440" t="str">
        <f t="shared" si="277"/>
        <v/>
      </c>
      <c r="J656" s="440" t="str">
        <f t="shared" si="278"/>
        <v/>
      </c>
      <c r="K656" s="437" t="str">
        <f t="shared" si="279"/>
        <v/>
      </c>
      <c r="L656" s="437" t="str">
        <f t="shared" si="280"/>
        <v xml:space="preserve"> </v>
      </c>
      <c r="M656" s="128"/>
      <c r="N656" s="40" t="str">
        <f t="shared" si="275"/>
        <v>M</v>
      </c>
      <c r="O656" s="40" t="str">
        <f t="shared" si="275"/>
        <v>MM</v>
      </c>
      <c r="P656" s="161">
        <f>IF(N656=F650,12)+IF(N656=F651,11)+IF(N656=F652,10)+IF(N656=F653,9)+IF(N656=F654,8)+IF(N656=F655,7)+IF(N656=F656,6)+IF(N656=F657,5)+IF(N656=F658,4)+IF(N656=F659,3)+IF(N656=F660,2)+IF(N656=F661,1)</f>
        <v>0</v>
      </c>
      <c r="Q656" s="161">
        <f>IF(O656=F650,12)+IF(O656=F651,11)+IF(O656=F652,10)+IF(O656=F653,9)+IF(O656=F654,8)+IF(O656=F655,7)+IF(O656=F656,6)+IF(O656=F657,5)+IF(O656=F658,4)+IF(O656=F659,3)+IF(O656=F660,2)+IF(O656=F661,1)</f>
        <v>0</v>
      </c>
      <c r="R656" s="2"/>
      <c r="S656" s="136"/>
      <c r="T656" s="136"/>
      <c r="U656" s="136"/>
      <c r="V656" s="136"/>
      <c r="W656" s="136"/>
      <c r="X656" s="136"/>
      <c r="Y656" s="136">
        <f>P656+Q656</f>
        <v>0</v>
      </c>
      <c r="Z656" s="136"/>
      <c r="AA656" s="136"/>
      <c r="AB656" s="136"/>
      <c r="AC656" s="136"/>
      <c r="AD656" s="136"/>
    </row>
    <row r="657" spans="1:30" ht="20.100000000000001" customHeight="1" x14ac:dyDescent="0.25">
      <c r="A657" s="117" t="s">
        <v>90</v>
      </c>
      <c r="B657" s="129" t="s">
        <v>142</v>
      </c>
      <c r="C657" s="129" t="s">
        <v>243</v>
      </c>
      <c r="D657" s="443" t="s">
        <v>0</v>
      </c>
      <c r="E657" s="437">
        <v>8</v>
      </c>
      <c r="F657" s="438"/>
      <c r="G657" s="441"/>
      <c r="H657" s="440" t="str">
        <f t="shared" si="276"/>
        <v xml:space="preserve"> </v>
      </c>
      <c r="I657" s="440" t="str">
        <f t="shared" si="277"/>
        <v/>
      </c>
      <c r="J657" s="440" t="str">
        <f t="shared" si="278"/>
        <v/>
      </c>
      <c r="K657" s="437" t="str">
        <f t="shared" si="279"/>
        <v/>
      </c>
      <c r="L657" s="437" t="str">
        <f t="shared" si="280"/>
        <v xml:space="preserve"> </v>
      </c>
      <c r="M657" s="128"/>
      <c r="N657" s="40" t="str">
        <f t="shared" si="275"/>
        <v>R</v>
      </c>
      <c r="O657" s="40" t="str">
        <f t="shared" si="275"/>
        <v>RR</v>
      </c>
      <c r="P657" s="161">
        <f>IF(N657=F650,12)+IF(N657=F651,11)+IF(N657=F652,10)+IF(N657=F653,9)+IF(N657=F654,8)+IF(N657=F655,7)+IF(N657=F656,6)+IF(N657=F657,5)+IF(N657=F658,4)+IF(N657=F659,3)+IF(N657=F660,2)+IF(N657=F661,1)</f>
        <v>0</v>
      </c>
      <c r="Q657" s="161">
        <f>IF(O657=F650,12)+IF(O657=F651,11)+IF(O657=F652,10)+IF(O657=F653,9)+IF(O657=F654,8)+IF(O657=F655,7)+IF(O657=F656,6)+IF(O657=F657,5)+IF(O657=F658,4)+IF(O657=F659,3)+IF(O657=F660,2)+IF(O657=F661,1)</f>
        <v>8</v>
      </c>
      <c r="R657" s="2"/>
      <c r="S657" s="136"/>
      <c r="T657" s="136"/>
      <c r="U657" s="136"/>
      <c r="V657" s="136"/>
      <c r="W657" s="136"/>
      <c r="X657" s="136"/>
      <c r="Y657" s="136"/>
      <c r="Z657" s="136">
        <f>P657+Q657</f>
        <v>8</v>
      </c>
      <c r="AA657" s="136"/>
      <c r="AB657" s="136"/>
      <c r="AC657" s="136"/>
      <c r="AD657" s="136"/>
    </row>
    <row r="658" spans="1:30" ht="20.100000000000001" customHeight="1" x14ac:dyDescent="0.25">
      <c r="A658" s="117" t="s">
        <v>90</v>
      </c>
      <c r="B658" s="129" t="s">
        <v>142</v>
      </c>
      <c r="C658" s="129" t="s">
        <v>243</v>
      </c>
      <c r="D658" s="443" t="s">
        <v>0</v>
      </c>
      <c r="E658" s="437">
        <v>9</v>
      </c>
      <c r="F658" s="438"/>
      <c r="G658" s="441"/>
      <c r="H658" s="440" t="str">
        <f t="shared" si="276"/>
        <v xml:space="preserve"> </v>
      </c>
      <c r="I658" s="440" t="str">
        <f t="shared" si="277"/>
        <v/>
      </c>
      <c r="J658" s="440" t="str">
        <f t="shared" si="278"/>
        <v/>
      </c>
      <c r="K658" s="437" t="str">
        <f t="shared" si="279"/>
        <v/>
      </c>
      <c r="L658" s="437" t="str">
        <f>IF(G658&gt;=CK1173,"AW"," ")</f>
        <v xml:space="preserve"> </v>
      </c>
      <c r="M658" s="128"/>
      <c r="N658" s="161" t="str">
        <f t="shared" si="275"/>
        <v>W</v>
      </c>
      <c r="O658" s="161" t="str">
        <f t="shared" si="275"/>
        <v>WW</v>
      </c>
      <c r="P658" s="161">
        <f>IF(N658=F650,12)+IF(N658=F651,11)+IF(N658=F652,10)+IF(N658=F653,9)+IF(N658=F654,8)+IF(N658=F655,7)+IF(N658=F656,6)+IF(N658=F657,5)+IF(N658=F658,4)+IF(N658=F659,3)+IF(N658=F660,2)+IF(N658=F661,1)</f>
        <v>10</v>
      </c>
      <c r="Q658" s="161">
        <f>IF(O658=F650,12)+IF(O658=F651,11)+IF(O658=F652,10)+IF(O658=F653,9)+IF(O658=F654,8)+IF(O658=F655,7)+IF(O658=F656,6)+IF(O658=F657,5)+IF(O658=F658,4)+IF(O658=F659,3)+IF(O658=F660,2)+IF(O658=F661,1)</f>
        <v>0</v>
      </c>
      <c r="R658" s="2"/>
      <c r="S658" s="136"/>
      <c r="T658" s="136"/>
      <c r="U658" s="136"/>
      <c r="V658" s="136"/>
      <c r="W658" s="136"/>
      <c r="X658" s="136"/>
      <c r="Y658" s="136"/>
      <c r="Z658" s="136"/>
      <c r="AA658" s="136">
        <f>P658+Q658</f>
        <v>10</v>
      </c>
      <c r="AB658" s="136"/>
      <c r="AC658" s="136"/>
      <c r="AD658" s="136"/>
    </row>
    <row r="659" spans="1:30" ht="20.100000000000001" customHeight="1" x14ac:dyDescent="0.25">
      <c r="A659" s="117" t="s">
        <v>90</v>
      </c>
      <c r="B659" s="129" t="s">
        <v>142</v>
      </c>
      <c r="C659" s="129" t="s">
        <v>243</v>
      </c>
      <c r="D659" s="443" t="s">
        <v>0</v>
      </c>
      <c r="E659" s="437">
        <v>10</v>
      </c>
      <c r="F659" s="438"/>
      <c r="G659" s="441"/>
      <c r="H659" s="440" t="str">
        <f t="shared" si="276"/>
        <v xml:space="preserve"> </v>
      </c>
      <c r="I659" s="440" t="str">
        <f t="shared" si="277"/>
        <v/>
      </c>
      <c r="J659" s="440" t="str">
        <f t="shared" si="278"/>
        <v/>
      </c>
      <c r="K659" s="437" t="str">
        <f t="shared" si="279"/>
        <v/>
      </c>
      <c r="L659" s="437" t="str">
        <f>IF(G659&gt;=CK1174,"AW"," ")</f>
        <v xml:space="preserve"> </v>
      </c>
      <c r="M659" s="128"/>
      <c r="N659" s="366" t="str">
        <f t="shared" ref="N659:O675" si="281">N645</f>
        <v>j</v>
      </c>
      <c r="O659" s="366" t="str">
        <f t="shared" si="281"/>
        <v>jj</v>
      </c>
      <c r="P659" s="366">
        <f>IF(N659=F650,12)+IF(N659=F651,11)+IF(N659=F652,10)+IF(N659=F653,9)+IF(N659=F654,8)+IF(N659=F655,7)+IF(N659=F656,6)+IF(N659=F657,5)+IF(N659=F658,4)+IF(N659=F659,3)+IF(N659=F660,2)+IF(N659=F661,1)</f>
        <v>0</v>
      </c>
      <c r="Q659" s="366">
        <f>IF(O659=F650,12)+IF(O659=F651,11)+IF(O659=F652,10)+IF(O659=F653,9)+IF(O659=F654,8)+IF(O659=F655,7)+IF(O659=F656,6)+IF(O659=F657,5)+IF(O659=F658,4)+IF(O659=F659,3)+IF(O659=F660,2)+IF(O659=F661,1)</f>
        <v>0</v>
      </c>
      <c r="R659" s="2"/>
      <c r="S659" s="136"/>
      <c r="T659" s="136"/>
      <c r="U659" s="136"/>
      <c r="V659" s="136"/>
      <c r="W659" s="136"/>
      <c r="X659" s="136"/>
      <c r="Y659" s="136"/>
      <c r="Z659" s="136"/>
      <c r="AA659" s="136"/>
      <c r="AB659" s="136">
        <f>P659+Q659</f>
        <v>0</v>
      </c>
      <c r="AC659" s="136"/>
      <c r="AD659" s="136"/>
    </row>
    <row r="660" spans="1:30" ht="20.100000000000001" customHeight="1" x14ac:dyDescent="0.25">
      <c r="A660" s="117" t="s">
        <v>90</v>
      </c>
      <c r="B660" s="129" t="s">
        <v>142</v>
      </c>
      <c r="C660" s="129" t="s">
        <v>243</v>
      </c>
      <c r="D660" s="443" t="s">
        <v>0</v>
      </c>
      <c r="E660" s="437">
        <v>11</v>
      </c>
      <c r="F660" s="438"/>
      <c r="G660" s="441"/>
      <c r="H660" s="440" t="str">
        <f t="shared" si="276"/>
        <v xml:space="preserve"> </v>
      </c>
      <c r="I660" s="440" t="str">
        <f t="shared" si="277"/>
        <v/>
      </c>
      <c r="J660" s="440" t="str">
        <f t="shared" si="278"/>
        <v/>
      </c>
      <c r="K660" s="437" t="str">
        <f t="shared" si="279"/>
        <v/>
      </c>
      <c r="L660" s="437" t="str">
        <f>IF(G660&gt;=CK1175,"AW"," ")</f>
        <v xml:space="preserve"> </v>
      </c>
      <c r="M660" s="128"/>
      <c r="N660" s="366" t="str">
        <f t="shared" si="281"/>
        <v>p</v>
      </c>
      <c r="O660" s="366" t="str">
        <f t="shared" si="281"/>
        <v>pp</v>
      </c>
      <c r="P660" s="366">
        <f>IF(N660=F650,12)+IF(N660=F651,11)+IF(N660=F652,10)+IF(N660=F653,9)+IF(N660=F654,8)+IF(N660=F655,7)+IF(N660=F656,6)+IF(N660=F657,5)+IF(N660=F658,4)+IF(N660=F659,3)+IF(N660=F660,2)+IF(N660=F661,1)</f>
        <v>0</v>
      </c>
      <c r="Q660" s="366">
        <f>IF(O660=F650,12)+IF(O660=F651,11)+IF(O660=F652,10)+IF(O660=F653,9)+IF(O660=F654,8)+IF(O660=F655,7)+IF(O660=F656,6)+IF(O660=F657,5)+IF(O660=F658,4)+IF(O660=F659,3)+IF(O660=F660,2)+IF(O660=F661,1)</f>
        <v>0</v>
      </c>
      <c r="R660" s="2"/>
      <c r="S660" s="136"/>
      <c r="T660" s="136"/>
      <c r="U660" s="136"/>
      <c r="V660" s="136"/>
      <c r="W660" s="136"/>
      <c r="X660" s="136"/>
      <c r="Y660" s="136"/>
      <c r="Z660" s="136"/>
      <c r="AA660" s="136"/>
      <c r="AB660" s="136"/>
      <c r="AC660" s="136">
        <f>P660+Q660</f>
        <v>0</v>
      </c>
      <c r="AD660" s="136"/>
    </row>
    <row r="661" spans="1:30" ht="20.100000000000001" customHeight="1" x14ac:dyDescent="0.25">
      <c r="A661" s="117" t="s">
        <v>90</v>
      </c>
      <c r="B661" s="129" t="s">
        <v>142</v>
      </c>
      <c r="C661" s="129" t="s">
        <v>243</v>
      </c>
      <c r="D661" s="443" t="s">
        <v>0</v>
      </c>
      <c r="E661" s="437">
        <v>12</v>
      </c>
      <c r="F661" s="438"/>
      <c r="G661" s="441"/>
      <c r="H661" s="440" t="str">
        <f t="shared" si="276"/>
        <v xml:space="preserve"> </v>
      </c>
      <c r="I661" s="440" t="str">
        <f t="shared" si="277"/>
        <v/>
      </c>
      <c r="J661" s="440" t="str">
        <f t="shared" si="278"/>
        <v/>
      </c>
      <c r="K661" s="437" t="str">
        <f t="shared" si="279"/>
        <v/>
      </c>
      <c r="L661" s="437" t="str">
        <f>IF(G661&gt;=CK1176,"AW"," ")</f>
        <v xml:space="preserve"> </v>
      </c>
      <c r="M661" s="128"/>
      <c r="N661" s="366" t="str">
        <f t="shared" si="281"/>
        <v>z</v>
      </c>
      <c r="O661" s="366" t="str">
        <f t="shared" si="281"/>
        <v>zz</v>
      </c>
      <c r="P661" s="366">
        <f>IF(N661=F650,12)+IF(N661=F651,11)+IF(N661=F652,10)+IF(N661=F653,9)+IF(N661=F654,8)+IF(N661=F655,7)+IF(N661=F656,6)+IF(N661=F657,5)+IF(N661=F658,4)+IF(N661=F659,3)+IF(N661=F660,2)+IF(N661=F661,1)</f>
        <v>0</v>
      </c>
      <c r="Q661" s="366">
        <f>IF(O661=F650,12)+IF(O661=F651,11)+IF(O661=F652,10)+IF(O661=F653,9)+IF(O661=F654,8)+IF(O661=F655,7)+IF(O661=F656,6)+IF(O661=F657,5)+IF(O661=F658,4)+IF(O661=F659,3)+IF(O661=F660,2)+IF(O661=F661,1)</f>
        <v>0</v>
      </c>
      <c r="R661" s="2"/>
      <c r="S661" s="136"/>
      <c r="T661" s="136"/>
      <c r="U661" s="136"/>
      <c r="V661" s="136"/>
      <c r="W661" s="136"/>
      <c r="X661" s="136"/>
      <c r="Y661" s="136"/>
      <c r="Z661" s="136"/>
      <c r="AA661" s="136"/>
      <c r="AB661" s="136"/>
      <c r="AC661" s="136"/>
      <c r="AD661" s="136">
        <f>P661+Q661</f>
        <v>0</v>
      </c>
    </row>
    <row r="662" spans="1:30" ht="20.100000000000001" customHeight="1" x14ac:dyDescent="0.25">
      <c r="A662" s="117" t="s">
        <v>90</v>
      </c>
      <c r="B662" s="129" t="s">
        <v>142</v>
      </c>
      <c r="C662" s="40"/>
      <c r="D662" s="443"/>
      <c r="E662" s="476" t="s">
        <v>36</v>
      </c>
      <c r="F662" s="476"/>
      <c r="G662" s="476"/>
      <c r="H662" s="476"/>
      <c r="I662" s="476"/>
      <c r="J662" s="476"/>
      <c r="K662" s="476"/>
      <c r="L662" s="476"/>
      <c r="M662" s="128"/>
      <c r="N662" s="40" t="str">
        <f t="shared" si="281"/>
        <v>,</v>
      </c>
      <c r="O662" s="40" t="str">
        <f t="shared" si="281"/>
        <v>,</v>
      </c>
      <c r="P662" s="40"/>
      <c r="Q662" s="40"/>
      <c r="R662" s="2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1:30" ht="20.100000000000001" customHeight="1" x14ac:dyDescent="0.25">
      <c r="A663" s="117" t="s">
        <v>90</v>
      </c>
      <c r="B663" s="129" t="s">
        <v>142</v>
      </c>
      <c r="C663" s="129" t="s">
        <v>243</v>
      </c>
      <c r="D663" s="443" t="s">
        <v>1</v>
      </c>
      <c r="E663" s="474" t="s">
        <v>211</v>
      </c>
      <c r="F663" s="474"/>
      <c r="G663" s="474"/>
      <c r="H663" s="474"/>
      <c r="I663" s="442" t="s">
        <v>92</v>
      </c>
      <c r="J663" s="442"/>
      <c r="K663" s="475">
        <f>K649</f>
        <v>59.1</v>
      </c>
      <c r="L663" s="475"/>
      <c r="M663" s="128"/>
      <c r="N663" s="40" t="str">
        <f t="shared" si="281"/>
        <v>,</v>
      </c>
      <c r="O663" s="40" t="str">
        <f t="shared" si="281"/>
        <v>,</v>
      </c>
      <c r="P663" s="40"/>
      <c r="Q663" s="40"/>
      <c r="R663" s="2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1:30" ht="20.100000000000001" customHeight="1" x14ac:dyDescent="0.25">
      <c r="A664" s="117" t="s">
        <v>90</v>
      </c>
      <c r="B664" s="129" t="s">
        <v>142</v>
      </c>
      <c r="C664" s="129" t="s">
        <v>243</v>
      </c>
      <c r="D664" s="443" t="s">
        <v>1</v>
      </c>
      <c r="E664" s="437">
        <v>1</v>
      </c>
      <c r="F664" s="438" t="s">
        <v>113</v>
      </c>
      <c r="G664" s="441">
        <v>13.49</v>
      </c>
      <c r="H664" s="440" t="str">
        <f t="shared" ref="H664:H675" si="282">IF(F664=0," ",VLOOKUP(F664,$AY$1192:$BA$1215,3,FALSE))</f>
        <v>David Woolley</v>
      </c>
      <c r="I664" s="440" t="str">
        <f t="shared" ref="I664:I675" si="283">IF(F664=0,"",VLOOKUP(F664,$BE$1166:$BG$1189,3,FALSE))</f>
        <v>Hillingdon A.C.</v>
      </c>
      <c r="J664" s="440" t="str">
        <f t="shared" ref="J664:J675" si="284">IF(F664=0,"",VLOOKUP(F664,$BB$1114:$BE$1137,4,FALSE))</f>
        <v>HJAC</v>
      </c>
      <c r="K664" s="437" t="str">
        <f t="shared" ref="K664:K675" si="285">IF(G664="","",IF($DC$1168="T"," ",IF($DC$1168="F",IF(G664&gt;=$CS$1168,"G1",IF(G664&gt;=$CV$1168,"G2",IF(G664&gt;=$CY$1168,"G3",IF(G664&gt;=$DB$1168,"G4","")))))))</f>
        <v/>
      </c>
      <c r="L664" s="437" t="str">
        <f>IF(G664&gt;=CK1179,"AW"," ")</f>
        <v xml:space="preserve"> </v>
      </c>
      <c r="M664" s="128"/>
      <c r="N664" s="40" t="str">
        <f t="shared" si="281"/>
        <v>A</v>
      </c>
      <c r="O664" s="40" t="str">
        <f t="shared" si="281"/>
        <v>AA</v>
      </c>
      <c r="P664" s="161">
        <f>IF(N664=F664,12)+IF(N664=F665,11)+IF(N664=F666,10)+IF(N664=F667,9)+IF(N664=F668,8)+IF(N664=F669,7)+IF(N664=F670,6)+IF(N664=F671,5)+IF(N664=F672,4)+IF(N664=F673,3)+IF(N664=F674,2)+IF(N664=F675,1)</f>
        <v>0</v>
      </c>
      <c r="Q664" s="161">
        <f>IF(O664=F664,12)+IF(O664=F665,11)+IF(O664=F666,10)+IF(O664=F667,9)+IF(O664=F668,8)+IF(O664=F669,7)+IF(O664=F670,6)+IF(O664=F671,5)+IF(O664=F672,4)+IF(O664=F673,3)+IF(O664=F674,2)+IF(O664=F675,1)</f>
        <v>0</v>
      </c>
      <c r="R664" s="2"/>
      <c r="S664" s="136">
        <f>P664+Q664</f>
        <v>0</v>
      </c>
      <c r="T664" s="136"/>
      <c r="U664" s="136"/>
      <c r="V664" s="136"/>
      <c r="W664" s="136"/>
      <c r="X664" s="136"/>
      <c r="Y664" s="136"/>
      <c r="Z664" s="136"/>
      <c r="AA664" s="136"/>
      <c r="AB664" s="136"/>
      <c r="AC664" s="136"/>
      <c r="AD664" s="136"/>
    </row>
    <row r="665" spans="1:30" ht="20.100000000000001" customHeight="1" x14ac:dyDescent="0.25">
      <c r="A665" s="117" t="s">
        <v>90</v>
      </c>
      <c r="B665" s="129" t="s">
        <v>142</v>
      </c>
      <c r="C665" s="129" t="s">
        <v>243</v>
      </c>
      <c r="D665" s="443" t="s">
        <v>1</v>
      </c>
      <c r="E665" s="437">
        <v>2</v>
      </c>
      <c r="F665" s="438" t="s">
        <v>143</v>
      </c>
      <c r="G665" s="441">
        <v>13.45</v>
      </c>
      <c r="H665" s="440" t="str">
        <f t="shared" si="282"/>
        <v>Hugo Domingos</v>
      </c>
      <c r="I665" s="440" t="str">
        <f t="shared" si="283"/>
        <v>Reading A.C.</v>
      </c>
      <c r="J665" s="440" t="str">
        <f t="shared" si="284"/>
        <v>RAC</v>
      </c>
      <c r="K665" s="437" t="str">
        <f t="shared" si="285"/>
        <v/>
      </c>
      <c r="L665" s="437" t="str">
        <f>IF(G665&gt;=CK1180,"AW"," ")</f>
        <v xml:space="preserve"> </v>
      </c>
      <c r="M665" s="128"/>
      <c r="N665" s="40" t="str">
        <f t="shared" si="281"/>
        <v>S</v>
      </c>
      <c r="O665" s="40" t="str">
        <f t="shared" si="281"/>
        <v>SS</v>
      </c>
      <c r="P665" s="161">
        <f>IF(N665=F664,12)+IF(N665=F665,11)+IF(N665=F666,10)+IF(N665=F667,9)+IF(N665=F668,8)+IF(N665=F669,7)+IF(N665=F670,6)+IF(N665=F671,5)+IF(N665=F672,4)+IF(N665=F673,3)+IF(N665=F674,2)+IF(N665=F675,1)</f>
        <v>0</v>
      </c>
      <c r="Q665" s="161">
        <f>IF(O665=F664,12)+IF(O665=F665,11)+IF(O665=F666,10)+IF(O665=F667,9)+IF(O665=F668,8)+IF(O665=F669,7)+IF(O665=F670,6)+IF(O665=F671,5)+IF(O665=F672,4)+IF(O665=F673,3)+IF(O665=F674,2)+IF(O665=F675,1)</f>
        <v>0</v>
      </c>
      <c r="R665" s="2"/>
      <c r="S665" s="136"/>
      <c r="T665" s="136">
        <f>P665+Q665</f>
        <v>0</v>
      </c>
      <c r="U665" s="136"/>
      <c r="V665" s="136"/>
      <c r="W665" s="136"/>
      <c r="X665" s="136"/>
      <c r="Y665" s="136"/>
      <c r="Z665" s="136"/>
      <c r="AA665" s="136"/>
      <c r="AB665" s="136"/>
      <c r="AC665" s="136"/>
      <c r="AD665" s="136"/>
    </row>
    <row r="666" spans="1:30" ht="20.100000000000001" customHeight="1" x14ac:dyDescent="0.25">
      <c r="A666" s="117" t="s">
        <v>90</v>
      </c>
      <c r="B666" s="129" t="s">
        <v>142</v>
      </c>
      <c r="C666" s="129" t="s">
        <v>243</v>
      </c>
      <c r="D666" s="443" t="s">
        <v>1</v>
      </c>
      <c r="E666" s="437">
        <v>3</v>
      </c>
      <c r="F666" s="438" t="s">
        <v>146</v>
      </c>
      <c r="G666" s="441">
        <v>12.62</v>
      </c>
      <c r="H666" s="440" t="str">
        <f t="shared" si="282"/>
        <v>Nafay Khan</v>
      </c>
      <c r="I666" s="440" t="str">
        <f t="shared" si="283"/>
        <v>Windsor, Slough, Eton and Hounslow A.C.</v>
      </c>
      <c r="J666" s="440" t="str">
        <f t="shared" si="284"/>
        <v>WSEH</v>
      </c>
      <c r="K666" s="437" t="str">
        <f t="shared" si="285"/>
        <v/>
      </c>
      <c r="L666" s="437" t="str">
        <f>IF(G666&gt;=CK1181,"AW"," ")</f>
        <v xml:space="preserve"> </v>
      </c>
      <c r="M666" s="128"/>
      <c r="N666" s="40" t="str">
        <f t="shared" si="281"/>
        <v>B</v>
      </c>
      <c r="O666" s="40" t="str">
        <f t="shared" si="281"/>
        <v>BB</v>
      </c>
      <c r="P666" s="161">
        <f>IF(N666=F664,12)+IF(N666=F665,11)+IF(N666=F666,10)+IF(N666=F667,9)+IF(N666=F668,8)+IF(N666=F669,7)+IF(N666=F670,6)+IF(N666=F671,5)+IF(N666=F672,4)+IF(N666=F673,3)+IF(N666=F674,2)+IF(N666=F675,1)</f>
        <v>0</v>
      </c>
      <c r="Q666" s="161">
        <f>IF(O666=F664,12)+IF(O666=F665,11)+IF(O666=F666,10)+IF(O666=F667,9)+IF(O666=F668,8)+IF(O666=F669,7)+IF(O666=F670,6)+IF(O666=F671,5)+IF(O666=F672,4)+IF(O666=F673,3)+IF(O666=F674,2)+IF(O666=F675,1)</f>
        <v>0</v>
      </c>
      <c r="R666" s="2"/>
      <c r="S666" s="136"/>
      <c r="T666" s="136"/>
      <c r="U666" s="136">
        <f>P666+Q666</f>
        <v>0</v>
      </c>
      <c r="V666" s="136"/>
      <c r="W666" s="136"/>
      <c r="X666" s="136"/>
      <c r="Y666" s="136"/>
      <c r="Z666" s="136"/>
      <c r="AA666" s="136"/>
      <c r="AB666" s="136"/>
      <c r="AC666" s="136"/>
      <c r="AD666" s="136"/>
    </row>
    <row r="667" spans="1:30" ht="20.100000000000001" customHeight="1" x14ac:dyDescent="0.25">
      <c r="A667" s="117" t="s">
        <v>90</v>
      </c>
      <c r="B667" s="129" t="s">
        <v>142</v>
      </c>
      <c r="C667" s="129" t="s">
        <v>243</v>
      </c>
      <c r="D667" s="129" t="s">
        <v>1</v>
      </c>
      <c r="E667" s="8">
        <v>4</v>
      </c>
      <c r="F667" s="144"/>
      <c r="G667" s="145"/>
      <c r="H667" s="122" t="str">
        <f t="shared" si="282"/>
        <v xml:space="preserve"> </v>
      </c>
      <c r="I667" s="122" t="str">
        <f t="shared" si="283"/>
        <v/>
      </c>
      <c r="J667" s="122" t="str">
        <f t="shared" si="284"/>
        <v/>
      </c>
      <c r="K667" s="8" t="str">
        <f t="shared" si="285"/>
        <v/>
      </c>
      <c r="L667" s="8" t="str">
        <f>IF(G667&gt;=CK1186,"AW"," ")</f>
        <v xml:space="preserve"> </v>
      </c>
      <c r="M667" s="128"/>
      <c r="N667" s="40" t="str">
        <f t="shared" si="281"/>
        <v>C</v>
      </c>
      <c r="O667" s="40" t="str">
        <f t="shared" si="281"/>
        <v>CC</v>
      </c>
      <c r="P667" s="161">
        <f>IF(N667=F664,12)+IF(N667=F665,11)+IF(N667=F666,10)+IF(N667=F667,9)+IF(N667=F668,8)+IF(N667=F669,7)+IF(N667=F670,6)+IF(N667=F671,5)+IF(N667=F672,4)+IF(N667=F673,3)+IF(N667=F674,2)+IF(N667=F675,1)</f>
        <v>0</v>
      </c>
      <c r="Q667" s="161">
        <f>IF(O667=F664,12)+IF(O667=F665,11)+IF(O667=F666,10)+IF(O667=F667,9)+IF(O667=F668,8)+IF(O667=F669,7)+IF(O667=F670,6)+IF(O667=F671,5)+IF(O667=F672,4)+IF(O667=F673,3)+IF(O667=F674,2)+IF(O667=F675,1)</f>
        <v>0</v>
      </c>
      <c r="R667" s="2"/>
      <c r="S667" s="136"/>
      <c r="T667" s="136"/>
      <c r="U667" s="136"/>
      <c r="V667" s="136">
        <f>P667+Q667</f>
        <v>0</v>
      </c>
      <c r="W667" s="136"/>
      <c r="X667" s="136"/>
      <c r="Y667" s="136"/>
      <c r="Z667" s="136"/>
      <c r="AA667" s="136"/>
      <c r="AB667" s="136"/>
      <c r="AC667" s="136"/>
      <c r="AD667" s="136"/>
    </row>
    <row r="668" spans="1:30" ht="20.100000000000001" customHeight="1" x14ac:dyDescent="0.25">
      <c r="A668" s="117" t="s">
        <v>90</v>
      </c>
      <c r="B668" s="129" t="s">
        <v>142</v>
      </c>
      <c r="C668" s="129" t="s">
        <v>243</v>
      </c>
      <c r="D668" s="129" t="s">
        <v>1</v>
      </c>
      <c r="E668" s="8">
        <v>5</v>
      </c>
      <c r="F668" s="144"/>
      <c r="G668" s="145"/>
      <c r="H668" s="122" t="str">
        <f t="shared" si="282"/>
        <v xml:space="preserve"> </v>
      </c>
      <c r="I668" s="122" t="str">
        <f t="shared" si="283"/>
        <v/>
      </c>
      <c r="J668" s="122" t="str">
        <f t="shared" si="284"/>
        <v/>
      </c>
      <c r="K668" s="8" t="str">
        <f t="shared" si="285"/>
        <v/>
      </c>
      <c r="L668" s="8" t="str">
        <f>IF(G668&gt;=CK1187,"AW"," ")</f>
        <v xml:space="preserve"> </v>
      </c>
      <c r="M668" s="128"/>
      <c r="N668" s="40" t="str">
        <f t="shared" si="281"/>
        <v>G</v>
      </c>
      <c r="O668" s="40" t="str">
        <f t="shared" si="281"/>
        <v>GG</v>
      </c>
      <c r="P668" s="161">
        <f>IF(N668=F664,12)+IF(N668=F665,11)+IF(N668=F666,10)+IF(N668=F667,9)+IF(N668=F668,8)+IF(N668=F669,7)+IF(N668=F670,6)+IF(N668=F671,5)+IF(N668=F672,4)+IF(N668=F673,3)+IF(N668=F674,2)+IF(N668=F675,1)</f>
        <v>0</v>
      </c>
      <c r="Q668" s="161">
        <f>IF(O668=F664,12)+IF(O668=F665,11)+IF(O668=F666,10)+IF(O668=F667,9)+IF(O668=F668,8)+IF(O668=F669,7)+IF(O668=F670,6)+IF(O668=F671,5)+IF(O668=F672,4)+IF(O668=F673,3)+IF(O668=F674,2)+IF(O668=F675,1)</f>
        <v>0</v>
      </c>
      <c r="R668" s="2"/>
      <c r="S668" s="136"/>
      <c r="T668" s="136"/>
      <c r="U668" s="136"/>
      <c r="V668" s="136"/>
      <c r="W668" s="136">
        <f>P668+Q668</f>
        <v>0</v>
      </c>
      <c r="X668" s="136"/>
      <c r="Y668" s="136"/>
      <c r="Z668" s="136"/>
      <c r="AA668" s="136"/>
      <c r="AB668" s="136"/>
      <c r="AC668" s="136"/>
      <c r="AD668" s="136"/>
    </row>
    <row r="669" spans="1:30" ht="20.100000000000001" customHeight="1" x14ac:dyDescent="0.25">
      <c r="A669" s="117" t="s">
        <v>90</v>
      </c>
      <c r="B669" s="129" t="s">
        <v>142</v>
      </c>
      <c r="C669" s="129" t="s">
        <v>243</v>
      </c>
      <c r="D669" s="129" t="s">
        <v>1</v>
      </c>
      <c r="E669" s="8">
        <v>6</v>
      </c>
      <c r="F669" s="144"/>
      <c r="G669" s="145"/>
      <c r="H669" s="122" t="str">
        <f t="shared" si="282"/>
        <v xml:space="preserve"> </v>
      </c>
      <c r="I669" s="122" t="str">
        <f t="shared" si="283"/>
        <v/>
      </c>
      <c r="J669" s="122" t="str">
        <f t="shared" si="284"/>
        <v/>
      </c>
      <c r="K669" s="8" t="str">
        <f t="shared" si="285"/>
        <v/>
      </c>
      <c r="L669" s="8" t="str">
        <f>IF(G669&gt;=CK1188,"AW"," ")</f>
        <v xml:space="preserve"> </v>
      </c>
      <c r="M669" s="128"/>
      <c r="N669" s="40" t="str">
        <f t="shared" si="281"/>
        <v>H</v>
      </c>
      <c r="O669" s="40" t="str">
        <f t="shared" si="281"/>
        <v>HH</v>
      </c>
      <c r="P669" s="161">
        <f>IF(N669=F664,12)+IF(N669=F665,11)+IF(N669=F666,10)+IF(N669=F667,9)+IF(N669=F668,8)+IF(N669=F669,7)+IF(N669=F670,6)+IF(N669=F671,5)+IF(N669=F672,4)+IF(N669=F673,3)+IF(N669=F674,2)+IF(N669=F675,1)</f>
        <v>0</v>
      </c>
      <c r="Q669" s="161">
        <f>IF(O669=F664,12)+IF(O669=F665,11)+IF(O669=F666,10)+IF(O669=F667,9)+IF(O669=F668,8)+IF(O669=F669,7)+IF(O669=F670,6)+IF(O669=F671,5)+IF(O669=F672,4)+IF(O669=F673,3)+IF(O669=F674,2)+IF(O669=F675,1)</f>
        <v>12</v>
      </c>
      <c r="R669" s="2"/>
      <c r="S669" s="136"/>
      <c r="T669" s="136"/>
      <c r="U669" s="136"/>
      <c r="V669" s="136"/>
      <c r="W669" s="136"/>
      <c r="X669" s="136">
        <f>P669+Q669</f>
        <v>12</v>
      </c>
      <c r="Y669" s="136"/>
      <c r="Z669" s="136"/>
      <c r="AA669" s="136"/>
      <c r="AB669" s="136"/>
      <c r="AC669" s="136"/>
      <c r="AD669" s="136"/>
    </row>
    <row r="670" spans="1:30" ht="20.100000000000001" customHeight="1" x14ac:dyDescent="0.25">
      <c r="A670" s="117" t="s">
        <v>90</v>
      </c>
      <c r="B670" s="129" t="s">
        <v>142</v>
      </c>
      <c r="C670" s="129" t="s">
        <v>243</v>
      </c>
      <c r="D670" s="129" t="s">
        <v>1</v>
      </c>
      <c r="E670" s="8">
        <v>7</v>
      </c>
      <c r="F670" s="144"/>
      <c r="G670" s="145"/>
      <c r="H670" s="122" t="str">
        <f t="shared" si="282"/>
        <v xml:space="preserve"> </v>
      </c>
      <c r="I670" s="122" t="str">
        <f t="shared" si="283"/>
        <v/>
      </c>
      <c r="J670" s="122" t="str">
        <f t="shared" si="284"/>
        <v/>
      </c>
      <c r="K670" s="8" t="str">
        <f t="shared" si="285"/>
        <v/>
      </c>
      <c r="L670" s="8" t="str">
        <f>IF(G670&gt;=CK1189,"AW"," ")</f>
        <v xml:space="preserve"> </v>
      </c>
      <c r="M670" s="128"/>
      <c r="N670" s="40" t="str">
        <f t="shared" si="281"/>
        <v>M</v>
      </c>
      <c r="O670" s="40" t="str">
        <f t="shared" si="281"/>
        <v>MM</v>
      </c>
      <c r="P670" s="161">
        <f>IF(N670=F664,12)+IF(N670=F665,11)+IF(N670=F666,10)+IF(N670=F667,9)+IF(N670=F668,8)+IF(N670=F669,7)+IF(N670=F670,6)+IF(N670=F671,5)+IF(N670=F672,4)+IF(N670=F673,3)+IF(N670=F674,2)+IF(N670=F675,1)</f>
        <v>0</v>
      </c>
      <c r="Q670" s="161">
        <f>IF(O670=F664,12)+IF(O670=F665,11)+IF(O670=F666,10)+IF(O670=F667,9)+IF(O670=F668,8)+IF(O670=F669,7)+IF(O670=F670,6)+IF(O670=F671,5)+IF(O670=F672,4)+IF(O670=F673,3)+IF(O670=F674,2)+IF(O670=F675,1)</f>
        <v>0</v>
      </c>
      <c r="R670" s="2"/>
      <c r="S670" s="136"/>
      <c r="T670" s="136"/>
      <c r="U670" s="136"/>
      <c r="V670" s="136"/>
      <c r="W670" s="136"/>
      <c r="X670" s="136"/>
      <c r="Y670" s="136">
        <f>P670+Q670</f>
        <v>0</v>
      </c>
      <c r="Z670" s="136"/>
      <c r="AA670" s="136"/>
      <c r="AB670" s="136"/>
      <c r="AC670" s="136"/>
      <c r="AD670" s="136"/>
    </row>
    <row r="671" spans="1:30" ht="20.100000000000001" customHeight="1" x14ac:dyDescent="0.25">
      <c r="A671" s="117" t="s">
        <v>90</v>
      </c>
      <c r="B671" s="129" t="s">
        <v>142</v>
      </c>
      <c r="C671" s="129" t="s">
        <v>243</v>
      </c>
      <c r="D671" s="129" t="s">
        <v>1</v>
      </c>
      <c r="E671" s="8">
        <v>8</v>
      </c>
      <c r="F671" s="144"/>
      <c r="G671" s="145"/>
      <c r="H671" s="122" t="str">
        <f t="shared" si="282"/>
        <v xml:space="preserve"> </v>
      </c>
      <c r="I671" s="122" t="str">
        <f t="shared" si="283"/>
        <v/>
      </c>
      <c r="J671" s="122" t="str">
        <f t="shared" si="284"/>
        <v/>
      </c>
      <c r="K671" s="8" t="str">
        <f t="shared" si="285"/>
        <v/>
      </c>
      <c r="L671" s="8" t="str">
        <f>IF(G671&gt;=CK1190,"AW"," ")</f>
        <v xml:space="preserve"> </v>
      </c>
      <c r="M671" s="128"/>
      <c r="N671" s="40" t="str">
        <f t="shared" si="281"/>
        <v>R</v>
      </c>
      <c r="O671" s="40" t="str">
        <f t="shared" si="281"/>
        <v>RR</v>
      </c>
      <c r="P671" s="161">
        <f>IF(N671=F664,12)+IF(N671=F665,11)+IF(N671=F666,10)+IF(N671=F667,9)+IF(N671=F668,8)+IF(N671=F669,7)+IF(N671=F670,6)+IF(N671=F671,5)+IF(N671=F672,4)+IF(N671=F673,3)+IF(N671=F674,2)+IF(N671=F675,1)</f>
        <v>11</v>
      </c>
      <c r="Q671" s="161">
        <f>IF(O671=F664,12)+IF(O671=F665,11)+IF(O671=F666,10)+IF(O671=F667,9)+IF(O671=F668,8)+IF(O671=F669,7)+IF(O671=F670,6)+IF(O671=F671,5)+IF(O671=F672,4)+IF(O671=F673,3)+IF(O671=F674,2)+IF(O671=F675,1)</f>
        <v>0</v>
      </c>
      <c r="R671" s="2"/>
      <c r="S671" s="136"/>
      <c r="T671" s="136"/>
      <c r="U671" s="136"/>
      <c r="V671" s="136"/>
      <c r="W671" s="136"/>
      <c r="X671" s="136"/>
      <c r="Y671" s="136"/>
      <c r="Z671" s="136">
        <f>P671+Q671</f>
        <v>11</v>
      </c>
      <c r="AA671" s="136"/>
      <c r="AB671" s="136"/>
      <c r="AC671" s="136"/>
      <c r="AD671" s="136"/>
    </row>
    <row r="672" spans="1:30" ht="20.100000000000001" customHeight="1" x14ac:dyDescent="0.25">
      <c r="A672" s="117" t="s">
        <v>90</v>
      </c>
      <c r="B672" s="129" t="s">
        <v>142</v>
      </c>
      <c r="C672" s="129" t="s">
        <v>243</v>
      </c>
      <c r="D672" s="129" t="s">
        <v>1</v>
      </c>
      <c r="E672" s="8">
        <v>9</v>
      </c>
      <c r="F672" s="144"/>
      <c r="G672" s="145"/>
      <c r="H672" s="122" t="str">
        <f t="shared" si="282"/>
        <v xml:space="preserve"> </v>
      </c>
      <c r="I672" s="122" t="str">
        <f t="shared" si="283"/>
        <v/>
      </c>
      <c r="J672" s="122" t="str">
        <f t="shared" si="284"/>
        <v/>
      </c>
      <c r="K672" s="8" t="str">
        <f t="shared" si="285"/>
        <v/>
      </c>
      <c r="L672" s="8" t="str">
        <f>IF(G672&gt;=CK1189,"AW"," ")</f>
        <v xml:space="preserve"> </v>
      </c>
      <c r="M672" s="128"/>
      <c r="N672" s="161" t="str">
        <f t="shared" si="281"/>
        <v>W</v>
      </c>
      <c r="O672" s="161" t="str">
        <f t="shared" si="281"/>
        <v>WW</v>
      </c>
      <c r="P672" s="161">
        <f>IF(N672=F664,12)+IF(N672=F665,11)+IF(N672=F666,10)+IF(N672=F667,9)+IF(N672=F668,8)+IF(N672=F669,7)+IF(N672=F670,6)+IF(N672=F671,5)+IF(N672=F672,4)+IF(N672=F673,3)+IF(N672=F674,2)+IF(N672=F675,1)</f>
        <v>0</v>
      </c>
      <c r="Q672" s="161">
        <f>IF(O672=F664,12)+IF(O672=F665,11)+IF(O672=F666,10)+IF(O672=F667,9)+IF(O672=F668,8)+IF(O672=F669,7)+IF(O672=F670,6)+IF(O672=F671,5)+IF(O672=F672,4)+IF(O672=F673,3)+IF(O672=F674,2)+IF(O672=F675,1)</f>
        <v>10</v>
      </c>
      <c r="R672" s="2"/>
      <c r="S672" s="136"/>
      <c r="T672" s="136"/>
      <c r="U672" s="136"/>
      <c r="V672" s="136"/>
      <c r="W672" s="136"/>
      <c r="X672" s="136"/>
      <c r="Y672" s="136"/>
      <c r="Z672" s="136"/>
      <c r="AA672" s="136">
        <f>P672+Q672</f>
        <v>10</v>
      </c>
      <c r="AB672" s="136"/>
      <c r="AC672" s="136"/>
      <c r="AD672" s="136"/>
    </row>
    <row r="673" spans="1:59" ht="20.100000000000001" customHeight="1" x14ac:dyDescent="0.25">
      <c r="A673" s="117" t="s">
        <v>90</v>
      </c>
      <c r="B673" s="129" t="s">
        <v>142</v>
      </c>
      <c r="C673" s="129" t="s">
        <v>243</v>
      </c>
      <c r="D673" s="129" t="s">
        <v>1</v>
      </c>
      <c r="E673" s="8">
        <v>10</v>
      </c>
      <c r="F673" s="144"/>
      <c r="G673" s="145"/>
      <c r="H673" s="122" t="str">
        <f t="shared" si="282"/>
        <v xml:space="preserve"> </v>
      </c>
      <c r="I673" s="122" t="str">
        <f t="shared" si="283"/>
        <v/>
      </c>
      <c r="J673" s="122" t="str">
        <f t="shared" si="284"/>
        <v/>
      </c>
      <c r="K673" s="8" t="str">
        <f t="shared" si="285"/>
        <v/>
      </c>
      <c r="L673" s="8" t="str">
        <f>IF(G673&gt;=CK1190,"AW"," ")</f>
        <v xml:space="preserve"> </v>
      </c>
      <c r="M673" s="128"/>
      <c r="N673" s="366" t="str">
        <f t="shared" si="281"/>
        <v>j</v>
      </c>
      <c r="O673" s="366" t="str">
        <f t="shared" si="281"/>
        <v>jj</v>
      </c>
      <c r="P673" s="366">
        <f>IF(N673=F664,12)+IF(N673=F665,11)+IF(N673=F666,10)+IF(N673=F667,9)+IF(N673=F668,8)+IF(N673=F669,7)+IF(N673=F670,6)+IF(N673=F671,5)+IF(N673=F672,4)+IF(N673=F673,3)+IF(N673=F674,2)+IF(N673=F675,1)</f>
        <v>0</v>
      </c>
      <c r="Q673" s="366">
        <f>IF(O673=F664,12)+IF(O673=F665,11)+IF(O673=F666,10)+IF(O673=F667,9)+IF(O673=F668,8)+IF(O673=F669,7)+IF(O673=F670,6)+IF(O673=F671,5)+IF(O673=F672,4)+IF(O673=F673,3)+IF(O673=F674,2)+IF(O673=F675,1)</f>
        <v>0</v>
      </c>
      <c r="R673" s="2"/>
      <c r="S673" s="136"/>
      <c r="T673" s="136"/>
      <c r="U673" s="136"/>
      <c r="V673" s="136"/>
      <c r="W673" s="136"/>
      <c r="X673" s="136"/>
      <c r="Y673" s="136"/>
      <c r="Z673" s="136"/>
      <c r="AA673" s="136"/>
      <c r="AB673" s="136">
        <f>P673+Q673</f>
        <v>0</v>
      </c>
      <c r="AC673" s="136"/>
      <c r="AD673" s="136"/>
    </row>
    <row r="674" spans="1:59" ht="20.100000000000001" customHeight="1" x14ac:dyDescent="0.25">
      <c r="A674" s="117" t="s">
        <v>90</v>
      </c>
      <c r="B674" s="129" t="s">
        <v>142</v>
      </c>
      <c r="C674" s="129" t="s">
        <v>243</v>
      </c>
      <c r="D674" s="129" t="s">
        <v>1</v>
      </c>
      <c r="E674" s="8">
        <v>11</v>
      </c>
      <c r="F674" s="144"/>
      <c r="G674" s="145"/>
      <c r="H674" s="122" t="str">
        <f t="shared" si="282"/>
        <v xml:space="preserve"> </v>
      </c>
      <c r="I674" s="122" t="str">
        <f t="shared" si="283"/>
        <v/>
      </c>
      <c r="J674" s="122" t="str">
        <f t="shared" si="284"/>
        <v/>
      </c>
      <c r="K674" s="8" t="str">
        <f t="shared" si="285"/>
        <v/>
      </c>
      <c r="L674" s="8" t="str">
        <f>IF(G674&gt;=CK1191,"AW"," ")</f>
        <v xml:space="preserve"> </v>
      </c>
      <c r="M674" s="128"/>
      <c r="N674" s="366" t="str">
        <f t="shared" si="281"/>
        <v>p</v>
      </c>
      <c r="O674" s="366" t="str">
        <f t="shared" si="281"/>
        <v>pp</v>
      </c>
      <c r="P674" s="366">
        <f>IF(N674=F664,12)+IF(N674=F665,11)+IF(N674=F666,10)+IF(N674=F667,9)+IF(N674=F668,8)+IF(N674=F669,7)+IF(N674=F670,6)+IF(N674=F671,5)+IF(N674=F672,4)+IF(N674=F673,3)+IF(N674=F674,2)+IF(N674=F675,1)</f>
        <v>0</v>
      </c>
      <c r="Q674" s="366">
        <f>IF(O674=F664,12)+IF(O674=F665,11)+IF(O674=F666,10)+IF(O674=F667,9)+IF(O674=F668,8)+IF(O674=F669,7)+IF(O674=F670,6)+IF(O674=F671,5)+IF(O674=F672,4)+IF(O674=F673,3)+IF(O674=F674,2)+IF(O674=F675,1)</f>
        <v>0</v>
      </c>
      <c r="R674" s="2"/>
      <c r="S674" s="136"/>
      <c r="T674" s="136"/>
      <c r="U674" s="136"/>
      <c r="V674" s="136"/>
      <c r="W674" s="136"/>
      <c r="X674" s="136"/>
      <c r="Y674" s="136"/>
      <c r="Z674" s="136"/>
      <c r="AA674" s="136"/>
      <c r="AB674" s="136"/>
      <c r="AC674" s="136">
        <f>P674+Q674</f>
        <v>0</v>
      </c>
      <c r="AD674" s="136"/>
    </row>
    <row r="675" spans="1:59" ht="20.100000000000001" customHeight="1" x14ac:dyDescent="0.25">
      <c r="A675" s="117" t="s">
        <v>90</v>
      </c>
      <c r="B675" s="129" t="s">
        <v>142</v>
      </c>
      <c r="C675" s="129" t="s">
        <v>243</v>
      </c>
      <c r="D675" s="129" t="s">
        <v>1</v>
      </c>
      <c r="E675" s="8">
        <v>12</v>
      </c>
      <c r="F675" s="144"/>
      <c r="G675" s="145"/>
      <c r="H675" s="122" t="str">
        <f t="shared" si="282"/>
        <v xml:space="preserve"> </v>
      </c>
      <c r="I675" s="122" t="str">
        <f t="shared" si="283"/>
        <v/>
      </c>
      <c r="J675" s="122" t="str">
        <f t="shared" si="284"/>
        <v/>
      </c>
      <c r="K675" s="8" t="str">
        <f t="shared" si="285"/>
        <v/>
      </c>
      <c r="L675" s="8" t="str">
        <f>IF(G675&gt;=CK1192,"AW"," ")</f>
        <v xml:space="preserve"> </v>
      </c>
      <c r="M675" s="128"/>
      <c r="N675" s="366" t="str">
        <f t="shared" si="281"/>
        <v>z</v>
      </c>
      <c r="O675" s="366" t="str">
        <f t="shared" si="281"/>
        <v>zz</v>
      </c>
      <c r="P675" s="366">
        <f>IF(N675=F664,12)+IF(N675=F665,11)+IF(N675=F666,10)+IF(N675=F667,9)+IF(N675=F668,8)+IF(N675=F669,7)+IF(N675=F670,6)+IF(N675=F671,5)+IF(N675=F672,4)+IF(N675=F673,3)+IF(N675=F674,2)+IF(N675=F675,1)</f>
        <v>0</v>
      </c>
      <c r="Q675" s="366">
        <f>IF(O675=F664,12)+IF(O675=F665,11)+IF(O675=F666,10)+IF(O675=F667,9)+IF(O675=F668,8)+IF(O675=F669,7)+IF(O675=F670,6)+IF(O675=F671,5)+IF(O675=F672,4)+IF(O675=F673,3)+IF(O675=F674,2)+IF(O675=F675,1)</f>
        <v>0</v>
      </c>
      <c r="R675" s="2"/>
      <c r="S675" s="136"/>
      <c r="T675" s="136"/>
      <c r="U675" s="136"/>
      <c r="V675" s="136"/>
      <c r="W675" s="136"/>
      <c r="X675" s="136"/>
      <c r="Y675" s="136"/>
      <c r="Z675" s="136"/>
      <c r="AA675" s="136"/>
      <c r="AB675" s="136"/>
      <c r="AC675" s="136"/>
      <c r="AD675" s="136">
        <f>P675+Q675</f>
        <v>0</v>
      </c>
    </row>
    <row r="676" spans="1:59" ht="20.100000000000001" customHeight="1" x14ac:dyDescent="0.25">
      <c r="A676" s="117" t="s">
        <v>90</v>
      </c>
      <c r="B676" s="129" t="s">
        <v>142</v>
      </c>
      <c r="C676" s="129"/>
      <c r="D676" s="129"/>
      <c r="E676" s="473" t="s">
        <v>36</v>
      </c>
      <c r="F676" s="473"/>
      <c r="G676" s="473"/>
      <c r="H676" s="473"/>
      <c r="I676" s="473"/>
      <c r="J676" s="473"/>
      <c r="K676" s="473"/>
      <c r="L676" s="473"/>
      <c r="M676" s="85"/>
      <c r="N676" s="40" t="str">
        <f t="shared" ref="N676:O689" si="286">N634</f>
        <v>,</v>
      </c>
      <c r="O676" s="40" t="str">
        <f t="shared" si="286"/>
        <v>,</v>
      </c>
      <c r="P676" s="40"/>
      <c r="Q676" s="40"/>
      <c r="R676" s="2"/>
      <c r="S676" s="139">
        <f>SUM(S300:S675)</f>
        <v>159</v>
      </c>
      <c r="T676" s="139">
        <f t="shared" ref="T676:AD676" si="287">SUM(T300:T675)</f>
        <v>180</v>
      </c>
      <c r="U676" s="139">
        <f t="shared" si="287"/>
        <v>191</v>
      </c>
      <c r="V676" s="139">
        <f t="shared" si="287"/>
        <v>157</v>
      </c>
      <c r="W676" s="139">
        <f t="shared" si="287"/>
        <v>106</v>
      </c>
      <c r="X676" s="139">
        <f t="shared" si="287"/>
        <v>219.5</v>
      </c>
      <c r="Y676" s="139">
        <f t="shared" si="287"/>
        <v>95</v>
      </c>
      <c r="Z676" s="139">
        <f t="shared" si="287"/>
        <v>251.5</v>
      </c>
      <c r="AA676" s="139">
        <f t="shared" si="287"/>
        <v>206</v>
      </c>
      <c r="AB676" s="139">
        <f t="shared" si="287"/>
        <v>0</v>
      </c>
      <c r="AC676" s="139">
        <f t="shared" si="287"/>
        <v>0</v>
      </c>
      <c r="AD676" s="139">
        <f t="shared" si="287"/>
        <v>0</v>
      </c>
    </row>
    <row r="677" spans="1:59" ht="20.100000000000001" customHeight="1" x14ac:dyDescent="0.25">
      <c r="A677" s="117" t="s">
        <v>91</v>
      </c>
      <c r="B677" s="129" t="s">
        <v>142</v>
      </c>
      <c r="C677" s="129">
        <v>100</v>
      </c>
      <c r="D677" s="443" t="s">
        <v>0</v>
      </c>
      <c r="E677" s="474" t="s">
        <v>212</v>
      </c>
      <c r="F677" s="474"/>
      <c r="G677" s="474"/>
      <c r="H677" s="474"/>
      <c r="I677" s="442" t="s">
        <v>92</v>
      </c>
      <c r="J677" s="442"/>
      <c r="K677" s="475">
        <f>'MATCH DETAILS'!K29</f>
        <v>10.9</v>
      </c>
      <c r="L677" s="475"/>
      <c r="M677" s="127"/>
      <c r="N677" s="40" t="str">
        <f t="shared" si="286"/>
        <v>,</v>
      </c>
      <c r="O677" s="40" t="str">
        <f t="shared" si="286"/>
        <v>,</v>
      </c>
      <c r="P677" s="40"/>
      <c r="Q677" s="40"/>
      <c r="R677" s="2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1:59" ht="20.100000000000001" customHeight="1" x14ac:dyDescent="0.25">
      <c r="A678" s="117" t="s">
        <v>91</v>
      </c>
      <c r="B678" s="129" t="s">
        <v>142</v>
      </c>
      <c r="C678" s="129">
        <v>100</v>
      </c>
      <c r="D678" s="443" t="s">
        <v>0</v>
      </c>
      <c r="E678" s="437">
        <v>1</v>
      </c>
      <c r="F678" s="438" t="s">
        <v>110</v>
      </c>
      <c r="G678" s="439">
        <v>11.6</v>
      </c>
      <c r="H678" s="440" t="str">
        <f t="shared" ref="H678:H689" si="288">IF(F678=0," ",VLOOKUP(F678,$AG$1218:$AI$1241,3,FALSE))</f>
        <v>Tom Handley</v>
      </c>
      <c r="I678" s="440" t="str">
        <f t="shared" ref="I678:I689" si="289">IF(F678=0,"",VLOOKUP(F678,$BE$1218:$BG$1241,3,FALSE))</f>
        <v>Camberley and District A.C.</v>
      </c>
      <c r="J678" s="440" t="str">
        <f t="shared" ref="J678:J689" si="290">IF(F678=0,"",VLOOKUP(F678,$BB$1114:$BE$1137,4,FALSE))</f>
        <v>CDAC</v>
      </c>
      <c r="K678" s="437" t="str">
        <f t="shared" ref="K678:K689" si="291">IF(G678="","",IF($DC$1219="F"," ",IF($DC$1219="T",IF(G678&lt;=$CS$1219,"G1",IF(G678&lt;=$CV$1219,"G2",IF(G678&lt;=$CY$1219,"G3",IF(G678&lt;=$DB$1219,"G4","")))))))</f>
        <v>G4</v>
      </c>
      <c r="L678" s="437" t="str">
        <f t="shared" ref="L678:L685" si="292">IF(G678&lt;=BR1219,"AW"," ")</f>
        <v>AW</v>
      </c>
      <c r="M678" s="128"/>
      <c r="N678" s="40" t="str">
        <f t="shared" si="286"/>
        <v>A</v>
      </c>
      <c r="O678" s="40" t="str">
        <f t="shared" si="286"/>
        <v>AA</v>
      </c>
      <c r="P678" s="161">
        <f>IF(N678=F678,12)+IF(N678=F679,11)+IF(N678=F680,10)+IF(N678=F681,9)+IF(N678=F682,8)+IF(N678=F683,7)+IF(N678=F684,6)+IF(N678=F685,5)+IF(N678=F686,4)+IF(N678=F687,3)+IF(N678=F688,2)+IF(N678=F689,1)</f>
        <v>6</v>
      </c>
      <c r="Q678" s="161">
        <f>IF(O678=F678,12)+IF(O678=F679,11)+IF(O678=F680,10)+IF(O678=F681,9)+IF(O678=F682,8)+IF(O678=F683,7)+IF(O678=F684,6)+IF(O678=F685,5)+IF(O678=F686,4)+IF(O678=F687,3)+IF(O678=F688,2)+IF(O678=F689,1)</f>
        <v>0</v>
      </c>
      <c r="R678" s="2"/>
      <c r="S678" s="136">
        <f>P678+Q678</f>
        <v>6</v>
      </c>
      <c r="T678" s="136"/>
      <c r="U678" s="136"/>
      <c r="V678" s="136"/>
      <c r="W678" s="136"/>
      <c r="X678" s="136"/>
      <c r="Y678" s="136"/>
      <c r="Z678" s="136"/>
      <c r="AA678" s="136"/>
      <c r="AB678" s="136"/>
      <c r="AC678" s="136"/>
      <c r="AD678" s="136"/>
      <c r="AE678" s="5"/>
      <c r="AF678" s="20"/>
      <c r="AI678" s="4" t="s">
        <v>47</v>
      </c>
      <c r="AL678" s="4" t="s">
        <v>48</v>
      </c>
      <c r="AO678" s="4" t="s">
        <v>49</v>
      </c>
      <c r="AR678" s="4" t="s">
        <v>50</v>
      </c>
      <c r="AU678" s="4" t="s">
        <v>51</v>
      </c>
      <c r="AV678" s="4"/>
      <c r="AW678" s="4"/>
      <c r="AX678" s="4"/>
      <c r="AY678" s="4"/>
      <c r="AZ678" s="4"/>
      <c r="BA678" s="4"/>
      <c r="BD678" s="4" t="s">
        <v>47</v>
      </c>
      <c r="BG678" s="4" t="s">
        <v>47</v>
      </c>
    </row>
    <row r="679" spans="1:59" ht="20.100000000000001" customHeight="1" x14ac:dyDescent="0.25">
      <c r="A679" s="117" t="s">
        <v>91</v>
      </c>
      <c r="B679" s="129" t="s">
        <v>142</v>
      </c>
      <c r="C679" s="129">
        <v>100</v>
      </c>
      <c r="D679" s="443" t="s">
        <v>0</v>
      </c>
      <c r="E679" s="437">
        <v>2</v>
      </c>
      <c r="F679" s="438" t="s">
        <v>140</v>
      </c>
      <c r="G679" s="439">
        <v>11.7</v>
      </c>
      <c r="H679" s="440" t="str">
        <f t="shared" si="288"/>
        <v>Jordan Ford</v>
      </c>
      <c r="I679" s="440" t="str">
        <f t="shared" si="289"/>
        <v>Basingstoke and Mid Hants A.C.</v>
      </c>
      <c r="J679" s="440" t="str">
        <f t="shared" si="290"/>
        <v>BMH</v>
      </c>
      <c r="K679" s="437" t="str">
        <f t="shared" si="291"/>
        <v>G4</v>
      </c>
      <c r="L679" s="437" t="str">
        <f t="shared" si="292"/>
        <v>AW</v>
      </c>
      <c r="M679" s="128"/>
      <c r="N679" s="40" t="str">
        <f t="shared" si="286"/>
        <v>S</v>
      </c>
      <c r="O679" s="40" t="str">
        <f t="shared" si="286"/>
        <v>SS</v>
      </c>
      <c r="P679" s="161">
        <f>IF(N679=F678,12)+IF(N679=F679,11)+IF(N679=F680,10)+IF(N679=F681,9)+IF(N679=F682,8)+IF(N679=F683,7)+IF(N679=F684,6)+IF(N679=F685,5)+IF(N679=F686,4)+IF(N679=F687,3)+IF(N679=F688,2)+IF(N679=F689,1)</f>
        <v>11</v>
      </c>
      <c r="Q679" s="161">
        <f>IF(O679=F678,12)+IF(O679=F679,11)+IF(O679=F680,10)+IF(O679=F681,9)+IF(O679=F682,8)+IF(O679=F683,7)+IF(O679=F684,6)+IF(O679=F685,5)+IF(O679=F686,4)+IF(O679=F687,3)+IF(O679=F688,2)+IF(O679=F689,1)</f>
        <v>0</v>
      </c>
      <c r="R679" s="2"/>
      <c r="S679" s="136"/>
      <c r="T679" s="136">
        <f>P679+Q679</f>
        <v>11</v>
      </c>
      <c r="U679" s="136"/>
      <c r="V679" s="136"/>
      <c r="W679" s="136"/>
      <c r="X679" s="136"/>
      <c r="Y679" s="136"/>
      <c r="Z679" s="136"/>
      <c r="AA679" s="136"/>
      <c r="AB679" s="136"/>
      <c r="AC679" s="136"/>
      <c r="AD679" s="136"/>
      <c r="AE679" s="2"/>
    </row>
    <row r="680" spans="1:59" ht="20.100000000000001" customHeight="1" x14ac:dyDescent="0.25">
      <c r="A680" s="117" t="s">
        <v>91</v>
      </c>
      <c r="B680" s="129" t="s">
        <v>142</v>
      </c>
      <c r="C680" s="129">
        <v>100</v>
      </c>
      <c r="D680" s="443" t="s">
        <v>0</v>
      </c>
      <c r="E680" s="437">
        <v>3</v>
      </c>
      <c r="F680" s="438" t="s">
        <v>143</v>
      </c>
      <c r="G680" s="439">
        <v>11.7</v>
      </c>
      <c r="H680" s="440" t="str">
        <f t="shared" si="288"/>
        <v>Sam Elwood</v>
      </c>
      <c r="I680" s="440" t="str">
        <f t="shared" si="289"/>
        <v>Reading A.C.</v>
      </c>
      <c r="J680" s="440" t="str">
        <f t="shared" si="290"/>
        <v>RAC</v>
      </c>
      <c r="K680" s="437" t="str">
        <f t="shared" si="291"/>
        <v>G4</v>
      </c>
      <c r="L680" s="437" t="str">
        <f t="shared" si="292"/>
        <v>AW</v>
      </c>
      <c r="M680" s="128"/>
      <c r="N680" s="40" t="str">
        <f t="shared" si="286"/>
        <v>B</v>
      </c>
      <c r="O680" s="40" t="str">
        <f t="shared" si="286"/>
        <v>BB</v>
      </c>
      <c r="P680" s="161">
        <f>IF(N680=F678,12)+IF(N680=F679,11)+IF(N680=F680,10)+IF(N680=F681,9)+IF(N680=F682,8)+IF(N680=F683,7)+IF(N680=F684,6)+IF(N680=F685,5)+IF(N680=F686,4)+IF(N680=F687,3)+IF(N680=F688,2)+IF(N680=F689,1)</f>
        <v>7</v>
      </c>
      <c r="Q680" s="161">
        <f>IF(O680=F678,12)+IF(O680=F679,11)+IF(O680=F680,10)+IF(O680=F681,9)+IF(O680=F682,8)+IF(O680=F683,7)+IF(O680=F684,6)+IF(O680=F685,5)+IF(O680=F686,4)+IF(O680=F687,3)+IF(O680=F688,2)+IF(O680=F689,1)</f>
        <v>0</v>
      </c>
      <c r="R680" s="2"/>
      <c r="S680" s="136"/>
      <c r="T680" s="136"/>
      <c r="U680" s="136">
        <f>P680+Q680</f>
        <v>7</v>
      </c>
      <c r="V680" s="136"/>
      <c r="W680" s="136"/>
      <c r="X680" s="136"/>
      <c r="Y680" s="136"/>
      <c r="Z680" s="136"/>
      <c r="AA680" s="136"/>
      <c r="AB680" s="136"/>
      <c r="AC680" s="136"/>
      <c r="AD680" s="136"/>
      <c r="AE680" s="2"/>
    </row>
    <row r="681" spans="1:59" ht="20.100000000000001" customHeight="1" x14ac:dyDescent="0.25">
      <c r="A681" s="117" t="s">
        <v>91</v>
      </c>
      <c r="B681" s="129" t="s">
        <v>142</v>
      </c>
      <c r="C681" s="129">
        <v>100</v>
      </c>
      <c r="D681" s="443" t="s">
        <v>0</v>
      </c>
      <c r="E681" s="437">
        <v>4</v>
      </c>
      <c r="F681" s="438" t="s">
        <v>111</v>
      </c>
      <c r="G681" s="439">
        <v>11.7</v>
      </c>
      <c r="H681" s="440" t="str">
        <f t="shared" si="288"/>
        <v>Ben Brownlee</v>
      </c>
      <c r="I681" s="440" t="str">
        <f t="shared" si="289"/>
        <v>Hillingdon A.C.</v>
      </c>
      <c r="J681" s="440" t="str">
        <f t="shared" si="290"/>
        <v>HJAC</v>
      </c>
      <c r="K681" s="437" t="str">
        <f t="shared" si="291"/>
        <v>G4</v>
      </c>
      <c r="L681" s="437" t="str">
        <f t="shared" si="292"/>
        <v>AW</v>
      </c>
      <c r="M681" s="128"/>
      <c r="N681" s="40" t="str">
        <f t="shared" si="286"/>
        <v>C</v>
      </c>
      <c r="O681" s="40" t="str">
        <f t="shared" si="286"/>
        <v>CC</v>
      </c>
      <c r="P681" s="161">
        <f>IF(N681=F678,12)+IF(N681=F679,11)+IF(N681=F680,10)+IF(N681=F681,9)+IF(N681=F682,8)+IF(N681=F683,7)+IF(N681=F684,6)+IF(N681=F685,5)+IF(N681=F686,4)+IF(N681=F687,3)+IF(N681=F688,2)+IF(N681=F689,1)</f>
        <v>12</v>
      </c>
      <c r="Q681" s="161">
        <f>IF(O681=F678,12)+IF(O681=F679,11)+IF(O681=F680,10)+IF(O681=F681,9)+IF(O681=F682,8)+IF(O681=F683,7)+IF(O681=F684,6)+IF(O681=F685,5)+IF(O681=F686,4)+IF(O681=F687,3)+IF(O681=F688,2)+IF(O681=F689,1)</f>
        <v>0</v>
      </c>
      <c r="R681" s="2"/>
      <c r="S681" s="136"/>
      <c r="T681" s="136"/>
      <c r="U681" s="136"/>
      <c r="V681" s="136">
        <f>P681+Q681</f>
        <v>12</v>
      </c>
      <c r="W681" s="136"/>
      <c r="X681" s="136"/>
      <c r="Y681" s="136"/>
      <c r="Z681" s="136"/>
      <c r="AA681" s="136"/>
      <c r="AB681" s="136"/>
      <c r="AC681" s="136"/>
      <c r="AD681" s="136"/>
      <c r="AE681" s="2"/>
    </row>
    <row r="682" spans="1:59" ht="20.100000000000001" customHeight="1" x14ac:dyDescent="0.25">
      <c r="A682" s="117" t="s">
        <v>91</v>
      </c>
      <c r="B682" s="129" t="s">
        <v>142</v>
      </c>
      <c r="C682" s="129">
        <v>100</v>
      </c>
      <c r="D682" s="443" t="s">
        <v>0</v>
      </c>
      <c r="E682" s="437">
        <v>5</v>
      </c>
      <c r="F682" s="438" t="s">
        <v>84</v>
      </c>
      <c r="G682" s="439">
        <v>11.8</v>
      </c>
      <c r="H682" s="440" t="str">
        <f t="shared" si="288"/>
        <v>Ekene Ijeomah</v>
      </c>
      <c r="I682" s="440" t="str">
        <f t="shared" si="289"/>
        <v>Windsor, Slough, Eton and Hounslow A.C.</v>
      </c>
      <c r="J682" s="440" t="str">
        <f t="shared" si="290"/>
        <v>WSEH</v>
      </c>
      <c r="K682" s="437" t="str">
        <f t="shared" si="291"/>
        <v>G4</v>
      </c>
      <c r="L682" s="437" t="str">
        <f t="shared" si="292"/>
        <v>AW</v>
      </c>
      <c r="M682" s="128"/>
      <c r="N682" s="40" t="str">
        <f t="shared" si="286"/>
        <v>G</v>
      </c>
      <c r="O682" s="40" t="str">
        <f t="shared" si="286"/>
        <v>GG</v>
      </c>
      <c r="P682" s="161">
        <f>IF(N682=F678,12)+IF(N682=F679,11)+IF(N682=F680,10)+IF(N682=F681,9)+IF(N682=F682,8)+IF(N682=F683,7)+IF(N682=F684,6)+IF(N682=F685,5)+IF(N682=F686,4)+IF(N682=F687,3)+IF(N682=F688,2)+IF(N682=F689,1)</f>
        <v>0</v>
      </c>
      <c r="Q682" s="161">
        <f>IF(O682=F678,12)+IF(O682=F679,11)+IF(O682=F680,10)+IF(O682=F681,9)+IF(O682=F682,8)+IF(O682=F683,7)+IF(O682=F684,6)+IF(O682=F685,5)+IF(O682=F686,4)+IF(O682=F687,3)+IF(O682=F688,2)+IF(O682=F689,1)</f>
        <v>0</v>
      </c>
      <c r="R682" s="2"/>
      <c r="S682" s="136"/>
      <c r="T682" s="136"/>
      <c r="U682" s="136"/>
      <c r="V682" s="136"/>
      <c r="W682" s="136">
        <f>P682+Q682</f>
        <v>0</v>
      </c>
      <c r="X682" s="136"/>
      <c r="Y682" s="136"/>
      <c r="Z682" s="136"/>
      <c r="AA682" s="136"/>
      <c r="AB682" s="136"/>
      <c r="AC682" s="136"/>
      <c r="AD682" s="136"/>
      <c r="AE682" s="2"/>
    </row>
    <row r="683" spans="1:59" ht="20.100000000000001" customHeight="1" x14ac:dyDescent="0.25">
      <c r="A683" s="117" t="s">
        <v>91</v>
      </c>
      <c r="B683" s="129" t="s">
        <v>142</v>
      </c>
      <c r="C683" s="129">
        <v>100</v>
      </c>
      <c r="D683" s="443" t="s">
        <v>0</v>
      </c>
      <c r="E683" s="437">
        <v>6</v>
      </c>
      <c r="F683" s="438" t="s">
        <v>1</v>
      </c>
      <c r="G683" s="439">
        <v>12.1</v>
      </c>
      <c r="H683" s="440" t="str">
        <f t="shared" si="288"/>
        <v>Joe Carless</v>
      </c>
      <c r="I683" s="440" t="str">
        <f t="shared" si="289"/>
        <v>Bracknell A.C.</v>
      </c>
      <c r="J683" s="440" t="str">
        <f t="shared" si="290"/>
        <v>BAC</v>
      </c>
      <c r="K683" s="437" t="str">
        <f t="shared" si="291"/>
        <v/>
      </c>
      <c r="L683" s="437" t="str">
        <f t="shared" si="292"/>
        <v xml:space="preserve"> </v>
      </c>
      <c r="M683" s="128"/>
      <c r="N683" s="40" t="str">
        <f t="shared" si="286"/>
        <v>H</v>
      </c>
      <c r="O683" s="40" t="str">
        <f t="shared" si="286"/>
        <v>HH</v>
      </c>
      <c r="P683" s="161">
        <f>IF(N683=F678,12)+IF(N683=F679,11)+IF(N683=F680,10)+IF(N683=F681,9)+IF(N683=F682,8)+IF(N683=F683,7)+IF(N683=F684,6)+IF(N683=F685,5)+IF(N683=F686,4)+IF(N683=F687,3)+IF(N683=F688,2)+IF(N683=F689,1)</f>
        <v>9</v>
      </c>
      <c r="Q683" s="161">
        <f>IF(O683=F678,12)+IF(O683=F679,11)+IF(O683=F680,10)+IF(O683=F681,9)+IF(O683=F682,8)+IF(O683=F683,7)+IF(O683=F684,6)+IF(O683=F685,5)+IF(O683=F686,4)+IF(O683=F687,3)+IF(O683=F688,2)+IF(O683=F689,1)</f>
        <v>0</v>
      </c>
      <c r="R683" s="2"/>
      <c r="S683" s="136"/>
      <c r="T683" s="136"/>
      <c r="U683" s="136"/>
      <c r="V683" s="136"/>
      <c r="W683" s="136"/>
      <c r="X683" s="136">
        <f>P683+Q683</f>
        <v>9</v>
      </c>
      <c r="Y683" s="136"/>
      <c r="Z683" s="136"/>
      <c r="AA683" s="136"/>
      <c r="AB683" s="136"/>
      <c r="AC683" s="136"/>
      <c r="AD683" s="136"/>
      <c r="AE683" s="2"/>
    </row>
    <row r="684" spans="1:59" ht="20.100000000000001" customHeight="1" x14ac:dyDescent="0.25">
      <c r="A684" s="117" t="s">
        <v>91</v>
      </c>
      <c r="B684" s="129" t="s">
        <v>142</v>
      </c>
      <c r="C684" s="129">
        <v>100</v>
      </c>
      <c r="D684" s="443" t="s">
        <v>0</v>
      </c>
      <c r="E684" s="437">
        <v>7</v>
      </c>
      <c r="F684" s="438" t="s">
        <v>0</v>
      </c>
      <c r="G684" s="439">
        <v>12.5</v>
      </c>
      <c r="H684" s="440" t="str">
        <f t="shared" si="288"/>
        <v>Reiss Guest</v>
      </c>
      <c r="I684" s="440" t="str">
        <f t="shared" si="289"/>
        <v>Aldershot, Farnham and District A.C.</v>
      </c>
      <c r="J684" s="440" t="str">
        <f t="shared" si="290"/>
        <v>AFD</v>
      </c>
      <c r="K684" s="437" t="str">
        <f t="shared" si="291"/>
        <v/>
      </c>
      <c r="L684" s="437" t="str">
        <f t="shared" si="292"/>
        <v xml:space="preserve"> </v>
      </c>
      <c r="M684" s="128"/>
      <c r="N684" s="40" t="str">
        <f t="shared" si="286"/>
        <v>M</v>
      </c>
      <c r="O684" s="40" t="str">
        <f t="shared" si="286"/>
        <v>MM</v>
      </c>
      <c r="P684" s="161">
        <f>IF(N684=F678,12)+IF(N684=F679,11)+IF(N684=F680,10)+IF(N684=F681,9)+IF(N684=F682,8)+IF(N684=F683,7)+IF(N684=F684,6)+IF(N684=F685,5)+IF(N684=F686,4)+IF(N684=F687,3)+IF(N684=F688,2)+IF(N684=F689,1)</f>
        <v>5</v>
      </c>
      <c r="Q684" s="161">
        <f>IF(O684=F678,12)+IF(O684=F679,11)+IF(O684=F680,10)+IF(O684=F681,9)+IF(O684=F682,8)+IF(O684=F683,7)+IF(O684=F684,6)+IF(O684=F685,5)+IF(O684=F686,4)+IF(O684=F687,3)+IF(O684=F688,2)+IF(O684=F689,1)</f>
        <v>0</v>
      </c>
      <c r="R684" s="2"/>
      <c r="S684" s="136"/>
      <c r="T684" s="136"/>
      <c r="U684" s="136"/>
      <c r="V684" s="136"/>
      <c r="W684" s="136"/>
      <c r="X684" s="136"/>
      <c r="Y684" s="136">
        <f>P684+Q684</f>
        <v>5</v>
      </c>
      <c r="Z684" s="136"/>
      <c r="AA684" s="136"/>
      <c r="AB684" s="136"/>
      <c r="AC684" s="136"/>
      <c r="AD684" s="136"/>
      <c r="AE684" s="2"/>
    </row>
    <row r="685" spans="1:59" ht="20.100000000000001" customHeight="1" x14ac:dyDescent="0.25">
      <c r="A685" s="117" t="s">
        <v>91</v>
      </c>
      <c r="B685" s="129" t="s">
        <v>142</v>
      </c>
      <c r="C685" s="129">
        <v>100</v>
      </c>
      <c r="D685" s="443" t="s">
        <v>0</v>
      </c>
      <c r="E685" s="437">
        <v>8</v>
      </c>
      <c r="F685" s="438" t="s">
        <v>142</v>
      </c>
      <c r="G685" s="439">
        <v>12.6</v>
      </c>
      <c r="H685" s="440" t="str">
        <f t="shared" si="288"/>
        <v>Raja Khan</v>
      </c>
      <c r="I685" s="440" t="str">
        <f t="shared" si="289"/>
        <v>Maidenhead A.C.</v>
      </c>
      <c r="J685" s="440" t="str">
        <f t="shared" si="290"/>
        <v>MAC</v>
      </c>
      <c r="K685" s="437" t="str">
        <f t="shared" si="291"/>
        <v/>
      </c>
      <c r="L685" s="437" t="str">
        <f t="shared" si="292"/>
        <v xml:space="preserve"> </v>
      </c>
      <c r="M685" s="128"/>
      <c r="N685" s="40" t="str">
        <f t="shared" si="286"/>
        <v>R</v>
      </c>
      <c r="O685" s="40" t="str">
        <f t="shared" si="286"/>
        <v>RR</v>
      </c>
      <c r="P685" s="161">
        <f>IF(N685=F678,12)+IF(N685=F679,11)+IF(N685=F680,10)+IF(N685=F681,9)+IF(N685=F682,8)+IF(N685=F683,7)+IF(N685=F684,6)+IF(N685=F685,5)+IF(N685=F686,4)+IF(N685=F687,3)+IF(N685=F688,2)+IF(N685=F689,1)</f>
        <v>10</v>
      </c>
      <c r="Q685" s="161">
        <f>IF(O685=F678,12)+IF(O685=F679,11)+IF(O685=F680,10)+IF(O685=F681,9)+IF(O685=F682,8)+IF(O685=F683,7)+IF(O685=F684,6)+IF(O685=F685,5)+IF(O685=F686,4)+IF(O685=F687,3)+IF(O685=F688,2)+IF(O685=F689,1)</f>
        <v>0</v>
      </c>
      <c r="R685" s="2"/>
      <c r="S685" s="136"/>
      <c r="T685" s="136"/>
      <c r="U685" s="136"/>
      <c r="V685" s="136"/>
      <c r="W685" s="136"/>
      <c r="X685" s="136"/>
      <c r="Y685" s="136"/>
      <c r="Z685" s="136">
        <f>P685+Q685</f>
        <v>10</v>
      </c>
      <c r="AA685" s="136"/>
      <c r="AB685" s="136"/>
      <c r="AC685" s="136"/>
      <c r="AD685" s="136"/>
      <c r="AE685" s="2"/>
    </row>
    <row r="686" spans="1:59" ht="20.100000000000001" customHeight="1" x14ac:dyDescent="0.25">
      <c r="A686" s="117" t="s">
        <v>91</v>
      </c>
      <c r="B686" s="129" t="s">
        <v>142</v>
      </c>
      <c r="C686" s="129">
        <v>100</v>
      </c>
      <c r="D686" s="443" t="s">
        <v>0</v>
      </c>
      <c r="E686" s="437">
        <v>9</v>
      </c>
      <c r="F686" s="438"/>
      <c r="G686" s="441" t="s">
        <v>36</v>
      </c>
      <c r="H686" s="440" t="str">
        <f t="shared" si="288"/>
        <v xml:space="preserve"> </v>
      </c>
      <c r="I686" s="440" t="str">
        <f t="shared" si="289"/>
        <v/>
      </c>
      <c r="J686" s="440" t="str">
        <f t="shared" si="290"/>
        <v/>
      </c>
      <c r="K686" s="437" t="str">
        <f t="shared" si="291"/>
        <v/>
      </c>
      <c r="L686" s="437" t="str">
        <f>IF(G686&lt;=BR1225,"AW"," ")</f>
        <v xml:space="preserve"> </v>
      </c>
      <c r="M686" s="128"/>
      <c r="N686" s="161" t="str">
        <f t="shared" si="286"/>
        <v>W</v>
      </c>
      <c r="O686" s="161" t="str">
        <f t="shared" si="286"/>
        <v>WW</v>
      </c>
      <c r="P686" s="161">
        <f>IF(N686=F678,12)+IF(N686=F679,11)+IF(N686=F680,10)+IF(N686=F681,9)+IF(N686=F682,8)+IF(N686=F683,7)+IF(N686=F684,6)+IF(N686=F685,5)+IF(N686=F686,4)+IF(N686=F687,3)+IF(N686=F688,2)+IF(N686=F689,1)</f>
        <v>8</v>
      </c>
      <c r="Q686" s="161">
        <f>IF(O686=F678,12)+IF(O686=F679,11)+IF(O686=F680,10)+IF(O686=F681,9)+IF(O686=F682,8)+IF(O686=F683,7)+IF(O686=F684,6)+IF(O686=F685,5)+IF(O686=F686,4)+IF(O686=F687,3)+IF(O686=F688,2)+IF(O686=F689,1)</f>
        <v>0</v>
      </c>
      <c r="R686" s="2"/>
      <c r="S686" s="136"/>
      <c r="T686" s="136"/>
      <c r="U686" s="136"/>
      <c r="V686" s="136"/>
      <c r="W686" s="136"/>
      <c r="X686" s="136"/>
      <c r="Y686" s="136"/>
      <c r="Z686" s="136"/>
      <c r="AA686" s="136">
        <f>P686+Q686</f>
        <v>8</v>
      </c>
      <c r="AB686" s="136"/>
      <c r="AC686" s="136"/>
      <c r="AD686" s="136"/>
      <c r="AE686" s="2"/>
    </row>
    <row r="687" spans="1:59" ht="20.100000000000001" customHeight="1" x14ac:dyDescent="0.25">
      <c r="A687" s="117" t="s">
        <v>91</v>
      </c>
      <c r="B687" s="129" t="s">
        <v>142</v>
      </c>
      <c r="C687" s="129">
        <v>100</v>
      </c>
      <c r="D687" s="443" t="s">
        <v>0</v>
      </c>
      <c r="E687" s="437">
        <v>10</v>
      </c>
      <c r="F687" s="438"/>
      <c r="G687" s="441" t="s">
        <v>36</v>
      </c>
      <c r="H687" s="440" t="str">
        <f t="shared" si="288"/>
        <v xml:space="preserve"> </v>
      </c>
      <c r="I687" s="440" t="str">
        <f t="shared" si="289"/>
        <v/>
      </c>
      <c r="J687" s="440" t="str">
        <f t="shared" si="290"/>
        <v/>
      </c>
      <c r="K687" s="437" t="str">
        <f t="shared" si="291"/>
        <v/>
      </c>
      <c r="L687" s="437" t="str">
        <f>IF(G687&lt;=BR1226,"AW"," ")</f>
        <v xml:space="preserve"> </v>
      </c>
      <c r="M687" s="128"/>
      <c r="N687" s="366" t="str">
        <f t="shared" si="286"/>
        <v>j</v>
      </c>
      <c r="O687" s="366" t="str">
        <f t="shared" si="286"/>
        <v>jj</v>
      </c>
      <c r="P687" s="366">
        <f>IF(N687=F678,12)+IF(N687=F679,11)+IF(N687=F680,10)+IF(N687=F681,9)+IF(N687=F682,8)+IF(N687=F683,7)+IF(N687=F684,6)+IF(N687=F685,5)+IF(N687=F686,4)+IF(N687=F687,3)+IF(N687=F688,2)+IF(N687=F689,1)</f>
        <v>0</v>
      </c>
      <c r="Q687" s="366">
        <f>IF(O687=F678,12)+IF(O687=F679,11)+IF(O687=F680,10)+IF(O687=F681,9)+IF(O687=F682,8)+IF(O687=F683,7)+IF(O687=F684,6)+IF(O687=F685,5)+IF(O687=F686,4)+IF(O687=F687,3)+IF(O687=F688,2)+IF(O687=F689,1)</f>
        <v>0</v>
      </c>
      <c r="R687" s="2"/>
      <c r="S687" s="136"/>
      <c r="T687" s="136"/>
      <c r="U687" s="136"/>
      <c r="V687" s="136"/>
      <c r="W687" s="136"/>
      <c r="X687" s="136"/>
      <c r="Y687" s="136"/>
      <c r="Z687" s="136"/>
      <c r="AA687" s="136"/>
      <c r="AB687" s="136">
        <f>P687+Q687</f>
        <v>0</v>
      </c>
      <c r="AC687" s="136"/>
      <c r="AD687" s="136"/>
      <c r="AE687" s="2"/>
    </row>
    <row r="688" spans="1:59" ht="20.100000000000001" customHeight="1" x14ac:dyDescent="0.25">
      <c r="A688" s="117" t="s">
        <v>91</v>
      </c>
      <c r="B688" s="129" t="s">
        <v>142</v>
      </c>
      <c r="C688" s="129">
        <v>100</v>
      </c>
      <c r="D688" s="443" t="s">
        <v>0</v>
      </c>
      <c r="E688" s="437">
        <v>11</v>
      </c>
      <c r="F688" s="438"/>
      <c r="G688" s="441" t="s">
        <v>36</v>
      </c>
      <c r="H688" s="440" t="str">
        <f t="shared" si="288"/>
        <v xml:space="preserve"> </v>
      </c>
      <c r="I688" s="440" t="str">
        <f t="shared" si="289"/>
        <v/>
      </c>
      <c r="J688" s="440" t="str">
        <f t="shared" si="290"/>
        <v/>
      </c>
      <c r="K688" s="437" t="str">
        <f t="shared" si="291"/>
        <v/>
      </c>
      <c r="L688" s="437" t="str">
        <f>IF(G688&lt;=BR1227,"AW"," ")</f>
        <v xml:space="preserve"> </v>
      </c>
      <c r="M688" s="128"/>
      <c r="N688" s="366" t="str">
        <f t="shared" si="286"/>
        <v>p</v>
      </c>
      <c r="O688" s="366" t="str">
        <f t="shared" si="286"/>
        <v>pp</v>
      </c>
      <c r="P688" s="366">
        <f>IF(N688=F678,12)+IF(N688=F679,11)+IF(N688=F680,10)+IF(N688=F681,9)+IF(N688=F682,8)+IF(N688=F683,7)+IF(N688=F684,6)+IF(N688=F685,5)+IF(N688=F686,4)+IF(N688=F687,3)+IF(N688=F688,2)+IF(N688=F689,1)</f>
        <v>0</v>
      </c>
      <c r="Q688" s="366">
        <f>IF(O688=F678,12)+IF(O688=F679,11)+IF(O688=F680,10)+IF(O688=F681,9)+IF(O688=F682,8)+IF(O688=F683,7)+IF(O688=F684,6)+IF(O688=F685,5)+IF(O688=F686,4)+IF(O688=F687,3)+IF(O688=F688,2)+IF(O688=F689,1)</f>
        <v>0</v>
      </c>
      <c r="R688" s="2"/>
      <c r="S688" s="136"/>
      <c r="T688" s="136"/>
      <c r="U688" s="136"/>
      <c r="V688" s="136"/>
      <c r="W688" s="136"/>
      <c r="X688" s="136"/>
      <c r="Y688" s="136"/>
      <c r="Z688" s="136"/>
      <c r="AA688" s="136"/>
      <c r="AB688" s="136"/>
      <c r="AC688" s="136">
        <f>P688+Q688</f>
        <v>0</v>
      </c>
      <c r="AD688" s="136"/>
      <c r="AE688" s="2"/>
    </row>
    <row r="689" spans="1:31" ht="20.100000000000001" customHeight="1" x14ac:dyDescent="0.25">
      <c r="A689" s="117" t="s">
        <v>91</v>
      </c>
      <c r="B689" s="129" t="s">
        <v>142</v>
      </c>
      <c r="C689" s="129">
        <v>100</v>
      </c>
      <c r="D689" s="443" t="s">
        <v>0</v>
      </c>
      <c r="E689" s="437">
        <v>12</v>
      </c>
      <c r="F689" s="438"/>
      <c r="G689" s="441" t="s">
        <v>36</v>
      </c>
      <c r="H689" s="440" t="str">
        <f t="shared" si="288"/>
        <v xml:space="preserve"> </v>
      </c>
      <c r="I689" s="440" t="str">
        <f t="shared" si="289"/>
        <v/>
      </c>
      <c r="J689" s="440" t="str">
        <f t="shared" si="290"/>
        <v/>
      </c>
      <c r="K689" s="437" t="str">
        <f t="shared" si="291"/>
        <v/>
      </c>
      <c r="L689" s="437" t="str">
        <f>IF(G689&lt;=BR1228,"AW"," ")</f>
        <v xml:space="preserve"> </v>
      </c>
      <c r="M689" s="128"/>
      <c r="N689" s="366" t="str">
        <f t="shared" si="286"/>
        <v>z</v>
      </c>
      <c r="O689" s="366" t="str">
        <f t="shared" si="286"/>
        <v>zz</v>
      </c>
      <c r="P689" s="366">
        <f>IF(N689=F678,12)+IF(N689=F679,11)+IF(N689=F680,10)+IF(N689=F681,9)+IF(N689=F682,8)+IF(N689=F683,7)+IF(N689=F684,6)+IF(N689=F685,5)+IF(N689=F686,4)+IF(N689=F687,3)+IF(N689=F688,2)+IF(N689=F689,1)</f>
        <v>0</v>
      </c>
      <c r="Q689" s="366">
        <f>IF(O689=F678,12)+IF(O689=F679,11)+IF(O689=F680,10)+IF(O689=F681,9)+IF(O689=F682,8)+IF(O689=F683,7)+IF(O689=F684,6)+IF(O689=F685,5)+IF(O689=F686,4)+IF(O689=F687,3)+IF(O689=F688,2)+IF(O689=F689,1)</f>
        <v>0</v>
      </c>
      <c r="R689" s="2"/>
      <c r="S689" s="136"/>
      <c r="T689" s="136"/>
      <c r="U689" s="136"/>
      <c r="V689" s="136"/>
      <c r="W689" s="136"/>
      <c r="X689" s="136"/>
      <c r="Y689" s="136"/>
      <c r="Z689" s="136"/>
      <c r="AA689" s="136"/>
      <c r="AB689" s="136"/>
      <c r="AC689" s="136"/>
      <c r="AD689" s="136">
        <f>P689+Q689</f>
        <v>0</v>
      </c>
      <c r="AE689" s="2"/>
    </row>
    <row r="690" spans="1:31" ht="20.100000000000001" customHeight="1" x14ac:dyDescent="0.25">
      <c r="A690" s="117" t="s">
        <v>91</v>
      </c>
      <c r="B690" s="129" t="s">
        <v>142</v>
      </c>
      <c r="C690" s="129"/>
      <c r="D690" s="443"/>
      <c r="E690" s="476" t="s">
        <v>36</v>
      </c>
      <c r="F690" s="476"/>
      <c r="G690" s="476"/>
      <c r="H690" s="476"/>
      <c r="I690" s="476"/>
      <c r="J690" s="476"/>
      <c r="K690" s="476"/>
      <c r="L690" s="476"/>
      <c r="M690" s="128"/>
      <c r="N690" s="40" t="str">
        <f t="shared" ref="N690:O709" si="293">N676</f>
        <v>,</v>
      </c>
      <c r="O690" s="40" t="str">
        <f t="shared" si="293"/>
        <v>,</v>
      </c>
      <c r="P690" s="40"/>
      <c r="Q690" s="40"/>
      <c r="R690" s="2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2"/>
    </row>
    <row r="691" spans="1:31" ht="20.100000000000001" customHeight="1" x14ac:dyDescent="0.25">
      <c r="A691" s="117" t="s">
        <v>91</v>
      </c>
      <c r="B691" s="129" t="s">
        <v>142</v>
      </c>
      <c r="C691" s="129">
        <v>100</v>
      </c>
      <c r="D691" s="443" t="s">
        <v>1</v>
      </c>
      <c r="E691" s="474" t="s">
        <v>213</v>
      </c>
      <c r="F691" s="474"/>
      <c r="G691" s="474"/>
      <c r="H691" s="474"/>
      <c r="I691" s="442" t="s">
        <v>92</v>
      </c>
      <c r="J691" s="442"/>
      <c r="K691" s="475">
        <f>K677</f>
        <v>10.9</v>
      </c>
      <c r="L691" s="475"/>
      <c r="M691" s="128"/>
      <c r="N691" s="40" t="str">
        <f t="shared" si="293"/>
        <v>,</v>
      </c>
      <c r="O691" s="40" t="str">
        <f t="shared" si="293"/>
        <v>,</v>
      </c>
      <c r="P691" s="40"/>
      <c r="Q691" s="40"/>
      <c r="R691" s="2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2"/>
    </row>
    <row r="692" spans="1:31" ht="20.100000000000001" customHeight="1" x14ac:dyDescent="0.25">
      <c r="A692" s="117" t="s">
        <v>91</v>
      </c>
      <c r="B692" s="129" t="s">
        <v>142</v>
      </c>
      <c r="C692" s="129">
        <v>100</v>
      </c>
      <c r="D692" s="443" t="s">
        <v>1</v>
      </c>
      <c r="E692" s="437">
        <v>1</v>
      </c>
      <c r="F692" s="438" t="s">
        <v>145</v>
      </c>
      <c r="G692" s="439">
        <v>11.4</v>
      </c>
      <c r="H692" s="440" t="str">
        <f t="shared" ref="H692:H703" si="294">IF(F692=0," ",VLOOKUP(F692,$AG$1218:$AI$1241,3,FALSE))</f>
        <v>O'Shillou Johnson</v>
      </c>
      <c r="I692" s="440" t="str">
        <f t="shared" ref="I692:I703" si="295">IF(F692=0,"",VLOOKUP(F692,$BE$1218:$BG$1241,3,FALSE))</f>
        <v>Reading A.C.</v>
      </c>
      <c r="J692" s="440" t="str">
        <f t="shared" ref="J692:J703" si="296">IF(F692=0,"",VLOOKUP(F692,$BB$1114:$BE$1137,4,FALSE))</f>
        <v>RAC</v>
      </c>
      <c r="K692" s="437" t="str">
        <f t="shared" ref="K692:K703" si="297">IF(G692="","",IF($DC$1219="F"," ",IF($DC$1219="T",IF(G692&lt;=$CS$1219,"G1",IF(G692&lt;=$CV$1219,"G2",IF(G692&lt;=$CY$1219,"G3",IF(G692&lt;=$DB$1219,"G4","")))))))</f>
        <v>G2</v>
      </c>
      <c r="L692" s="437" t="str">
        <f>IF(G692&lt;=BR1231,"AW"," ")</f>
        <v>AW</v>
      </c>
      <c r="M692" s="128"/>
      <c r="N692" s="40" t="str">
        <f t="shared" si="293"/>
        <v>A</v>
      </c>
      <c r="O692" s="40" t="str">
        <f t="shared" si="293"/>
        <v>AA</v>
      </c>
      <c r="P692" s="161">
        <f>IF(N692=F692,12)+IF(N692=F693,11)+IF(N692=F694,10)+IF(N692=F695,9)+IF(N692=F696,8)+IF(N692=F697,7)+IF(N692=F698,6)+IF(N692=F699,5)+IF(N692=F700,4)+IF(N692=F701,3)+IF(N692=F702,2)+IF(N692=F703,1)</f>
        <v>0</v>
      </c>
      <c r="Q692" s="161">
        <f>IF(O692=F692,12)+IF(O692=F693,11)+IF(O692=F694,10)+IF(O692=F695,9)+IF(O692=F696,8)+IF(O692=F697,7)+IF(O692=F698,6)+IF(O692=F699,5)+IF(O692=F700,4)+IF(O692=F701,3)+IF(O692=F702,2)+IF(O692=F703,1)</f>
        <v>6</v>
      </c>
      <c r="R692" s="2"/>
      <c r="S692" s="136">
        <f>P692+Q692</f>
        <v>6</v>
      </c>
      <c r="T692" s="136"/>
      <c r="U692" s="136"/>
      <c r="V692" s="136"/>
      <c r="W692" s="136"/>
      <c r="X692" s="136"/>
      <c r="Y692" s="136"/>
      <c r="Z692" s="136"/>
      <c r="AA692" s="136"/>
      <c r="AB692" s="136"/>
      <c r="AC692" s="136"/>
      <c r="AD692" s="136"/>
      <c r="AE692" s="2"/>
    </row>
    <row r="693" spans="1:31" ht="20.100000000000001" customHeight="1" x14ac:dyDescent="0.25">
      <c r="A693" s="117" t="s">
        <v>91</v>
      </c>
      <c r="B693" s="129" t="s">
        <v>142</v>
      </c>
      <c r="C693" s="129">
        <v>100</v>
      </c>
      <c r="D693" s="443" t="s">
        <v>1</v>
      </c>
      <c r="E693" s="437">
        <v>2</v>
      </c>
      <c r="F693" s="438" t="s">
        <v>112</v>
      </c>
      <c r="G693" s="439">
        <v>11.6</v>
      </c>
      <c r="H693" s="440" t="str">
        <f t="shared" si="294"/>
        <v>Owen Heard</v>
      </c>
      <c r="I693" s="440" t="str">
        <f t="shared" si="295"/>
        <v>Camberley and District A.C.</v>
      </c>
      <c r="J693" s="440" t="str">
        <f t="shared" si="296"/>
        <v>CDAC</v>
      </c>
      <c r="K693" s="437" t="str">
        <f t="shared" si="297"/>
        <v>G4</v>
      </c>
      <c r="L693" s="437" t="str">
        <f>IF(G693&lt;=BR1232,"AW"," ")</f>
        <v>AW</v>
      </c>
      <c r="M693" s="128"/>
      <c r="N693" s="40" t="str">
        <f t="shared" si="293"/>
        <v>S</v>
      </c>
      <c r="O693" s="40" t="str">
        <f t="shared" si="293"/>
        <v>SS</v>
      </c>
      <c r="P693" s="161">
        <f>IF(N693=F692,12)+IF(N693=F693,11)+IF(N693=F694,10)+IF(N693=F695,9)+IF(N693=F696,8)+IF(N693=F697,7)+IF(N693=F698,6)+IF(N693=F699,5)+IF(N693=F700,4)+IF(N693=F701,3)+IF(N693=F702,2)+IF(N693=F703,1)</f>
        <v>0</v>
      </c>
      <c r="Q693" s="161">
        <f>IF(O693=F692,12)+IF(O693=F693,11)+IF(O693=F694,10)+IF(O693=F695,9)+IF(O693=F696,8)+IF(O693=F697,7)+IF(O693=F698,6)+IF(O693=F699,5)+IF(O693=F700,4)+IF(O693=F701,3)+IF(O693=F702,2)+IF(O693=F703,1)</f>
        <v>10</v>
      </c>
      <c r="R693" s="2"/>
      <c r="S693" s="136"/>
      <c r="T693" s="136">
        <f>P693+Q693</f>
        <v>10</v>
      </c>
      <c r="U693" s="136"/>
      <c r="V693" s="136"/>
      <c r="W693" s="136"/>
      <c r="X693" s="136"/>
      <c r="Y693" s="136"/>
      <c r="Z693" s="136"/>
      <c r="AA693" s="136"/>
      <c r="AB693" s="136"/>
      <c r="AC693" s="136"/>
      <c r="AD693" s="136"/>
      <c r="AE693" s="2"/>
    </row>
    <row r="694" spans="1:31" ht="20.100000000000001" customHeight="1" x14ac:dyDescent="0.25">
      <c r="A694" s="117" t="s">
        <v>91</v>
      </c>
      <c r="B694" s="129" t="s">
        <v>142</v>
      </c>
      <c r="C694" s="129">
        <v>100</v>
      </c>
      <c r="D694" s="443" t="s">
        <v>1</v>
      </c>
      <c r="E694" s="437">
        <v>3</v>
      </c>
      <c r="F694" s="438" t="s">
        <v>141</v>
      </c>
      <c r="G694" s="439">
        <v>11.7</v>
      </c>
      <c r="H694" s="440" t="str">
        <f t="shared" si="294"/>
        <v>Albert Orriss McArthur</v>
      </c>
      <c r="I694" s="440" t="str">
        <f t="shared" si="295"/>
        <v>Basingstoke and Mid Hants A.C.</v>
      </c>
      <c r="J694" s="440" t="str">
        <f t="shared" si="296"/>
        <v>BMH</v>
      </c>
      <c r="K694" s="437" t="str">
        <f t="shared" si="297"/>
        <v>G4</v>
      </c>
      <c r="L694" s="437" t="str">
        <f>IF(G694&lt;=BR1233,"AW"," ")</f>
        <v>AW</v>
      </c>
      <c r="M694" s="128"/>
      <c r="N694" s="40" t="str">
        <f t="shared" si="293"/>
        <v>B</v>
      </c>
      <c r="O694" s="40" t="str">
        <f t="shared" si="293"/>
        <v>BB</v>
      </c>
      <c r="P694" s="161">
        <f>IF(N694=F692,12)+IF(N694=F693,11)+IF(N694=F694,10)+IF(N694=F695,9)+IF(N694=F696,8)+IF(N694=F697,7)+IF(N694=F698,6)+IF(N694=F699,5)+IF(N694=F700,4)+IF(N694=F701,3)+IF(N694=F702,2)+IF(N694=F703,1)</f>
        <v>0</v>
      </c>
      <c r="Q694" s="161">
        <f>IF(O694=F692,12)+IF(O694=F693,11)+IF(O694=F694,10)+IF(O694=F695,9)+IF(O694=F696,8)+IF(O694=F697,7)+IF(O694=F698,6)+IF(O694=F699,5)+IF(O694=F700,4)+IF(O694=F701,3)+IF(O694=F702,2)+IF(O694=F703,1)</f>
        <v>8</v>
      </c>
      <c r="R694" s="2"/>
      <c r="S694" s="136"/>
      <c r="T694" s="136"/>
      <c r="U694" s="136">
        <f>P694+Q694</f>
        <v>8</v>
      </c>
      <c r="V694" s="136"/>
      <c r="W694" s="136"/>
      <c r="X694" s="136"/>
      <c r="Y694" s="136"/>
      <c r="Z694" s="136"/>
      <c r="AA694" s="136"/>
      <c r="AB694" s="136"/>
      <c r="AC694" s="136"/>
      <c r="AD694" s="136"/>
      <c r="AE694" s="2"/>
    </row>
    <row r="695" spans="1:31" ht="20.100000000000001" customHeight="1" x14ac:dyDescent="0.25">
      <c r="A695" s="117" t="s">
        <v>91</v>
      </c>
      <c r="B695" s="129" t="s">
        <v>142</v>
      </c>
      <c r="C695" s="129">
        <v>100</v>
      </c>
      <c r="D695" s="443" t="s">
        <v>1</v>
      </c>
      <c r="E695" s="437">
        <v>4</v>
      </c>
      <c r="F695" s="438" t="s">
        <v>146</v>
      </c>
      <c r="G695" s="439">
        <v>11.7</v>
      </c>
      <c r="H695" s="440" t="str">
        <f t="shared" si="294"/>
        <v>Kaif Rizvi</v>
      </c>
      <c r="I695" s="440" t="str">
        <f t="shared" si="295"/>
        <v>Windsor, Slough, Eton and Hounslow A.C.</v>
      </c>
      <c r="J695" s="440" t="str">
        <f t="shared" si="296"/>
        <v>WSEH</v>
      </c>
      <c r="K695" s="437" t="str">
        <f t="shared" si="297"/>
        <v>G4</v>
      </c>
      <c r="L695" s="437" t="str">
        <f>IF(G695&lt;=BR1238,"AW"," ")</f>
        <v>AW</v>
      </c>
      <c r="M695" s="128"/>
      <c r="N695" s="40" t="str">
        <f t="shared" si="293"/>
        <v>C</v>
      </c>
      <c r="O695" s="40" t="str">
        <f t="shared" si="293"/>
        <v>CC</v>
      </c>
      <c r="P695" s="161">
        <f>IF(N695=F692,12)+IF(N695=F693,11)+IF(N695=F694,10)+IF(N695=F695,9)+IF(N695=F696,8)+IF(N695=F697,7)+IF(N695=F698,6)+IF(N695=F699,5)+IF(N695=F700,4)+IF(N695=F701,3)+IF(N695=F702,2)+IF(N695=F703,1)</f>
        <v>0</v>
      </c>
      <c r="Q695" s="161">
        <f>IF(O695=F692,12)+IF(O695=F693,11)+IF(O695=F694,10)+IF(O695=F695,9)+IF(O695=F696,8)+IF(O695=F697,7)+IF(O695=F698,6)+IF(O695=F699,5)+IF(O695=F700,4)+IF(O695=F701,3)+IF(O695=F702,2)+IF(O695=F703,1)</f>
        <v>11</v>
      </c>
      <c r="R695" s="2"/>
      <c r="S695" s="136"/>
      <c r="T695" s="136"/>
      <c r="U695" s="136"/>
      <c r="V695" s="136">
        <f>P695+Q695</f>
        <v>11</v>
      </c>
      <c r="W695" s="136"/>
      <c r="X695" s="136"/>
      <c r="Y695" s="136"/>
      <c r="Z695" s="136"/>
      <c r="AA695" s="136"/>
      <c r="AB695" s="136"/>
      <c r="AC695" s="136"/>
      <c r="AD695" s="136"/>
      <c r="AE695" s="2"/>
    </row>
    <row r="696" spans="1:31" ht="20.100000000000001" customHeight="1" x14ac:dyDescent="0.25">
      <c r="A696" s="117" t="s">
        <v>91</v>
      </c>
      <c r="B696" s="129" t="s">
        <v>142</v>
      </c>
      <c r="C696" s="129">
        <v>100</v>
      </c>
      <c r="D696" s="443" t="s">
        <v>1</v>
      </c>
      <c r="E696" s="437">
        <v>5</v>
      </c>
      <c r="F696" s="438" t="s">
        <v>85</v>
      </c>
      <c r="G696" s="439">
        <v>12</v>
      </c>
      <c r="H696" s="440" t="str">
        <f t="shared" si="294"/>
        <v>Andre Gennace</v>
      </c>
      <c r="I696" s="440" t="str">
        <f t="shared" si="295"/>
        <v>Bracknell A.C.</v>
      </c>
      <c r="J696" s="440" t="str">
        <f t="shared" si="296"/>
        <v>BAC</v>
      </c>
      <c r="K696" s="437" t="str">
        <f t="shared" si="297"/>
        <v/>
      </c>
      <c r="L696" s="437" t="str">
        <f>IF(G696&lt;=BR1239,"AW"," ")</f>
        <v>AW</v>
      </c>
      <c r="M696" s="128"/>
      <c r="N696" s="40" t="str">
        <f t="shared" si="293"/>
        <v>G</v>
      </c>
      <c r="O696" s="40" t="str">
        <f t="shared" si="293"/>
        <v>GG</v>
      </c>
      <c r="P696" s="161">
        <f>IF(N696=F692,12)+IF(N696=F693,11)+IF(N696=F694,10)+IF(N696=F695,9)+IF(N696=F696,8)+IF(N696=F697,7)+IF(N696=F698,6)+IF(N696=F699,5)+IF(N696=F700,4)+IF(N696=F701,3)+IF(N696=F702,2)+IF(N696=F703,1)</f>
        <v>0</v>
      </c>
      <c r="Q696" s="161">
        <f>IF(O696=F692,12)+IF(O696=F693,11)+IF(O696=F694,10)+IF(O696=F695,9)+IF(O696=F696,8)+IF(O696=F697,7)+IF(O696=F698,6)+IF(O696=F699,5)+IF(O696=F700,4)+IF(O696=F701,3)+IF(O696=F702,2)+IF(O696=F703,1)</f>
        <v>0</v>
      </c>
      <c r="R696" s="2"/>
      <c r="S696" s="136"/>
      <c r="T696" s="136"/>
      <c r="U696" s="136"/>
      <c r="V696" s="136"/>
      <c r="W696" s="136">
        <f>P696+Q696</f>
        <v>0</v>
      </c>
      <c r="X696" s="136"/>
      <c r="Y696" s="136"/>
      <c r="Z696" s="136"/>
      <c r="AA696" s="136"/>
      <c r="AB696" s="136"/>
      <c r="AC696" s="136"/>
      <c r="AD696" s="136"/>
      <c r="AE696" s="2"/>
    </row>
    <row r="697" spans="1:31" ht="20.100000000000001" customHeight="1" x14ac:dyDescent="0.25">
      <c r="A697" s="117" t="s">
        <v>91</v>
      </c>
      <c r="B697" s="129" t="s">
        <v>142</v>
      </c>
      <c r="C697" s="129">
        <v>100</v>
      </c>
      <c r="D697" s="443" t="s">
        <v>1</v>
      </c>
      <c r="E697" s="437">
        <v>6</v>
      </c>
      <c r="F697" s="438" t="s">
        <v>113</v>
      </c>
      <c r="G697" s="439">
        <v>12.1</v>
      </c>
      <c r="H697" s="440" t="str">
        <f t="shared" si="294"/>
        <v>Tyrell Mitchell</v>
      </c>
      <c r="I697" s="440" t="str">
        <f t="shared" si="295"/>
        <v>Hillingdon A.C.</v>
      </c>
      <c r="J697" s="440" t="str">
        <f t="shared" si="296"/>
        <v>HJAC</v>
      </c>
      <c r="K697" s="437" t="str">
        <f t="shared" si="297"/>
        <v/>
      </c>
      <c r="L697" s="437" t="str">
        <f>IF(G697&lt;=BR1240,"AW"," ")</f>
        <v xml:space="preserve"> </v>
      </c>
      <c r="M697" s="128"/>
      <c r="N697" s="40" t="str">
        <f t="shared" si="293"/>
        <v>H</v>
      </c>
      <c r="O697" s="40" t="str">
        <f t="shared" si="293"/>
        <v>HH</v>
      </c>
      <c r="P697" s="161">
        <f>IF(N697=F692,12)+IF(N697=F693,11)+IF(N697=F694,10)+IF(N697=F695,9)+IF(N697=F696,8)+IF(N697=F697,7)+IF(N697=F698,6)+IF(N697=F699,5)+IF(N697=F700,4)+IF(N697=F701,3)+IF(N697=F702,2)+IF(N697=F703,1)</f>
        <v>0</v>
      </c>
      <c r="Q697" s="161">
        <f>IF(O697=F692,12)+IF(O697=F693,11)+IF(O697=F694,10)+IF(O697=F695,9)+IF(O697=F696,8)+IF(O697=F697,7)+IF(O697=F698,6)+IF(O697=F699,5)+IF(O697=F700,4)+IF(O697=F701,3)+IF(O697=F702,2)+IF(O697=F703,1)</f>
        <v>7</v>
      </c>
      <c r="R697" s="2"/>
      <c r="S697" s="136"/>
      <c r="T697" s="136"/>
      <c r="U697" s="136"/>
      <c r="V697" s="136"/>
      <c r="W697" s="136"/>
      <c r="X697" s="136">
        <f>P697+Q697</f>
        <v>7</v>
      </c>
      <c r="Y697" s="136"/>
      <c r="Z697" s="136"/>
      <c r="AA697" s="136"/>
      <c r="AB697" s="136"/>
      <c r="AC697" s="136"/>
      <c r="AD697" s="136"/>
      <c r="AE697" s="2"/>
    </row>
    <row r="698" spans="1:31" ht="20.100000000000001" customHeight="1" x14ac:dyDescent="0.25">
      <c r="A698" s="117" t="s">
        <v>91</v>
      </c>
      <c r="B698" s="129" t="s">
        <v>142</v>
      </c>
      <c r="C698" s="129">
        <v>100</v>
      </c>
      <c r="D698" s="443" t="s">
        <v>1</v>
      </c>
      <c r="E698" s="437">
        <v>7</v>
      </c>
      <c r="F698" s="438" t="s">
        <v>86</v>
      </c>
      <c r="G698" s="439">
        <v>13.1</v>
      </c>
      <c r="H698" s="440" t="str">
        <f t="shared" si="294"/>
        <v>Charlie Turner</v>
      </c>
      <c r="I698" s="440" t="str">
        <f t="shared" si="295"/>
        <v>Aldershot, Farnham and District A.C.</v>
      </c>
      <c r="J698" s="440" t="str">
        <f t="shared" si="296"/>
        <v>AFD</v>
      </c>
      <c r="K698" s="437" t="str">
        <f t="shared" si="297"/>
        <v/>
      </c>
      <c r="L698" s="437" t="str">
        <f>IF(G698&lt;=BR1241,"AW"," ")</f>
        <v xml:space="preserve"> </v>
      </c>
      <c r="M698" s="128"/>
      <c r="N698" s="40" t="str">
        <f t="shared" si="293"/>
        <v>M</v>
      </c>
      <c r="O698" s="40" t="str">
        <f t="shared" si="293"/>
        <v>MM</v>
      </c>
      <c r="P698" s="161">
        <f>IF(N698=F692,12)+IF(N698=F693,11)+IF(N698=F694,10)+IF(N698=F695,9)+IF(N698=F696,8)+IF(N698=F697,7)+IF(N698=F698,6)+IF(N698=F699,5)+IF(N698=F700,4)+IF(N698=F701,3)+IF(N698=F702,2)+IF(N698=F703,1)</f>
        <v>0</v>
      </c>
      <c r="Q698" s="161">
        <f>IF(O698=F692,12)+IF(O698=F693,11)+IF(O698=F694,10)+IF(O698=F695,9)+IF(O698=F696,8)+IF(O698=F697,7)+IF(O698=F698,6)+IF(O698=F699,5)+IF(O698=F700,4)+IF(O698=F701,3)+IF(O698=F702,2)+IF(O698=F703,1)</f>
        <v>0</v>
      </c>
      <c r="R698" s="2"/>
      <c r="S698" s="136"/>
      <c r="T698" s="136"/>
      <c r="U698" s="136"/>
      <c r="V698" s="136"/>
      <c r="W698" s="136"/>
      <c r="X698" s="136"/>
      <c r="Y698" s="136">
        <f>P698+Q698</f>
        <v>0</v>
      </c>
      <c r="Z698" s="136"/>
      <c r="AA698" s="136"/>
      <c r="AB698" s="136"/>
      <c r="AC698" s="136"/>
      <c r="AD698" s="136"/>
      <c r="AE698" s="2"/>
    </row>
    <row r="699" spans="1:31" ht="20.100000000000001" customHeight="1" x14ac:dyDescent="0.25">
      <c r="A699" s="117" t="s">
        <v>91</v>
      </c>
      <c r="B699" s="129" t="s">
        <v>142</v>
      </c>
      <c r="C699" s="129">
        <v>100</v>
      </c>
      <c r="D699" s="443" t="s">
        <v>1</v>
      </c>
      <c r="E699" s="437">
        <v>8</v>
      </c>
      <c r="F699" s="438"/>
      <c r="G699" s="441" t="s">
        <v>36</v>
      </c>
      <c r="H699" s="440" t="str">
        <f t="shared" si="294"/>
        <v xml:space="preserve"> </v>
      </c>
      <c r="I699" s="440" t="str">
        <f t="shared" si="295"/>
        <v/>
      </c>
      <c r="J699" s="440" t="str">
        <f t="shared" si="296"/>
        <v/>
      </c>
      <c r="K699" s="437" t="str">
        <f t="shared" si="297"/>
        <v/>
      </c>
      <c r="L699" s="437" t="str">
        <f>IF(G699&lt;=BR1242,"AW"," ")</f>
        <v xml:space="preserve"> </v>
      </c>
      <c r="M699" s="128"/>
      <c r="N699" s="40" t="str">
        <f t="shared" si="293"/>
        <v>R</v>
      </c>
      <c r="O699" s="40" t="str">
        <f t="shared" si="293"/>
        <v>RR</v>
      </c>
      <c r="P699" s="161">
        <f>IF(N699=F692,12)+IF(N699=F693,11)+IF(N699=F694,10)+IF(N699=F695,9)+IF(N699=F696,8)+IF(N699=F697,7)+IF(N699=F698,6)+IF(N699=F699,5)+IF(N699=F700,4)+IF(N699=F701,3)+IF(N699=F702,2)+IF(N699=F703,1)</f>
        <v>0</v>
      </c>
      <c r="Q699" s="161">
        <f>IF(O699=F692,12)+IF(O699=F693,11)+IF(O699=F694,10)+IF(O699=F695,9)+IF(O699=F696,8)+IF(O699=F697,7)+IF(O699=F698,6)+IF(O699=F699,5)+IF(O699=F700,4)+IF(O699=F701,3)+IF(O699=F702,2)+IF(O699=F703,1)</f>
        <v>12</v>
      </c>
      <c r="R699" s="2"/>
      <c r="S699" s="136"/>
      <c r="T699" s="136"/>
      <c r="U699" s="136"/>
      <c r="V699" s="136"/>
      <c r="W699" s="136"/>
      <c r="X699" s="136"/>
      <c r="Y699" s="136"/>
      <c r="Z699" s="136">
        <f>P699+Q699</f>
        <v>12</v>
      </c>
      <c r="AA699" s="136"/>
      <c r="AB699" s="136"/>
      <c r="AC699" s="136"/>
      <c r="AD699" s="136"/>
      <c r="AE699" s="2"/>
    </row>
    <row r="700" spans="1:31" ht="20.100000000000001" customHeight="1" x14ac:dyDescent="0.25">
      <c r="A700" s="117" t="s">
        <v>91</v>
      </c>
      <c r="B700" s="129" t="s">
        <v>142</v>
      </c>
      <c r="C700" s="129">
        <v>100</v>
      </c>
      <c r="D700" s="129" t="s">
        <v>1</v>
      </c>
      <c r="E700" s="8">
        <v>9</v>
      </c>
      <c r="F700" s="144"/>
      <c r="G700" s="145" t="s">
        <v>36</v>
      </c>
      <c r="H700" s="122" t="str">
        <f t="shared" si="294"/>
        <v xml:space="preserve"> </v>
      </c>
      <c r="I700" s="122" t="str">
        <f t="shared" si="295"/>
        <v/>
      </c>
      <c r="J700" s="122" t="str">
        <f t="shared" si="296"/>
        <v/>
      </c>
      <c r="K700" s="8" t="str">
        <f t="shared" si="297"/>
        <v/>
      </c>
      <c r="L700" s="8" t="str">
        <f>IF(G700&lt;=BR1241,"AW"," ")</f>
        <v xml:space="preserve"> </v>
      </c>
      <c r="M700" s="128"/>
      <c r="N700" s="161" t="str">
        <f t="shared" si="293"/>
        <v>W</v>
      </c>
      <c r="O700" s="161" t="str">
        <f t="shared" si="293"/>
        <v>WW</v>
      </c>
      <c r="P700" s="161">
        <f>IF(N700=F692,12)+IF(N700=F693,11)+IF(N700=F694,10)+IF(N700=F695,9)+IF(N700=F696,8)+IF(N700=F697,7)+IF(N700=F698,6)+IF(N700=F699,5)+IF(N700=F700,4)+IF(N700=F701,3)+IF(N700=F702,2)+IF(N700=F703,1)</f>
        <v>0</v>
      </c>
      <c r="Q700" s="161">
        <f>IF(O700=F692,12)+IF(O700=F693,11)+IF(O700=F694,10)+IF(O700=F695,9)+IF(O700=F696,8)+IF(O700=F697,7)+IF(O700=F698,6)+IF(O700=F699,5)+IF(O700=F700,4)+IF(O700=F701,3)+IF(O700=F702,2)+IF(O700=F703,1)</f>
        <v>9</v>
      </c>
      <c r="R700" s="2"/>
      <c r="S700" s="136"/>
      <c r="T700" s="136"/>
      <c r="U700" s="136"/>
      <c r="V700" s="136"/>
      <c r="W700" s="136"/>
      <c r="X700" s="136"/>
      <c r="Y700" s="136"/>
      <c r="Z700" s="136"/>
      <c r="AA700" s="136">
        <f>P700+Q700</f>
        <v>9</v>
      </c>
      <c r="AB700" s="136"/>
      <c r="AC700" s="136"/>
      <c r="AD700" s="136"/>
      <c r="AE700" s="2"/>
    </row>
    <row r="701" spans="1:31" ht="20.100000000000001" customHeight="1" x14ac:dyDescent="0.25">
      <c r="A701" s="117" t="s">
        <v>91</v>
      </c>
      <c r="B701" s="129" t="s">
        <v>142</v>
      </c>
      <c r="C701" s="129">
        <v>100</v>
      </c>
      <c r="D701" s="129" t="s">
        <v>1</v>
      </c>
      <c r="E701" s="8">
        <v>10</v>
      </c>
      <c r="F701" s="144"/>
      <c r="G701" s="145" t="s">
        <v>36</v>
      </c>
      <c r="H701" s="122" t="str">
        <f t="shared" si="294"/>
        <v xml:space="preserve"> </v>
      </c>
      <c r="I701" s="122" t="str">
        <f t="shared" si="295"/>
        <v/>
      </c>
      <c r="J701" s="122" t="str">
        <f t="shared" si="296"/>
        <v/>
      </c>
      <c r="K701" s="8" t="str">
        <f t="shared" si="297"/>
        <v/>
      </c>
      <c r="L701" s="8" t="str">
        <f>IF(G701&lt;=BR1242,"AW"," ")</f>
        <v xml:space="preserve"> </v>
      </c>
      <c r="M701" s="128"/>
      <c r="N701" s="366" t="str">
        <f t="shared" si="293"/>
        <v>j</v>
      </c>
      <c r="O701" s="366" t="str">
        <f t="shared" si="293"/>
        <v>jj</v>
      </c>
      <c r="P701" s="366">
        <f>IF(N701=F692,12)+IF(N701=F693,11)+IF(N701=F694,10)+IF(N701=F695,9)+IF(N701=F696,8)+IF(N701=F697,7)+IF(N701=F698,6)+IF(N701=F699,5)+IF(N701=F700,4)+IF(N701=F701,3)+IF(N701=F702,2)+IF(N701=F703,1)</f>
        <v>0</v>
      </c>
      <c r="Q701" s="366">
        <f>IF(O701=F692,12)+IF(O701=F693,11)+IF(O701=F694,10)+IF(O701=F695,9)+IF(O701=F696,8)+IF(O701=F697,7)+IF(O701=F698,6)+IF(O701=F699,5)+IF(O701=F700,4)+IF(O701=F701,3)+IF(O701=F702,2)+IF(O701=F703,1)</f>
        <v>0</v>
      </c>
      <c r="R701" s="2"/>
      <c r="S701" s="136"/>
      <c r="T701" s="136"/>
      <c r="U701" s="136"/>
      <c r="V701" s="136"/>
      <c r="W701" s="136"/>
      <c r="X701" s="136"/>
      <c r="Y701" s="136"/>
      <c r="Z701" s="136"/>
      <c r="AA701" s="136"/>
      <c r="AB701" s="136">
        <f>P701+Q701</f>
        <v>0</v>
      </c>
      <c r="AC701" s="136"/>
      <c r="AD701" s="136"/>
      <c r="AE701" s="2"/>
    </row>
    <row r="702" spans="1:31" ht="20.100000000000001" customHeight="1" x14ac:dyDescent="0.25">
      <c r="A702" s="117" t="s">
        <v>91</v>
      </c>
      <c r="B702" s="129" t="s">
        <v>142</v>
      </c>
      <c r="C702" s="129">
        <v>100</v>
      </c>
      <c r="D702" s="129" t="s">
        <v>1</v>
      </c>
      <c r="E702" s="8">
        <v>11</v>
      </c>
      <c r="F702" s="144"/>
      <c r="G702" s="145" t="s">
        <v>36</v>
      </c>
      <c r="H702" s="122" t="str">
        <f t="shared" si="294"/>
        <v xml:space="preserve"> </v>
      </c>
      <c r="I702" s="122" t="str">
        <f t="shared" si="295"/>
        <v/>
      </c>
      <c r="J702" s="122" t="str">
        <f t="shared" si="296"/>
        <v/>
      </c>
      <c r="K702" s="8" t="str">
        <f t="shared" si="297"/>
        <v/>
      </c>
      <c r="L702" s="8" t="str">
        <f>IF(G702&lt;=BR1243,"AW"," ")</f>
        <v xml:space="preserve"> </v>
      </c>
      <c r="M702" s="128"/>
      <c r="N702" s="366" t="str">
        <f t="shared" si="293"/>
        <v>p</v>
      </c>
      <c r="O702" s="366" t="str">
        <f t="shared" si="293"/>
        <v>pp</v>
      </c>
      <c r="P702" s="366">
        <f>IF(N702=F692,12)+IF(N702=F693,11)+IF(N702=F694,10)+IF(N702=F695,9)+IF(N702=F696,8)+IF(N702=F697,7)+IF(N702=F698,6)+IF(N702=F699,5)+IF(N702=F700,4)+IF(N702=F701,3)+IF(N702=F702,2)+IF(N702=F703,1)</f>
        <v>0</v>
      </c>
      <c r="Q702" s="366">
        <f>IF(O702=F692,12)+IF(O702=F693,11)+IF(O702=F694,10)+IF(O702=F695,9)+IF(O702=F696,8)+IF(O702=F697,7)+IF(O702=F698,6)+IF(O702=F699,5)+IF(O702=F700,4)+IF(O702=F701,3)+IF(O702=F702,2)+IF(O702=F703,1)</f>
        <v>0</v>
      </c>
      <c r="R702" s="2"/>
      <c r="S702" s="136"/>
      <c r="T702" s="136"/>
      <c r="U702" s="136"/>
      <c r="V702" s="136"/>
      <c r="W702" s="136"/>
      <c r="X702" s="136"/>
      <c r="Y702" s="136"/>
      <c r="Z702" s="136"/>
      <c r="AA702" s="136"/>
      <c r="AB702" s="136"/>
      <c r="AC702" s="136">
        <f>P702+Q702</f>
        <v>0</v>
      </c>
      <c r="AD702" s="136"/>
      <c r="AE702" s="2"/>
    </row>
    <row r="703" spans="1:31" ht="20.100000000000001" customHeight="1" x14ac:dyDescent="0.25">
      <c r="A703" s="117" t="s">
        <v>91</v>
      </c>
      <c r="B703" s="129" t="s">
        <v>142</v>
      </c>
      <c r="C703" s="129">
        <v>100</v>
      </c>
      <c r="D703" s="129" t="s">
        <v>1</v>
      </c>
      <c r="E703" s="8">
        <v>12</v>
      </c>
      <c r="F703" s="144"/>
      <c r="G703" s="145" t="s">
        <v>36</v>
      </c>
      <c r="H703" s="122" t="str">
        <f t="shared" si="294"/>
        <v xml:space="preserve"> </v>
      </c>
      <c r="I703" s="122" t="str">
        <f t="shared" si="295"/>
        <v/>
      </c>
      <c r="J703" s="122" t="str">
        <f t="shared" si="296"/>
        <v/>
      </c>
      <c r="K703" s="8" t="str">
        <f t="shared" si="297"/>
        <v/>
      </c>
      <c r="L703" s="8" t="str">
        <f>IF(G703&lt;=BR1244,"AW"," ")</f>
        <v xml:space="preserve"> </v>
      </c>
      <c r="M703" s="128"/>
      <c r="N703" s="366" t="str">
        <f t="shared" si="293"/>
        <v>z</v>
      </c>
      <c r="O703" s="366" t="str">
        <f t="shared" si="293"/>
        <v>zz</v>
      </c>
      <c r="P703" s="366">
        <f>IF(N703=F692,12)+IF(N703=F693,11)+IF(N703=F694,10)+IF(N703=F695,9)+IF(N703=F696,8)+IF(N703=F697,7)+IF(N703=F698,6)+IF(N703=F699,5)+IF(N703=F700,4)+IF(N703=F701,3)+IF(N703=F702,2)+IF(N703=F703,1)</f>
        <v>0</v>
      </c>
      <c r="Q703" s="366">
        <f>IF(O703=F692,12)+IF(O703=F693,11)+IF(O703=F694,10)+IF(O703=F695,9)+IF(O703=F696,8)+IF(O703=F697,7)+IF(O703=F698,6)+IF(O703=F699,5)+IF(O703=F700,4)+IF(O703=F701,3)+IF(O703=F702,2)+IF(O703=F703,1)</f>
        <v>0</v>
      </c>
      <c r="R703" s="2"/>
      <c r="S703" s="136"/>
      <c r="T703" s="136"/>
      <c r="U703" s="136"/>
      <c r="V703" s="136"/>
      <c r="W703" s="136"/>
      <c r="X703" s="136"/>
      <c r="Y703" s="136"/>
      <c r="Z703" s="136"/>
      <c r="AA703" s="136"/>
      <c r="AB703" s="136"/>
      <c r="AC703" s="136"/>
      <c r="AD703" s="136">
        <f>P703+Q703</f>
        <v>0</v>
      </c>
      <c r="AE703" s="2"/>
    </row>
    <row r="704" spans="1:31" ht="20.100000000000001" customHeight="1" x14ac:dyDescent="0.25">
      <c r="A704" s="117" t="s">
        <v>91</v>
      </c>
      <c r="B704" s="129" t="s">
        <v>142</v>
      </c>
      <c r="C704" s="129"/>
      <c r="D704" s="129"/>
      <c r="E704" s="473" t="s">
        <v>36</v>
      </c>
      <c r="F704" s="473"/>
      <c r="G704" s="473"/>
      <c r="H704" s="473"/>
      <c r="I704" s="473"/>
      <c r="J704" s="473"/>
      <c r="K704" s="473"/>
      <c r="L704" s="473"/>
      <c r="M704" s="85"/>
      <c r="N704" s="40" t="str">
        <f t="shared" si="293"/>
        <v>,</v>
      </c>
      <c r="O704" s="40" t="str">
        <f t="shared" si="293"/>
        <v>,</v>
      </c>
      <c r="P704" s="40"/>
      <c r="Q704" s="40"/>
      <c r="R704" s="2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2"/>
    </row>
    <row r="705" spans="1:31" ht="20.100000000000001" customHeight="1" x14ac:dyDescent="0.25">
      <c r="A705" s="117" t="s">
        <v>91</v>
      </c>
      <c r="B705" s="129" t="s">
        <v>142</v>
      </c>
      <c r="C705" s="129">
        <v>200</v>
      </c>
      <c r="D705" s="443" t="s">
        <v>0</v>
      </c>
      <c r="E705" s="474" t="s">
        <v>214</v>
      </c>
      <c r="F705" s="474"/>
      <c r="G705" s="474"/>
      <c r="H705" s="474"/>
      <c r="I705" s="442" t="s">
        <v>92</v>
      </c>
      <c r="J705" s="442"/>
      <c r="K705" s="475">
        <f>'MATCH DETAILS'!K30</f>
        <v>22.3</v>
      </c>
      <c r="L705" s="475"/>
      <c r="M705" s="127"/>
      <c r="N705" s="40" t="str">
        <f t="shared" si="293"/>
        <v>,</v>
      </c>
      <c r="O705" s="40" t="str">
        <f t="shared" si="293"/>
        <v>,</v>
      </c>
      <c r="P705" s="40"/>
      <c r="Q705" s="40"/>
      <c r="R705" s="2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2"/>
    </row>
    <row r="706" spans="1:31" ht="20.100000000000001" customHeight="1" x14ac:dyDescent="0.25">
      <c r="A706" s="117" t="s">
        <v>91</v>
      </c>
      <c r="B706" s="129" t="s">
        <v>142</v>
      </c>
      <c r="C706" s="129">
        <v>200</v>
      </c>
      <c r="D706" s="443" t="s">
        <v>0</v>
      </c>
      <c r="E706" s="437">
        <v>1</v>
      </c>
      <c r="F706" s="438" t="s">
        <v>143</v>
      </c>
      <c r="G706" s="439">
        <v>23.4</v>
      </c>
      <c r="H706" s="440" t="str">
        <f t="shared" ref="H706:H717" si="298">IF(F706=0," ",VLOOKUP(F706,$AJ$1218:$AL$1241,3,FALSE))</f>
        <v>Sam Elwood</v>
      </c>
      <c r="I706" s="440" t="str">
        <f t="shared" ref="I706:I717" si="299">IF(F706=0,"",VLOOKUP(F706,$BE$1218:$BG$1241,3,FALSE))</f>
        <v>Reading A.C.</v>
      </c>
      <c r="J706" s="440" t="str">
        <f t="shared" ref="J706:J717" si="300">IF(F706=0,"",VLOOKUP(F706,$BB$1114:$BE$1137,4,FALSE))</f>
        <v>RAC</v>
      </c>
      <c r="K706" s="437" t="str">
        <f t="shared" ref="K706:K717" si="301">IF(G706="","",IF($DC$1220="F"," ",IF($DC$1220="T",IF(G706&lt;=$CS$1220,"G1",IF(G706&lt;=$CV$1220,"G2",IF(G706&lt;=$CY$1220,"G3",IF(G706&lt;=$DB$1220,"G4","")))))))</f>
        <v>G3</v>
      </c>
      <c r="L706" s="437" t="str">
        <f t="shared" ref="L706:L713" si="302">IF(G706&lt;=BS1219,"AW"," ")</f>
        <v>AW</v>
      </c>
      <c r="M706" s="2"/>
      <c r="N706" s="40" t="str">
        <f t="shared" si="293"/>
        <v>A</v>
      </c>
      <c r="O706" s="40" t="str">
        <f t="shared" si="293"/>
        <v>AA</v>
      </c>
      <c r="P706" s="161">
        <f>IF(N706=F706,12)+IF(N706=F707,11)+IF(N706=F708,10)+IF(N706=F709,9)+IF(N706=F710,8)+IF(N706=F711,7)+IF(N706=F712,6)+IF(N706=F713,5)+IF(N706=F714,4)+IF(N706=F715,3)+IF(N706=F716,2)+IF(N706=F717,1)</f>
        <v>6</v>
      </c>
      <c r="Q706" s="161">
        <f>IF(O706=F706,12)+IF(O706=F707,11)+IF(O706=F708,10)+IF(O706=F709,9)+IF(O706=F710,8)+IF(O706=F711,7)+IF(O706=F712,6)+IF(O706=F713,5)+IF(O706=F714,4)+IF(O706=F715,3)+IF(O706=F716,2)+IF(O706=F717,1)</f>
        <v>0</v>
      </c>
      <c r="R706" s="2"/>
      <c r="S706" s="136">
        <f>P706+Q706</f>
        <v>6</v>
      </c>
      <c r="T706" s="136"/>
      <c r="U706" s="136"/>
      <c r="V706" s="136"/>
      <c r="W706" s="136"/>
      <c r="X706" s="136"/>
      <c r="Y706" s="136"/>
      <c r="Z706" s="136"/>
      <c r="AA706" s="136"/>
      <c r="AB706" s="136"/>
      <c r="AC706" s="136"/>
      <c r="AD706" s="136"/>
      <c r="AE706" s="2"/>
    </row>
    <row r="707" spans="1:31" ht="20.100000000000001" customHeight="1" x14ac:dyDescent="0.25">
      <c r="A707" s="117" t="s">
        <v>91</v>
      </c>
      <c r="B707" s="129" t="s">
        <v>142</v>
      </c>
      <c r="C707" s="129">
        <v>200</v>
      </c>
      <c r="D707" s="443" t="s">
        <v>0</v>
      </c>
      <c r="E707" s="437">
        <v>2</v>
      </c>
      <c r="F707" s="438" t="s">
        <v>111</v>
      </c>
      <c r="G707" s="439">
        <v>23.5</v>
      </c>
      <c r="H707" s="440" t="str">
        <f t="shared" si="298"/>
        <v>Ben Brownlee</v>
      </c>
      <c r="I707" s="440" t="str">
        <f t="shared" si="299"/>
        <v>Hillingdon A.C.</v>
      </c>
      <c r="J707" s="440" t="str">
        <f t="shared" si="300"/>
        <v>HJAC</v>
      </c>
      <c r="K707" s="437" t="str">
        <f t="shared" si="301"/>
        <v>G3</v>
      </c>
      <c r="L707" s="437" t="str">
        <f t="shared" si="302"/>
        <v>AW</v>
      </c>
      <c r="M707" s="2"/>
      <c r="N707" s="40" t="str">
        <f t="shared" si="293"/>
        <v>S</v>
      </c>
      <c r="O707" s="40" t="str">
        <f t="shared" si="293"/>
        <v>SS</v>
      </c>
      <c r="P707" s="161">
        <f>IF(N707=F706,12)+IF(N707=F707,11)+IF(N707=F708,10)+IF(N707=F709,9)+IF(N707=F710,8)+IF(N707=F711,7)+IF(N707=F712,6)+IF(N707=F713,5)+IF(N707=F714,4)+IF(N707=F715,3)+IF(N707=F716,2)+IF(N707=F717,1)</f>
        <v>10</v>
      </c>
      <c r="Q707" s="161">
        <f>IF(O707=F706,12)+IF(O707=F707,11)+IF(O707=F708,10)+IF(O707=F709,9)+IF(O707=F710,8)+IF(O707=F711,7)+IF(O707=F712,6)+IF(O707=F713,5)+IF(O707=F714,4)+IF(O707=F715,3)+IF(O707=F716,2)+IF(O707=F717,1)</f>
        <v>0</v>
      </c>
      <c r="R707" s="2"/>
      <c r="S707" s="136"/>
      <c r="T707" s="136">
        <f>P707+Q707</f>
        <v>10</v>
      </c>
      <c r="U707" s="136"/>
      <c r="V707" s="136"/>
      <c r="W707" s="136"/>
      <c r="X707" s="136"/>
      <c r="Y707" s="136"/>
      <c r="Z707" s="136"/>
      <c r="AA707" s="136"/>
      <c r="AB707" s="136"/>
      <c r="AC707" s="136"/>
      <c r="AD707" s="136"/>
      <c r="AE707" s="2"/>
    </row>
    <row r="708" spans="1:31" ht="20.100000000000001" customHeight="1" x14ac:dyDescent="0.25">
      <c r="A708" s="117" t="s">
        <v>91</v>
      </c>
      <c r="B708" s="129" t="s">
        <v>142</v>
      </c>
      <c r="C708" s="129">
        <v>200</v>
      </c>
      <c r="D708" s="443" t="s">
        <v>0</v>
      </c>
      <c r="E708" s="437">
        <v>3</v>
      </c>
      <c r="F708" s="438" t="s">
        <v>140</v>
      </c>
      <c r="G708" s="439">
        <v>23.8</v>
      </c>
      <c r="H708" s="440" t="str">
        <f t="shared" si="298"/>
        <v>Jordan Ford</v>
      </c>
      <c r="I708" s="440" t="str">
        <f t="shared" si="299"/>
        <v>Basingstoke and Mid Hants A.C.</v>
      </c>
      <c r="J708" s="440" t="str">
        <f t="shared" si="300"/>
        <v>BMH</v>
      </c>
      <c r="K708" s="437" t="str">
        <f t="shared" si="301"/>
        <v>G4</v>
      </c>
      <c r="L708" s="437" t="str">
        <f t="shared" si="302"/>
        <v>AW</v>
      </c>
      <c r="M708" s="2"/>
      <c r="N708" s="40" t="str">
        <f t="shared" si="293"/>
        <v>B</v>
      </c>
      <c r="O708" s="40" t="str">
        <f t="shared" si="293"/>
        <v>BB</v>
      </c>
      <c r="P708" s="161">
        <f>IF(N708=F706,12)+IF(N708=F707,11)+IF(N708=F708,10)+IF(N708=F709,9)+IF(N708=F710,8)+IF(N708=F711,7)+IF(N708=F712,6)+IF(N708=F713,5)+IF(N708=F714,4)+IF(N708=F715,3)+IF(N708=F716,2)+IF(N708=F717,1)</f>
        <v>7</v>
      </c>
      <c r="Q708" s="161">
        <f>IF(O708=F706,12)+IF(O708=F707,11)+IF(O708=F708,10)+IF(O708=F709,9)+IF(O708=F710,8)+IF(O708=F711,7)+IF(O708=F712,6)+IF(O708=F713,5)+IF(O708=F714,4)+IF(O708=F715,3)+IF(O708=F716,2)+IF(O708=F717,1)</f>
        <v>0</v>
      </c>
      <c r="R708" s="2"/>
      <c r="S708" s="136"/>
      <c r="T708" s="136"/>
      <c r="U708" s="136">
        <f>P708+Q708</f>
        <v>7</v>
      </c>
      <c r="V708" s="136"/>
      <c r="W708" s="136"/>
      <c r="X708" s="136"/>
      <c r="Y708" s="136"/>
      <c r="Z708" s="136"/>
      <c r="AA708" s="136"/>
      <c r="AB708" s="136"/>
      <c r="AC708" s="136"/>
      <c r="AD708" s="136"/>
      <c r="AE708" s="2"/>
    </row>
    <row r="709" spans="1:31" ht="20.100000000000001" customHeight="1" x14ac:dyDescent="0.25">
      <c r="A709" s="117" t="s">
        <v>91</v>
      </c>
      <c r="B709" s="129" t="s">
        <v>142</v>
      </c>
      <c r="C709" s="129">
        <v>200</v>
      </c>
      <c r="D709" s="443" t="s">
        <v>0</v>
      </c>
      <c r="E709" s="437">
        <v>4</v>
      </c>
      <c r="F709" s="438" t="s">
        <v>110</v>
      </c>
      <c r="G709" s="439">
        <v>24</v>
      </c>
      <c r="H709" s="440" t="str">
        <f t="shared" si="298"/>
        <v>Joe Foster</v>
      </c>
      <c r="I709" s="440" t="str">
        <f t="shared" si="299"/>
        <v>Camberley and District A.C.</v>
      </c>
      <c r="J709" s="440" t="str">
        <f t="shared" si="300"/>
        <v>CDAC</v>
      </c>
      <c r="K709" s="437" t="str">
        <f t="shared" si="301"/>
        <v>G4</v>
      </c>
      <c r="L709" s="437" t="str">
        <f t="shared" si="302"/>
        <v>AW</v>
      </c>
      <c r="M709" s="2"/>
      <c r="N709" s="40" t="str">
        <f t="shared" si="293"/>
        <v>C</v>
      </c>
      <c r="O709" s="40" t="str">
        <f t="shared" si="293"/>
        <v>CC</v>
      </c>
      <c r="P709" s="161">
        <f>IF(N709=F706,12)+IF(N709=F707,11)+IF(N709=F708,10)+IF(N709=F709,9)+IF(N709=F710,8)+IF(N709=F711,7)+IF(N709=F712,6)+IF(N709=F713,5)+IF(N709=F714,4)+IF(N709=F715,3)+IF(N709=F716,2)+IF(N709=F717,1)</f>
        <v>9</v>
      </c>
      <c r="Q709" s="161">
        <f>IF(O709=F706,12)+IF(O709=F707,11)+IF(O709=F708,10)+IF(O709=F709,9)+IF(O709=F710,8)+IF(O709=F711,7)+IF(O709=F712,6)+IF(O709=F713,5)+IF(O709=F714,4)+IF(O709=F715,3)+IF(O709=F716,2)+IF(O709=F717,1)</f>
        <v>0</v>
      </c>
      <c r="R709" s="2"/>
      <c r="S709" s="136"/>
      <c r="T709" s="136"/>
      <c r="U709" s="136"/>
      <c r="V709" s="136">
        <f>P709+Q709</f>
        <v>9</v>
      </c>
      <c r="W709" s="136"/>
      <c r="X709" s="136"/>
      <c r="Y709" s="136"/>
      <c r="Z709" s="136"/>
      <c r="AA709" s="136"/>
      <c r="AB709" s="136"/>
      <c r="AC709" s="136"/>
      <c r="AD709" s="136"/>
      <c r="AE709" s="2"/>
    </row>
    <row r="710" spans="1:31" ht="20.100000000000001" customHeight="1" x14ac:dyDescent="0.25">
      <c r="A710" s="117" t="s">
        <v>91</v>
      </c>
      <c r="B710" s="129" t="s">
        <v>142</v>
      </c>
      <c r="C710" s="129">
        <v>200</v>
      </c>
      <c r="D710" s="443" t="s">
        <v>0</v>
      </c>
      <c r="E710" s="437">
        <v>5</v>
      </c>
      <c r="F710" s="438" t="s">
        <v>84</v>
      </c>
      <c r="G710" s="439">
        <v>24.5</v>
      </c>
      <c r="H710" s="440" t="str">
        <f t="shared" si="298"/>
        <v>Ekene Ijeomah</v>
      </c>
      <c r="I710" s="440" t="str">
        <f t="shared" si="299"/>
        <v>Windsor, Slough, Eton and Hounslow A.C.</v>
      </c>
      <c r="J710" s="440" t="str">
        <f t="shared" si="300"/>
        <v>WSEH</v>
      </c>
      <c r="K710" s="437" t="str">
        <f t="shared" si="301"/>
        <v/>
      </c>
      <c r="L710" s="437" t="str">
        <f t="shared" si="302"/>
        <v>AW</v>
      </c>
      <c r="M710" s="2"/>
      <c r="N710" s="40" t="str">
        <f t="shared" ref="N710:O729" si="303">N696</f>
        <v>G</v>
      </c>
      <c r="O710" s="40" t="str">
        <f t="shared" si="303"/>
        <v>GG</v>
      </c>
      <c r="P710" s="161">
        <f>IF(N710=F706,12)+IF(N710=F707,11)+IF(N710=F708,10)+IF(N710=F709,9)+IF(N710=F710,8)+IF(N710=F711,7)+IF(N710=F712,6)+IF(N710=F713,5)+IF(N710=F714,4)+IF(N710=F715,3)+IF(N710=F716,2)+IF(N710=F717,1)</f>
        <v>0</v>
      </c>
      <c r="Q710" s="161">
        <f>IF(O710=F706,12)+IF(O710=F707,11)+IF(O710=F708,10)+IF(O710=F709,9)+IF(O710=F710,8)+IF(O710=F711,7)+IF(O710=F712,6)+IF(O710=F713,5)+IF(O710=F714,4)+IF(O710=F715,3)+IF(O710=F716,2)+IF(O710=F717,1)</f>
        <v>0</v>
      </c>
      <c r="R710" s="2"/>
      <c r="S710" s="136"/>
      <c r="T710" s="136"/>
      <c r="U710" s="136"/>
      <c r="V710" s="136"/>
      <c r="W710" s="136">
        <f>P710+Q710</f>
        <v>0</v>
      </c>
      <c r="X710" s="136"/>
      <c r="Y710" s="136"/>
      <c r="Z710" s="136"/>
      <c r="AA710" s="136"/>
      <c r="AB710" s="136"/>
      <c r="AC710" s="136"/>
      <c r="AD710" s="136"/>
      <c r="AE710" s="2"/>
    </row>
    <row r="711" spans="1:31" ht="20.100000000000001" customHeight="1" x14ac:dyDescent="0.25">
      <c r="A711" s="117" t="s">
        <v>91</v>
      </c>
      <c r="B711" s="129" t="s">
        <v>142</v>
      </c>
      <c r="C711" s="129">
        <v>200</v>
      </c>
      <c r="D711" s="443" t="s">
        <v>0</v>
      </c>
      <c r="E711" s="437">
        <v>6</v>
      </c>
      <c r="F711" s="438" t="s">
        <v>1</v>
      </c>
      <c r="G711" s="439">
        <v>25</v>
      </c>
      <c r="H711" s="440" t="str">
        <f t="shared" si="298"/>
        <v>Frank Cotter</v>
      </c>
      <c r="I711" s="440" t="str">
        <f t="shared" si="299"/>
        <v>Bracknell A.C.</v>
      </c>
      <c r="J711" s="440" t="str">
        <f t="shared" si="300"/>
        <v>BAC</v>
      </c>
      <c r="K711" s="437" t="str">
        <f t="shared" si="301"/>
        <v/>
      </c>
      <c r="L711" s="437" t="str">
        <f t="shared" si="302"/>
        <v xml:space="preserve"> </v>
      </c>
      <c r="M711" s="2"/>
      <c r="N711" s="40" t="str">
        <f t="shared" si="303"/>
        <v>H</v>
      </c>
      <c r="O711" s="40" t="str">
        <f t="shared" si="303"/>
        <v>HH</v>
      </c>
      <c r="P711" s="161">
        <f>IF(N711=F706,12)+IF(N711=F707,11)+IF(N711=F708,10)+IF(N711=F709,9)+IF(N711=F710,8)+IF(N711=F711,7)+IF(N711=F712,6)+IF(N711=F713,5)+IF(N711=F714,4)+IF(N711=F715,3)+IF(N711=F716,2)+IF(N711=F717,1)</f>
        <v>11</v>
      </c>
      <c r="Q711" s="161">
        <f>IF(O711=F706,12)+IF(O711=F707,11)+IF(O711=F708,10)+IF(O711=F709,9)+IF(O711=F710,8)+IF(O711=F711,7)+IF(O711=F712,6)+IF(O711=F713,5)+IF(O711=F714,4)+IF(O711=F715,3)+IF(O711=F716,2)+IF(O711=F717,1)</f>
        <v>0</v>
      </c>
      <c r="R711" s="2"/>
      <c r="S711" s="136"/>
      <c r="T711" s="136"/>
      <c r="U711" s="136"/>
      <c r="V711" s="136"/>
      <c r="W711" s="136"/>
      <c r="X711" s="136">
        <f>P711+Q711</f>
        <v>11</v>
      </c>
      <c r="Y711" s="136"/>
      <c r="Z711" s="136"/>
      <c r="AA711" s="136"/>
      <c r="AB711" s="136"/>
      <c r="AC711" s="136"/>
      <c r="AD711" s="136"/>
      <c r="AE711" s="2"/>
    </row>
    <row r="712" spans="1:31" ht="20.100000000000001" customHeight="1" x14ac:dyDescent="0.25">
      <c r="A712" s="117" t="s">
        <v>91</v>
      </c>
      <c r="B712" s="129" t="s">
        <v>142</v>
      </c>
      <c r="C712" s="129">
        <v>200</v>
      </c>
      <c r="D712" s="443" t="s">
        <v>0</v>
      </c>
      <c r="E712" s="437">
        <v>7</v>
      </c>
      <c r="F712" s="438" t="s">
        <v>0</v>
      </c>
      <c r="G712" s="439">
        <v>26</v>
      </c>
      <c r="H712" s="440" t="e">
        <f t="shared" si="298"/>
        <v>#N/A</v>
      </c>
      <c r="I712" s="440" t="str">
        <f t="shared" si="299"/>
        <v>Aldershot, Farnham and District A.C.</v>
      </c>
      <c r="J712" s="440" t="str">
        <f t="shared" si="300"/>
        <v>AFD</v>
      </c>
      <c r="K712" s="437" t="str">
        <f t="shared" si="301"/>
        <v/>
      </c>
      <c r="L712" s="437" t="str">
        <f t="shared" si="302"/>
        <v xml:space="preserve"> </v>
      </c>
      <c r="M712" s="2"/>
      <c r="N712" s="40" t="str">
        <f t="shared" si="303"/>
        <v>M</v>
      </c>
      <c r="O712" s="40" t="str">
        <f t="shared" si="303"/>
        <v>MM</v>
      </c>
      <c r="P712" s="161">
        <f>IF(N712=F706,12)+IF(N712=F707,11)+IF(N712=F708,10)+IF(N712=F709,9)+IF(N712=F710,8)+IF(N712=F711,7)+IF(N712=F712,6)+IF(N712=F713,5)+IF(N712=F714,4)+IF(N712=F715,3)+IF(N712=F716,2)+IF(N712=F717,1)</f>
        <v>5</v>
      </c>
      <c r="Q712" s="161">
        <f>IF(O712=F706,12)+IF(O712=F707,11)+IF(O712=F708,10)+IF(O712=F709,9)+IF(O712=F710,8)+IF(O712=F711,7)+IF(O712=F712,6)+IF(O712=F713,5)+IF(O712=F714,4)+IF(O712=F715,3)+IF(O712=F716,2)+IF(O712=F717,1)</f>
        <v>0</v>
      </c>
      <c r="R712" s="2"/>
      <c r="S712" s="136"/>
      <c r="T712" s="136"/>
      <c r="U712" s="136"/>
      <c r="V712" s="136"/>
      <c r="W712" s="136"/>
      <c r="X712" s="136"/>
      <c r="Y712" s="136">
        <f>P712+Q712</f>
        <v>5</v>
      </c>
      <c r="Z712" s="136"/>
      <c r="AA712" s="136"/>
      <c r="AB712" s="136"/>
      <c r="AC712" s="136"/>
      <c r="AD712" s="136"/>
      <c r="AE712" s="2"/>
    </row>
    <row r="713" spans="1:31" ht="20.100000000000001" customHeight="1" x14ac:dyDescent="0.25">
      <c r="A713" s="117" t="s">
        <v>91</v>
      </c>
      <c r="B713" s="129" t="s">
        <v>142</v>
      </c>
      <c r="C713" s="129">
        <v>200</v>
      </c>
      <c r="D713" s="443" t="s">
        <v>0</v>
      </c>
      <c r="E713" s="437">
        <v>8</v>
      </c>
      <c r="F713" s="438" t="s">
        <v>142</v>
      </c>
      <c r="G713" s="439">
        <v>30.1</v>
      </c>
      <c r="H713" s="440" t="str">
        <f t="shared" si="298"/>
        <v>Oscar Abrahamson</v>
      </c>
      <c r="I713" s="440" t="str">
        <f t="shared" si="299"/>
        <v>Maidenhead A.C.</v>
      </c>
      <c r="J713" s="440" t="str">
        <f t="shared" si="300"/>
        <v>MAC</v>
      </c>
      <c r="K713" s="437" t="str">
        <f t="shared" si="301"/>
        <v/>
      </c>
      <c r="L713" s="437" t="str">
        <f t="shared" si="302"/>
        <v xml:space="preserve"> </v>
      </c>
      <c r="M713" s="2"/>
      <c r="N713" s="40" t="str">
        <f t="shared" si="303"/>
        <v>R</v>
      </c>
      <c r="O713" s="40" t="str">
        <f t="shared" si="303"/>
        <v>RR</v>
      </c>
      <c r="P713" s="161">
        <f>IF(N713=F706,12)+IF(N713=F707,11)+IF(N713=F708,10)+IF(N713=F709,9)+IF(N713=F710,8)+IF(N713=F711,7)+IF(N713=F712,6)+IF(N713=F713,5)+IF(N713=F714,4)+IF(N713=F715,3)+IF(N713=F716,2)+IF(N713=F717,1)</f>
        <v>12</v>
      </c>
      <c r="Q713" s="161">
        <f>IF(O713=F706,12)+IF(O713=F707,11)+IF(O713=F708,10)+IF(O713=F709,9)+IF(O713=F710,8)+IF(O713=F711,7)+IF(O713=F712,6)+IF(O713=F713,5)+IF(O713=F714,4)+IF(O713=F715,3)+IF(O713=F716,2)+IF(O713=F717,1)</f>
        <v>0</v>
      </c>
      <c r="R713" s="2"/>
      <c r="S713" s="136"/>
      <c r="T713" s="136"/>
      <c r="U713" s="136"/>
      <c r="V713" s="136"/>
      <c r="W713" s="136"/>
      <c r="X713" s="136"/>
      <c r="Y713" s="136"/>
      <c r="Z713" s="136">
        <f>P713+Q713</f>
        <v>12</v>
      </c>
      <c r="AA713" s="136"/>
      <c r="AB713" s="136"/>
      <c r="AC713" s="136"/>
      <c r="AD713" s="136"/>
      <c r="AE713" s="2"/>
    </row>
    <row r="714" spans="1:31" ht="20.100000000000001" customHeight="1" x14ac:dyDescent="0.25">
      <c r="A714" s="117" t="s">
        <v>91</v>
      </c>
      <c r="B714" s="129" t="s">
        <v>142</v>
      </c>
      <c r="C714" s="129">
        <v>200</v>
      </c>
      <c r="D714" s="443" t="s">
        <v>0</v>
      </c>
      <c r="E714" s="437">
        <v>9</v>
      </c>
      <c r="F714" s="438"/>
      <c r="G714" s="441" t="s">
        <v>36</v>
      </c>
      <c r="H714" s="440" t="str">
        <f t="shared" si="298"/>
        <v xml:space="preserve"> </v>
      </c>
      <c r="I714" s="440" t="str">
        <f t="shared" si="299"/>
        <v/>
      </c>
      <c r="J714" s="440" t="str">
        <f t="shared" si="300"/>
        <v/>
      </c>
      <c r="K714" s="437" t="str">
        <f t="shared" si="301"/>
        <v/>
      </c>
      <c r="L714" s="437" t="str">
        <f>IF(G714&lt;=BS1225,"AW"," ")</f>
        <v xml:space="preserve"> </v>
      </c>
      <c r="M714" s="2"/>
      <c r="N714" s="161" t="str">
        <f t="shared" si="303"/>
        <v>W</v>
      </c>
      <c r="O714" s="161" t="str">
        <f t="shared" si="303"/>
        <v>WW</v>
      </c>
      <c r="P714" s="161">
        <f>IF(N714=F706,12)+IF(N714=F707,11)+IF(N714=F708,10)+IF(N714=F709,9)+IF(N714=F710,8)+IF(N714=F711,7)+IF(N714=F712,6)+IF(N714=F713,5)+IF(N714=F714,4)+IF(N714=F715,3)+IF(N714=F716,2)+IF(N714=F717,1)</f>
        <v>8</v>
      </c>
      <c r="Q714" s="161">
        <f>IF(O714=F706,12)+IF(O714=F707,11)+IF(O714=F708,10)+IF(O714=F709,9)+IF(O714=F710,8)+IF(O714=F711,7)+IF(O714=F712,6)+IF(O714=F713,5)+IF(O714=F714,4)+IF(O714=F715,3)+IF(O714=F716,2)+IF(O714=F717,1)</f>
        <v>0</v>
      </c>
      <c r="R714" s="2"/>
      <c r="S714" s="136"/>
      <c r="T714" s="136"/>
      <c r="U714" s="136"/>
      <c r="V714" s="136"/>
      <c r="W714" s="136"/>
      <c r="X714" s="136"/>
      <c r="Y714" s="136"/>
      <c r="Z714" s="136"/>
      <c r="AA714" s="136">
        <f>P714+Q714</f>
        <v>8</v>
      </c>
      <c r="AB714" s="136"/>
      <c r="AC714" s="136"/>
      <c r="AD714" s="136"/>
      <c r="AE714" s="2"/>
    </row>
    <row r="715" spans="1:31" ht="20.100000000000001" customHeight="1" x14ac:dyDescent="0.25">
      <c r="A715" s="117" t="s">
        <v>91</v>
      </c>
      <c r="B715" s="129" t="s">
        <v>142</v>
      </c>
      <c r="C715" s="129">
        <v>200</v>
      </c>
      <c r="D715" s="443" t="s">
        <v>0</v>
      </c>
      <c r="E715" s="437">
        <v>10</v>
      </c>
      <c r="F715" s="438"/>
      <c r="G715" s="441" t="s">
        <v>36</v>
      </c>
      <c r="H715" s="440" t="str">
        <f t="shared" si="298"/>
        <v xml:space="preserve"> </v>
      </c>
      <c r="I715" s="440" t="str">
        <f t="shared" si="299"/>
        <v/>
      </c>
      <c r="J715" s="440" t="str">
        <f t="shared" si="300"/>
        <v/>
      </c>
      <c r="K715" s="437" t="str">
        <f t="shared" si="301"/>
        <v/>
      </c>
      <c r="L715" s="437" t="str">
        <f>IF(G715&lt;=BS1226,"AW"," ")</f>
        <v xml:space="preserve"> </v>
      </c>
      <c r="M715" s="2"/>
      <c r="N715" s="366" t="str">
        <f t="shared" si="303"/>
        <v>j</v>
      </c>
      <c r="O715" s="366" t="str">
        <f t="shared" si="303"/>
        <v>jj</v>
      </c>
      <c r="P715" s="366">
        <f>IF(N715=F706,12)+IF(N715=F707,11)+IF(N715=F708,10)+IF(N715=F709,9)+IF(N715=F710,8)+IF(N715=F711,7)+IF(N715=F712,6)+IF(N715=F713,5)+IF(N715=F714,4)+IF(N715=F715,3)+IF(N715=F716,2)+IF(N715=F717,1)</f>
        <v>0</v>
      </c>
      <c r="Q715" s="366">
        <f>IF(O715=F706,12)+IF(O715=F707,11)+IF(O715=F708,10)+IF(O715=F709,9)+IF(O715=F710,8)+IF(O715=F711,7)+IF(O715=F712,6)+IF(O715=F713,5)+IF(O715=F714,4)+IF(O715=F715,3)+IF(O715=F716,2)+IF(O715=F717,1)</f>
        <v>0</v>
      </c>
      <c r="R715" s="2"/>
      <c r="S715" s="136"/>
      <c r="T715" s="136"/>
      <c r="U715" s="136"/>
      <c r="V715" s="136"/>
      <c r="W715" s="136"/>
      <c r="X715" s="136"/>
      <c r="Y715" s="136"/>
      <c r="Z715" s="136"/>
      <c r="AA715" s="136"/>
      <c r="AB715" s="136">
        <f>P715+Q715</f>
        <v>0</v>
      </c>
      <c r="AC715" s="136"/>
      <c r="AD715" s="136"/>
      <c r="AE715" s="2"/>
    </row>
    <row r="716" spans="1:31" ht="20.100000000000001" customHeight="1" x14ac:dyDescent="0.25">
      <c r="A716" s="117" t="s">
        <v>91</v>
      </c>
      <c r="B716" s="129" t="s">
        <v>142</v>
      </c>
      <c r="C716" s="129">
        <v>200</v>
      </c>
      <c r="D716" s="443" t="s">
        <v>0</v>
      </c>
      <c r="E716" s="437">
        <v>11</v>
      </c>
      <c r="F716" s="438"/>
      <c r="G716" s="441" t="s">
        <v>36</v>
      </c>
      <c r="H716" s="440" t="str">
        <f t="shared" si="298"/>
        <v xml:space="preserve"> </v>
      </c>
      <c r="I716" s="440" t="str">
        <f t="shared" si="299"/>
        <v/>
      </c>
      <c r="J716" s="440" t="str">
        <f t="shared" si="300"/>
        <v/>
      </c>
      <c r="K716" s="437" t="str">
        <f t="shared" si="301"/>
        <v/>
      </c>
      <c r="L716" s="437" t="str">
        <f>IF(G716&lt;=BS1227,"AW"," ")</f>
        <v xml:space="preserve"> </v>
      </c>
      <c r="M716" s="2"/>
      <c r="N716" s="366" t="str">
        <f t="shared" si="303"/>
        <v>p</v>
      </c>
      <c r="O716" s="366" t="str">
        <f t="shared" si="303"/>
        <v>pp</v>
      </c>
      <c r="P716" s="366">
        <f>IF(N716=F706,12)+IF(N716=F707,11)+IF(N716=F708,10)+IF(N716=F709,9)+IF(N716=F710,8)+IF(N716=F711,7)+IF(N716=F712,6)+IF(N716=F713,5)+IF(N716=F714,4)+IF(N716=F715,3)+IF(N716=F716,2)+IF(N716=F717,1)</f>
        <v>0</v>
      </c>
      <c r="Q716" s="366">
        <f>IF(O716=F706,12)+IF(O716=F707,11)+IF(O716=F708,10)+IF(O716=F709,9)+IF(O716=F710,8)+IF(O716=F711,7)+IF(O716=F712,6)+IF(O716=F713,5)+IF(O716=F714,4)+IF(O716=F715,3)+IF(O716=F716,2)+IF(O716=F717,1)</f>
        <v>0</v>
      </c>
      <c r="R716" s="2"/>
      <c r="S716" s="136"/>
      <c r="T716" s="136"/>
      <c r="U716" s="136"/>
      <c r="V716" s="136"/>
      <c r="W716" s="136"/>
      <c r="X716" s="136"/>
      <c r="Y716" s="136"/>
      <c r="Z716" s="136"/>
      <c r="AA716" s="136"/>
      <c r="AB716" s="136"/>
      <c r="AC716" s="136">
        <f>P716+Q716</f>
        <v>0</v>
      </c>
      <c r="AD716" s="136"/>
      <c r="AE716" s="2"/>
    </row>
    <row r="717" spans="1:31" ht="20.100000000000001" customHeight="1" x14ac:dyDescent="0.25">
      <c r="A717" s="117" t="s">
        <v>91</v>
      </c>
      <c r="B717" s="129" t="s">
        <v>142</v>
      </c>
      <c r="C717" s="129">
        <v>200</v>
      </c>
      <c r="D717" s="443" t="s">
        <v>0</v>
      </c>
      <c r="E717" s="437">
        <v>12</v>
      </c>
      <c r="F717" s="438"/>
      <c r="G717" s="441" t="s">
        <v>36</v>
      </c>
      <c r="H717" s="440" t="str">
        <f t="shared" si="298"/>
        <v xml:space="preserve"> </v>
      </c>
      <c r="I717" s="440" t="str">
        <f t="shared" si="299"/>
        <v/>
      </c>
      <c r="J717" s="440" t="str">
        <f t="shared" si="300"/>
        <v/>
      </c>
      <c r="K717" s="437" t="str">
        <f t="shared" si="301"/>
        <v/>
      </c>
      <c r="L717" s="437" t="str">
        <f>IF(G717&lt;=BS1228,"AW"," ")</f>
        <v xml:space="preserve"> </v>
      </c>
      <c r="M717" s="2"/>
      <c r="N717" s="366" t="str">
        <f t="shared" si="303"/>
        <v>z</v>
      </c>
      <c r="O717" s="366" t="str">
        <f t="shared" si="303"/>
        <v>zz</v>
      </c>
      <c r="P717" s="366">
        <f>IF(N717=F706,12)+IF(N717=F707,11)+IF(N717=F708,10)+IF(N717=F709,9)+IF(N717=F710,8)+IF(N717=F711,7)+IF(N717=F712,6)+IF(N717=F713,5)+IF(N717=F714,4)+IF(N717=F715,3)+IF(N717=F716,2)+IF(N717=F717,1)</f>
        <v>0</v>
      </c>
      <c r="Q717" s="366">
        <f>IF(O717=F706,12)+IF(O717=F707,11)+IF(O717=F708,10)+IF(O717=F709,9)+IF(O717=F710,8)+IF(O717=F711,7)+IF(O717=F712,6)+IF(O717=F713,5)+IF(O717=F714,4)+IF(O717=F715,3)+IF(O717=F716,2)+IF(O717=F717,1)</f>
        <v>0</v>
      </c>
      <c r="R717" s="2"/>
      <c r="S717" s="136"/>
      <c r="T717" s="136"/>
      <c r="U717" s="136"/>
      <c r="V717" s="136"/>
      <c r="W717" s="136"/>
      <c r="X717" s="136"/>
      <c r="Y717" s="136"/>
      <c r="Z717" s="136"/>
      <c r="AA717" s="136"/>
      <c r="AB717" s="136"/>
      <c r="AC717" s="136"/>
      <c r="AD717" s="136">
        <f>P717+Q717</f>
        <v>0</v>
      </c>
      <c r="AE717" s="2"/>
    </row>
    <row r="718" spans="1:31" ht="20.100000000000001" customHeight="1" x14ac:dyDescent="0.25">
      <c r="A718" s="117" t="s">
        <v>91</v>
      </c>
      <c r="B718" s="129" t="s">
        <v>142</v>
      </c>
      <c r="C718" s="129"/>
      <c r="D718" s="443"/>
      <c r="E718" s="476" t="s">
        <v>36</v>
      </c>
      <c r="F718" s="476"/>
      <c r="G718" s="476"/>
      <c r="H718" s="476"/>
      <c r="I718" s="476"/>
      <c r="J718" s="476"/>
      <c r="K718" s="476"/>
      <c r="L718" s="476"/>
      <c r="M718" s="85"/>
      <c r="N718" s="40" t="str">
        <f t="shared" si="303"/>
        <v>,</v>
      </c>
      <c r="O718" s="40" t="str">
        <f t="shared" si="303"/>
        <v>,</v>
      </c>
      <c r="P718" s="40"/>
      <c r="Q718" s="40"/>
      <c r="R718" s="2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2"/>
    </row>
    <row r="719" spans="1:31" ht="20.100000000000001" customHeight="1" x14ac:dyDescent="0.25">
      <c r="A719" s="117" t="s">
        <v>91</v>
      </c>
      <c r="B719" s="129" t="s">
        <v>142</v>
      </c>
      <c r="C719" s="129">
        <v>200</v>
      </c>
      <c r="D719" s="443" t="s">
        <v>1</v>
      </c>
      <c r="E719" s="474" t="s">
        <v>215</v>
      </c>
      <c r="F719" s="474"/>
      <c r="G719" s="474"/>
      <c r="H719" s="474"/>
      <c r="I719" s="442" t="s">
        <v>92</v>
      </c>
      <c r="J719" s="442"/>
      <c r="K719" s="475">
        <f>K705</f>
        <v>22.3</v>
      </c>
      <c r="L719" s="475"/>
      <c r="M719" s="85"/>
      <c r="N719" s="40" t="str">
        <f t="shared" si="303"/>
        <v>,</v>
      </c>
      <c r="O719" s="40" t="str">
        <f t="shared" si="303"/>
        <v>,</v>
      </c>
      <c r="P719" s="40"/>
      <c r="Q719" s="40"/>
      <c r="R719" s="2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2"/>
    </row>
    <row r="720" spans="1:31" ht="20.100000000000001" customHeight="1" x14ac:dyDescent="0.25">
      <c r="A720" s="117" t="s">
        <v>91</v>
      </c>
      <c r="B720" s="129" t="s">
        <v>142</v>
      </c>
      <c r="C720" s="129">
        <v>200</v>
      </c>
      <c r="D720" s="443" t="s">
        <v>1</v>
      </c>
      <c r="E720" s="437">
        <v>1</v>
      </c>
      <c r="F720" s="438" t="s">
        <v>145</v>
      </c>
      <c r="G720" s="439">
        <v>23.5</v>
      </c>
      <c r="H720" s="440" t="str">
        <f t="shared" ref="H720:H731" si="304">IF(F720=0," ",VLOOKUP(F720,$AJ$1218:$AL$1241,3,FALSE))</f>
        <v>O'Shillou Johnson</v>
      </c>
      <c r="I720" s="440" t="str">
        <f t="shared" ref="I720:I731" si="305">IF(F720=0,"",VLOOKUP(F720,$BE$1218:$BG$1241,3,FALSE))</f>
        <v>Reading A.C.</v>
      </c>
      <c r="J720" s="440" t="str">
        <f t="shared" ref="J720:J731" si="306">IF(F720=0,"",VLOOKUP(F720,$BB$1114:$BE$1137,4,FALSE))</f>
        <v>RAC</v>
      </c>
      <c r="K720" s="437" t="str">
        <f t="shared" ref="K720:K731" si="307">IF(G720="","",IF($DC$1220="F"," ",IF($DC$1220="T",IF(G720&lt;=$CS$1220,"G1",IF(G720&lt;=$CV$1220,"G2",IF(G720&lt;=$CY$1220,"G3",IF(G720&lt;=$DB$1220,"G4","")))))))</f>
        <v>G3</v>
      </c>
      <c r="L720" s="437" t="str">
        <f>IF(G720&lt;=BS1231,"AW"," ")</f>
        <v>AW</v>
      </c>
      <c r="M720" s="85"/>
      <c r="N720" s="40" t="str">
        <f t="shared" si="303"/>
        <v>A</v>
      </c>
      <c r="O720" s="40" t="str">
        <f t="shared" si="303"/>
        <v>AA</v>
      </c>
      <c r="P720" s="161">
        <f>IF(N720=F720,12)+IF(N720=F721,11)+IF(N720=F722,10)+IF(N720=F723,9)+IF(N720=F724,8)+IF(N720=F725,7)+IF(N720=F726,6)+IF(N720=F727,5)+IF(N720=F728,4)+IF(N720=F729,3)+IF(N720=F730,2)+IF(N720=F731,1)</f>
        <v>0</v>
      </c>
      <c r="Q720" s="161">
        <f>IF(O720=F720,12)+IF(O720=F721,11)+IF(O720=F722,10)+IF(O720=F723,9)+IF(O720=F724,8)+IF(O720=F725,7)+IF(O720=F726,6)+IF(O720=F727,5)+IF(O720=F728,4)+IF(O720=F729,3)+IF(O720=F730,2)+IF(O720=F731,1)</f>
        <v>0</v>
      </c>
      <c r="R720" s="2"/>
      <c r="S720" s="136">
        <f>P720+Q720</f>
        <v>0</v>
      </c>
      <c r="T720" s="136"/>
      <c r="U720" s="136"/>
      <c r="V720" s="136"/>
      <c r="W720" s="136"/>
      <c r="X720" s="136"/>
      <c r="Y720" s="136"/>
      <c r="Z720" s="136"/>
      <c r="AA720" s="136"/>
      <c r="AB720" s="136"/>
      <c r="AC720" s="136"/>
      <c r="AD720" s="136"/>
      <c r="AE720" s="2"/>
    </row>
    <row r="721" spans="1:31" ht="20.100000000000001" customHeight="1" x14ac:dyDescent="0.25">
      <c r="A721" s="117" t="s">
        <v>91</v>
      </c>
      <c r="B721" s="129" t="s">
        <v>142</v>
      </c>
      <c r="C721" s="129">
        <v>200</v>
      </c>
      <c r="D721" s="443" t="s">
        <v>1</v>
      </c>
      <c r="E721" s="437">
        <v>2</v>
      </c>
      <c r="F721" s="438" t="s">
        <v>141</v>
      </c>
      <c r="G721" s="439">
        <v>24.1</v>
      </c>
      <c r="H721" s="440" t="str">
        <f t="shared" si="304"/>
        <v>Kai Ruffle</v>
      </c>
      <c r="I721" s="440" t="str">
        <f t="shared" si="305"/>
        <v>Basingstoke and Mid Hants A.C.</v>
      </c>
      <c r="J721" s="440" t="str">
        <f t="shared" si="306"/>
        <v>BMH</v>
      </c>
      <c r="K721" s="437" t="str">
        <f t="shared" si="307"/>
        <v>G4</v>
      </c>
      <c r="L721" s="437" t="str">
        <f>IF(G721&lt;=BS1232,"AW"," ")</f>
        <v>AW</v>
      </c>
      <c r="M721" s="85"/>
      <c r="N721" s="40" t="str">
        <f t="shared" si="303"/>
        <v>S</v>
      </c>
      <c r="O721" s="40" t="str">
        <f t="shared" si="303"/>
        <v>SS</v>
      </c>
      <c r="P721" s="161">
        <f>IF(N721=F720,12)+IF(N721=F721,11)+IF(N721=F722,10)+IF(N721=F723,9)+IF(N721=F724,8)+IF(N721=F725,7)+IF(N721=F726,6)+IF(N721=F727,5)+IF(N721=F728,4)+IF(N721=F729,3)+IF(N721=F730,2)+IF(N721=F731,1)</f>
        <v>0</v>
      </c>
      <c r="Q721" s="161">
        <f>IF(O721=F720,12)+IF(O721=F721,11)+IF(O721=F722,10)+IF(O721=F723,9)+IF(O721=F724,8)+IF(O721=F725,7)+IF(O721=F726,6)+IF(O721=F727,5)+IF(O721=F728,4)+IF(O721=F729,3)+IF(O721=F730,2)+IF(O721=F731,1)</f>
        <v>11</v>
      </c>
      <c r="R721" s="2"/>
      <c r="S721" s="136"/>
      <c r="T721" s="136">
        <f>P721+Q721</f>
        <v>11</v>
      </c>
      <c r="U721" s="136"/>
      <c r="V721" s="136"/>
      <c r="W721" s="136"/>
      <c r="X721" s="136"/>
      <c r="Y721" s="136"/>
      <c r="Z721" s="136"/>
      <c r="AA721" s="136"/>
      <c r="AB721" s="136"/>
      <c r="AC721" s="136"/>
      <c r="AD721" s="136"/>
      <c r="AE721" s="2"/>
    </row>
    <row r="722" spans="1:31" ht="20.100000000000001" customHeight="1" x14ac:dyDescent="0.25">
      <c r="A722" s="117" t="s">
        <v>91</v>
      </c>
      <c r="B722" s="129" t="s">
        <v>142</v>
      </c>
      <c r="C722" s="129">
        <v>200</v>
      </c>
      <c r="D722" s="443" t="s">
        <v>1</v>
      </c>
      <c r="E722" s="437">
        <v>3</v>
      </c>
      <c r="F722" s="438" t="s">
        <v>146</v>
      </c>
      <c r="G722" s="439">
        <v>24.4</v>
      </c>
      <c r="H722" s="440" t="str">
        <f t="shared" si="304"/>
        <v>Kaif Rizvi</v>
      </c>
      <c r="I722" s="440" t="str">
        <f t="shared" si="305"/>
        <v>Windsor, Slough, Eton and Hounslow A.C.</v>
      </c>
      <c r="J722" s="440" t="str">
        <f t="shared" si="306"/>
        <v>WSEH</v>
      </c>
      <c r="K722" s="437" t="str">
        <f t="shared" si="307"/>
        <v/>
      </c>
      <c r="L722" s="437" t="str">
        <f>IF(G722&lt;=BS1233,"AW"," ")</f>
        <v>AW</v>
      </c>
      <c r="M722" s="85"/>
      <c r="N722" s="40" t="str">
        <f t="shared" si="303"/>
        <v>B</v>
      </c>
      <c r="O722" s="40" t="str">
        <f t="shared" si="303"/>
        <v>BB</v>
      </c>
      <c r="P722" s="161">
        <f>IF(N722=F720,12)+IF(N722=F721,11)+IF(N722=F722,10)+IF(N722=F723,9)+IF(N722=F724,8)+IF(N722=F725,7)+IF(N722=F726,6)+IF(N722=F727,5)+IF(N722=F728,4)+IF(N722=F729,3)+IF(N722=F730,2)+IF(N722=F731,1)</f>
        <v>0</v>
      </c>
      <c r="Q722" s="161">
        <f>IF(O722=F720,12)+IF(O722=F721,11)+IF(O722=F722,10)+IF(O722=F723,9)+IF(O722=F724,8)+IF(O722=F725,7)+IF(O722=F726,6)+IF(O722=F727,5)+IF(O722=F728,4)+IF(O722=F729,3)+IF(O722=F730,2)+IF(O722=F731,1)</f>
        <v>8</v>
      </c>
      <c r="R722" s="2"/>
      <c r="S722" s="136"/>
      <c r="T722" s="136"/>
      <c r="U722" s="136">
        <f>P722+Q722</f>
        <v>8</v>
      </c>
      <c r="V722" s="136"/>
      <c r="W722" s="136"/>
      <c r="X722" s="136"/>
      <c r="Y722" s="136"/>
      <c r="Z722" s="136"/>
      <c r="AA722" s="136"/>
      <c r="AB722" s="136"/>
      <c r="AC722" s="136"/>
      <c r="AD722" s="136"/>
      <c r="AE722" s="2"/>
    </row>
    <row r="723" spans="1:31" ht="20.100000000000001" customHeight="1" x14ac:dyDescent="0.25">
      <c r="A723" s="117" t="s">
        <v>91</v>
      </c>
      <c r="B723" s="129" t="s">
        <v>142</v>
      </c>
      <c r="C723" s="129">
        <v>200</v>
      </c>
      <c r="D723" s="443" t="s">
        <v>1</v>
      </c>
      <c r="E723" s="437">
        <v>4</v>
      </c>
      <c r="F723" s="438" t="s">
        <v>113</v>
      </c>
      <c r="G723" s="439">
        <v>24.4</v>
      </c>
      <c r="H723" s="440" t="str">
        <f t="shared" si="304"/>
        <v>Monty Ogunbanjo</v>
      </c>
      <c r="I723" s="440" t="str">
        <f t="shared" si="305"/>
        <v>Hillingdon A.C.</v>
      </c>
      <c r="J723" s="440" t="str">
        <f t="shared" si="306"/>
        <v>HJAC</v>
      </c>
      <c r="K723" s="437" t="str">
        <f t="shared" si="307"/>
        <v/>
      </c>
      <c r="L723" s="437" t="str">
        <f>IF(G723&lt;=BS1238,"AW"," ")</f>
        <v>AW</v>
      </c>
      <c r="M723" s="85"/>
      <c r="N723" s="40" t="str">
        <f t="shared" si="303"/>
        <v>C</v>
      </c>
      <c r="O723" s="40" t="str">
        <f t="shared" si="303"/>
        <v>CC</v>
      </c>
      <c r="P723" s="161">
        <f>IF(N723=F720,12)+IF(N723=F721,11)+IF(N723=F722,10)+IF(N723=F723,9)+IF(N723=F724,8)+IF(N723=F725,7)+IF(N723=F726,6)+IF(N723=F727,5)+IF(N723=F728,4)+IF(N723=F729,3)+IF(N723=F730,2)+IF(N723=F731,1)</f>
        <v>0</v>
      </c>
      <c r="Q723" s="161">
        <f>IF(O723=F720,12)+IF(O723=F721,11)+IF(O723=F722,10)+IF(O723=F723,9)+IF(O723=F724,8)+IF(O723=F725,7)+IF(O723=F726,6)+IF(O723=F727,5)+IF(O723=F728,4)+IF(O723=F729,3)+IF(O723=F730,2)+IF(O723=F731,1)</f>
        <v>7</v>
      </c>
      <c r="R723" s="2"/>
      <c r="S723" s="136"/>
      <c r="T723" s="136"/>
      <c r="U723" s="136"/>
      <c r="V723" s="136">
        <f>P723+Q723</f>
        <v>7</v>
      </c>
      <c r="W723" s="136"/>
      <c r="X723" s="136"/>
      <c r="Y723" s="136"/>
      <c r="Z723" s="136"/>
      <c r="AA723" s="136"/>
      <c r="AB723" s="136"/>
      <c r="AC723" s="136"/>
      <c r="AD723" s="136"/>
      <c r="AE723" s="2"/>
    </row>
    <row r="724" spans="1:31" ht="20.100000000000001" customHeight="1" x14ac:dyDescent="0.25">
      <c r="A724" s="117" t="s">
        <v>91</v>
      </c>
      <c r="B724" s="129" t="s">
        <v>142</v>
      </c>
      <c r="C724" s="129">
        <v>200</v>
      </c>
      <c r="D724" s="443" t="s">
        <v>1</v>
      </c>
      <c r="E724" s="437">
        <v>5</v>
      </c>
      <c r="F724" s="438" t="s">
        <v>85</v>
      </c>
      <c r="G724" s="439">
        <v>25</v>
      </c>
      <c r="H724" s="440" t="str">
        <f t="shared" si="304"/>
        <v>Andre Gennace</v>
      </c>
      <c r="I724" s="440" t="str">
        <f t="shared" si="305"/>
        <v>Bracknell A.C.</v>
      </c>
      <c r="J724" s="440" t="str">
        <f t="shared" si="306"/>
        <v>BAC</v>
      </c>
      <c r="K724" s="437" t="str">
        <f t="shared" si="307"/>
        <v/>
      </c>
      <c r="L724" s="437" t="str">
        <f>IF(G724&lt;=BS1239,"AW"," ")</f>
        <v xml:space="preserve"> </v>
      </c>
      <c r="M724" s="85"/>
      <c r="N724" s="40" t="str">
        <f t="shared" si="303"/>
        <v>G</v>
      </c>
      <c r="O724" s="40" t="str">
        <f t="shared" si="303"/>
        <v>GG</v>
      </c>
      <c r="P724" s="161">
        <f>IF(N724=F720,12)+IF(N724=F721,11)+IF(N724=F722,10)+IF(N724=F723,9)+IF(N724=F724,8)+IF(N724=F725,7)+IF(N724=F726,6)+IF(N724=F727,5)+IF(N724=F728,4)+IF(N724=F729,3)+IF(N724=F730,2)+IF(N724=F731,1)</f>
        <v>0</v>
      </c>
      <c r="Q724" s="161">
        <f>IF(O724=F720,12)+IF(O724=F721,11)+IF(O724=F722,10)+IF(O724=F723,9)+IF(O724=F724,8)+IF(O724=F725,7)+IF(O724=F726,6)+IF(O724=F727,5)+IF(O724=F728,4)+IF(O724=F729,3)+IF(O724=F730,2)+IF(O724=F731,1)</f>
        <v>0</v>
      </c>
      <c r="R724" s="2"/>
      <c r="S724" s="136"/>
      <c r="T724" s="136"/>
      <c r="U724" s="136"/>
      <c r="V724" s="136"/>
      <c r="W724" s="136">
        <f>P724+Q724</f>
        <v>0</v>
      </c>
      <c r="X724" s="136"/>
      <c r="Y724" s="136"/>
      <c r="Z724" s="136"/>
      <c r="AA724" s="136"/>
      <c r="AB724" s="136"/>
      <c r="AC724" s="136"/>
      <c r="AD724" s="136"/>
      <c r="AE724" s="2"/>
    </row>
    <row r="725" spans="1:31" ht="20.100000000000001" customHeight="1" x14ac:dyDescent="0.25">
      <c r="A725" s="117" t="s">
        <v>91</v>
      </c>
      <c r="B725" s="129" t="s">
        <v>142</v>
      </c>
      <c r="C725" s="129">
        <v>200</v>
      </c>
      <c r="D725" s="443" t="s">
        <v>1</v>
      </c>
      <c r="E725" s="437">
        <v>6</v>
      </c>
      <c r="F725" s="438" t="s">
        <v>112</v>
      </c>
      <c r="G725" s="439">
        <v>28.7</v>
      </c>
      <c r="H725" s="440" t="str">
        <f t="shared" si="304"/>
        <v>Taylor Attwood-Williamson</v>
      </c>
      <c r="I725" s="440" t="str">
        <f t="shared" si="305"/>
        <v>Camberley and District A.C.</v>
      </c>
      <c r="J725" s="440" t="str">
        <f t="shared" si="306"/>
        <v>CDAC</v>
      </c>
      <c r="K725" s="437" t="str">
        <f t="shared" si="307"/>
        <v/>
      </c>
      <c r="L725" s="437" t="str">
        <f>IF(G725&lt;=BS1240,"AW"," ")</f>
        <v xml:space="preserve"> </v>
      </c>
      <c r="M725" s="85"/>
      <c r="N725" s="40" t="str">
        <f t="shared" si="303"/>
        <v>H</v>
      </c>
      <c r="O725" s="40" t="str">
        <f t="shared" si="303"/>
        <v>HH</v>
      </c>
      <c r="P725" s="161">
        <f>IF(N725=F720,12)+IF(N725=F721,11)+IF(N725=F722,10)+IF(N725=F723,9)+IF(N725=F724,8)+IF(N725=F725,7)+IF(N725=F726,6)+IF(N725=F727,5)+IF(N725=F728,4)+IF(N725=F729,3)+IF(N725=F730,2)+IF(N725=F731,1)</f>
        <v>0</v>
      </c>
      <c r="Q725" s="161">
        <f>IF(O725=F720,12)+IF(O725=F721,11)+IF(O725=F722,10)+IF(O725=F723,9)+IF(O725=F724,8)+IF(O725=F725,7)+IF(O725=F726,6)+IF(O725=F727,5)+IF(O725=F728,4)+IF(O725=F729,3)+IF(O725=F730,2)+IF(O725=F731,1)</f>
        <v>9</v>
      </c>
      <c r="R725" s="2"/>
      <c r="S725" s="136"/>
      <c r="T725" s="136"/>
      <c r="U725" s="136"/>
      <c r="V725" s="136"/>
      <c r="W725" s="136"/>
      <c r="X725" s="136">
        <f>P725+Q725</f>
        <v>9</v>
      </c>
      <c r="Y725" s="136"/>
      <c r="Z725" s="136"/>
      <c r="AA725" s="136"/>
      <c r="AB725" s="136"/>
      <c r="AC725" s="136"/>
      <c r="AD725" s="136"/>
      <c r="AE725" s="2"/>
    </row>
    <row r="726" spans="1:31" ht="20.100000000000001" customHeight="1" x14ac:dyDescent="0.25">
      <c r="A726" s="117" t="s">
        <v>91</v>
      </c>
      <c r="B726" s="129" t="s">
        <v>142</v>
      </c>
      <c r="C726" s="129">
        <v>200</v>
      </c>
      <c r="D726" s="443" t="s">
        <v>1</v>
      </c>
      <c r="E726" s="437">
        <v>7</v>
      </c>
      <c r="F726" s="438"/>
      <c r="G726" s="441" t="s">
        <v>36</v>
      </c>
      <c r="H726" s="440" t="str">
        <f t="shared" si="304"/>
        <v xml:space="preserve"> </v>
      </c>
      <c r="I726" s="440" t="str">
        <f t="shared" si="305"/>
        <v/>
      </c>
      <c r="J726" s="440" t="str">
        <f t="shared" si="306"/>
        <v/>
      </c>
      <c r="K726" s="437" t="str">
        <f t="shared" si="307"/>
        <v/>
      </c>
      <c r="L726" s="437" t="str">
        <f>IF(G726&lt;=BS1241,"AW"," ")</f>
        <v xml:space="preserve"> </v>
      </c>
      <c r="M726" s="85"/>
      <c r="N726" s="40" t="str">
        <f t="shared" si="303"/>
        <v>M</v>
      </c>
      <c r="O726" s="40" t="str">
        <f t="shared" si="303"/>
        <v>MM</v>
      </c>
      <c r="P726" s="161">
        <f>IF(N726=F720,12)+IF(N726=F721,11)+IF(N726=F722,10)+IF(N726=F723,9)+IF(N726=F724,8)+IF(N726=F725,7)+IF(N726=F726,6)+IF(N726=F727,5)+IF(N726=F728,4)+IF(N726=F729,3)+IF(N726=F730,2)+IF(N726=F731,1)</f>
        <v>0</v>
      </c>
      <c r="Q726" s="161">
        <f>IF(O726=F720,12)+IF(O726=F721,11)+IF(O726=F722,10)+IF(O726=F723,9)+IF(O726=F724,8)+IF(O726=F725,7)+IF(O726=F726,6)+IF(O726=F727,5)+IF(O726=F728,4)+IF(O726=F729,3)+IF(O726=F730,2)+IF(O726=F731,1)</f>
        <v>0</v>
      </c>
      <c r="R726" s="2"/>
      <c r="S726" s="136"/>
      <c r="T726" s="136"/>
      <c r="U726" s="136"/>
      <c r="V726" s="136"/>
      <c r="W726" s="136"/>
      <c r="X726" s="136"/>
      <c r="Y726" s="136">
        <f>P726+Q726</f>
        <v>0</v>
      </c>
      <c r="Z726" s="136"/>
      <c r="AA726" s="136"/>
      <c r="AB726" s="136"/>
      <c r="AC726" s="136"/>
      <c r="AD726" s="136"/>
      <c r="AE726" s="2"/>
    </row>
    <row r="727" spans="1:31" ht="20.100000000000001" customHeight="1" x14ac:dyDescent="0.25">
      <c r="A727" s="117" t="s">
        <v>91</v>
      </c>
      <c r="B727" s="129" t="s">
        <v>142</v>
      </c>
      <c r="C727" s="129">
        <v>200</v>
      </c>
      <c r="D727" s="129" t="s">
        <v>1</v>
      </c>
      <c r="E727" s="8">
        <v>8</v>
      </c>
      <c r="F727" s="144"/>
      <c r="G727" s="145" t="s">
        <v>36</v>
      </c>
      <c r="H727" s="122" t="str">
        <f t="shared" si="304"/>
        <v xml:space="preserve"> </v>
      </c>
      <c r="I727" s="122" t="str">
        <f t="shared" si="305"/>
        <v/>
      </c>
      <c r="J727" s="122" t="str">
        <f t="shared" si="306"/>
        <v/>
      </c>
      <c r="K727" s="8" t="str">
        <f t="shared" si="307"/>
        <v/>
      </c>
      <c r="L727" s="8" t="str">
        <f>IF(G727&lt;=BS1242,"AW"," ")</f>
        <v xml:space="preserve"> </v>
      </c>
      <c r="M727" s="85"/>
      <c r="N727" s="40" t="str">
        <f t="shared" si="303"/>
        <v>R</v>
      </c>
      <c r="O727" s="40" t="str">
        <f t="shared" si="303"/>
        <v>RR</v>
      </c>
      <c r="P727" s="161">
        <f>IF(N727=F720,12)+IF(N727=F721,11)+IF(N727=F722,10)+IF(N727=F723,9)+IF(N727=F724,8)+IF(N727=F725,7)+IF(N727=F726,6)+IF(N727=F727,5)+IF(N727=F728,4)+IF(N727=F729,3)+IF(N727=F730,2)+IF(N727=F731,1)</f>
        <v>0</v>
      </c>
      <c r="Q727" s="161">
        <f>IF(O727=F720,12)+IF(O727=F721,11)+IF(O727=F722,10)+IF(O727=F723,9)+IF(O727=F724,8)+IF(O727=F725,7)+IF(O727=F726,6)+IF(O727=F727,5)+IF(O727=F728,4)+IF(O727=F729,3)+IF(O727=F730,2)+IF(O727=F731,1)</f>
        <v>12</v>
      </c>
      <c r="R727" s="2"/>
      <c r="S727" s="136"/>
      <c r="T727" s="136"/>
      <c r="U727" s="136"/>
      <c r="V727" s="136"/>
      <c r="W727" s="136"/>
      <c r="X727" s="136"/>
      <c r="Y727" s="136"/>
      <c r="Z727" s="136">
        <f>P727+Q727</f>
        <v>12</v>
      </c>
      <c r="AA727" s="136"/>
      <c r="AB727" s="136"/>
      <c r="AC727" s="136"/>
      <c r="AD727" s="136"/>
      <c r="AE727" s="2"/>
    </row>
    <row r="728" spans="1:31" ht="20.100000000000001" customHeight="1" x14ac:dyDescent="0.25">
      <c r="A728" s="117" t="s">
        <v>91</v>
      </c>
      <c r="B728" s="129" t="s">
        <v>142</v>
      </c>
      <c r="C728" s="129">
        <v>200</v>
      </c>
      <c r="D728" s="129" t="s">
        <v>1</v>
      </c>
      <c r="E728" s="8">
        <v>9</v>
      </c>
      <c r="F728" s="144"/>
      <c r="G728" s="145" t="s">
        <v>36</v>
      </c>
      <c r="H728" s="122" t="str">
        <f t="shared" si="304"/>
        <v xml:space="preserve"> </v>
      </c>
      <c r="I728" s="122" t="str">
        <f t="shared" si="305"/>
        <v/>
      </c>
      <c r="J728" s="122" t="str">
        <f t="shared" si="306"/>
        <v/>
      </c>
      <c r="K728" s="8" t="str">
        <f t="shared" si="307"/>
        <v/>
      </c>
      <c r="L728" s="8" t="str">
        <f>IF(G728&lt;=BS1241,"AW"," ")</f>
        <v xml:space="preserve"> </v>
      </c>
      <c r="M728" s="85"/>
      <c r="N728" s="161" t="str">
        <f t="shared" si="303"/>
        <v>W</v>
      </c>
      <c r="O728" s="161" t="str">
        <f t="shared" si="303"/>
        <v>WW</v>
      </c>
      <c r="P728" s="161">
        <f>IF(N728=F720,12)+IF(N728=F721,11)+IF(N728=F722,10)+IF(N728=F723,9)+IF(N728=F724,8)+IF(N728=F725,7)+IF(N728=F726,6)+IF(N728=F727,5)+IF(N728=F728,4)+IF(N728=F729,3)+IF(N728=F730,2)+IF(N728=F731,1)</f>
        <v>0</v>
      </c>
      <c r="Q728" s="161">
        <f>IF(O728=F720,12)+IF(O728=F721,11)+IF(O728=F722,10)+IF(O728=F723,9)+IF(O728=F724,8)+IF(O728=F725,7)+IF(O728=F726,6)+IF(O728=F727,5)+IF(O728=F728,4)+IF(O728=F729,3)+IF(O728=F730,2)+IF(O728=F731,1)</f>
        <v>10</v>
      </c>
      <c r="R728" s="2"/>
      <c r="S728" s="136"/>
      <c r="T728" s="136"/>
      <c r="U728" s="136"/>
      <c r="V728" s="136"/>
      <c r="W728" s="136"/>
      <c r="X728" s="136"/>
      <c r="Y728" s="136"/>
      <c r="Z728" s="136"/>
      <c r="AA728" s="136">
        <f>P728+Q728</f>
        <v>10</v>
      </c>
      <c r="AB728" s="136"/>
      <c r="AC728" s="136"/>
      <c r="AD728" s="136"/>
      <c r="AE728" s="2"/>
    </row>
    <row r="729" spans="1:31" ht="20.100000000000001" customHeight="1" x14ac:dyDescent="0.25">
      <c r="A729" s="117" t="s">
        <v>91</v>
      </c>
      <c r="B729" s="129" t="s">
        <v>142</v>
      </c>
      <c r="C729" s="129">
        <v>200</v>
      </c>
      <c r="D729" s="129" t="s">
        <v>1</v>
      </c>
      <c r="E729" s="8">
        <v>10</v>
      </c>
      <c r="F729" s="144"/>
      <c r="G729" s="145" t="s">
        <v>36</v>
      </c>
      <c r="H729" s="122" t="str">
        <f t="shared" si="304"/>
        <v xml:space="preserve"> </v>
      </c>
      <c r="I729" s="122" t="str">
        <f t="shared" si="305"/>
        <v/>
      </c>
      <c r="J729" s="122" t="str">
        <f t="shared" si="306"/>
        <v/>
      </c>
      <c r="K729" s="8" t="str">
        <f t="shared" si="307"/>
        <v/>
      </c>
      <c r="L729" s="8" t="str">
        <f>IF(G729&lt;=BS1242,"AW"," ")</f>
        <v xml:space="preserve"> </v>
      </c>
      <c r="M729" s="85"/>
      <c r="N729" s="366" t="str">
        <f t="shared" si="303"/>
        <v>j</v>
      </c>
      <c r="O729" s="366" t="str">
        <f t="shared" si="303"/>
        <v>jj</v>
      </c>
      <c r="P729" s="366">
        <f>IF(N729=F720,12)+IF(N729=F721,11)+IF(N729=F722,10)+IF(N729=F723,9)+IF(N729=F724,8)+IF(N729=F725,7)+IF(N729=F726,6)+IF(N729=F727,5)+IF(N729=F728,4)+IF(N729=F729,3)+IF(N729=F730,2)+IF(N729=F731,1)</f>
        <v>0</v>
      </c>
      <c r="Q729" s="366">
        <f>IF(O729=F720,12)+IF(O729=F721,11)+IF(O729=F722,10)+IF(O729=F723,9)+IF(O729=F724,8)+IF(O729=F725,7)+IF(O729=F726,6)+IF(O729=F727,5)+IF(O729=F728,4)+IF(O729=F729,3)+IF(O729=F730,2)+IF(O729=F731,1)</f>
        <v>0</v>
      </c>
      <c r="R729" s="2"/>
      <c r="S729" s="136"/>
      <c r="T729" s="136"/>
      <c r="U729" s="136"/>
      <c r="V729" s="136"/>
      <c r="W729" s="136"/>
      <c r="X729" s="136"/>
      <c r="Y729" s="136"/>
      <c r="Z729" s="136"/>
      <c r="AA729" s="136"/>
      <c r="AB729" s="136">
        <f>P729+Q729</f>
        <v>0</v>
      </c>
      <c r="AC729" s="136"/>
      <c r="AD729" s="136"/>
      <c r="AE729" s="2"/>
    </row>
    <row r="730" spans="1:31" ht="20.100000000000001" customHeight="1" x14ac:dyDescent="0.25">
      <c r="A730" s="117" t="s">
        <v>91</v>
      </c>
      <c r="B730" s="129" t="s">
        <v>142</v>
      </c>
      <c r="C730" s="129">
        <v>200</v>
      </c>
      <c r="D730" s="129" t="s">
        <v>1</v>
      </c>
      <c r="E730" s="8">
        <v>11</v>
      </c>
      <c r="F730" s="144"/>
      <c r="G730" s="145" t="s">
        <v>36</v>
      </c>
      <c r="H730" s="122" t="str">
        <f t="shared" si="304"/>
        <v xml:space="preserve"> </v>
      </c>
      <c r="I730" s="122" t="str">
        <f t="shared" si="305"/>
        <v/>
      </c>
      <c r="J730" s="122" t="str">
        <f t="shared" si="306"/>
        <v/>
      </c>
      <c r="K730" s="8" t="str">
        <f t="shared" si="307"/>
        <v/>
      </c>
      <c r="L730" s="8" t="str">
        <f>IF(G730&lt;=BS1243,"AW"," ")</f>
        <v xml:space="preserve"> </v>
      </c>
      <c r="M730" s="85"/>
      <c r="N730" s="366" t="str">
        <f t="shared" ref="N730:O749" si="308">N716</f>
        <v>p</v>
      </c>
      <c r="O730" s="366" t="str">
        <f t="shared" si="308"/>
        <v>pp</v>
      </c>
      <c r="P730" s="366">
        <f>IF(N730=F720,12)+IF(N730=F721,11)+IF(N730=F722,10)+IF(N730=F723,9)+IF(N730=F724,8)+IF(N730=F725,7)+IF(N730=F726,6)+IF(N730=F727,5)+IF(N730=F728,4)+IF(N730=F729,3)+IF(N730=F730,2)+IF(N730=F731,1)</f>
        <v>0</v>
      </c>
      <c r="Q730" s="366">
        <f>IF(O730=F720,12)+IF(O730=F721,11)+IF(O730=F722,10)+IF(O730=F723,9)+IF(O730=F724,8)+IF(O730=F725,7)+IF(O730=F726,6)+IF(O730=F727,5)+IF(O730=F728,4)+IF(O730=F729,3)+IF(O730=F730,2)+IF(O730=F731,1)</f>
        <v>0</v>
      </c>
      <c r="R730" s="2"/>
      <c r="S730" s="136"/>
      <c r="T730" s="136"/>
      <c r="U730" s="136"/>
      <c r="V730" s="136"/>
      <c r="W730" s="136"/>
      <c r="X730" s="136"/>
      <c r="Y730" s="136"/>
      <c r="Z730" s="136"/>
      <c r="AA730" s="136"/>
      <c r="AB730" s="136"/>
      <c r="AC730" s="136">
        <f>P730+Q730</f>
        <v>0</v>
      </c>
      <c r="AD730" s="136"/>
      <c r="AE730" s="2"/>
    </row>
    <row r="731" spans="1:31" ht="20.100000000000001" customHeight="1" x14ac:dyDescent="0.25">
      <c r="A731" s="117" t="s">
        <v>91</v>
      </c>
      <c r="B731" s="129" t="s">
        <v>142</v>
      </c>
      <c r="C731" s="129">
        <v>200</v>
      </c>
      <c r="D731" s="129" t="s">
        <v>1</v>
      </c>
      <c r="E731" s="8">
        <v>12</v>
      </c>
      <c r="F731" s="144"/>
      <c r="G731" s="145" t="s">
        <v>36</v>
      </c>
      <c r="H731" s="122" t="str">
        <f t="shared" si="304"/>
        <v xml:space="preserve"> </v>
      </c>
      <c r="I731" s="122" t="str">
        <f t="shared" si="305"/>
        <v/>
      </c>
      <c r="J731" s="122" t="str">
        <f t="shared" si="306"/>
        <v/>
      </c>
      <c r="K731" s="8" t="str">
        <f t="shared" si="307"/>
        <v/>
      </c>
      <c r="L731" s="8" t="str">
        <f>IF(G731&lt;=BS1244,"AW"," ")</f>
        <v xml:space="preserve"> </v>
      </c>
      <c r="M731" s="85"/>
      <c r="N731" s="366" t="str">
        <f t="shared" si="308"/>
        <v>z</v>
      </c>
      <c r="O731" s="366" t="str">
        <f t="shared" si="308"/>
        <v>zz</v>
      </c>
      <c r="P731" s="366">
        <f>IF(N731=F720,12)+IF(N731=F721,11)+IF(N731=F722,10)+IF(N731=F723,9)+IF(N731=F724,8)+IF(N731=F725,7)+IF(N731=F726,6)+IF(N731=F727,5)+IF(N731=F728,4)+IF(N731=F729,3)+IF(N731=F730,2)+IF(N731=F731,1)</f>
        <v>0</v>
      </c>
      <c r="Q731" s="366">
        <f>IF(O731=F720,12)+IF(O731=F721,11)+IF(O731=F722,10)+IF(O731=F723,9)+IF(O731=F724,8)+IF(O731=F725,7)+IF(O731=F726,6)+IF(O731=F727,5)+IF(O731=F728,4)+IF(O731=F729,3)+IF(O731=F730,2)+IF(O731=F731,1)</f>
        <v>0</v>
      </c>
      <c r="R731" s="2"/>
      <c r="S731" s="136"/>
      <c r="T731" s="136"/>
      <c r="U731" s="136"/>
      <c r="V731" s="136"/>
      <c r="W731" s="136"/>
      <c r="X731" s="136"/>
      <c r="Y731" s="136"/>
      <c r="Z731" s="136"/>
      <c r="AA731" s="136"/>
      <c r="AB731" s="136"/>
      <c r="AC731" s="136"/>
      <c r="AD731" s="136">
        <f>P731+Q731</f>
        <v>0</v>
      </c>
      <c r="AE731" s="2"/>
    </row>
    <row r="732" spans="1:31" ht="20.100000000000001" customHeight="1" x14ac:dyDescent="0.25">
      <c r="A732" s="117" t="s">
        <v>91</v>
      </c>
      <c r="B732" s="129" t="s">
        <v>142</v>
      </c>
      <c r="C732" s="129"/>
      <c r="D732" s="129"/>
      <c r="E732" s="473" t="s">
        <v>36</v>
      </c>
      <c r="F732" s="473"/>
      <c r="G732" s="473"/>
      <c r="H732" s="473"/>
      <c r="I732" s="473"/>
      <c r="J732" s="473"/>
      <c r="K732" s="473"/>
      <c r="L732" s="473"/>
      <c r="M732" s="85"/>
      <c r="N732" s="40" t="str">
        <f t="shared" si="308"/>
        <v>,</v>
      </c>
      <c r="O732" s="40" t="str">
        <f t="shared" si="308"/>
        <v>,</v>
      </c>
      <c r="P732" s="40"/>
      <c r="Q732" s="40"/>
      <c r="R732" s="2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2"/>
    </row>
    <row r="733" spans="1:31" ht="20.100000000000001" customHeight="1" x14ac:dyDescent="0.25">
      <c r="A733" s="117" t="s">
        <v>91</v>
      </c>
      <c r="B733" s="129" t="s">
        <v>142</v>
      </c>
      <c r="C733" s="129">
        <v>400</v>
      </c>
      <c r="D733" s="443" t="s">
        <v>0</v>
      </c>
      <c r="E733" s="474" t="s">
        <v>264</v>
      </c>
      <c r="F733" s="474"/>
      <c r="G733" s="474"/>
      <c r="H733" s="474"/>
      <c r="I733" s="442" t="s">
        <v>92</v>
      </c>
      <c r="J733" s="442"/>
      <c r="K733" s="475">
        <f>'MATCH DETAILS'!K31</f>
        <v>50.3</v>
      </c>
      <c r="L733" s="475"/>
      <c r="M733" s="127"/>
      <c r="N733" s="40" t="str">
        <f t="shared" si="308"/>
        <v>,</v>
      </c>
      <c r="O733" s="40" t="str">
        <f t="shared" si="308"/>
        <v>,</v>
      </c>
      <c r="P733" s="40"/>
      <c r="Q733" s="40"/>
      <c r="R733" s="2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2"/>
    </row>
    <row r="734" spans="1:31" ht="20.100000000000001" customHeight="1" x14ac:dyDescent="0.25">
      <c r="A734" s="117" t="s">
        <v>91</v>
      </c>
      <c r="B734" s="129" t="s">
        <v>142</v>
      </c>
      <c r="C734" s="129">
        <v>400</v>
      </c>
      <c r="D734" s="443" t="s">
        <v>0</v>
      </c>
      <c r="E734" s="437">
        <v>1</v>
      </c>
      <c r="F734" s="438" t="s">
        <v>110</v>
      </c>
      <c r="G734" s="439">
        <v>51.7</v>
      </c>
      <c r="H734" s="440" t="str">
        <f t="shared" ref="H734:H745" si="309">IF(F734=0," ",VLOOKUP(F734,$AM$1218:$AO$1241,3,FALSE))</f>
        <v>Tom Handley</v>
      </c>
      <c r="I734" s="440" t="str">
        <f t="shared" ref="I734:I745" si="310">IF(F734=0,"",VLOOKUP(F734,$BE$1218:$BG$1241,3,FALSE))</f>
        <v>Camberley and District A.C.</v>
      </c>
      <c r="J734" s="440" t="str">
        <f t="shared" ref="J734:J745" si="311">IF(F734=0,"",VLOOKUP(F734,$BB$1114:$BE$1137,4,FALSE))</f>
        <v>CDAC</v>
      </c>
      <c r="K734" s="437" t="str">
        <f t="shared" ref="K734:K745" si="312">IF(G734="","",IF($DC$1221="F"," ",IF($DC$1221="T",IF(G734&lt;=$CS$1221,"G1",IF(G734&lt;=$CV$1221,"G2",IF(G734&lt;=$CY$1221,"G3",IF(G734&lt;=$DB$1221,"G4","")))))))</f>
        <v>G2</v>
      </c>
      <c r="L734" s="437" t="str">
        <f t="shared" ref="L734:L741" si="313">IF(G734&lt;=BT1219,"AW"," ")</f>
        <v>AW</v>
      </c>
      <c r="M734" s="2"/>
      <c r="N734" s="40" t="str">
        <f t="shared" si="308"/>
        <v>A</v>
      </c>
      <c r="O734" s="40" t="str">
        <f t="shared" si="308"/>
        <v>AA</v>
      </c>
      <c r="P734" s="161">
        <f>IF(N734=F734,12)+IF(N734=F735,11)+IF(N734=F736,10)+IF(N734=F737,9)+IF(N734=F738,8)+IF(N734=F739,7)+IF(N734=F740,6)+IF(N734=F741,5)+IF(N734=F742,4)+IF(N734=F743,3)+IF(N734=F744,2)+IF(N734=F745,1)</f>
        <v>8</v>
      </c>
      <c r="Q734" s="161">
        <f>IF(O734=F734,12)+IF(O734=F735,11)+IF(O734=F736,10)+IF(O734=F737,9)+IF(O734=F738,8)+IF(O734=F739,7)+IF(O734=F740,6)+IF(O734=F741,5)+IF(O734=F742,4)+IF(O734=F743,3)+IF(O734=F744,2)+IF(O734=F745,1)</f>
        <v>0</v>
      </c>
      <c r="R734" s="2"/>
      <c r="S734" s="136">
        <f>P734+Q734</f>
        <v>8</v>
      </c>
      <c r="T734" s="136"/>
      <c r="U734" s="136"/>
      <c r="V734" s="136"/>
      <c r="W734" s="136"/>
      <c r="X734" s="136"/>
      <c r="Y734" s="136"/>
      <c r="Z734" s="136"/>
      <c r="AA734" s="136"/>
      <c r="AB734" s="136"/>
      <c r="AC734" s="136"/>
      <c r="AD734" s="136"/>
      <c r="AE734" s="2"/>
    </row>
    <row r="735" spans="1:31" ht="20.100000000000001" customHeight="1" x14ac:dyDescent="0.25">
      <c r="A735" s="117" t="s">
        <v>91</v>
      </c>
      <c r="B735" s="129" t="s">
        <v>142</v>
      </c>
      <c r="C735" s="129">
        <v>400</v>
      </c>
      <c r="D735" s="443" t="s">
        <v>0</v>
      </c>
      <c r="E735" s="437">
        <v>2</v>
      </c>
      <c r="F735" s="438" t="s">
        <v>143</v>
      </c>
      <c r="G735" s="439">
        <v>53.6</v>
      </c>
      <c r="H735" s="440" t="str">
        <f t="shared" si="309"/>
        <v>Ethan Bains Gillespie</v>
      </c>
      <c r="I735" s="440" t="str">
        <f t="shared" si="310"/>
        <v>Reading A.C.</v>
      </c>
      <c r="J735" s="440" t="str">
        <f t="shared" si="311"/>
        <v>RAC</v>
      </c>
      <c r="K735" s="437" t="str">
        <f t="shared" si="312"/>
        <v>G4</v>
      </c>
      <c r="L735" s="437" t="str">
        <f t="shared" si="313"/>
        <v>AW</v>
      </c>
      <c r="M735" s="2"/>
      <c r="N735" s="40" t="str">
        <f t="shared" si="308"/>
        <v>S</v>
      </c>
      <c r="O735" s="40" t="str">
        <f t="shared" si="308"/>
        <v>SS</v>
      </c>
      <c r="P735" s="161">
        <f>IF(N735=F734,12)+IF(N735=F735,11)+IF(N735=F736,10)+IF(N735=F737,9)+IF(N735=F738,8)+IF(N735=F739,7)+IF(N735=F740,6)+IF(N735=F741,5)+IF(N735=F742,4)+IF(N735=F743,3)+IF(N735=F744,2)+IF(N735=F745,1)</f>
        <v>6</v>
      </c>
      <c r="Q735" s="161">
        <f>IF(O735=F734,12)+IF(O735=F735,11)+IF(O735=F736,10)+IF(O735=F737,9)+IF(O735=F738,8)+IF(O735=F739,7)+IF(O735=F740,6)+IF(O735=F741,5)+IF(O735=F742,4)+IF(O735=F743,3)+IF(O735=F744,2)+IF(O735=F745,1)</f>
        <v>0</v>
      </c>
      <c r="R735" s="2"/>
      <c r="S735" s="136"/>
      <c r="T735" s="136">
        <f>P735+Q735</f>
        <v>6</v>
      </c>
      <c r="U735" s="136"/>
      <c r="V735" s="136"/>
      <c r="W735" s="136"/>
      <c r="X735" s="136"/>
      <c r="Y735" s="136"/>
      <c r="Z735" s="136"/>
      <c r="AA735" s="136"/>
      <c r="AB735" s="136"/>
      <c r="AC735" s="136"/>
      <c r="AD735" s="136"/>
      <c r="AE735" s="5"/>
    </row>
    <row r="736" spans="1:31" ht="20.100000000000001" customHeight="1" x14ac:dyDescent="0.25">
      <c r="A736" s="117" t="s">
        <v>91</v>
      </c>
      <c r="B736" s="129" t="s">
        <v>142</v>
      </c>
      <c r="C736" s="129">
        <v>400</v>
      </c>
      <c r="D736" s="443" t="s">
        <v>0</v>
      </c>
      <c r="E736" s="437">
        <v>3</v>
      </c>
      <c r="F736" s="438" t="s">
        <v>84</v>
      </c>
      <c r="G736" s="439">
        <v>54.4</v>
      </c>
      <c r="H736" s="440" t="str">
        <f t="shared" si="309"/>
        <v>Marvin Tchangwa</v>
      </c>
      <c r="I736" s="440" t="str">
        <f t="shared" si="310"/>
        <v>Windsor, Slough, Eton and Hounslow A.C.</v>
      </c>
      <c r="J736" s="440" t="str">
        <f t="shared" si="311"/>
        <v>WSEH</v>
      </c>
      <c r="K736" s="437" t="str">
        <f t="shared" si="312"/>
        <v>G4</v>
      </c>
      <c r="L736" s="437" t="str">
        <f t="shared" si="313"/>
        <v>AW</v>
      </c>
      <c r="M736" s="2"/>
      <c r="N736" s="40" t="str">
        <f t="shared" si="308"/>
        <v>B</v>
      </c>
      <c r="O736" s="40" t="str">
        <f t="shared" si="308"/>
        <v>BB</v>
      </c>
      <c r="P736" s="161">
        <f>IF(N736=F734,12)+IF(N736=F735,11)+IF(N736=F736,10)+IF(N736=F737,9)+IF(N736=F738,8)+IF(N736=F739,7)+IF(N736=F740,6)+IF(N736=F741,5)+IF(N736=F742,4)+IF(N736=F743,3)+IF(N736=F744,2)+IF(N736=F745,1)</f>
        <v>7</v>
      </c>
      <c r="Q736" s="161">
        <f>IF(O736=F734,12)+IF(O736=F735,11)+IF(O736=F736,10)+IF(O736=F737,9)+IF(O736=F738,8)+IF(O736=F739,7)+IF(O736=F740,6)+IF(O736=F741,5)+IF(O736=F742,4)+IF(O736=F743,3)+IF(O736=F744,2)+IF(O736=F745,1)</f>
        <v>0</v>
      </c>
      <c r="R736" s="2"/>
      <c r="S736" s="136"/>
      <c r="T736" s="136"/>
      <c r="U736" s="136">
        <f>P736+Q736</f>
        <v>7</v>
      </c>
      <c r="V736" s="136"/>
      <c r="W736" s="136"/>
      <c r="X736" s="136"/>
      <c r="Y736" s="136"/>
      <c r="Z736" s="136"/>
      <c r="AA736" s="136"/>
      <c r="AB736" s="136"/>
      <c r="AC736" s="136"/>
      <c r="AD736" s="136"/>
      <c r="AE736" s="2"/>
    </row>
    <row r="737" spans="1:31" ht="20.100000000000001" customHeight="1" x14ac:dyDescent="0.25">
      <c r="A737" s="117" t="s">
        <v>91</v>
      </c>
      <c r="B737" s="129" t="s">
        <v>142</v>
      </c>
      <c r="C737" s="129">
        <v>400</v>
      </c>
      <c r="D737" s="443" t="s">
        <v>0</v>
      </c>
      <c r="E737" s="437">
        <v>4</v>
      </c>
      <c r="F737" s="438" t="s">
        <v>111</v>
      </c>
      <c r="G737" s="439">
        <v>54.9</v>
      </c>
      <c r="H737" s="440" t="str">
        <f t="shared" si="309"/>
        <v>Andre Rai</v>
      </c>
      <c r="I737" s="440" t="str">
        <f t="shared" si="310"/>
        <v>Hillingdon A.C.</v>
      </c>
      <c r="J737" s="440" t="str">
        <f t="shared" si="311"/>
        <v>HJAC</v>
      </c>
      <c r="K737" s="437" t="str">
        <f t="shared" si="312"/>
        <v/>
      </c>
      <c r="L737" s="437" t="str">
        <f t="shared" si="313"/>
        <v>AW</v>
      </c>
      <c r="M737" s="2"/>
      <c r="N737" s="40" t="str">
        <f t="shared" si="308"/>
        <v>C</v>
      </c>
      <c r="O737" s="40" t="str">
        <f t="shared" si="308"/>
        <v>CC</v>
      </c>
      <c r="P737" s="161">
        <f>IF(N737=F734,12)+IF(N737=F735,11)+IF(N737=F736,10)+IF(N737=F737,9)+IF(N737=F738,8)+IF(N737=F739,7)+IF(N737=F740,6)+IF(N737=F741,5)+IF(N737=F742,4)+IF(N737=F743,3)+IF(N737=F744,2)+IF(N737=F745,1)</f>
        <v>12</v>
      </c>
      <c r="Q737" s="161">
        <f>IF(O737=F734,12)+IF(O737=F735,11)+IF(O737=F736,10)+IF(O737=F737,9)+IF(O737=F738,8)+IF(O737=F739,7)+IF(O737=F740,6)+IF(O737=F741,5)+IF(O737=F742,4)+IF(O737=F743,3)+IF(O737=F744,2)+IF(O737=F745,1)</f>
        <v>0</v>
      </c>
      <c r="R737" s="2"/>
      <c r="S737" s="136"/>
      <c r="T737" s="136"/>
      <c r="U737" s="136"/>
      <c r="V737" s="136">
        <f>P737+Q737</f>
        <v>12</v>
      </c>
      <c r="W737" s="136"/>
      <c r="X737" s="136"/>
      <c r="Y737" s="136"/>
      <c r="Z737" s="136"/>
      <c r="AA737" s="136"/>
      <c r="AB737" s="136"/>
      <c r="AC737" s="136"/>
      <c r="AD737" s="136"/>
      <c r="AE737" s="2"/>
    </row>
    <row r="738" spans="1:31" ht="20.100000000000001" customHeight="1" x14ac:dyDescent="0.25">
      <c r="A738" s="117" t="s">
        <v>91</v>
      </c>
      <c r="B738" s="129" t="s">
        <v>142</v>
      </c>
      <c r="C738" s="129">
        <v>400</v>
      </c>
      <c r="D738" s="443" t="s">
        <v>0</v>
      </c>
      <c r="E738" s="437">
        <v>5</v>
      </c>
      <c r="F738" s="438" t="s">
        <v>0</v>
      </c>
      <c r="G738" s="439">
        <v>56.6</v>
      </c>
      <c r="H738" s="440" t="str">
        <f t="shared" si="309"/>
        <v>Reiss Guest</v>
      </c>
      <c r="I738" s="440" t="str">
        <f t="shared" si="310"/>
        <v>Aldershot, Farnham and District A.C.</v>
      </c>
      <c r="J738" s="440" t="str">
        <f t="shared" si="311"/>
        <v>AFD</v>
      </c>
      <c r="K738" s="437" t="str">
        <f t="shared" si="312"/>
        <v/>
      </c>
      <c r="L738" s="437" t="str">
        <f t="shared" si="313"/>
        <v xml:space="preserve"> </v>
      </c>
      <c r="M738" s="2"/>
      <c r="N738" s="40" t="str">
        <f t="shared" si="308"/>
        <v>G</v>
      </c>
      <c r="O738" s="40" t="str">
        <f t="shared" si="308"/>
        <v>GG</v>
      </c>
      <c r="P738" s="161">
        <f>IF(N738=F734,12)+IF(N738=F735,11)+IF(N738=F736,10)+IF(N738=F737,9)+IF(N738=F738,8)+IF(N738=F739,7)+IF(N738=F740,6)+IF(N738=F741,5)+IF(N738=F742,4)+IF(N738=F743,3)+IF(N738=F744,2)+IF(N738=F745,1)</f>
        <v>0</v>
      </c>
      <c r="Q738" s="161">
        <f>IF(O738=F734,12)+IF(O738=F735,11)+IF(O738=F736,10)+IF(O738=F737,9)+IF(O738=F738,8)+IF(O738=F739,7)+IF(O738=F740,6)+IF(O738=F741,5)+IF(O738=F742,4)+IF(O738=F743,3)+IF(O738=F744,2)+IF(O738=F745,1)</f>
        <v>0</v>
      </c>
      <c r="R738" s="2"/>
      <c r="S738" s="136"/>
      <c r="T738" s="136"/>
      <c r="U738" s="136"/>
      <c r="V738" s="136"/>
      <c r="W738" s="136">
        <f>P738+Q738</f>
        <v>0</v>
      </c>
      <c r="X738" s="136"/>
      <c r="Y738" s="136"/>
      <c r="Z738" s="136"/>
      <c r="AA738" s="136"/>
      <c r="AB738" s="136"/>
      <c r="AC738" s="136"/>
      <c r="AD738" s="136"/>
      <c r="AE738" s="2"/>
    </row>
    <row r="739" spans="1:31" ht="20.100000000000001" customHeight="1" x14ac:dyDescent="0.25">
      <c r="A739" s="117" t="s">
        <v>91</v>
      </c>
      <c r="B739" s="129" t="s">
        <v>142</v>
      </c>
      <c r="C739" s="129">
        <v>400</v>
      </c>
      <c r="D739" s="443" t="s">
        <v>0</v>
      </c>
      <c r="E739" s="437">
        <v>6</v>
      </c>
      <c r="F739" s="438" t="s">
        <v>1</v>
      </c>
      <c r="G739" s="439">
        <v>58.7</v>
      </c>
      <c r="H739" s="440" t="str">
        <f t="shared" si="309"/>
        <v>Curtis McWilliam</v>
      </c>
      <c r="I739" s="440" t="str">
        <f t="shared" si="310"/>
        <v>Bracknell A.C.</v>
      </c>
      <c r="J739" s="440" t="str">
        <f t="shared" si="311"/>
        <v>BAC</v>
      </c>
      <c r="K739" s="437" t="str">
        <f t="shared" si="312"/>
        <v/>
      </c>
      <c r="L739" s="437" t="str">
        <f t="shared" si="313"/>
        <v xml:space="preserve"> </v>
      </c>
      <c r="M739" s="2"/>
      <c r="N739" s="40" t="str">
        <f t="shared" si="308"/>
        <v>H</v>
      </c>
      <c r="O739" s="40" t="str">
        <f t="shared" si="308"/>
        <v>HH</v>
      </c>
      <c r="P739" s="161">
        <f>IF(N739=F734,12)+IF(N739=F735,11)+IF(N739=F736,10)+IF(N739=F737,9)+IF(N739=F738,8)+IF(N739=F739,7)+IF(N739=F740,6)+IF(N739=F741,5)+IF(N739=F742,4)+IF(N739=F743,3)+IF(N739=F744,2)+IF(N739=F745,1)</f>
        <v>9</v>
      </c>
      <c r="Q739" s="161">
        <f>IF(O739=F734,12)+IF(O739=F735,11)+IF(O739=F736,10)+IF(O739=F737,9)+IF(O739=F738,8)+IF(O739=F739,7)+IF(O739=F740,6)+IF(O739=F741,5)+IF(O739=F742,4)+IF(O739=F743,3)+IF(O739=F744,2)+IF(O739=F745,1)</f>
        <v>0</v>
      </c>
      <c r="R739" s="2"/>
      <c r="S739" s="136"/>
      <c r="T739" s="136"/>
      <c r="U739" s="136"/>
      <c r="V739" s="136"/>
      <c r="W739" s="136"/>
      <c r="X739" s="136">
        <f>P739+Q739</f>
        <v>9</v>
      </c>
      <c r="Y739" s="136"/>
      <c r="Z739" s="136"/>
      <c r="AA739" s="136"/>
      <c r="AB739" s="136"/>
      <c r="AC739" s="136"/>
      <c r="AD739" s="136"/>
      <c r="AE739" s="2"/>
    </row>
    <row r="740" spans="1:31" ht="20.100000000000001" customHeight="1" x14ac:dyDescent="0.25">
      <c r="A740" s="117" t="s">
        <v>91</v>
      </c>
      <c r="B740" s="129" t="s">
        <v>142</v>
      </c>
      <c r="C740" s="129">
        <v>400</v>
      </c>
      <c r="D740" s="443" t="s">
        <v>0</v>
      </c>
      <c r="E740" s="437">
        <v>7</v>
      </c>
      <c r="F740" s="438" t="s">
        <v>140</v>
      </c>
      <c r="G740" s="439">
        <v>66.400000000000006</v>
      </c>
      <c r="H740" s="440" t="str">
        <f t="shared" si="309"/>
        <v>Alex Blackburn</v>
      </c>
      <c r="I740" s="440" t="str">
        <f t="shared" si="310"/>
        <v>Basingstoke and Mid Hants A.C.</v>
      </c>
      <c r="J740" s="440" t="str">
        <f t="shared" si="311"/>
        <v>BMH</v>
      </c>
      <c r="K740" s="437" t="str">
        <f t="shared" si="312"/>
        <v/>
      </c>
      <c r="L740" s="437" t="str">
        <f t="shared" si="313"/>
        <v xml:space="preserve"> </v>
      </c>
      <c r="M740" s="2"/>
      <c r="N740" s="40" t="str">
        <f t="shared" si="308"/>
        <v>M</v>
      </c>
      <c r="O740" s="40" t="str">
        <f t="shared" si="308"/>
        <v>MM</v>
      </c>
      <c r="P740" s="161">
        <f>IF(N740=F734,12)+IF(N740=F735,11)+IF(N740=F736,10)+IF(N740=F737,9)+IF(N740=F738,8)+IF(N740=F739,7)+IF(N740=F740,6)+IF(N740=F741,5)+IF(N740=F742,4)+IF(N740=F743,3)+IF(N740=F744,2)+IF(N740=F745,1)</f>
        <v>0</v>
      </c>
      <c r="Q740" s="161">
        <f>IF(O740=F734,12)+IF(O740=F735,11)+IF(O740=F736,10)+IF(O740=F737,9)+IF(O740=F738,8)+IF(O740=F739,7)+IF(O740=F740,6)+IF(O740=F741,5)+IF(O740=F742,4)+IF(O740=F743,3)+IF(O740=F744,2)+IF(O740=F745,1)</f>
        <v>0</v>
      </c>
      <c r="R740" s="2"/>
      <c r="S740" s="136"/>
      <c r="T740" s="136"/>
      <c r="U740" s="136"/>
      <c r="V740" s="136"/>
      <c r="W740" s="136"/>
      <c r="X740" s="136"/>
      <c r="Y740" s="136">
        <f>P740+Q740</f>
        <v>0</v>
      </c>
      <c r="Z740" s="136"/>
      <c r="AA740" s="136"/>
      <c r="AB740" s="136"/>
      <c r="AC740" s="136"/>
      <c r="AD740" s="136"/>
      <c r="AE740" s="2"/>
    </row>
    <row r="741" spans="1:31" ht="20.100000000000001" customHeight="1" x14ac:dyDescent="0.25">
      <c r="A741" s="117" t="s">
        <v>91</v>
      </c>
      <c r="B741" s="129" t="s">
        <v>142</v>
      </c>
      <c r="C741" s="129">
        <v>400</v>
      </c>
      <c r="D741" s="443" t="s">
        <v>0</v>
      </c>
      <c r="E741" s="437">
        <v>8</v>
      </c>
      <c r="F741" s="438"/>
      <c r="G741" s="441" t="s">
        <v>36</v>
      </c>
      <c r="H741" s="440" t="str">
        <f t="shared" si="309"/>
        <v xml:space="preserve"> </v>
      </c>
      <c r="I741" s="440" t="str">
        <f t="shared" si="310"/>
        <v/>
      </c>
      <c r="J741" s="440" t="str">
        <f t="shared" si="311"/>
        <v/>
      </c>
      <c r="K741" s="437" t="str">
        <f t="shared" si="312"/>
        <v/>
      </c>
      <c r="L741" s="437" t="str">
        <f t="shared" si="313"/>
        <v xml:space="preserve"> </v>
      </c>
      <c r="M741" s="2"/>
      <c r="N741" s="40" t="str">
        <f t="shared" si="308"/>
        <v>R</v>
      </c>
      <c r="O741" s="40" t="str">
        <f t="shared" si="308"/>
        <v>RR</v>
      </c>
      <c r="P741" s="161">
        <f>IF(N741=F734,12)+IF(N741=F735,11)+IF(N741=F736,10)+IF(N741=F737,9)+IF(N741=F738,8)+IF(N741=F739,7)+IF(N741=F740,6)+IF(N741=F741,5)+IF(N741=F742,4)+IF(N741=F743,3)+IF(N741=F744,2)+IF(N741=F745,1)</f>
        <v>11</v>
      </c>
      <c r="Q741" s="161">
        <f>IF(O741=F734,12)+IF(O741=F735,11)+IF(O741=F736,10)+IF(O741=F737,9)+IF(O741=F738,8)+IF(O741=F739,7)+IF(O741=F740,6)+IF(O741=F741,5)+IF(O741=F742,4)+IF(O741=F743,3)+IF(O741=F744,2)+IF(O741=F745,1)</f>
        <v>0</v>
      </c>
      <c r="R741" s="2"/>
      <c r="S741" s="136"/>
      <c r="T741" s="136"/>
      <c r="U741" s="136"/>
      <c r="V741" s="136"/>
      <c r="W741" s="136"/>
      <c r="X741" s="136"/>
      <c r="Y741" s="136"/>
      <c r="Z741" s="136">
        <f>P741+Q741</f>
        <v>11</v>
      </c>
      <c r="AA741" s="136"/>
      <c r="AB741" s="136"/>
      <c r="AC741" s="136"/>
      <c r="AD741" s="136"/>
      <c r="AE741" s="2"/>
    </row>
    <row r="742" spans="1:31" ht="20.100000000000001" customHeight="1" x14ac:dyDescent="0.25">
      <c r="A742" s="117" t="s">
        <v>91</v>
      </c>
      <c r="B742" s="129" t="s">
        <v>142</v>
      </c>
      <c r="C742" s="129">
        <v>400</v>
      </c>
      <c r="D742" s="129" t="s">
        <v>0</v>
      </c>
      <c r="E742" s="8">
        <v>9</v>
      </c>
      <c r="F742" s="144"/>
      <c r="G742" s="145" t="s">
        <v>36</v>
      </c>
      <c r="H742" s="122" t="str">
        <f t="shared" si="309"/>
        <v xml:space="preserve"> </v>
      </c>
      <c r="I742" s="122" t="str">
        <f t="shared" si="310"/>
        <v/>
      </c>
      <c r="J742" s="122" t="str">
        <f t="shared" si="311"/>
        <v/>
      </c>
      <c r="K742" s="8" t="str">
        <f t="shared" si="312"/>
        <v/>
      </c>
      <c r="L742" s="8" t="str">
        <f>IF(G742&lt;=BT1225,"AW"," ")</f>
        <v xml:space="preserve"> </v>
      </c>
      <c r="M742" s="2"/>
      <c r="N742" s="161" t="str">
        <f t="shared" si="308"/>
        <v>W</v>
      </c>
      <c r="O742" s="161" t="str">
        <f t="shared" si="308"/>
        <v>WW</v>
      </c>
      <c r="P742" s="161">
        <f>IF(N742=F734,12)+IF(N742=F735,11)+IF(N742=F736,10)+IF(N742=F737,9)+IF(N742=F738,8)+IF(N742=F739,7)+IF(N742=F740,6)+IF(N742=F741,5)+IF(N742=F742,4)+IF(N742=F743,3)+IF(N742=F744,2)+IF(N742=F745,1)</f>
        <v>10</v>
      </c>
      <c r="Q742" s="161">
        <f>IF(O742=F734,12)+IF(O742=F735,11)+IF(O742=F736,10)+IF(O742=F737,9)+IF(O742=F738,8)+IF(O742=F739,7)+IF(O742=F740,6)+IF(O742=F741,5)+IF(O742=F742,4)+IF(O742=F743,3)+IF(O742=F744,2)+IF(O742=F745,1)</f>
        <v>0</v>
      </c>
      <c r="R742" s="2"/>
      <c r="S742" s="136"/>
      <c r="T742" s="136"/>
      <c r="U742" s="136"/>
      <c r="V742" s="136"/>
      <c r="W742" s="136"/>
      <c r="X742" s="136"/>
      <c r="Y742" s="136"/>
      <c r="Z742" s="136"/>
      <c r="AA742" s="136">
        <f>P742+Q742</f>
        <v>10</v>
      </c>
      <c r="AB742" s="136"/>
      <c r="AC742" s="136"/>
      <c r="AD742" s="136"/>
      <c r="AE742" s="2"/>
    </row>
    <row r="743" spans="1:31" ht="20.100000000000001" customHeight="1" x14ac:dyDescent="0.25">
      <c r="A743" s="117" t="s">
        <v>91</v>
      </c>
      <c r="B743" s="129" t="s">
        <v>142</v>
      </c>
      <c r="C743" s="129">
        <v>400</v>
      </c>
      <c r="D743" s="129" t="s">
        <v>0</v>
      </c>
      <c r="E743" s="8">
        <v>10</v>
      </c>
      <c r="F743" s="144"/>
      <c r="G743" s="145" t="s">
        <v>36</v>
      </c>
      <c r="H743" s="122" t="str">
        <f t="shared" si="309"/>
        <v xml:space="preserve"> </v>
      </c>
      <c r="I743" s="122" t="str">
        <f t="shared" si="310"/>
        <v/>
      </c>
      <c r="J743" s="122" t="str">
        <f t="shared" si="311"/>
        <v/>
      </c>
      <c r="K743" s="8" t="str">
        <f t="shared" si="312"/>
        <v/>
      </c>
      <c r="L743" s="8" t="str">
        <f>IF(G743&lt;=BT1226,"AW"," ")</f>
        <v xml:space="preserve"> </v>
      </c>
      <c r="M743" s="2"/>
      <c r="N743" s="366" t="str">
        <f t="shared" si="308"/>
        <v>j</v>
      </c>
      <c r="O743" s="366" t="str">
        <f t="shared" si="308"/>
        <v>jj</v>
      </c>
      <c r="P743" s="366">
        <f>IF(N743=F734,12)+IF(N743=F735,11)+IF(N743=F736,10)+IF(N743=F737,9)+IF(N743=F738,8)+IF(N743=F739,7)+IF(N743=F740,6)+IF(N743=F741,5)+IF(N743=F742,4)+IF(N743=F743,3)+IF(N743=F744,2)+IF(N743=F745,1)</f>
        <v>0</v>
      </c>
      <c r="Q743" s="366">
        <f>IF(O743=F734,12)+IF(O743=F735,11)+IF(O743=F736,10)+IF(O743=F737,9)+IF(O743=F738,8)+IF(O743=F739,7)+IF(O743=F740,6)+IF(O743=F741,5)+IF(O743=F742,4)+IF(O743=F743,3)+IF(O743=F744,2)+IF(O743=F745,1)</f>
        <v>0</v>
      </c>
      <c r="R743" s="2"/>
      <c r="S743" s="136"/>
      <c r="T743" s="136"/>
      <c r="U743" s="136"/>
      <c r="V743" s="136"/>
      <c r="W743" s="136"/>
      <c r="X743" s="136"/>
      <c r="Y743" s="136"/>
      <c r="Z743" s="136"/>
      <c r="AA743" s="136"/>
      <c r="AB743" s="136">
        <f>P743+Q743</f>
        <v>0</v>
      </c>
      <c r="AC743" s="136"/>
      <c r="AD743" s="136"/>
      <c r="AE743" s="2"/>
    </row>
    <row r="744" spans="1:31" ht="20.100000000000001" customHeight="1" x14ac:dyDescent="0.25">
      <c r="A744" s="117" t="s">
        <v>91</v>
      </c>
      <c r="B744" s="129" t="s">
        <v>142</v>
      </c>
      <c r="C744" s="129">
        <v>400</v>
      </c>
      <c r="D744" s="129" t="s">
        <v>0</v>
      </c>
      <c r="E744" s="8">
        <v>11</v>
      </c>
      <c r="F744" s="144"/>
      <c r="G744" s="145" t="s">
        <v>36</v>
      </c>
      <c r="H744" s="122" t="str">
        <f t="shared" si="309"/>
        <v xml:space="preserve"> </v>
      </c>
      <c r="I744" s="122" t="str">
        <f t="shared" si="310"/>
        <v/>
      </c>
      <c r="J744" s="122" t="str">
        <f t="shared" si="311"/>
        <v/>
      </c>
      <c r="K744" s="8" t="str">
        <f t="shared" si="312"/>
        <v/>
      </c>
      <c r="L744" s="8" t="str">
        <f>IF(G744&lt;=BT1227,"AW"," ")</f>
        <v xml:space="preserve"> </v>
      </c>
      <c r="M744" s="2"/>
      <c r="N744" s="366" t="str">
        <f t="shared" si="308"/>
        <v>p</v>
      </c>
      <c r="O744" s="366" t="str">
        <f t="shared" si="308"/>
        <v>pp</v>
      </c>
      <c r="P744" s="366">
        <f>IF(N744=F734,12)+IF(N744=F735,11)+IF(N744=F736,10)+IF(N744=F737,9)+IF(N744=F738,8)+IF(N744=F739,7)+IF(N744=F740,6)+IF(N744=F741,5)+IF(N744=F742,4)+IF(N744=F743,3)+IF(N744=F744,2)+IF(N744=F745,1)</f>
        <v>0</v>
      </c>
      <c r="Q744" s="366">
        <f>IF(O744=F734,12)+IF(O744=F735,11)+IF(O744=F736,10)+IF(O744=F737,9)+IF(O744=F738,8)+IF(O744=F739,7)+IF(O744=F740,6)+IF(O744=F741,5)+IF(O744=F742,4)+IF(O744=F743,3)+IF(O744=F744,2)+IF(O744=F745,1)</f>
        <v>0</v>
      </c>
      <c r="R744" s="2"/>
      <c r="S744" s="136"/>
      <c r="T744" s="136"/>
      <c r="U744" s="136"/>
      <c r="V744" s="136"/>
      <c r="W744" s="136"/>
      <c r="X744" s="136"/>
      <c r="Y744" s="136"/>
      <c r="Z744" s="136"/>
      <c r="AA744" s="136"/>
      <c r="AB744" s="136"/>
      <c r="AC744" s="136">
        <f>P744+Q744</f>
        <v>0</v>
      </c>
      <c r="AD744" s="136"/>
      <c r="AE744" s="2"/>
    </row>
    <row r="745" spans="1:31" ht="20.100000000000001" customHeight="1" x14ac:dyDescent="0.25">
      <c r="A745" s="117" t="s">
        <v>91</v>
      </c>
      <c r="B745" s="129" t="s">
        <v>142</v>
      </c>
      <c r="C745" s="129">
        <v>400</v>
      </c>
      <c r="D745" s="129" t="s">
        <v>0</v>
      </c>
      <c r="E745" s="8">
        <v>12</v>
      </c>
      <c r="F745" s="144"/>
      <c r="G745" s="145" t="s">
        <v>36</v>
      </c>
      <c r="H745" s="122" t="str">
        <f t="shared" si="309"/>
        <v xml:space="preserve"> </v>
      </c>
      <c r="I745" s="122" t="str">
        <f t="shared" si="310"/>
        <v/>
      </c>
      <c r="J745" s="122" t="str">
        <f t="shared" si="311"/>
        <v/>
      </c>
      <c r="K745" s="8" t="str">
        <f t="shared" si="312"/>
        <v/>
      </c>
      <c r="L745" s="8" t="str">
        <f>IF(G745&lt;=BT1228,"AW"," ")</f>
        <v xml:space="preserve"> </v>
      </c>
      <c r="M745" s="2"/>
      <c r="N745" s="366" t="str">
        <f t="shared" si="308"/>
        <v>z</v>
      </c>
      <c r="O745" s="366" t="str">
        <f t="shared" si="308"/>
        <v>zz</v>
      </c>
      <c r="P745" s="366">
        <f>IF(N745=F734,12)+IF(N745=F735,11)+IF(N745=F736,10)+IF(N745=F737,9)+IF(N745=F738,8)+IF(N745=F739,7)+IF(N745=F740,6)+IF(N745=F741,5)+IF(N745=F742,4)+IF(N745=F743,3)+IF(N745=F744,2)+IF(N745=F745,1)</f>
        <v>0</v>
      </c>
      <c r="Q745" s="366">
        <f>IF(O745=F734,12)+IF(O745=F735,11)+IF(O745=F736,10)+IF(O745=F737,9)+IF(O745=F738,8)+IF(O745=F739,7)+IF(O745=F740,6)+IF(O745=F741,5)+IF(O745=F742,4)+IF(O745=F743,3)+IF(O745=F744,2)+IF(O745=F745,1)</f>
        <v>0</v>
      </c>
      <c r="R745" s="2"/>
      <c r="S745" s="136"/>
      <c r="T745" s="136"/>
      <c r="U745" s="136"/>
      <c r="V745" s="136"/>
      <c r="W745" s="136"/>
      <c r="X745" s="136"/>
      <c r="Y745" s="136"/>
      <c r="Z745" s="136"/>
      <c r="AA745" s="136"/>
      <c r="AB745" s="136"/>
      <c r="AC745" s="136"/>
      <c r="AD745" s="136">
        <f>P745+Q745</f>
        <v>0</v>
      </c>
      <c r="AE745" s="2"/>
    </row>
    <row r="746" spans="1:31" ht="20.100000000000001" customHeight="1" x14ac:dyDescent="0.25">
      <c r="A746" s="117" t="s">
        <v>91</v>
      </c>
      <c r="B746" s="129" t="s">
        <v>142</v>
      </c>
      <c r="C746" s="129"/>
      <c r="D746" s="40"/>
      <c r="E746" s="473" t="s">
        <v>36</v>
      </c>
      <c r="F746" s="473"/>
      <c r="G746" s="473"/>
      <c r="H746" s="473"/>
      <c r="I746" s="473"/>
      <c r="J746" s="473"/>
      <c r="K746" s="473"/>
      <c r="L746" s="473"/>
      <c r="M746" s="2"/>
      <c r="N746" s="40" t="str">
        <f t="shared" si="308"/>
        <v>,</v>
      </c>
      <c r="O746" s="40" t="str">
        <f t="shared" si="308"/>
        <v>,</v>
      </c>
      <c r="P746" s="40"/>
      <c r="Q746" s="40"/>
      <c r="R746" s="2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2"/>
    </row>
    <row r="747" spans="1:31" ht="20.100000000000001" customHeight="1" x14ac:dyDescent="0.25">
      <c r="A747" s="117" t="s">
        <v>91</v>
      </c>
      <c r="B747" s="129" t="s">
        <v>142</v>
      </c>
      <c r="C747" s="129">
        <v>400</v>
      </c>
      <c r="D747" s="129" t="s">
        <v>1</v>
      </c>
      <c r="E747" s="510" t="s">
        <v>265</v>
      </c>
      <c r="F747" s="510"/>
      <c r="G747" s="510"/>
      <c r="H747" s="510"/>
      <c r="I747" s="121" t="s">
        <v>92</v>
      </c>
      <c r="J747" s="121"/>
      <c r="K747" s="509">
        <f>K733</f>
        <v>50.3</v>
      </c>
      <c r="L747" s="509"/>
      <c r="M747" s="2"/>
      <c r="N747" s="40" t="str">
        <f t="shared" si="308"/>
        <v>,</v>
      </c>
      <c r="O747" s="40" t="str">
        <f t="shared" si="308"/>
        <v>,</v>
      </c>
      <c r="P747" s="40"/>
      <c r="Q747" s="40"/>
      <c r="R747" s="2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2"/>
    </row>
    <row r="748" spans="1:31" ht="20.100000000000001" customHeight="1" x14ac:dyDescent="0.25">
      <c r="A748" s="117" t="s">
        <v>91</v>
      </c>
      <c r="B748" s="129" t="s">
        <v>142</v>
      </c>
      <c r="C748" s="129">
        <v>400</v>
      </c>
      <c r="D748" s="129" t="s">
        <v>1</v>
      </c>
      <c r="E748" s="8">
        <v>1</v>
      </c>
      <c r="F748" s="144" t="s">
        <v>145</v>
      </c>
      <c r="G748" s="417">
        <v>55.3</v>
      </c>
      <c r="H748" s="122" t="str">
        <f t="shared" ref="H748:H759" si="314">IF(F748=0," ",VLOOKUP(F748,$AM$1218:$AO$1241,3,FALSE))</f>
        <v>Tom Rickards</v>
      </c>
      <c r="I748" s="122" t="str">
        <f t="shared" ref="I748:I759" si="315">IF(F748=0,"",VLOOKUP(F748,$BE$1218:$BG$1241,3,FALSE))</f>
        <v>Reading A.C.</v>
      </c>
      <c r="J748" s="122" t="str">
        <f t="shared" ref="J748:J759" si="316">IF(F748=0,"",VLOOKUP(F748,$BB$1114:$BE$1137,4,FALSE))</f>
        <v>RAC</v>
      </c>
      <c r="K748" s="8" t="str">
        <f t="shared" ref="K748:K759" si="317">IF(G748="","",IF($DC$1221="F"," ",IF($DC$1221="T",IF(G748&lt;=$CS$1221,"G1",IF(G748&lt;=$CV$1221,"G2",IF(G748&lt;=$CY$1221,"G3",IF(G748&lt;=$DB$1221,"G4","")))))))</f>
        <v/>
      </c>
      <c r="L748" s="8" t="str">
        <f>IF(G748&lt;=BT1231,"AW"," ")</f>
        <v>AW</v>
      </c>
      <c r="M748" s="2"/>
      <c r="N748" s="40" t="str">
        <f t="shared" si="308"/>
        <v>A</v>
      </c>
      <c r="O748" s="40" t="str">
        <f t="shared" si="308"/>
        <v>AA</v>
      </c>
      <c r="P748" s="161">
        <f>IF(N748=F748,12)+IF(N748=F749,11)+IF(N748=F750,10)+IF(N748=F751,9)+IF(N748=F752,8)+IF(N748=F753,7)+IF(N748=F754,6)+IF(N748=F755,5)+IF(N748=F756,4)+IF(N748=F757,3)+IF(N748=F758,2)+IF(N748=F759,1)</f>
        <v>0</v>
      </c>
      <c r="Q748" s="161">
        <f>IF(O748=F748,12)+IF(O748=F749,11)+IF(O748=F750,10)+IF(O748=F751,9)+IF(O748=F752,8)+IF(O748=F753,7)+IF(O748=F754,6)+IF(O748=F755,5)+IF(O748=F756,4)+IF(O748=F757,3)+IF(O748=F758,2)+IF(O748=F759,1)</f>
        <v>10</v>
      </c>
      <c r="R748" s="2"/>
      <c r="S748" s="136">
        <f>P748+Q748</f>
        <v>10</v>
      </c>
      <c r="T748" s="136"/>
      <c r="U748" s="136"/>
      <c r="V748" s="136"/>
      <c r="W748" s="136"/>
      <c r="X748" s="136"/>
      <c r="Y748" s="136"/>
      <c r="Z748" s="136"/>
      <c r="AA748" s="136"/>
      <c r="AB748" s="136"/>
      <c r="AC748" s="136"/>
      <c r="AD748" s="136"/>
      <c r="AE748" s="2"/>
    </row>
    <row r="749" spans="1:31" ht="20.100000000000001" customHeight="1" x14ac:dyDescent="0.25">
      <c r="A749" s="117" t="s">
        <v>91</v>
      </c>
      <c r="B749" s="129" t="s">
        <v>142</v>
      </c>
      <c r="C749" s="129">
        <v>400</v>
      </c>
      <c r="D749" s="129" t="s">
        <v>1</v>
      </c>
      <c r="E749" s="8">
        <v>2</v>
      </c>
      <c r="F749" s="144" t="s">
        <v>113</v>
      </c>
      <c r="G749" s="417">
        <v>58.2</v>
      </c>
      <c r="H749" s="122" t="str">
        <f t="shared" si="314"/>
        <v>Adam Ireland</v>
      </c>
      <c r="I749" s="122" t="str">
        <f t="shared" si="315"/>
        <v>Hillingdon A.C.</v>
      </c>
      <c r="J749" s="122" t="str">
        <f t="shared" si="316"/>
        <v>HJAC</v>
      </c>
      <c r="K749" s="8" t="str">
        <f t="shared" si="317"/>
        <v/>
      </c>
      <c r="L749" s="8" t="str">
        <f>IF(G749&lt;=BT1232,"AW"," ")</f>
        <v xml:space="preserve"> </v>
      </c>
      <c r="M749" s="2"/>
      <c r="N749" s="40" t="str">
        <f t="shared" si="308"/>
        <v>S</v>
      </c>
      <c r="O749" s="40" t="str">
        <f t="shared" si="308"/>
        <v>SS</v>
      </c>
      <c r="P749" s="161">
        <f>IF(N749=F748,12)+IF(N749=F749,11)+IF(N749=F750,10)+IF(N749=F751,9)+IF(N749=F752,8)+IF(N749=F753,7)+IF(N749=F754,6)+IF(N749=F755,5)+IF(N749=F756,4)+IF(N749=F757,3)+IF(N749=F758,2)+IF(N749=F759,1)</f>
        <v>0</v>
      </c>
      <c r="Q749" s="161">
        <f>IF(O749=F748,12)+IF(O749=F749,11)+IF(O749=F750,10)+IF(O749=F751,9)+IF(O749=F752,8)+IF(O749=F753,7)+IF(O749=F754,6)+IF(O749=F755,5)+IF(O749=F756,4)+IF(O749=F757,3)+IF(O749=F758,2)+IF(O749=F759,1)</f>
        <v>0</v>
      </c>
      <c r="R749" s="2"/>
      <c r="S749" s="136"/>
      <c r="T749" s="136">
        <f>P749+Q749</f>
        <v>0</v>
      </c>
      <c r="U749" s="136"/>
      <c r="V749" s="136"/>
      <c r="W749" s="136"/>
      <c r="X749" s="136"/>
      <c r="Y749" s="136"/>
      <c r="Z749" s="136"/>
      <c r="AA749" s="136"/>
      <c r="AB749" s="136"/>
      <c r="AC749" s="136"/>
      <c r="AD749" s="136"/>
      <c r="AE749" s="2"/>
    </row>
    <row r="750" spans="1:31" ht="20.100000000000001" customHeight="1" x14ac:dyDescent="0.25">
      <c r="A750" s="117" t="s">
        <v>91</v>
      </c>
      <c r="B750" s="129" t="s">
        <v>142</v>
      </c>
      <c r="C750" s="129">
        <v>400</v>
      </c>
      <c r="D750" s="129" t="s">
        <v>1</v>
      </c>
      <c r="E750" s="8">
        <v>3</v>
      </c>
      <c r="F750" s="144" t="s">
        <v>86</v>
      </c>
      <c r="G750" s="417">
        <v>61.2</v>
      </c>
      <c r="H750" s="122" t="str">
        <f t="shared" si="314"/>
        <v>Charlie Turner</v>
      </c>
      <c r="I750" s="122" t="str">
        <f t="shared" si="315"/>
        <v>Aldershot, Farnham and District A.C.</v>
      </c>
      <c r="J750" s="122" t="str">
        <f t="shared" si="316"/>
        <v>AFD</v>
      </c>
      <c r="K750" s="8" t="str">
        <f t="shared" si="317"/>
        <v/>
      </c>
      <c r="L750" s="8" t="str">
        <f>IF(G750&lt;=BT1233,"AW"," ")</f>
        <v xml:space="preserve"> </v>
      </c>
      <c r="M750" s="2"/>
      <c r="N750" s="40" t="str">
        <f t="shared" ref="N750:O769" si="318">N736</f>
        <v>B</v>
      </c>
      <c r="O750" s="40" t="str">
        <f t="shared" si="318"/>
        <v>BB</v>
      </c>
      <c r="P750" s="161">
        <f>IF(N750=F748,12)+IF(N750=F749,11)+IF(N750=F750,10)+IF(N750=F751,9)+IF(N750=F752,8)+IF(N750=F753,7)+IF(N750=F754,6)+IF(N750=F755,5)+IF(N750=F756,4)+IF(N750=F757,3)+IF(N750=F758,2)+IF(N750=F759,1)</f>
        <v>0</v>
      </c>
      <c r="Q750" s="161">
        <f>IF(O750=F748,12)+IF(O750=F749,11)+IF(O750=F750,10)+IF(O750=F751,9)+IF(O750=F752,8)+IF(O750=F753,7)+IF(O750=F754,6)+IF(O750=F755,5)+IF(O750=F756,4)+IF(O750=F757,3)+IF(O750=F758,2)+IF(O750=F759,1)</f>
        <v>0</v>
      </c>
      <c r="R750" s="2"/>
      <c r="S750" s="136"/>
      <c r="T750" s="136"/>
      <c r="U750" s="136">
        <f>P750+Q750</f>
        <v>0</v>
      </c>
      <c r="V750" s="136"/>
      <c r="W750" s="136"/>
      <c r="X750" s="136"/>
      <c r="Y750" s="136"/>
      <c r="Z750" s="136"/>
      <c r="AA750" s="136"/>
      <c r="AB750" s="136"/>
      <c r="AC750" s="136"/>
      <c r="AD750" s="136"/>
      <c r="AE750" s="2"/>
    </row>
    <row r="751" spans="1:31" ht="20.100000000000001" customHeight="1" x14ac:dyDescent="0.25">
      <c r="A751" s="117" t="s">
        <v>91</v>
      </c>
      <c r="B751" s="129" t="s">
        <v>142</v>
      </c>
      <c r="C751" s="129">
        <v>400</v>
      </c>
      <c r="D751" s="129" t="s">
        <v>1</v>
      </c>
      <c r="E751" s="8">
        <v>4</v>
      </c>
      <c r="F751" s="144" t="s">
        <v>112</v>
      </c>
      <c r="G751" s="417">
        <v>61.9</v>
      </c>
      <c r="H751" s="122" t="str">
        <f t="shared" si="314"/>
        <v>Jack O'Hara</v>
      </c>
      <c r="I751" s="122" t="str">
        <f t="shared" si="315"/>
        <v>Camberley and District A.C.</v>
      </c>
      <c r="J751" s="122" t="str">
        <f t="shared" si="316"/>
        <v>CDAC</v>
      </c>
      <c r="K751" s="8" t="str">
        <f t="shared" si="317"/>
        <v/>
      </c>
      <c r="L751" s="8" t="str">
        <f>IF(G751&lt;=BT1238,"AW"," ")</f>
        <v xml:space="preserve"> </v>
      </c>
      <c r="M751" s="2"/>
      <c r="N751" s="40" t="str">
        <f t="shared" si="318"/>
        <v>C</v>
      </c>
      <c r="O751" s="40" t="str">
        <f t="shared" si="318"/>
        <v>CC</v>
      </c>
      <c r="P751" s="161">
        <f>IF(N751=F748,12)+IF(N751=F749,11)+IF(N751=F750,10)+IF(N751=F751,9)+IF(N751=F752,8)+IF(N751=F753,7)+IF(N751=F754,6)+IF(N751=F755,5)+IF(N751=F756,4)+IF(N751=F757,3)+IF(N751=F758,2)+IF(N751=F759,1)</f>
        <v>0</v>
      </c>
      <c r="Q751" s="161">
        <f>IF(O751=F748,12)+IF(O751=F749,11)+IF(O751=F750,10)+IF(O751=F751,9)+IF(O751=F752,8)+IF(O751=F753,7)+IF(O751=F754,6)+IF(O751=F755,5)+IF(O751=F756,4)+IF(O751=F757,3)+IF(O751=F758,2)+IF(O751=F759,1)</f>
        <v>9</v>
      </c>
      <c r="R751" s="2"/>
      <c r="S751" s="136"/>
      <c r="T751" s="136"/>
      <c r="U751" s="136"/>
      <c r="V751" s="136">
        <f>P751+Q751</f>
        <v>9</v>
      </c>
      <c r="W751" s="136"/>
      <c r="X751" s="136"/>
      <c r="Y751" s="136"/>
      <c r="Z751" s="136"/>
      <c r="AA751" s="136"/>
      <c r="AB751" s="136"/>
      <c r="AC751" s="136"/>
      <c r="AD751" s="136"/>
      <c r="AE751" s="2"/>
    </row>
    <row r="752" spans="1:31" ht="20.100000000000001" customHeight="1" x14ac:dyDescent="0.25">
      <c r="A752" s="117" t="s">
        <v>91</v>
      </c>
      <c r="B752" s="129" t="s">
        <v>142</v>
      </c>
      <c r="C752" s="129">
        <v>400</v>
      </c>
      <c r="D752" s="129" t="s">
        <v>1</v>
      </c>
      <c r="E752" s="8">
        <v>5</v>
      </c>
      <c r="F752" s="144"/>
      <c r="G752" s="145" t="s">
        <v>36</v>
      </c>
      <c r="H752" s="122" t="str">
        <f t="shared" si="314"/>
        <v xml:space="preserve"> </v>
      </c>
      <c r="I752" s="122" t="str">
        <f t="shared" si="315"/>
        <v/>
      </c>
      <c r="J752" s="122" t="str">
        <f t="shared" si="316"/>
        <v/>
      </c>
      <c r="K752" s="8" t="str">
        <f t="shared" si="317"/>
        <v/>
      </c>
      <c r="L752" s="8" t="str">
        <f>IF(G752&lt;=BT1239,"AW"," ")</f>
        <v xml:space="preserve"> </v>
      </c>
      <c r="M752" s="2"/>
      <c r="N752" s="40" t="str">
        <f t="shared" si="318"/>
        <v>G</v>
      </c>
      <c r="O752" s="40" t="str">
        <f t="shared" si="318"/>
        <v>GG</v>
      </c>
      <c r="P752" s="161">
        <f>IF(N752=F748,12)+IF(N752=F749,11)+IF(N752=F750,10)+IF(N752=F751,9)+IF(N752=F752,8)+IF(N752=F753,7)+IF(N752=F754,6)+IF(N752=F755,5)+IF(N752=F756,4)+IF(N752=F757,3)+IF(N752=F758,2)+IF(N752=F759,1)</f>
        <v>0</v>
      </c>
      <c r="Q752" s="161">
        <f>IF(O752=F748,12)+IF(O752=F749,11)+IF(O752=F750,10)+IF(O752=F751,9)+IF(O752=F752,8)+IF(O752=F753,7)+IF(O752=F754,6)+IF(O752=F755,5)+IF(O752=F756,4)+IF(O752=F757,3)+IF(O752=F758,2)+IF(O752=F759,1)</f>
        <v>0</v>
      </c>
      <c r="R752" s="2"/>
      <c r="S752" s="136"/>
      <c r="T752" s="136"/>
      <c r="U752" s="136"/>
      <c r="V752" s="136"/>
      <c r="W752" s="136">
        <f>P752+Q752</f>
        <v>0</v>
      </c>
      <c r="X752" s="136"/>
      <c r="Y752" s="136"/>
      <c r="Z752" s="136"/>
      <c r="AA752" s="136"/>
      <c r="AB752" s="136"/>
      <c r="AC752" s="136"/>
      <c r="AD752" s="136"/>
      <c r="AE752" s="2"/>
    </row>
    <row r="753" spans="1:31" ht="20.100000000000001" customHeight="1" x14ac:dyDescent="0.25">
      <c r="A753" s="117" t="s">
        <v>91</v>
      </c>
      <c r="B753" s="129" t="s">
        <v>142</v>
      </c>
      <c r="C753" s="129">
        <v>400</v>
      </c>
      <c r="D753" s="129" t="s">
        <v>1</v>
      </c>
      <c r="E753" s="8">
        <v>6</v>
      </c>
      <c r="F753" s="144"/>
      <c r="G753" s="145" t="s">
        <v>36</v>
      </c>
      <c r="H753" s="122" t="str">
        <f t="shared" si="314"/>
        <v xml:space="preserve"> </v>
      </c>
      <c r="I753" s="122" t="str">
        <f t="shared" si="315"/>
        <v/>
      </c>
      <c r="J753" s="122" t="str">
        <f t="shared" si="316"/>
        <v/>
      </c>
      <c r="K753" s="8" t="str">
        <f t="shared" si="317"/>
        <v/>
      </c>
      <c r="L753" s="8" t="str">
        <f>IF(G753&lt;=BT1240,"AW"," ")</f>
        <v xml:space="preserve"> </v>
      </c>
      <c r="M753" s="2"/>
      <c r="N753" s="40" t="str">
        <f t="shared" si="318"/>
        <v>H</v>
      </c>
      <c r="O753" s="40" t="str">
        <f t="shared" si="318"/>
        <v>HH</v>
      </c>
      <c r="P753" s="161">
        <f>IF(N753=F748,12)+IF(N753=F749,11)+IF(N753=F750,10)+IF(N753=F751,9)+IF(N753=F752,8)+IF(N753=F753,7)+IF(N753=F754,6)+IF(N753=F755,5)+IF(N753=F756,4)+IF(N753=F757,3)+IF(N753=F758,2)+IF(N753=F759,1)</f>
        <v>0</v>
      </c>
      <c r="Q753" s="161">
        <f>IF(O753=F748,12)+IF(O753=F749,11)+IF(O753=F750,10)+IF(O753=F751,9)+IF(O753=F752,8)+IF(O753=F753,7)+IF(O753=F754,6)+IF(O753=F755,5)+IF(O753=F756,4)+IF(O753=F757,3)+IF(O753=F758,2)+IF(O753=F759,1)</f>
        <v>11</v>
      </c>
      <c r="R753" s="2"/>
      <c r="S753" s="136"/>
      <c r="T753" s="136"/>
      <c r="U753" s="136"/>
      <c r="V753" s="136"/>
      <c r="W753" s="136"/>
      <c r="X753" s="136">
        <f>P753+Q753</f>
        <v>11</v>
      </c>
      <c r="Y753" s="136"/>
      <c r="Z753" s="136"/>
      <c r="AA753" s="136"/>
      <c r="AB753" s="136"/>
      <c r="AC753" s="136"/>
      <c r="AD753" s="136"/>
      <c r="AE753" s="2"/>
    </row>
    <row r="754" spans="1:31" ht="20.100000000000001" customHeight="1" x14ac:dyDescent="0.25">
      <c r="A754" s="117" t="s">
        <v>91</v>
      </c>
      <c r="B754" s="129" t="s">
        <v>142</v>
      </c>
      <c r="C754" s="129">
        <v>400</v>
      </c>
      <c r="D754" s="129" t="s">
        <v>1</v>
      </c>
      <c r="E754" s="8">
        <v>7</v>
      </c>
      <c r="F754" s="144"/>
      <c r="G754" s="145" t="s">
        <v>36</v>
      </c>
      <c r="H754" s="122" t="str">
        <f t="shared" si="314"/>
        <v xml:space="preserve"> </v>
      </c>
      <c r="I754" s="122" t="str">
        <f t="shared" si="315"/>
        <v/>
      </c>
      <c r="J754" s="122" t="str">
        <f t="shared" si="316"/>
        <v/>
      </c>
      <c r="K754" s="8" t="str">
        <f t="shared" si="317"/>
        <v/>
      </c>
      <c r="L754" s="8" t="str">
        <f>IF(G754&lt;=BT1241,"AW"," ")</f>
        <v xml:space="preserve"> </v>
      </c>
      <c r="M754" s="2"/>
      <c r="N754" s="40" t="str">
        <f t="shared" si="318"/>
        <v>M</v>
      </c>
      <c r="O754" s="40" t="str">
        <f t="shared" si="318"/>
        <v>MM</v>
      </c>
      <c r="P754" s="161">
        <f>IF(N754=F748,12)+IF(N754=F749,11)+IF(N754=F750,10)+IF(N754=F751,9)+IF(N754=F752,8)+IF(N754=F753,7)+IF(N754=F754,6)+IF(N754=F755,5)+IF(N754=F756,4)+IF(N754=F757,3)+IF(N754=F758,2)+IF(N754=F759,1)</f>
        <v>0</v>
      </c>
      <c r="Q754" s="161">
        <f>IF(O754=F748,12)+IF(O754=F749,11)+IF(O754=F750,10)+IF(O754=F751,9)+IF(O754=F752,8)+IF(O754=F753,7)+IF(O754=F754,6)+IF(O754=F755,5)+IF(O754=F756,4)+IF(O754=F757,3)+IF(O754=F758,2)+IF(O754=F759,1)</f>
        <v>0</v>
      </c>
      <c r="R754" s="2"/>
      <c r="S754" s="136"/>
      <c r="T754" s="136"/>
      <c r="U754" s="136"/>
      <c r="V754" s="136"/>
      <c r="W754" s="136"/>
      <c r="X754" s="136"/>
      <c r="Y754" s="136">
        <f>P754+Q754</f>
        <v>0</v>
      </c>
      <c r="Z754" s="136"/>
      <c r="AA754" s="136"/>
      <c r="AB754" s="136"/>
      <c r="AC754" s="136"/>
      <c r="AD754" s="136"/>
      <c r="AE754" s="2"/>
    </row>
    <row r="755" spans="1:31" ht="20.100000000000001" customHeight="1" x14ac:dyDescent="0.25">
      <c r="A755" s="117" t="s">
        <v>91</v>
      </c>
      <c r="B755" s="129" t="s">
        <v>142</v>
      </c>
      <c r="C755" s="129">
        <v>400</v>
      </c>
      <c r="D755" s="129" t="s">
        <v>1</v>
      </c>
      <c r="E755" s="8">
        <v>8</v>
      </c>
      <c r="F755" s="144"/>
      <c r="G755" s="145" t="s">
        <v>36</v>
      </c>
      <c r="H755" s="122" t="str">
        <f t="shared" si="314"/>
        <v xml:space="preserve"> </v>
      </c>
      <c r="I755" s="122" t="str">
        <f t="shared" si="315"/>
        <v/>
      </c>
      <c r="J755" s="122" t="str">
        <f t="shared" si="316"/>
        <v/>
      </c>
      <c r="K755" s="8" t="str">
        <f t="shared" si="317"/>
        <v/>
      </c>
      <c r="L755" s="8" t="str">
        <f>IF(G755&lt;=BT1242,"AW"," ")</f>
        <v xml:space="preserve"> </v>
      </c>
      <c r="M755" s="2"/>
      <c r="N755" s="40" t="str">
        <f t="shared" si="318"/>
        <v>R</v>
      </c>
      <c r="O755" s="40" t="str">
        <f t="shared" si="318"/>
        <v>RR</v>
      </c>
      <c r="P755" s="161">
        <f>IF(N755=F748,12)+IF(N755=F749,11)+IF(N755=F750,10)+IF(N755=F751,9)+IF(N755=F752,8)+IF(N755=F753,7)+IF(N755=F754,6)+IF(N755=F755,5)+IF(N755=F756,4)+IF(N755=F757,3)+IF(N755=F758,2)+IF(N755=F759,1)</f>
        <v>0</v>
      </c>
      <c r="Q755" s="161">
        <f>IF(O755=F748,12)+IF(O755=F749,11)+IF(O755=F750,10)+IF(O755=F751,9)+IF(O755=F752,8)+IF(O755=F753,7)+IF(O755=F754,6)+IF(O755=F755,5)+IF(O755=F756,4)+IF(O755=F757,3)+IF(O755=F758,2)+IF(O755=F759,1)</f>
        <v>12</v>
      </c>
      <c r="R755" s="2"/>
      <c r="S755" s="136"/>
      <c r="T755" s="136"/>
      <c r="U755" s="136"/>
      <c r="V755" s="136"/>
      <c r="W755" s="136"/>
      <c r="X755" s="136"/>
      <c r="Y755" s="136"/>
      <c r="Z755" s="136">
        <f>P755+Q755</f>
        <v>12</v>
      </c>
      <c r="AA755" s="136"/>
      <c r="AB755" s="136"/>
      <c r="AC755" s="136"/>
      <c r="AD755" s="136"/>
      <c r="AE755" s="2"/>
    </row>
    <row r="756" spans="1:31" ht="20.100000000000001" customHeight="1" x14ac:dyDescent="0.25">
      <c r="A756" s="117" t="s">
        <v>91</v>
      </c>
      <c r="B756" s="129" t="s">
        <v>142</v>
      </c>
      <c r="C756" s="129">
        <v>400</v>
      </c>
      <c r="D756" s="129" t="s">
        <v>1</v>
      </c>
      <c r="E756" s="8">
        <v>9</v>
      </c>
      <c r="F756" s="144"/>
      <c r="G756" s="145" t="s">
        <v>36</v>
      </c>
      <c r="H756" s="122" t="str">
        <f t="shared" si="314"/>
        <v xml:space="preserve"> </v>
      </c>
      <c r="I756" s="122" t="str">
        <f t="shared" si="315"/>
        <v/>
      </c>
      <c r="J756" s="122" t="str">
        <f t="shared" si="316"/>
        <v/>
      </c>
      <c r="K756" s="8" t="str">
        <f t="shared" si="317"/>
        <v/>
      </c>
      <c r="L756" s="8" t="str">
        <f>IF(G756&lt;=BT1241,"AW"," ")</f>
        <v xml:space="preserve"> </v>
      </c>
      <c r="M756" s="2"/>
      <c r="N756" s="161" t="str">
        <f t="shared" si="318"/>
        <v>W</v>
      </c>
      <c r="O756" s="161" t="str">
        <f t="shared" si="318"/>
        <v>WW</v>
      </c>
      <c r="P756" s="161">
        <f>IF(N756=F748,12)+IF(N756=F749,11)+IF(N756=F750,10)+IF(N756=F751,9)+IF(N756=F752,8)+IF(N756=F753,7)+IF(N756=F754,6)+IF(N756=F755,5)+IF(N756=F756,4)+IF(N756=F757,3)+IF(N756=F758,2)+IF(N756=F759,1)</f>
        <v>0</v>
      </c>
      <c r="Q756" s="161">
        <f>IF(O756=F748,12)+IF(O756=F749,11)+IF(O756=F750,10)+IF(O756=F751,9)+IF(O756=F752,8)+IF(O756=F753,7)+IF(O756=F754,6)+IF(O756=F755,5)+IF(O756=F756,4)+IF(O756=F757,3)+IF(O756=F758,2)+IF(O756=F759,1)</f>
        <v>0</v>
      </c>
      <c r="R756" s="2"/>
      <c r="S756" s="136"/>
      <c r="T756" s="136"/>
      <c r="U756" s="136"/>
      <c r="V756" s="136"/>
      <c r="W756" s="136"/>
      <c r="X756" s="136"/>
      <c r="Y756" s="136"/>
      <c r="Z756" s="136"/>
      <c r="AA756" s="136">
        <f>P756+Q756</f>
        <v>0</v>
      </c>
      <c r="AB756" s="136"/>
      <c r="AC756" s="136"/>
      <c r="AD756" s="136"/>
      <c r="AE756" s="2"/>
    </row>
    <row r="757" spans="1:31" ht="20.100000000000001" customHeight="1" x14ac:dyDescent="0.25">
      <c r="A757" s="117" t="s">
        <v>91</v>
      </c>
      <c r="B757" s="129" t="s">
        <v>142</v>
      </c>
      <c r="C757" s="129">
        <v>400</v>
      </c>
      <c r="D757" s="129" t="s">
        <v>1</v>
      </c>
      <c r="E757" s="8">
        <v>10</v>
      </c>
      <c r="F757" s="144"/>
      <c r="G757" s="145" t="s">
        <v>36</v>
      </c>
      <c r="H757" s="122" t="str">
        <f t="shared" si="314"/>
        <v xml:space="preserve"> </v>
      </c>
      <c r="I757" s="122" t="str">
        <f t="shared" si="315"/>
        <v/>
      </c>
      <c r="J757" s="122" t="str">
        <f t="shared" si="316"/>
        <v/>
      </c>
      <c r="K757" s="8" t="str">
        <f t="shared" si="317"/>
        <v/>
      </c>
      <c r="L757" s="8" t="str">
        <f>IF(G757&lt;=BT1242,"AW"," ")</f>
        <v xml:space="preserve"> </v>
      </c>
      <c r="M757" s="2"/>
      <c r="N757" s="366" t="str">
        <f t="shared" si="318"/>
        <v>j</v>
      </c>
      <c r="O757" s="366" t="str">
        <f t="shared" si="318"/>
        <v>jj</v>
      </c>
      <c r="P757" s="366">
        <f>IF(N757=F748,12)+IF(N757=F749,11)+IF(N757=F750,10)+IF(N757=F751,9)+IF(N757=F752,8)+IF(N757=F753,7)+IF(N757=F754,6)+IF(N757=F755,5)+IF(N757=F756,4)+IF(N757=F757,3)+IF(N757=F758,2)+IF(N757=F759,1)</f>
        <v>0</v>
      </c>
      <c r="Q757" s="366">
        <f>IF(O757=F748,12)+IF(O757=F749,11)+IF(O757=F750,10)+IF(O757=F751,9)+IF(O757=F752,8)+IF(O757=F753,7)+IF(O757=F754,6)+IF(O757=F755,5)+IF(O757=F756,4)+IF(O757=F757,3)+IF(O757=F758,2)+IF(O757=F759,1)</f>
        <v>0</v>
      </c>
      <c r="R757" s="2"/>
      <c r="S757" s="136"/>
      <c r="T757" s="136"/>
      <c r="U757" s="136"/>
      <c r="V757" s="136"/>
      <c r="W757" s="136"/>
      <c r="X757" s="136"/>
      <c r="Y757" s="136"/>
      <c r="Z757" s="136"/>
      <c r="AA757" s="136"/>
      <c r="AB757" s="136">
        <f>P757+Q757</f>
        <v>0</v>
      </c>
      <c r="AC757" s="136"/>
      <c r="AD757" s="136"/>
      <c r="AE757" s="2"/>
    </row>
    <row r="758" spans="1:31" ht="20.100000000000001" customHeight="1" x14ac:dyDescent="0.25">
      <c r="A758" s="117" t="s">
        <v>91</v>
      </c>
      <c r="B758" s="129" t="s">
        <v>142</v>
      </c>
      <c r="C758" s="129">
        <v>400</v>
      </c>
      <c r="D758" s="129" t="s">
        <v>1</v>
      </c>
      <c r="E758" s="8">
        <v>11</v>
      </c>
      <c r="F758" s="144"/>
      <c r="G758" s="145" t="s">
        <v>36</v>
      </c>
      <c r="H758" s="122" t="str">
        <f t="shared" si="314"/>
        <v xml:space="preserve"> </v>
      </c>
      <c r="I758" s="122" t="str">
        <f t="shared" si="315"/>
        <v/>
      </c>
      <c r="J758" s="122" t="str">
        <f t="shared" si="316"/>
        <v/>
      </c>
      <c r="K758" s="8" t="str">
        <f t="shared" si="317"/>
        <v/>
      </c>
      <c r="L758" s="8" t="str">
        <f>IF(G758&lt;=BT1243,"AW"," ")</f>
        <v xml:space="preserve"> </v>
      </c>
      <c r="M758" s="2"/>
      <c r="N758" s="366" t="str">
        <f t="shared" si="318"/>
        <v>p</v>
      </c>
      <c r="O758" s="366" t="str">
        <f t="shared" si="318"/>
        <v>pp</v>
      </c>
      <c r="P758" s="366">
        <f>IF(N758=F748,12)+IF(N758=F749,11)+IF(N758=F750,10)+IF(N758=F751,9)+IF(N758=F752,8)+IF(N758=F753,7)+IF(N758=F754,6)+IF(N758=F755,5)+IF(N758=F756,4)+IF(N758=F757,3)+IF(N758=F758,2)+IF(N758=F759,1)</f>
        <v>0</v>
      </c>
      <c r="Q758" s="366">
        <f>IF(O758=F748,12)+IF(O758=F749,11)+IF(O758=F750,10)+IF(O758=F751,9)+IF(O758=F752,8)+IF(O758=F753,7)+IF(O758=F754,6)+IF(O758=F755,5)+IF(O758=F756,4)+IF(O758=F757,3)+IF(O758=F758,2)+IF(O758=F759,1)</f>
        <v>0</v>
      </c>
      <c r="R758" s="2"/>
      <c r="S758" s="136"/>
      <c r="T758" s="136"/>
      <c r="U758" s="136"/>
      <c r="V758" s="136"/>
      <c r="W758" s="136"/>
      <c r="X758" s="136"/>
      <c r="Y758" s="136"/>
      <c r="Z758" s="136"/>
      <c r="AA758" s="136"/>
      <c r="AB758" s="136"/>
      <c r="AC758" s="136">
        <f>P758+Q758</f>
        <v>0</v>
      </c>
      <c r="AD758" s="136"/>
      <c r="AE758" s="2"/>
    </row>
    <row r="759" spans="1:31" ht="20.100000000000001" customHeight="1" x14ac:dyDescent="0.25">
      <c r="A759" s="117" t="s">
        <v>91</v>
      </c>
      <c r="B759" s="129" t="s">
        <v>142</v>
      </c>
      <c r="C759" s="129">
        <v>400</v>
      </c>
      <c r="D759" s="129" t="s">
        <v>1</v>
      </c>
      <c r="E759" s="8">
        <v>12</v>
      </c>
      <c r="F759" s="144"/>
      <c r="G759" s="145" t="s">
        <v>36</v>
      </c>
      <c r="H759" s="122" t="str">
        <f t="shared" si="314"/>
        <v xml:space="preserve"> </v>
      </c>
      <c r="I759" s="122" t="str">
        <f t="shared" si="315"/>
        <v/>
      </c>
      <c r="J759" s="122" t="str">
        <f t="shared" si="316"/>
        <v/>
      </c>
      <c r="K759" s="8" t="str">
        <f t="shared" si="317"/>
        <v/>
      </c>
      <c r="L759" s="8" t="str">
        <f>IF(G759&lt;=BT1244,"AW"," ")</f>
        <v xml:space="preserve"> </v>
      </c>
      <c r="M759" s="2"/>
      <c r="N759" s="366" t="str">
        <f t="shared" si="318"/>
        <v>z</v>
      </c>
      <c r="O759" s="366" t="str">
        <f t="shared" si="318"/>
        <v>zz</v>
      </c>
      <c r="P759" s="366">
        <f>IF(N759=F748,12)+IF(N759=F749,11)+IF(N759=F750,10)+IF(N759=F751,9)+IF(N759=F752,8)+IF(N759=F753,7)+IF(N759=F754,6)+IF(N759=F755,5)+IF(N759=F756,4)+IF(N759=F757,3)+IF(N759=F758,2)+IF(N759=F759,1)</f>
        <v>0</v>
      </c>
      <c r="Q759" s="366">
        <f>IF(O759=F748,12)+IF(O759=F749,11)+IF(O759=F750,10)+IF(O759=F751,9)+IF(O759=F752,8)+IF(O759=F753,7)+IF(O759=F754,6)+IF(O759=F755,5)+IF(O759=F756,4)+IF(O759=F757,3)+IF(O759=F758,2)+IF(O759=F759,1)</f>
        <v>0</v>
      </c>
      <c r="R759" s="2"/>
      <c r="S759" s="136"/>
      <c r="T759" s="136"/>
      <c r="U759" s="136"/>
      <c r="V759" s="136"/>
      <c r="W759" s="136"/>
      <c r="X759" s="136"/>
      <c r="Y759" s="136"/>
      <c r="Z759" s="136"/>
      <c r="AA759" s="136"/>
      <c r="AB759" s="136"/>
      <c r="AC759" s="136"/>
      <c r="AD759" s="136">
        <f>P759+Q759</f>
        <v>0</v>
      </c>
      <c r="AE759" s="2"/>
    </row>
    <row r="760" spans="1:31" ht="20.100000000000001" customHeight="1" x14ac:dyDescent="0.25">
      <c r="A760" s="117" t="s">
        <v>91</v>
      </c>
      <c r="B760" s="129" t="s">
        <v>142</v>
      </c>
      <c r="C760" s="129"/>
      <c r="D760" s="129"/>
      <c r="E760" s="473" t="s">
        <v>36</v>
      </c>
      <c r="F760" s="473"/>
      <c r="G760" s="473"/>
      <c r="H760" s="473"/>
      <c r="I760" s="473"/>
      <c r="J760" s="473"/>
      <c r="K760" s="473"/>
      <c r="L760" s="473"/>
      <c r="M760" s="85"/>
      <c r="N760" s="40" t="str">
        <f t="shared" si="318"/>
        <v>,</v>
      </c>
      <c r="O760" s="40" t="str">
        <f t="shared" si="318"/>
        <v>,</v>
      </c>
      <c r="P760" s="40"/>
      <c r="Q760" s="40"/>
      <c r="R760" s="2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2"/>
    </row>
    <row r="761" spans="1:31" ht="20.100000000000001" customHeight="1" x14ac:dyDescent="0.25">
      <c r="A761" s="117" t="s">
        <v>91</v>
      </c>
      <c r="B761" s="129" t="s">
        <v>142</v>
      </c>
      <c r="C761" s="129">
        <v>800</v>
      </c>
      <c r="D761" s="443" t="s">
        <v>0</v>
      </c>
      <c r="E761" s="474" t="s">
        <v>216</v>
      </c>
      <c r="F761" s="474"/>
      <c r="G761" s="474"/>
      <c r="H761" s="474"/>
      <c r="I761" s="442" t="s">
        <v>92</v>
      </c>
      <c r="J761" s="442"/>
      <c r="K761" s="493">
        <f>'MATCH DETAILS'!K32</f>
        <v>1.3356481481481481E-3</v>
      </c>
      <c r="L761" s="493"/>
      <c r="M761" s="127"/>
      <c r="N761" s="40" t="str">
        <f t="shared" si="318"/>
        <v>,</v>
      </c>
      <c r="O761" s="40" t="str">
        <f t="shared" si="318"/>
        <v>,</v>
      </c>
      <c r="P761" s="40"/>
      <c r="Q761" s="40"/>
      <c r="R761" s="2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2"/>
    </row>
    <row r="762" spans="1:31" ht="20.100000000000001" customHeight="1" x14ac:dyDescent="0.25">
      <c r="A762" s="117" t="s">
        <v>91</v>
      </c>
      <c r="B762" s="129" t="s">
        <v>142</v>
      </c>
      <c r="C762" s="129">
        <v>800</v>
      </c>
      <c r="D762" s="443" t="s">
        <v>0</v>
      </c>
      <c r="E762" s="437">
        <v>1</v>
      </c>
      <c r="F762" s="438" t="s">
        <v>143</v>
      </c>
      <c r="G762" s="444">
        <v>1.4120370370370369E-3</v>
      </c>
      <c r="H762" s="440" t="str">
        <f t="shared" ref="H762:H773" si="319">IF(F762=0," ",VLOOKUP(F762,$AP$1218:$AR$1241,3,FALSE))</f>
        <v>Tom Rickards</v>
      </c>
      <c r="I762" s="440" t="str">
        <f t="shared" ref="I762:I773" si="320">IF(F762=0,"",VLOOKUP(F762,$BE$1218:$BG$1241,3,FALSE))</f>
        <v>Reading A.C.</v>
      </c>
      <c r="J762" s="440" t="str">
        <f t="shared" ref="J762:J773" si="321">IF(F762=0,"",VLOOKUP(F762,$BB$1114:$BE$1137,4,FALSE))</f>
        <v>RAC</v>
      </c>
      <c r="K762" s="437" t="str">
        <f t="shared" ref="K762:K773" si="322">IF(G762="","",IF($DC$1222="F"," ",IF($DC$1222="T",IF(G762&lt;=$CS$1222,"G1",IF(G762&lt;=$CV$1222,"G2",IF(G762&lt;=$CY$1222,"G3",IF(G762&lt;=$DB$1222,"G4","")))))))</f>
        <v>G3</v>
      </c>
      <c r="L762" s="437" t="str">
        <f t="shared" ref="L762:L769" si="323">IF(G762&lt;=BU1219,"AW"," ")</f>
        <v>AW</v>
      </c>
      <c r="M762" s="2"/>
      <c r="N762" s="40" t="str">
        <f t="shared" si="318"/>
        <v>A</v>
      </c>
      <c r="O762" s="40" t="str">
        <f t="shared" si="318"/>
        <v>AA</v>
      </c>
      <c r="P762" s="161">
        <f>IF(N762=F762,12)+IF(N762=F763,11)+IF(N762=F764,10)+IF(N762=F765,9)+IF(N762=F766,8)+IF(N762=F767,7)+IF(N762=F768,6)+IF(N762=F769,5)+IF(N762=F770,4)+IF(N762=F771,3)+IF(N762=F772,2)+IF(N762=F773,1)</f>
        <v>8</v>
      </c>
      <c r="Q762" s="161">
        <f>IF(O762=F762,12)+IF(O762=F763,11)+IF(O762=F764,10)+IF(O762=F765,9)+IF(O762=F766,8)+IF(O762=F767,7)+IF(O762=F768,6)+IF(O762=F769,5)+IF(O762=F770,4)+IF(O762=F771,3)+IF(O762=F772,2)+IF(O762=F773,1)</f>
        <v>0</v>
      </c>
      <c r="R762" s="2"/>
      <c r="S762" s="136">
        <f>P762+Q762</f>
        <v>8</v>
      </c>
      <c r="T762" s="136"/>
      <c r="U762" s="136"/>
      <c r="V762" s="136"/>
      <c r="W762" s="136"/>
      <c r="X762" s="136"/>
      <c r="Y762" s="136"/>
      <c r="Z762" s="136"/>
      <c r="AA762" s="136"/>
      <c r="AB762" s="136"/>
      <c r="AC762" s="136"/>
      <c r="AD762" s="136"/>
      <c r="AE762" s="2"/>
    </row>
    <row r="763" spans="1:31" ht="20.100000000000001" customHeight="1" x14ac:dyDescent="0.25">
      <c r="A763" s="117" t="s">
        <v>91</v>
      </c>
      <c r="B763" s="129" t="s">
        <v>142</v>
      </c>
      <c r="C763" s="129">
        <v>800</v>
      </c>
      <c r="D763" s="443" t="s">
        <v>0</v>
      </c>
      <c r="E763" s="437">
        <v>2</v>
      </c>
      <c r="F763" s="438" t="s">
        <v>1</v>
      </c>
      <c r="G763" s="444">
        <v>1.4293981481481482E-3</v>
      </c>
      <c r="H763" s="440" t="str">
        <f t="shared" si="319"/>
        <v>Cameron Enser</v>
      </c>
      <c r="I763" s="440" t="str">
        <f t="shared" si="320"/>
        <v>Bracknell A.C.</v>
      </c>
      <c r="J763" s="440" t="str">
        <f t="shared" si="321"/>
        <v>BAC</v>
      </c>
      <c r="K763" s="437" t="str">
        <f t="shared" si="322"/>
        <v>G4</v>
      </c>
      <c r="L763" s="437" t="str">
        <f t="shared" si="323"/>
        <v>AW</v>
      </c>
      <c r="M763" s="2"/>
      <c r="N763" s="40" t="str">
        <f t="shared" si="318"/>
        <v>S</v>
      </c>
      <c r="O763" s="40" t="str">
        <f t="shared" si="318"/>
        <v>SS</v>
      </c>
      <c r="P763" s="161">
        <f>IF(N763=F762,12)+IF(N763=F763,11)+IF(N763=F764,10)+IF(N763=F765,9)+IF(N763=F766,8)+IF(N763=F767,7)+IF(N763=F768,6)+IF(N763=F769,5)+IF(N763=F770,4)+IF(N763=F771,3)+IF(N763=F772,2)+IF(N763=F773,1)</f>
        <v>0</v>
      </c>
      <c r="Q763" s="161">
        <f>IF(O763=F762,12)+IF(O763=F763,11)+IF(O763=F764,10)+IF(O763=F765,9)+IF(O763=F766,8)+IF(O763=F767,7)+IF(O763=F768,6)+IF(O763=F769,5)+IF(O763=F770,4)+IF(O763=F771,3)+IF(O763=F772,2)+IF(O763=F773,1)</f>
        <v>0</v>
      </c>
      <c r="R763" s="2"/>
      <c r="S763" s="136"/>
      <c r="T763" s="136">
        <f>P763+Q763</f>
        <v>0</v>
      </c>
      <c r="U763" s="136"/>
      <c r="V763" s="136"/>
      <c r="W763" s="136"/>
      <c r="X763" s="136"/>
      <c r="Y763" s="136"/>
      <c r="Z763" s="136"/>
      <c r="AA763" s="136"/>
      <c r="AB763" s="136"/>
      <c r="AC763" s="136"/>
      <c r="AD763" s="136"/>
      <c r="AE763" s="2"/>
    </row>
    <row r="764" spans="1:31" ht="20.100000000000001" customHeight="1" x14ac:dyDescent="0.25">
      <c r="A764" s="117" t="s">
        <v>91</v>
      </c>
      <c r="B764" s="129" t="s">
        <v>142</v>
      </c>
      <c r="C764" s="129">
        <v>800</v>
      </c>
      <c r="D764" s="443" t="s">
        <v>0</v>
      </c>
      <c r="E764" s="437">
        <v>3</v>
      </c>
      <c r="F764" s="438" t="s">
        <v>84</v>
      </c>
      <c r="G764" s="444">
        <v>1.4456018518518518E-3</v>
      </c>
      <c r="H764" s="440" t="str">
        <f t="shared" si="319"/>
        <v>Marvin Tchangwa</v>
      </c>
      <c r="I764" s="440" t="str">
        <f t="shared" si="320"/>
        <v>Windsor, Slough, Eton and Hounslow A.C.</v>
      </c>
      <c r="J764" s="440" t="str">
        <f t="shared" si="321"/>
        <v>WSEH</v>
      </c>
      <c r="K764" s="437" t="str">
        <f t="shared" si="322"/>
        <v>G4</v>
      </c>
      <c r="L764" s="437" t="str">
        <f t="shared" si="323"/>
        <v>AW</v>
      </c>
      <c r="M764" s="2"/>
      <c r="N764" s="40" t="str">
        <f t="shared" si="318"/>
        <v>B</v>
      </c>
      <c r="O764" s="40" t="str">
        <f t="shared" si="318"/>
        <v>BB</v>
      </c>
      <c r="P764" s="161">
        <f>IF(N764=F762,12)+IF(N764=F763,11)+IF(N764=F764,10)+IF(N764=F765,9)+IF(N764=F766,8)+IF(N764=F767,7)+IF(N764=F768,6)+IF(N764=F769,5)+IF(N764=F770,4)+IF(N764=F771,3)+IF(N764=F772,2)+IF(N764=F773,1)</f>
        <v>11</v>
      </c>
      <c r="Q764" s="161">
        <f>IF(O764=F762,12)+IF(O764=F763,11)+IF(O764=F764,10)+IF(O764=F765,9)+IF(O764=F766,8)+IF(O764=F767,7)+IF(O764=F768,6)+IF(O764=F769,5)+IF(O764=F770,4)+IF(O764=F771,3)+IF(O764=F772,2)+IF(O764=F773,1)</f>
        <v>0</v>
      </c>
      <c r="R764" s="2"/>
      <c r="S764" s="136"/>
      <c r="T764" s="136"/>
      <c r="U764" s="136">
        <f>P764+Q764</f>
        <v>11</v>
      </c>
      <c r="V764" s="136"/>
      <c r="W764" s="136"/>
      <c r="X764" s="136"/>
      <c r="Y764" s="136"/>
      <c r="Z764" s="136"/>
      <c r="AA764" s="136"/>
      <c r="AB764" s="136"/>
      <c r="AC764" s="136"/>
      <c r="AD764" s="136"/>
      <c r="AE764" s="2"/>
    </row>
    <row r="765" spans="1:31" ht="20.100000000000001" customHeight="1" x14ac:dyDescent="0.25">
      <c r="A765" s="117" t="s">
        <v>91</v>
      </c>
      <c r="B765" s="129" t="s">
        <v>142</v>
      </c>
      <c r="C765" s="129">
        <v>800</v>
      </c>
      <c r="D765" s="443" t="s">
        <v>0</v>
      </c>
      <c r="E765" s="437">
        <v>4</v>
      </c>
      <c r="F765" s="438" t="s">
        <v>111</v>
      </c>
      <c r="G765" s="444">
        <v>1.4641203703703706E-3</v>
      </c>
      <c r="H765" s="440" t="str">
        <f t="shared" si="319"/>
        <v>Andre Rai</v>
      </c>
      <c r="I765" s="440" t="str">
        <f t="shared" si="320"/>
        <v>Hillingdon A.C.</v>
      </c>
      <c r="J765" s="440" t="str">
        <f t="shared" si="321"/>
        <v>HJAC</v>
      </c>
      <c r="K765" s="437" t="str">
        <f t="shared" si="322"/>
        <v>G4</v>
      </c>
      <c r="L765" s="437" t="str">
        <f t="shared" si="323"/>
        <v>AW</v>
      </c>
      <c r="M765" s="2"/>
      <c r="N765" s="40" t="str">
        <f t="shared" si="318"/>
        <v>C</v>
      </c>
      <c r="O765" s="40" t="str">
        <f t="shared" si="318"/>
        <v>CC</v>
      </c>
      <c r="P765" s="161">
        <f>IF(N765=F762,12)+IF(N765=F763,11)+IF(N765=F764,10)+IF(N765=F765,9)+IF(N765=F766,8)+IF(N765=F767,7)+IF(N765=F768,6)+IF(N765=F769,5)+IF(N765=F770,4)+IF(N765=F771,3)+IF(N765=F772,2)+IF(N765=F773,1)</f>
        <v>0</v>
      </c>
      <c r="Q765" s="161">
        <f>IF(O765=F762,12)+IF(O765=F763,11)+IF(O765=F764,10)+IF(O765=F765,9)+IF(O765=F766,8)+IF(O765=F767,7)+IF(O765=F768,6)+IF(O765=F769,5)+IF(O765=F770,4)+IF(O765=F771,3)+IF(O765=F772,2)+IF(O765=F773,1)</f>
        <v>7</v>
      </c>
      <c r="R765" s="2"/>
      <c r="S765" s="136"/>
      <c r="T765" s="136"/>
      <c r="U765" s="136"/>
      <c r="V765" s="136">
        <f>P765+Q765</f>
        <v>7</v>
      </c>
      <c r="W765" s="136"/>
      <c r="X765" s="136"/>
      <c r="Y765" s="136"/>
      <c r="Z765" s="136"/>
      <c r="AA765" s="136"/>
      <c r="AB765" s="136"/>
      <c r="AC765" s="136"/>
      <c r="AD765" s="136"/>
      <c r="AE765" s="2"/>
    </row>
    <row r="766" spans="1:31" ht="20.100000000000001" customHeight="1" x14ac:dyDescent="0.25">
      <c r="A766" s="117" t="s">
        <v>91</v>
      </c>
      <c r="B766" s="129" t="s">
        <v>142</v>
      </c>
      <c r="C766" s="129">
        <v>800</v>
      </c>
      <c r="D766" s="443" t="s">
        <v>0</v>
      </c>
      <c r="E766" s="437">
        <v>5</v>
      </c>
      <c r="F766" s="438" t="s">
        <v>0</v>
      </c>
      <c r="G766" s="444">
        <v>1.4733796296296294E-3</v>
      </c>
      <c r="H766" s="440" t="str">
        <f t="shared" si="319"/>
        <v>Ethan Kendall</v>
      </c>
      <c r="I766" s="440" t="str">
        <f t="shared" si="320"/>
        <v>Aldershot, Farnham and District A.C.</v>
      </c>
      <c r="J766" s="440" t="str">
        <f t="shared" si="321"/>
        <v>AFD</v>
      </c>
      <c r="K766" s="437" t="str">
        <f t="shared" si="322"/>
        <v/>
      </c>
      <c r="L766" s="437" t="str">
        <f t="shared" si="323"/>
        <v>AW</v>
      </c>
      <c r="M766" s="2"/>
      <c r="N766" s="40" t="str">
        <f t="shared" si="318"/>
        <v>G</v>
      </c>
      <c r="O766" s="40" t="str">
        <f t="shared" si="318"/>
        <v>GG</v>
      </c>
      <c r="P766" s="161">
        <f>IF(N766=F762,12)+IF(N766=F763,11)+IF(N766=F764,10)+IF(N766=F765,9)+IF(N766=F766,8)+IF(N766=F767,7)+IF(N766=F768,6)+IF(N766=F769,5)+IF(N766=F770,4)+IF(N766=F771,3)+IF(N766=F772,2)+IF(N766=F773,1)</f>
        <v>0</v>
      </c>
      <c r="Q766" s="161">
        <f>IF(O766=F762,12)+IF(O766=F763,11)+IF(O766=F764,10)+IF(O766=F765,9)+IF(O766=F766,8)+IF(O766=F767,7)+IF(O766=F768,6)+IF(O766=F769,5)+IF(O766=F770,4)+IF(O766=F771,3)+IF(O766=F772,2)+IF(O766=F773,1)</f>
        <v>0</v>
      </c>
      <c r="R766" s="2"/>
      <c r="S766" s="136"/>
      <c r="T766" s="136"/>
      <c r="U766" s="136"/>
      <c r="V766" s="136"/>
      <c r="W766" s="136">
        <f>P766+Q766</f>
        <v>0</v>
      </c>
      <c r="X766" s="136"/>
      <c r="Y766" s="136"/>
      <c r="Z766" s="136"/>
      <c r="AA766" s="136"/>
      <c r="AB766" s="136"/>
      <c r="AC766" s="136"/>
      <c r="AD766" s="136"/>
      <c r="AE766" s="2"/>
    </row>
    <row r="767" spans="1:31" ht="20.100000000000001" customHeight="1" x14ac:dyDescent="0.25">
      <c r="A767" s="117" t="s">
        <v>91</v>
      </c>
      <c r="B767" s="129" t="s">
        <v>142</v>
      </c>
      <c r="C767" s="129">
        <v>800</v>
      </c>
      <c r="D767" s="443" t="s">
        <v>0</v>
      </c>
      <c r="E767" s="437">
        <v>6</v>
      </c>
      <c r="F767" s="438" t="s">
        <v>112</v>
      </c>
      <c r="G767" s="444">
        <v>1.6666666666666668E-3</v>
      </c>
      <c r="H767" s="440" t="str">
        <f t="shared" si="319"/>
        <v>Jack O'Hara</v>
      </c>
      <c r="I767" s="440" t="str">
        <f t="shared" si="320"/>
        <v>Camberley and District A.C.</v>
      </c>
      <c r="J767" s="440" t="str">
        <f t="shared" si="321"/>
        <v>CDAC</v>
      </c>
      <c r="K767" s="437" t="str">
        <f t="shared" si="322"/>
        <v/>
      </c>
      <c r="L767" s="437" t="str">
        <f t="shared" si="323"/>
        <v>AW</v>
      </c>
      <c r="M767" s="2"/>
      <c r="N767" s="40" t="str">
        <f t="shared" si="318"/>
        <v>H</v>
      </c>
      <c r="O767" s="40" t="str">
        <f t="shared" si="318"/>
        <v>HH</v>
      </c>
      <c r="P767" s="161">
        <f>IF(N767=F762,12)+IF(N767=F763,11)+IF(N767=F764,10)+IF(N767=F765,9)+IF(N767=F766,8)+IF(N767=F767,7)+IF(N767=F768,6)+IF(N767=F769,5)+IF(N767=F770,4)+IF(N767=F771,3)+IF(N767=F772,2)+IF(N767=F773,1)</f>
        <v>9</v>
      </c>
      <c r="Q767" s="161">
        <f>IF(O767=F762,12)+IF(O767=F763,11)+IF(O767=F764,10)+IF(O767=F765,9)+IF(O767=F766,8)+IF(O767=F767,7)+IF(O767=F768,6)+IF(O767=F769,5)+IF(O767=F770,4)+IF(O767=F771,3)+IF(O767=F772,2)+IF(O767=F773,1)</f>
        <v>0</v>
      </c>
      <c r="R767" s="2"/>
      <c r="S767" s="136"/>
      <c r="T767" s="136"/>
      <c r="U767" s="136"/>
      <c r="V767" s="136"/>
      <c r="W767" s="136"/>
      <c r="X767" s="136">
        <f>P767+Q767</f>
        <v>9</v>
      </c>
      <c r="Y767" s="136"/>
      <c r="Z767" s="136"/>
      <c r="AA767" s="136"/>
      <c r="AB767" s="136"/>
      <c r="AC767" s="136"/>
      <c r="AD767" s="136"/>
      <c r="AE767" s="2"/>
    </row>
    <row r="768" spans="1:31" ht="20.100000000000001" customHeight="1" x14ac:dyDescent="0.25">
      <c r="A768" s="117" t="s">
        <v>91</v>
      </c>
      <c r="B768" s="129" t="s">
        <v>142</v>
      </c>
      <c r="C768" s="129">
        <v>800</v>
      </c>
      <c r="D768" s="443" t="s">
        <v>0</v>
      </c>
      <c r="E768" s="437">
        <v>7</v>
      </c>
      <c r="F768" s="438"/>
      <c r="G768" s="444" t="s">
        <v>36</v>
      </c>
      <c r="H768" s="440" t="str">
        <f t="shared" si="319"/>
        <v xml:space="preserve"> </v>
      </c>
      <c r="I768" s="440" t="str">
        <f t="shared" si="320"/>
        <v/>
      </c>
      <c r="J768" s="440" t="str">
        <f t="shared" si="321"/>
        <v/>
      </c>
      <c r="K768" s="437" t="str">
        <f t="shared" si="322"/>
        <v/>
      </c>
      <c r="L768" s="437" t="str">
        <f t="shared" si="323"/>
        <v xml:space="preserve"> </v>
      </c>
      <c r="M768" s="2"/>
      <c r="N768" s="40" t="str">
        <f t="shared" si="318"/>
        <v>M</v>
      </c>
      <c r="O768" s="40" t="str">
        <f t="shared" si="318"/>
        <v>MM</v>
      </c>
      <c r="P768" s="161">
        <f>IF(N768=F762,12)+IF(N768=F763,11)+IF(N768=F764,10)+IF(N768=F765,9)+IF(N768=F766,8)+IF(N768=F767,7)+IF(N768=F768,6)+IF(N768=F769,5)+IF(N768=F770,4)+IF(N768=F771,3)+IF(N768=F772,2)+IF(N768=F773,1)</f>
        <v>0</v>
      </c>
      <c r="Q768" s="161">
        <f>IF(O768=F762,12)+IF(O768=F763,11)+IF(O768=F764,10)+IF(O768=F765,9)+IF(O768=F766,8)+IF(O768=F767,7)+IF(O768=F768,6)+IF(O768=F769,5)+IF(O768=F770,4)+IF(O768=F771,3)+IF(O768=F772,2)+IF(O768=F773,1)</f>
        <v>0</v>
      </c>
      <c r="R768" s="2"/>
      <c r="S768" s="136"/>
      <c r="T768" s="136"/>
      <c r="U768" s="136"/>
      <c r="V768" s="136"/>
      <c r="W768" s="136"/>
      <c r="X768" s="136"/>
      <c r="Y768" s="136">
        <f>P768+Q768</f>
        <v>0</v>
      </c>
      <c r="Z768" s="136"/>
      <c r="AA768" s="136"/>
      <c r="AB768" s="136"/>
      <c r="AC768" s="136"/>
      <c r="AD768" s="136"/>
      <c r="AE768" s="2"/>
    </row>
    <row r="769" spans="1:31" ht="20.100000000000001" customHeight="1" x14ac:dyDescent="0.25">
      <c r="A769" s="117" t="s">
        <v>91</v>
      </c>
      <c r="B769" s="129" t="s">
        <v>142</v>
      </c>
      <c r="C769" s="129">
        <v>800</v>
      </c>
      <c r="D769" s="443" t="s">
        <v>0</v>
      </c>
      <c r="E769" s="437">
        <v>8</v>
      </c>
      <c r="F769" s="438"/>
      <c r="G769" s="444" t="s">
        <v>36</v>
      </c>
      <c r="H769" s="440" t="str">
        <f t="shared" si="319"/>
        <v xml:space="preserve"> </v>
      </c>
      <c r="I769" s="440" t="str">
        <f t="shared" si="320"/>
        <v/>
      </c>
      <c r="J769" s="440" t="str">
        <f t="shared" si="321"/>
        <v/>
      </c>
      <c r="K769" s="437" t="str">
        <f t="shared" si="322"/>
        <v/>
      </c>
      <c r="L769" s="437" t="str">
        <f t="shared" si="323"/>
        <v xml:space="preserve"> </v>
      </c>
      <c r="M769" s="2"/>
      <c r="N769" s="40" t="str">
        <f t="shared" si="318"/>
        <v>R</v>
      </c>
      <c r="O769" s="40" t="str">
        <f t="shared" si="318"/>
        <v>RR</v>
      </c>
      <c r="P769" s="161">
        <f>IF(N769=F762,12)+IF(N769=F763,11)+IF(N769=F764,10)+IF(N769=F765,9)+IF(N769=F766,8)+IF(N769=F767,7)+IF(N769=F768,6)+IF(N769=F769,5)+IF(N769=F770,4)+IF(N769=F771,3)+IF(N769=F772,2)+IF(N769=F773,1)</f>
        <v>12</v>
      </c>
      <c r="Q769" s="161">
        <f>IF(O769=F762,12)+IF(O769=F763,11)+IF(O769=F764,10)+IF(O769=F765,9)+IF(O769=F766,8)+IF(O769=F767,7)+IF(O769=F768,6)+IF(O769=F769,5)+IF(O769=F770,4)+IF(O769=F771,3)+IF(O769=F772,2)+IF(O769=F773,1)</f>
        <v>0</v>
      </c>
      <c r="R769" s="2"/>
      <c r="S769" s="136"/>
      <c r="T769" s="136"/>
      <c r="U769" s="136"/>
      <c r="V769" s="136"/>
      <c r="W769" s="136"/>
      <c r="X769" s="136"/>
      <c r="Y769" s="136"/>
      <c r="Z769" s="136">
        <f>P769+Q769</f>
        <v>12</v>
      </c>
      <c r="AA769" s="136"/>
      <c r="AB769" s="136"/>
      <c r="AC769" s="136"/>
      <c r="AD769" s="136"/>
      <c r="AE769" s="2"/>
    </row>
    <row r="770" spans="1:31" ht="20.100000000000001" customHeight="1" x14ac:dyDescent="0.25">
      <c r="A770" s="117" t="s">
        <v>91</v>
      </c>
      <c r="B770" s="129" t="s">
        <v>142</v>
      </c>
      <c r="C770" s="129">
        <v>800</v>
      </c>
      <c r="D770" s="443" t="s">
        <v>0</v>
      </c>
      <c r="E770" s="437">
        <v>9</v>
      </c>
      <c r="F770" s="438"/>
      <c r="G770" s="444" t="s">
        <v>36</v>
      </c>
      <c r="H770" s="440" t="str">
        <f t="shared" si="319"/>
        <v xml:space="preserve"> </v>
      </c>
      <c r="I770" s="440" t="str">
        <f t="shared" si="320"/>
        <v/>
      </c>
      <c r="J770" s="440" t="str">
        <f t="shared" si="321"/>
        <v/>
      </c>
      <c r="K770" s="437" t="str">
        <f t="shared" si="322"/>
        <v/>
      </c>
      <c r="L770" s="437" t="str">
        <f>IF(G770&lt;=BU1225,"AW"," ")</f>
        <v xml:space="preserve"> </v>
      </c>
      <c r="M770" s="2"/>
      <c r="N770" s="161" t="str">
        <f t="shared" ref="N770:O789" si="324">N756</f>
        <v>W</v>
      </c>
      <c r="O770" s="161" t="str">
        <f t="shared" si="324"/>
        <v>WW</v>
      </c>
      <c r="P770" s="161">
        <f>IF(N770=F762,12)+IF(N770=F763,11)+IF(N770=F764,10)+IF(N770=F765,9)+IF(N770=F766,8)+IF(N770=F767,7)+IF(N770=F768,6)+IF(N770=F769,5)+IF(N770=F770,4)+IF(N770=F771,3)+IF(N770=F772,2)+IF(N770=F773,1)</f>
        <v>10</v>
      </c>
      <c r="Q770" s="161">
        <f>IF(O770=F762,12)+IF(O770=F763,11)+IF(O770=F764,10)+IF(O770=F765,9)+IF(O770=F766,8)+IF(O770=F767,7)+IF(O770=F768,6)+IF(O770=F769,5)+IF(O770=F770,4)+IF(O770=F771,3)+IF(O770=F772,2)+IF(O770=F773,1)</f>
        <v>0</v>
      </c>
      <c r="R770" s="2"/>
      <c r="S770" s="136"/>
      <c r="T770" s="136"/>
      <c r="U770" s="136"/>
      <c r="V770" s="136"/>
      <c r="W770" s="136"/>
      <c r="X770" s="136"/>
      <c r="Y770" s="136"/>
      <c r="Z770" s="136"/>
      <c r="AA770" s="136">
        <f>P770+Q770</f>
        <v>10</v>
      </c>
      <c r="AB770" s="136"/>
      <c r="AC770" s="136"/>
      <c r="AD770" s="136"/>
      <c r="AE770" s="2"/>
    </row>
    <row r="771" spans="1:31" ht="20.100000000000001" customHeight="1" x14ac:dyDescent="0.25">
      <c r="A771" s="117" t="s">
        <v>91</v>
      </c>
      <c r="B771" s="129" t="s">
        <v>142</v>
      </c>
      <c r="C771" s="129">
        <v>800</v>
      </c>
      <c r="D771" s="443" t="s">
        <v>0</v>
      </c>
      <c r="E771" s="437">
        <v>10</v>
      </c>
      <c r="F771" s="438"/>
      <c r="G771" s="444" t="s">
        <v>36</v>
      </c>
      <c r="H771" s="440" t="str">
        <f t="shared" si="319"/>
        <v xml:space="preserve"> </v>
      </c>
      <c r="I771" s="440" t="str">
        <f t="shared" si="320"/>
        <v/>
      </c>
      <c r="J771" s="440" t="str">
        <f t="shared" si="321"/>
        <v/>
      </c>
      <c r="K771" s="437" t="str">
        <f t="shared" si="322"/>
        <v/>
      </c>
      <c r="L771" s="437" t="str">
        <f>IF(G771&lt;=BU1226,"AW"," ")</f>
        <v xml:space="preserve"> </v>
      </c>
      <c r="M771" s="2"/>
      <c r="N771" s="366" t="str">
        <f t="shared" si="324"/>
        <v>j</v>
      </c>
      <c r="O771" s="366" t="str">
        <f t="shared" si="324"/>
        <v>jj</v>
      </c>
      <c r="P771" s="366">
        <f>IF(N771=F762,12)+IF(N771=F763,11)+IF(N771=F764,10)+IF(N771=F765,9)+IF(N771=F766,8)+IF(N771=F767,7)+IF(N771=F768,6)+IF(N771=F769,5)+IF(N771=F770,4)+IF(N771=F771,3)+IF(N771=F772,2)+IF(N771=F773,1)</f>
        <v>0</v>
      </c>
      <c r="Q771" s="366">
        <f>IF(O771=F762,12)+IF(O771=F763,11)+IF(O771=F764,10)+IF(O771=F765,9)+IF(O771=F766,8)+IF(O771=F767,7)+IF(O771=F768,6)+IF(O771=F769,5)+IF(O771=F770,4)+IF(O771=F771,3)+IF(O771=F772,2)+IF(O771=F773,1)</f>
        <v>0</v>
      </c>
      <c r="R771" s="2"/>
      <c r="S771" s="136"/>
      <c r="T771" s="136"/>
      <c r="U771" s="136"/>
      <c r="V771" s="136"/>
      <c r="W771" s="136"/>
      <c r="X771" s="136"/>
      <c r="Y771" s="136"/>
      <c r="Z771" s="136"/>
      <c r="AA771" s="136"/>
      <c r="AB771" s="136">
        <f>P771+Q771</f>
        <v>0</v>
      </c>
      <c r="AC771" s="136"/>
      <c r="AD771" s="136"/>
      <c r="AE771" s="2"/>
    </row>
    <row r="772" spans="1:31" ht="20.100000000000001" customHeight="1" x14ac:dyDescent="0.25">
      <c r="A772" s="117" t="s">
        <v>91</v>
      </c>
      <c r="B772" s="129" t="s">
        <v>142</v>
      </c>
      <c r="C772" s="129">
        <v>800</v>
      </c>
      <c r="D772" s="443" t="s">
        <v>0</v>
      </c>
      <c r="E772" s="437">
        <v>11</v>
      </c>
      <c r="F772" s="438"/>
      <c r="G772" s="444" t="s">
        <v>36</v>
      </c>
      <c r="H772" s="440" t="str">
        <f t="shared" si="319"/>
        <v xml:space="preserve"> </v>
      </c>
      <c r="I772" s="440" t="str">
        <f t="shared" si="320"/>
        <v/>
      </c>
      <c r="J772" s="440" t="str">
        <f t="shared" si="321"/>
        <v/>
      </c>
      <c r="K772" s="437" t="str">
        <f t="shared" si="322"/>
        <v/>
      </c>
      <c r="L772" s="437" t="str">
        <f>IF(G772&lt;=BU1227,"AW"," ")</f>
        <v xml:space="preserve"> </v>
      </c>
      <c r="M772" s="2"/>
      <c r="N772" s="366" t="str">
        <f t="shared" si="324"/>
        <v>p</v>
      </c>
      <c r="O772" s="366" t="str">
        <f t="shared" si="324"/>
        <v>pp</v>
      </c>
      <c r="P772" s="366">
        <f>IF(N772=F762,12)+IF(N772=F763,11)+IF(N772=F764,10)+IF(N772=F765,9)+IF(N772=F766,8)+IF(N772=F767,7)+IF(N772=F768,6)+IF(N772=F769,5)+IF(N772=F770,4)+IF(N772=F771,3)+IF(N772=F772,2)+IF(N772=F773,1)</f>
        <v>0</v>
      </c>
      <c r="Q772" s="366">
        <f>IF(O772=F762,12)+IF(O772=F763,11)+IF(O772=F764,10)+IF(O772=F765,9)+IF(O772=F766,8)+IF(O772=F767,7)+IF(O772=F768,6)+IF(O772=F769,5)+IF(O772=F770,4)+IF(O772=F771,3)+IF(O772=F772,2)+IF(O772=F773,1)</f>
        <v>0</v>
      </c>
      <c r="R772" s="2"/>
      <c r="S772" s="136"/>
      <c r="T772" s="136"/>
      <c r="U772" s="136"/>
      <c r="V772" s="136"/>
      <c r="W772" s="136"/>
      <c r="X772" s="136"/>
      <c r="Y772" s="136"/>
      <c r="Z772" s="136"/>
      <c r="AA772" s="136"/>
      <c r="AB772" s="136"/>
      <c r="AC772" s="136">
        <f>P772+Q772</f>
        <v>0</v>
      </c>
      <c r="AD772" s="136"/>
      <c r="AE772" s="2"/>
    </row>
    <row r="773" spans="1:31" ht="20.100000000000001" customHeight="1" x14ac:dyDescent="0.25">
      <c r="A773" s="117" t="s">
        <v>91</v>
      </c>
      <c r="B773" s="129" t="s">
        <v>142</v>
      </c>
      <c r="C773" s="129">
        <v>800</v>
      </c>
      <c r="D773" s="443" t="s">
        <v>0</v>
      </c>
      <c r="E773" s="437">
        <v>12</v>
      </c>
      <c r="F773" s="438"/>
      <c r="G773" s="444" t="s">
        <v>36</v>
      </c>
      <c r="H773" s="440" t="str">
        <f t="shared" si="319"/>
        <v xml:space="preserve"> </v>
      </c>
      <c r="I773" s="440" t="str">
        <f t="shared" si="320"/>
        <v/>
      </c>
      <c r="J773" s="440" t="str">
        <f t="shared" si="321"/>
        <v/>
      </c>
      <c r="K773" s="437" t="str">
        <f t="shared" si="322"/>
        <v/>
      </c>
      <c r="L773" s="437" t="str">
        <f>IF(G773&lt;=BU1228,"AW"," ")</f>
        <v xml:space="preserve"> </v>
      </c>
      <c r="M773" s="2"/>
      <c r="N773" s="366" t="str">
        <f t="shared" si="324"/>
        <v>z</v>
      </c>
      <c r="O773" s="366" t="str">
        <f t="shared" si="324"/>
        <v>zz</v>
      </c>
      <c r="P773" s="366">
        <f>IF(N773=F762,12)+IF(N773=F763,11)+IF(N773=F764,10)+IF(N773=F765,9)+IF(N773=F766,8)+IF(N773=F767,7)+IF(N773=F768,6)+IF(N773=F769,5)+IF(N773=F770,4)+IF(N773=F771,3)+IF(N773=F772,2)+IF(N773=F773,1)</f>
        <v>0</v>
      </c>
      <c r="Q773" s="366">
        <f>IF(O773=F762,12)+IF(O773=F763,11)+IF(O773=F764,10)+IF(O773=F765,9)+IF(O773=F766,8)+IF(O773=F767,7)+IF(O773=F768,6)+IF(O773=F769,5)+IF(O773=F770,4)+IF(O773=F771,3)+IF(O773=F772,2)+IF(O773=F773,1)</f>
        <v>0</v>
      </c>
      <c r="R773" s="2"/>
      <c r="S773" s="136"/>
      <c r="T773" s="136"/>
      <c r="U773" s="136"/>
      <c r="V773" s="136"/>
      <c r="W773" s="136"/>
      <c r="X773" s="136"/>
      <c r="Y773" s="136"/>
      <c r="Z773" s="136"/>
      <c r="AA773" s="136"/>
      <c r="AB773" s="136"/>
      <c r="AC773" s="136"/>
      <c r="AD773" s="136">
        <f>P773+Q773</f>
        <v>0</v>
      </c>
      <c r="AE773" s="2"/>
    </row>
    <row r="774" spans="1:31" ht="20.100000000000001" customHeight="1" x14ac:dyDescent="0.25">
      <c r="A774" s="117" t="s">
        <v>91</v>
      </c>
      <c r="B774" s="129" t="s">
        <v>142</v>
      </c>
      <c r="C774" s="129"/>
      <c r="D774" s="443"/>
      <c r="E774" s="476" t="s">
        <v>36</v>
      </c>
      <c r="F774" s="476"/>
      <c r="G774" s="476"/>
      <c r="H774" s="476"/>
      <c r="I774" s="476"/>
      <c r="J774" s="476"/>
      <c r="K774" s="476"/>
      <c r="L774" s="476"/>
      <c r="M774" s="2"/>
      <c r="N774" s="40" t="str">
        <f t="shared" si="324"/>
        <v>,</v>
      </c>
      <c r="O774" s="40" t="str">
        <f t="shared" si="324"/>
        <v>,</v>
      </c>
      <c r="P774" s="40"/>
      <c r="Q774" s="40"/>
      <c r="R774" s="2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2"/>
    </row>
    <row r="775" spans="1:31" ht="20.100000000000001" customHeight="1" x14ac:dyDescent="0.25">
      <c r="A775" s="117" t="s">
        <v>91</v>
      </c>
      <c r="B775" s="129" t="s">
        <v>142</v>
      </c>
      <c r="C775" s="129">
        <v>800</v>
      </c>
      <c r="D775" s="443" t="s">
        <v>1</v>
      </c>
      <c r="E775" s="474" t="s">
        <v>217</v>
      </c>
      <c r="F775" s="474"/>
      <c r="G775" s="474"/>
      <c r="H775" s="474"/>
      <c r="I775" s="442" t="s">
        <v>92</v>
      </c>
      <c r="J775" s="442"/>
      <c r="K775" s="493">
        <f>K761</f>
        <v>1.3356481481481481E-3</v>
      </c>
      <c r="L775" s="493"/>
      <c r="M775" s="2"/>
      <c r="N775" s="40" t="str">
        <f t="shared" si="324"/>
        <v>,</v>
      </c>
      <c r="O775" s="40" t="str">
        <f t="shared" si="324"/>
        <v>,</v>
      </c>
      <c r="P775" s="40"/>
      <c r="Q775" s="40"/>
      <c r="R775" s="2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2"/>
    </row>
    <row r="776" spans="1:31" ht="20.100000000000001" customHeight="1" x14ac:dyDescent="0.25">
      <c r="A776" s="117" t="s">
        <v>91</v>
      </c>
      <c r="B776" s="129" t="s">
        <v>142</v>
      </c>
      <c r="C776" s="129">
        <v>800</v>
      </c>
      <c r="D776" s="443" t="s">
        <v>1</v>
      </c>
      <c r="E776" s="437">
        <v>1</v>
      </c>
      <c r="F776" s="438" t="s">
        <v>86</v>
      </c>
      <c r="G776" s="445">
        <v>1.4629629629629628E-3</v>
      </c>
      <c r="H776" s="440" t="str">
        <f t="shared" ref="H776:H787" si="325">IF(F776=0," ",VLOOKUP(F776,$AP$1218:$AR$1241,3,FALSE))</f>
        <v>Dylan Spencer</v>
      </c>
      <c r="I776" s="440" t="str">
        <f t="shared" ref="I776:I787" si="326">IF(F776=0,"",VLOOKUP(F776,$BE$1218:$BG$1241,3,FALSE))</f>
        <v>Aldershot, Farnham and District A.C.</v>
      </c>
      <c r="J776" s="440" t="str">
        <f t="shared" ref="J776:J787" si="327">IF(F776=0,"",VLOOKUP(F776,$BB$1114:$BE$1137,4,FALSE))</f>
        <v>AFD</v>
      </c>
      <c r="K776" s="437" t="str">
        <f t="shared" ref="K776:K787" si="328">IF(G776="","",IF($DC$1222="F"," ",IF($DC$1222="T",IF(G776&lt;=$CS$1222,"G1",IF(G776&lt;=$CV$1222,"G2",IF(G776&lt;=$CY$1222,"G3",IF(G776&lt;=$DB$1222,"G4","")))))))</f>
        <v>G4</v>
      </c>
      <c r="L776" s="437" t="str">
        <f>IF(G776&lt;=BU1231,"AW"," ")</f>
        <v>AW</v>
      </c>
      <c r="M776" s="2"/>
      <c r="N776" s="40" t="str">
        <f t="shared" si="324"/>
        <v>A</v>
      </c>
      <c r="O776" s="40" t="str">
        <f t="shared" si="324"/>
        <v>AA</v>
      </c>
      <c r="P776" s="161">
        <f>IF(N776=F776,12)+IF(N776=F777,11)+IF(N776=F778,10)+IF(N776=F779,9)+IF(N776=F780,8)+IF(N776=F781,7)+IF(N776=F782,6)+IF(N776=F783,5)+IF(N776=F784,4)+IF(N776=F785,3)+IF(N776=F786,2)+IF(N776=F787,1)</f>
        <v>0</v>
      </c>
      <c r="Q776" s="161">
        <f>IF(O776=F776,12)+IF(O776=F777,11)+IF(O776=F778,10)+IF(O776=F779,9)+IF(O776=F780,8)+IF(O776=F781,7)+IF(O776=F782,6)+IF(O776=F783,5)+IF(O776=F784,4)+IF(O776=F785,3)+IF(O776=F786,2)+IF(O776=F787,1)</f>
        <v>12</v>
      </c>
      <c r="R776" s="2"/>
      <c r="S776" s="136">
        <f>P776+Q776</f>
        <v>12</v>
      </c>
      <c r="T776" s="136"/>
      <c r="U776" s="136"/>
      <c r="V776" s="136"/>
      <c r="W776" s="136"/>
      <c r="X776" s="136"/>
      <c r="Y776" s="136"/>
      <c r="Z776" s="136"/>
      <c r="AA776" s="136"/>
      <c r="AB776" s="136"/>
      <c r="AC776" s="136"/>
      <c r="AD776" s="136"/>
      <c r="AE776" s="2"/>
    </row>
    <row r="777" spans="1:31" ht="20.100000000000001" customHeight="1" x14ac:dyDescent="0.25">
      <c r="A777" s="117" t="s">
        <v>91</v>
      </c>
      <c r="B777" s="129" t="s">
        <v>142</v>
      </c>
      <c r="C777" s="129">
        <v>800</v>
      </c>
      <c r="D777" s="443" t="s">
        <v>1</v>
      </c>
      <c r="E777" s="437">
        <v>2</v>
      </c>
      <c r="F777" s="438" t="s">
        <v>113</v>
      </c>
      <c r="G777" s="445">
        <v>1.4918981481481482E-3</v>
      </c>
      <c r="H777" s="440" t="str">
        <f t="shared" si="325"/>
        <v>Adam Ireland</v>
      </c>
      <c r="I777" s="440" t="str">
        <f t="shared" si="326"/>
        <v>Hillingdon A.C.</v>
      </c>
      <c r="J777" s="440" t="str">
        <f t="shared" si="327"/>
        <v>HJAC</v>
      </c>
      <c r="K777" s="437" t="str">
        <f t="shared" si="328"/>
        <v/>
      </c>
      <c r="L777" s="437" t="str">
        <f>IF(G777&lt;=BU1232,"AW"," ")</f>
        <v>AW</v>
      </c>
      <c r="M777" s="2"/>
      <c r="N777" s="40" t="str">
        <f t="shared" si="324"/>
        <v>S</v>
      </c>
      <c r="O777" s="40" t="str">
        <f t="shared" si="324"/>
        <v>SS</v>
      </c>
      <c r="P777" s="161">
        <f>IF(N777=F776,12)+IF(N777=F777,11)+IF(N777=F778,10)+IF(N777=F779,9)+IF(N777=F780,8)+IF(N777=F781,7)+IF(N777=F782,6)+IF(N777=F783,5)+IF(N777=F784,4)+IF(N777=F785,3)+IF(N777=F786,2)+IF(N777=F787,1)</f>
        <v>0</v>
      </c>
      <c r="Q777" s="161">
        <f>IF(O777=F776,12)+IF(O777=F777,11)+IF(O777=F778,10)+IF(O777=F779,9)+IF(O777=F780,8)+IF(O777=F781,7)+IF(O777=F782,6)+IF(O777=F783,5)+IF(O777=F784,4)+IF(O777=F785,3)+IF(O777=F786,2)+IF(O777=F787,1)</f>
        <v>0</v>
      </c>
      <c r="R777" s="2"/>
      <c r="S777" s="136"/>
      <c r="T777" s="136">
        <f>P777+Q777</f>
        <v>0</v>
      </c>
      <c r="U777" s="136"/>
      <c r="V777" s="136"/>
      <c r="W777" s="136"/>
      <c r="X777" s="136"/>
      <c r="Y777" s="136"/>
      <c r="Z777" s="136"/>
      <c r="AA777" s="136"/>
      <c r="AB777" s="136"/>
      <c r="AC777" s="136"/>
      <c r="AD777" s="136"/>
      <c r="AE777" s="2"/>
    </row>
    <row r="778" spans="1:31" ht="20.100000000000001" customHeight="1" x14ac:dyDescent="0.25">
      <c r="A778" s="117" t="s">
        <v>91</v>
      </c>
      <c r="B778" s="129" t="s">
        <v>142</v>
      </c>
      <c r="C778" s="129">
        <v>800</v>
      </c>
      <c r="D778" s="443" t="s">
        <v>1</v>
      </c>
      <c r="E778" s="437">
        <v>3</v>
      </c>
      <c r="F778" s="438" t="s">
        <v>85</v>
      </c>
      <c r="G778" s="445">
        <v>1.5254629629629631E-3</v>
      </c>
      <c r="H778" s="440" t="str">
        <f t="shared" si="325"/>
        <v>Danny  Wessely</v>
      </c>
      <c r="I778" s="440" t="str">
        <f t="shared" si="326"/>
        <v>Bracknell A.C.</v>
      </c>
      <c r="J778" s="440" t="str">
        <f t="shared" si="327"/>
        <v>BAC</v>
      </c>
      <c r="K778" s="437" t="str">
        <f t="shared" si="328"/>
        <v/>
      </c>
      <c r="L778" s="437" t="str">
        <f>IF(G778&lt;=BU1233,"AW"," ")</f>
        <v>AW</v>
      </c>
      <c r="M778" s="2"/>
      <c r="N778" s="40" t="str">
        <f t="shared" si="324"/>
        <v>B</v>
      </c>
      <c r="O778" s="40" t="str">
        <f t="shared" si="324"/>
        <v>BB</v>
      </c>
      <c r="P778" s="161">
        <f>IF(N778=F776,12)+IF(N778=F777,11)+IF(N778=F778,10)+IF(N778=F779,9)+IF(N778=F780,8)+IF(N778=F781,7)+IF(N778=F782,6)+IF(N778=F783,5)+IF(N778=F784,4)+IF(N778=F785,3)+IF(N778=F786,2)+IF(N778=F787,1)</f>
        <v>0</v>
      </c>
      <c r="Q778" s="161">
        <f>IF(O778=F776,12)+IF(O778=F777,11)+IF(O778=F778,10)+IF(O778=F779,9)+IF(O778=F780,8)+IF(O778=F781,7)+IF(O778=F782,6)+IF(O778=F783,5)+IF(O778=F784,4)+IF(O778=F785,3)+IF(O778=F786,2)+IF(O778=F787,1)</f>
        <v>10</v>
      </c>
      <c r="R778" s="2"/>
      <c r="S778" s="136"/>
      <c r="T778" s="136"/>
      <c r="U778" s="136">
        <f>P778+Q778</f>
        <v>10</v>
      </c>
      <c r="V778" s="136"/>
      <c r="W778" s="136"/>
      <c r="X778" s="136"/>
      <c r="Y778" s="136"/>
      <c r="Z778" s="136"/>
      <c r="AA778" s="136"/>
      <c r="AB778" s="136"/>
      <c r="AC778" s="136"/>
      <c r="AD778" s="136"/>
      <c r="AE778" s="2"/>
    </row>
    <row r="779" spans="1:31" ht="20.100000000000001" customHeight="1" x14ac:dyDescent="0.25">
      <c r="A779" s="117" t="s">
        <v>91</v>
      </c>
      <c r="B779" s="129" t="s">
        <v>142</v>
      </c>
      <c r="C779" s="129">
        <v>800</v>
      </c>
      <c r="D779" s="443" t="s">
        <v>1</v>
      </c>
      <c r="E779" s="437">
        <v>4</v>
      </c>
      <c r="F779" s="438" t="s">
        <v>145</v>
      </c>
      <c r="G779" s="445">
        <v>1.5752314814814815E-3</v>
      </c>
      <c r="H779" s="440" t="str">
        <f t="shared" si="325"/>
        <v>Sam Kral-Waters</v>
      </c>
      <c r="I779" s="440" t="str">
        <f t="shared" si="326"/>
        <v>Reading A.C.</v>
      </c>
      <c r="J779" s="440" t="str">
        <f t="shared" si="327"/>
        <v>RAC</v>
      </c>
      <c r="K779" s="437" t="str">
        <f t="shared" si="328"/>
        <v/>
      </c>
      <c r="L779" s="437" t="str">
        <f>IF(G779&lt;=BU1238,"AW"," ")</f>
        <v>AW</v>
      </c>
      <c r="M779" s="2"/>
      <c r="N779" s="40" t="str">
        <f t="shared" si="324"/>
        <v>C</v>
      </c>
      <c r="O779" s="40" t="str">
        <f t="shared" si="324"/>
        <v>CC</v>
      </c>
      <c r="P779" s="161">
        <f>IF(N779=F776,12)+IF(N779=F777,11)+IF(N779=F778,10)+IF(N779=F779,9)+IF(N779=F780,8)+IF(N779=F781,7)+IF(N779=F782,6)+IF(N779=F783,5)+IF(N779=F784,4)+IF(N779=F785,3)+IF(N779=F786,2)+IF(N779=F787,1)</f>
        <v>0</v>
      </c>
      <c r="Q779" s="161">
        <f>IF(O779=F776,12)+IF(O779=F777,11)+IF(O779=F778,10)+IF(O779=F779,9)+IF(O779=F780,8)+IF(O779=F781,7)+IF(O779=F782,6)+IF(O779=F783,5)+IF(O779=F784,4)+IF(O779=F785,3)+IF(O779=F786,2)+IF(O779=F787,1)</f>
        <v>0</v>
      </c>
      <c r="R779" s="2"/>
      <c r="S779" s="136"/>
      <c r="T779" s="136"/>
      <c r="U779" s="136"/>
      <c r="V779" s="136">
        <f>P779+Q779</f>
        <v>0</v>
      </c>
      <c r="W779" s="136"/>
      <c r="X779" s="136"/>
      <c r="Y779" s="136"/>
      <c r="Z779" s="136"/>
      <c r="AA779" s="136"/>
      <c r="AB779" s="136"/>
      <c r="AC779" s="136"/>
      <c r="AD779" s="136"/>
      <c r="AE779" s="2"/>
    </row>
    <row r="780" spans="1:31" ht="20.100000000000001" customHeight="1" x14ac:dyDescent="0.25">
      <c r="A780" s="117" t="s">
        <v>91</v>
      </c>
      <c r="B780" s="129" t="s">
        <v>142</v>
      </c>
      <c r="C780" s="129">
        <v>800</v>
      </c>
      <c r="D780" s="129" t="s">
        <v>1</v>
      </c>
      <c r="E780" s="8">
        <v>5</v>
      </c>
      <c r="F780" s="144"/>
      <c r="G780" s="146" t="s">
        <v>36</v>
      </c>
      <c r="H780" s="122" t="str">
        <f t="shared" si="325"/>
        <v xml:space="preserve"> </v>
      </c>
      <c r="I780" s="122" t="str">
        <f t="shared" si="326"/>
        <v/>
      </c>
      <c r="J780" s="122" t="str">
        <f t="shared" si="327"/>
        <v/>
      </c>
      <c r="K780" s="8" t="str">
        <f t="shared" si="328"/>
        <v/>
      </c>
      <c r="L780" s="8" t="str">
        <f>IF(G780&lt;=BU1239,"AW"," ")</f>
        <v xml:space="preserve"> </v>
      </c>
      <c r="M780" s="2"/>
      <c r="N780" s="40" t="str">
        <f t="shared" si="324"/>
        <v>G</v>
      </c>
      <c r="O780" s="40" t="str">
        <f t="shared" si="324"/>
        <v>GG</v>
      </c>
      <c r="P780" s="161">
        <f>IF(N780=F776,12)+IF(N780=F777,11)+IF(N780=F778,10)+IF(N780=F779,9)+IF(N780=F780,8)+IF(N780=F781,7)+IF(N780=F782,6)+IF(N780=F783,5)+IF(N780=F784,4)+IF(N780=F785,3)+IF(N780=F786,2)+IF(N780=F787,1)</f>
        <v>0</v>
      </c>
      <c r="Q780" s="161">
        <f>IF(O780=F776,12)+IF(O780=F777,11)+IF(O780=F778,10)+IF(O780=F779,9)+IF(O780=F780,8)+IF(O780=F781,7)+IF(O780=F782,6)+IF(O780=F783,5)+IF(O780=F784,4)+IF(O780=F785,3)+IF(O780=F786,2)+IF(O780=F787,1)</f>
        <v>0</v>
      </c>
      <c r="R780" s="2"/>
      <c r="S780" s="136"/>
      <c r="T780" s="136"/>
      <c r="U780" s="136"/>
      <c r="V780" s="136"/>
      <c r="W780" s="136">
        <f>P780+Q780</f>
        <v>0</v>
      </c>
      <c r="X780" s="136"/>
      <c r="Y780" s="136"/>
      <c r="Z780" s="136"/>
      <c r="AA780" s="136"/>
      <c r="AB780" s="136"/>
      <c r="AC780" s="136"/>
      <c r="AD780" s="136"/>
      <c r="AE780" s="2"/>
    </row>
    <row r="781" spans="1:31" ht="20.100000000000001" customHeight="1" x14ac:dyDescent="0.25">
      <c r="A781" s="117" t="s">
        <v>91</v>
      </c>
      <c r="B781" s="129" t="s">
        <v>142</v>
      </c>
      <c r="C781" s="129">
        <v>800</v>
      </c>
      <c r="D781" s="129" t="s">
        <v>1</v>
      </c>
      <c r="E781" s="8">
        <v>6</v>
      </c>
      <c r="F781" s="144"/>
      <c r="G781" s="146" t="s">
        <v>36</v>
      </c>
      <c r="H781" s="122" t="str">
        <f t="shared" si="325"/>
        <v xml:space="preserve"> </v>
      </c>
      <c r="I781" s="122" t="str">
        <f t="shared" si="326"/>
        <v/>
      </c>
      <c r="J781" s="122" t="str">
        <f t="shared" si="327"/>
        <v/>
      </c>
      <c r="K781" s="8" t="str">
        <f t="shared" si="328"/>
        <v/>
      </c>
      <c r="L781" s="8" t="str">
        <f>IF(G781&lt;=BU1240,"AW"," ")</f>
        <v xml:space="preserve"> </v>
      </c>
      <c r="M781" s="2"/>
      <c r="N781" s="40" t="str">
        <f t="shared" si="324"/>
        <v>H</v>
      </c>
      <c r="O781" s="40" t="str">
        <f t="shared" si="324"/>
        <v>HH</v>
      </c>
      <c r="P781" s="161">
        <f>IF(N781=F776,12)+IF(N781=F777,11)+IF(N781=F778,10)+IF(N781=F779,9)+IF(N781=F780,8)+IF(N781=F781,7)+IF(N781=F782,6)+IF(N781=F783,5)+IF(N781=F784,4)+IF(N781=F785,3)+IF(N781=F786,2)+IF(N781=F787,1)</f>
        <v>0</v>
      </c>
      <c r="Q781" s="161">
        <f>IF(O781=F776,12)+IF(O781=F777,11)+IF(O781=F778,10)+IF(O781=F779,9)+IF(O781=F780,8)+IF(O781=F781,7)+IF(O781=F782,6)+IF(O781=F783,5)+IF(O781=F784,4)+IF(O781=F785,3)+IF(O781=F786,2)+IF(O781=F787,1)</f>
        <v>11</v>
      </c>
      <c r="R781" s="2"/>
      <c r="S781" s="136"/>
      <c r="T781" s="136"/>
      <c r="U781" s="136"/>
      <c r="V781" s="136"/>
      <c r="W781" s="136"/>
      <c r="X781" s="136">
        <f>P781+Q781</f>
        <v>11</v>
      </c>
      <c r="Y781" s="136"/>
      <c r="Z781" s="136"/>
      <c r="AA781" s="136"/>
      <c r="AB781" s="136"/>
      <c r="AC781" s="136"/>
      <c r="AD781" s="136"/>
      <c r="AE781" s="2"/>
    </row>
    <row r="782" spans="1:31" ht="20.100000000000001" customHeight="1" x14ac:dyDescent="0.25">
      <c r="A782" s="117" t="s">
        <v>91</v>
      </c>
      <c r="B782" s="129" t="s">
        <v>142</v>
      </c>
      <c r="C782" s="129">
        <v>800</v>
      </c>
      <c r="D782" s="129" t="s">
        <v>1</v>
      </c>
      <c r="E782" s="8">
        <v>7</v>
      </c>
      <c r="F782" s="144"/>
      <c r="G782" s="146" t="s">
        <v>36</v>
      </c>
      <c r="H782" s="122" t="str">
        <f t="shared" si="325"/>
        <v xml:space="preserve"> </v>
      </c>
      <c r="I782" s="122" t="str">
        <f t="shared" si="326"/>
        <v/>
      </c>
      <c r="J782" s="122" t="str">
        <f t="shared" si="327"/>
        <v/>
      </c>
      <c r="K782" s="8" t="str">
        <f t="shared" si="328"/>
        <v/>
      </c>
      <c r="L782" s="8" t="str">
        <f>IF(G782&lt;=BU1241,"AW"," ")</f>
        <v xml:space="preserve"> </v>
      </c>
      <c r="M782" s="2"/>
      <c r="N782" s="40" t="str">
        <f t="shared" si="324"/>
        <v>M</v>
      </c>
      <c r="O782" s="40" t="str">
        <f t="shared" si="324"/>
        <v>MM</v>
      </c>
      <c r="P782" s="161">
        <f>IF(N782=F776,12)+IF(N782=F777,11)+IF(N782=F778,10)+IF(N782=F779,9)+IF(N782=F780,8)+IF(N782=F781,7)+IF(N782=F782,6)+IF(N782=F783,5)+IF(N782=F784,4)+IF(N782=F785,3)+IF(N782=F786,2)+IF(N782=F787,1)</f>
        <v>0</v>
      </c>
      <c r="Q782" s="161">
        <f>IF(O782=F776,12)+IF(O782=F777,11)+IF(O782=F778,10)+IF(O782=F779,9)+IF(O782=F780,8)+IF(O782=F781,7)+IF(O782=F782,6)+IF(O782=F783,5)+IF(O782=F784,4)+IF(O782=F785,3)+IF(O782=F786,2)+IF(O782=F787,1)</f>
        <v>0</v>
      </c>
      <c r="R782" s="2"/>
      <c r="S782" s="136"/>
      <c r="T782" s="136"/>
      <c r="U782" s="136"/>
      <c r="V782" s="136"/>
      <c r="W782" s="136"/>
      <c r="X782" s="136"/>
      <c r="Y782" s="136">
        <f>P782+Q782</f>
        <v>0</v>
      </c>
      <c r="Z782" s="136"/>
      <c r="AA782" s="136"/>
      <c r="AB782" s="136"/>
      <c r="AC782" s="136"/>
      <c r="AD782" s="136"/>
      <c r="AE782" s="2"/>
    </row>
    <row r="783" spans="1:31" ht="20.100000000000001" customHeight="1" x14ac:dyDescent="0.25">
      <c r="A783" s="117" t="s">
        <v>91</v>
      </c>
      <c r="B783" s="129" t="s">
        <v>142</v>
      </c>
      <c r="C783" s="129">
        <v>800</v>
      </c>
      <c r="D783" s="129" t="s">
        <v>1</v>
      </c>
      <c r="E783" s="8">
        <v>8</v>
      </c>
      <c r="F783" s="144"/>
      <c r="G783" s="146" t="s">
        <v>36</v>
      </c>
      <c r="H783" s="122" t="str">
        <f t="shared" si="325"/>
        <v xml:space="preserve"> </v>
      </c>
      <c r="I783" s="122" t="str">
        <f t="shared" si="326"/>
        <v/>
      </c>
      <c r="J783" s="122" t="str">
        <f t="shared" si="327"/>
        <v/>
      </c>
      <c r="K783" s="8" t="str">
        <f t="shared" si="328"/>
        <v/>
      </c>
      <c r="L783" s="8" t="str">
        <f>IF(G783&lt;=BU1242,"AW"," ")</f>
        <v xml:space="preserve"> </v>
      </c>
      <c r="M783" s="2"/>
      <c r="N783" s="40" t="str">
        <f t="shared" si="324"/>
        <v>R</v>
      </c>
      <c r="O783" s="40" t="str">
        <f t="shared" si="324"/>
        <v>RR</v>
      </c>
      <c r="P783" s="161">
        <f>IF(N783=F776,12)+IF(N783=F777,11)+IF(N783=F778,10)+IF(N783=F779,9)+IF(N783=F780,8)+IF(N783=F781,7)+IF(N783=F782,6)+IF(N783=F783,5)+IF(N783=F784,4)+IF(N783=F785,3)+IF(N783=F786,2)+IF(N783=F787,1)</f>
        <v>0</v>
      </c>
      <c r="Q783" s="161">
        <f>IF(O783=F776,12)+IF(O783=F777,11)+IF(O783=F778,10)+IF(O783=F779,9)+IF(O783=F780,8)+IF(O783=F781,7)+IF(O783=F782,6)+IF(O783=F783,5)+IF(O783=F784,4)+IF(O783=F785,3)+IF(O783=F786,2)+IF(O783=F787,1)</f>
        <v>9</v>
      </c>
      <c r="R783" s="2"/>
      <c r="S783" s="136"/>
      <c r="T783" s="136"/>
      <c r="U783" s="136"/>
      <c r="V783" s="136"/>
      <c r="W783" s="136"/>
      <c r="X783" s="136"/>
      <c r="Y783" s="136"/>
      <c r="Z783" s="136">
        <f>P783+Q783</f>
        <v>9</v>
      </c>
      <c r="AA783" s="136"/>
      <c r="AB783" s="136"/>
      <c r="AC783" s="136"/>
      <c r="AD783" s="136"/>
      <c r="AE783" s="2"/>
    </row>
    <row r="784" spans="1:31" ht="20.100000000000001" customHeight="1" x14ac:dyDescent="0.25">
      <c r="A784" s="117" t="s">
        <v>91</v>
      </c>
      <c r="B784" s="129" t="s">
        <v>142</v>
      </c>
      <c r="C784" s="129">
        <v>800</v>
      </c>
      <c r="D784" s="129" t="s">
        <v>1</v>
      </c>
      <c r="E784" s="8">
        <v>9</v>
      </c>
      <c r="F784" s="144"/>
      <c r="G784" s="146" t="s">
        <v>36</v>
      </c>
      <c r="H784" s="122" t="str">
        <f t="shared" si="325"/>
        <v xml:space="preserve"> </v>
      </c>
      <c r="I784" s="122" t="str">
        <f t="shared" si="326"/>
        <v/>
      </c>
      <c r="J784" s="122" t="str">
        <f t="shared" si="327"/>
        <v/>
      </c>
      <c r="K784" s="8" t="str">
        <f t="shared" si="328"/>
        <v/>
      </c>
      <c r="L784" s="8" t="str">
        <f>IF(G784&lt;=BU1241,"AW"," ")</f>
        <v xml:space="preserve"> </v>
      </c>
      <c r="M784" s="2"/>
      <c r="N784" s="161" t="str">
        <f t="shared" si="324"/>
        <v>W</v>
      </c>
      <c r="O784" s="161" t="str">
        <f t="shared" si="324"/>
        <v>WW</v>
      </c>
      <c r="P784" s="161">
        <f>IF(N784=F776,12)+IF(N784=F777,11)+IF(N784=F778,10)+IF(N784=F779,9)+IF(N784=F780,8)+IF(N784=F781,7)+IF(N784=F782,6)+IF(N784=F783,5)+IF(N784=F784,4)+IF(N784=F785,3)+IF(N784=F786,2)+IF(N784=F787,1)</f>
        <v>0</v>
      </c>
      <c r="Q784" s="161">
        <f>IF(O784=F776,12)+IF(O784=F777,11)+IF(O784=F778,10)+IF(O784=F779,9)+IF(O784=F780,8)+IF(O784=F781,7)+IF(O784=F782,6)+IF(O784=F783,5)+IF(O784=F784,4)+IF(O784=F785,3)+IF(O784=F786,2)+IF(O784=F787,1)</f>
        <v>0</v>
      </c>
      <c r="R784" s="2"/>
      <c r="S784" s="136"/>
      <c r="T784" s="136"/>
      <c r="U784" s="136"/>
      <c r="V784" s="136"/>
      <c r="W784" s="136"/>
      <c r="X784" s="136"/>
      <c r="Y784" s="136"/>
      <c r="Z784" s="136"/>
      <c r="AA784" s="136">
        <f>P784+Q784</f>
        <v>0</v>
      </c>
      <c r="AB784" s="136"/>
      <c r="AC784" s="136"/>
      <c r="AD784" s="136"/>
      <c r="AE784" s="2"/>
    </row>
    <row r="785" spans="1:32" ht="20.100000000000001" customHeight="1" x14ac:dyDescent="0.25">
      <c r="A785" s="117" t="s">
        <v>91</v>
      </c>
      <c r="B785" s="129" t="s">
        <v>142</v>
      </c>
      <c r="C785" s="129">
        <v>800</v>
      </c>
      <c r="D785" s="129" t="s">
        <v>1</v>
      </c>
      <c r="E785" s="8">
        <v>10</v>
      </c>
      <c r="F785" s="144"/>
      <c r="G785" s="146" t="s">
        <v>36</v>
      </c>
      <c r="H785" s="122" t="str">
        <f t="shared" si="325"/>
        <v xml:space="preserve"> </v>
      </c>
      <c r="I785" s="122" t="str">
        <f t="shared" si="326"/>
        <v/>
      </c>
      <c r="J785" s="122" t="str">
        <f t="shared" si="327"/>
        <v/>
      </c>
      <c r="K785" s="8" t="str">
        <f t="shared" si="328"/>
        <v/>
      </c>
      <c r="L785" s="8" t="str">
        <f>IF(G785&lt;=BU1242,"AW"," ")</f>
        <v xml:space="preserve"> </v>
      </c>
      <c r="M785" s="2"/>
      <c r="N785" s="366" t="str">
        <f t="shared" si="324"/>
        <v>j</v>
      </c>
      <c r="O785" s="366" t="str">
        <f t="shared" si="324"/>
        <v>jj</v>
      </c>
      <c r="P785" s="366">
        <f>IF(N785=F776,12)+IF(N785=F777,11)+IF(N785=F778,10)+IF(N785=F779,9)+IF(N785=F780,8)+IF(N785=F781,7)+IF(N785=F782,6)+IF(N785=F783,5)+IF(N785=F784,4)+IF(N785=F785,3)+IF(N785=F786,2)+IF(N785=F787,1)</f>
        <v>0</v>
      </c>
      <c r="Q785" s="366">
        <f>IF(O785=F776,12)+IF(O785=F777,11)+IF(O785=F778,10)+IF(O785=F779,9)+IF(O785=F780,8)+IF(O785=F781,7)+IF(O785=F782,6)+IF(O785=F783,5)+IF(O785=F784,4)+IF(O785=F785,3)+IF(O785=F786,2)+IF(O785=F787,1)</f>
        <v>0</v>
      </c>
      <c r="R785" s="2"/>
      <c r="S785" s="136"/>
      <c r="T785" s="136"/>
      <c r="U785" s="136"/>
      <c r="V785" s="136"/>
      <c r="W785" s="136"/>
      <c r="X785" s="136"/>
      <c r="Y785" s="136"/>
      <c r="Z785" s="136"/>
      <c r="AA785" s="136"/>
      <c r="AB785" s="136">
        <f>P785+Q785</f>
        <v>0</v>
      </c>
      <c r="AC785" s="136"/>
      <c r="AD785" s="136"/>
      <c r="AE785" s="2"/>
    </row>
    <row r="786" spans="1:32" ht="20.100000000000001" customHeight="1" x14ac:dyDescent="0.25">
      <c r="A786" s="117" t="s">
        <v>91</v>
      </c>
      <c r="B786" s="129" t="s">
        <v>142</v>
      </c>
      <c r="C786" s="129">
        <v>800</v>
      </c>
      <c r="D786" s="129" t="s">
        <v>1</v>
      </c>
      <c r="E786" s="8">
        <v>11</v>
      </c>
      <c r="F786" s="144"/>
      <c r="G786" s="146" t="s">
        <v>36</v>
      </c>
      <c r="H786" s="122" t="str">
        <f t="shared" si="325"/>
        <v xml:space="preserve"> </v>
      </c>
      <c r="I786" s="122" t="str">
        <f t="shared" si="326"/>
        <v/>
      </c>
      <c r="J786" s="122" t="str">
        <f t="shared" si="327"/>
        <v/>
      </c>
      <c r="K786" s="8" t="str">
        <f t="shared" si="328"/>
        <v/>
      </c>
      <c r="L786" s="8" t="str">
        <f>IF(G786&lt;=BU1243,"AW"," ")</f>
        <v xml:space="preserve"> </v>
      </c>
      <c r="M786" s="2"/>
      <c r="N786" s="366" t="str">
        <f t="shared" si="324"/>
        <v>p</v>
      </c>
      <c r="O786" s="366" t="str">
        <f t="shared" si="324"/>
        <v>pp</v>
      </c>
      <c r="P786" s="366">
        <f>IF(N786=F776,12)+IF(N786=F777,11)+IF(N786=F778,10)+IF(N786=F779,9)+IF(N786=F780,8)+IF(N786=F781,7)+IF(N786=F782,6)+IF(N786=F783,5)+IF(N786=F784,4)+IF(N786=F785,3)+IF(N786=F786,2)+IF(N786=F787,1)</f>
        <v>0</v>
      </c>
      <c r="Q786" s="366">
        <f>IF(O786=F776,12)+IF(O786=F777,11)+IF(O786=F778,10)+IF(O786=F779,9)+IF(O786=F780,8)+IF(O786=F781,7)+IF(O786=F782,6)+IF(O786=F783,5)+IF(O786=F784,4)+IF(O786=F785,3)+IF(O786=F786,2)+IF(O786=F787,1)</f>
        <v>0</v>
      </c>
      <c r="R786" s="2"/>
      <c r="S786" s="136"/>
      <c r="T786" s="136"/>
      <c r="U786" s="136"/>
      <c r="V786" s="136"/>
      <c r="W786" s="136"/>
      <c r="X786" s="136"/>
      <c r="Y786" s="136"/>
      <c r="Z786" s="136"/>
      <c r="AA786" s="136"/>
      <c r="AB786" s="136"/>
      <c r="AC786" s="136">
        <f>P786+Q786</f>
        <v>0</v>
      </c>
      <c r="AD786" s="136"/>
      <c r="AE786" s="2"/>
    </row>
    <row r="787" spans="1:32" ht="20.100000000000001" customHeight="1" x14ac:dyDescent="0.25">
      <c r="A787" s="117" t="s">
        <v>91</v>
      </c>
      <c r="B787" s="129" t="s">
        <v>142</v>
      </c>
      <c r="C787" s="129">
        <v>800</v>
      </c>
      <c r="D787" s="129" t="s">
        <v>1</v>
      </c>
      <c r="E787" s="8">
        <v>12</v>
      </c>
      <c r="F787" s="144"/>
      <c r="G787" s="146" t="s">
        <v>36</v>
      </c>
      <c r="H787" s="122" t="str">
        <f t="shared" si="325"/>
        <v xml:space="preserve"> </v>
      </c>
      <c r="I787" s="122" t="str">
        <f t="shared" si="326"/>
        <v/>
      </c>
      <c r="J787" s="122" t="str">
        <f t="shared" si="327"/>
        <v/>
      </c>
      <c r="K787" s="8" t="str">
        <f t="shared" si="328"/>
        <v/>
      </c>
      <c r="L787" s="8" t="str">
        <f>IF(G787&lt;=BU1244,"AW"," ")</f>
        <v xml:space="preserve"> </v>
      </c>
      <c r="M787" s="2"/>
      <c r="N787" s="366" t="str">
        <f t="shared" si="324"/>
        <v>z</v>
      </c>
      <c r="O787" s="366" t="str">
        <f t="shared" si="324"/>
        <v>zz</v>
      </c>
      <c r="P787" s="366">
        <f>IF(N787=F776,12)+IF(N787=F777,11)+IF(N787=F778,10)+IF(N787=F779,9)+IF(N787=F780,8)+IF(N787=F781,7)+IF(N787=F782,6)+IF(N787=F783,5)+IF(N787=F784,4)+IF(N787=F785,3)+IF(N787=F786,2)+IF(N787=F787,1)</f>
        <v>0</v>
      </c>
      <c r="Q787" s="366">
        <f>IF(O787=F776,12)+IF(O787=F777,11)+IF(O787=F778,10)+IF(O787=F779,9)+IF(O787=F780,8)+IF(O787=F781,7)+IF(O787=F782,6)+IF(O787=F783,5)+IF(O787=F784,4)+IF(O787=F785,3)+IF(O787=F786,2)+IF(O787=F787,1)</f>
        <v>0</v>
      </c>
      <c r="R787" s="2"/>
      <c r="S787" s="136"/>
      <c r="T787" s="136"/>
      <c r="U787" s="136"/>
      <c r="V787" s="136"/>
      <c r="W787" s="136"/>
      <c r="X787" s="136"/>
      <c r="Y787" s="136"/>
      <c r="Z787" s="136"/>
      <c r="AA787" s="136"/>
      <c r="AB787" s="136"/>
      <c r="AC787" s="136"/>
      <c r="AD787" s="136">
        <f>P787+Q787</f>
        <v>0</v>
      </c>
      <c r="AE787" s="2"/>
    </row>
    <row r="788" spans="1:32" ht="20.100000000000001" customHeight="1" x14ac:dyDescent="0.25">
      <c r="A788" s="117" t="s">
        <v>91</v>
      </c>
      <c r="B788" s="129" t="s">
        <v>142</v>
      </c>
      <c r="C788" s="129"/>
      <c r="D788" s="129"/>
      <c r="E788" s="473" t="s">
        <v>36</v>
      </c>
      <c r="F788" s="473"/>
      <c r="G788" s="473"/>
      <c r="H788" s="473"/>
      <c r="I788" s="473"/>
      <c r="J788" s="473"/>
      <c r="K788" s="473"/>
      <c r="L788" s="473"/>
      <c r="M788" s="85"/>
      <c r="N788" s="40" t="str">
        <f t="shared" si="324"/>
        <v>,</v>
      </c>
      <c r="O788" s="40" t="str">
        <f t="shared" si="324"/>
        <v>,</v>
      </c>
      <c r="P788" s="40"/>
      <c r="Q788" s="40"/>
      <c r="R788" s="2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2"/>
    </row>
    <row r="789" spans="1:32" ht="20.100000000000001" customHeight="1" x14ac:dyDescent="0.25">
      <c r="A789" s="117" t="s">
        <v>91</v>
      </c>
      <c r="B789" s="129" t="s">
        <v>142</v>
      </c>
      <c r="C789" s="129">
        <v>1500</v>
      </c>
      <c r="D789" s="443" t="s">
        <v>0</v>
      </c>
      <c r="E789" s="474" t="s">
        <v>218</v>
      </c>
      <c r="F789" s="474"/>
      <c r="G789" s="474"/>
      <c r="H789" s="474"/>
      <c r="I789" s="442" t="s">
        <v>92</v>
      </c>
      <c r="J789" s="442"/>
      <c r="K789" s="493">
        <f>'MATCH DETAILS'!K33</f>
        <v>2.8495370370370371E-3</v>
      </c>
      <c r="L789" s="493"/>
      <c r="M789" s="127"/>
      <c r="N789" s="40" t="str">
        <f t="shared" si="324"/>
        <v>,</v>
      </c>
      <c r="O789" s="40" t="str">
        <f t="shared" si="324"/>
        <v>,</v>
      </c>
      <c r="P789" s="40"/>
      <c r="Q789" s="40"/>
      <c r="R789" s="2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2"/>
    </row>
    <row r="790" spans="1:32" ht="20.100000000000001" customHeight="1" x14ac:dyDescent="0.25">
      <c r="A790" s="117" t="s">
        <v>91</v>
      </c>
      <c r="B790" s="129" t="s">
        <v>142</v>
      </c>
      <c r="C790" s="129">
        <v>1500</v>
      </c>
      <c r="D790" s="443" t="s">
        <v>0</v>
      </c>
      <c r="E790" s="437">
        <v>1</v>
      </c>
      <c r="F790" s="438" t="s">
        <v>111</v>
      </c>
      <c r="G790" s="445">
        <v>3.0150462962962965E-3</v>
      </c>
      <c r="H790" s="440" t="str">
        <f t="shared" ref="H790:H801" si="329">IF(F790=0," ",VLOOKUP(F790,$AS$1218:$AU$1241,3,FALSE))</f>
        <v>Ross McGarvie</v>
      </c>
      <c r="I790" s="440" t="str">
        <f t="shared" ref="I790:I801" si="330">IF(F790=0,"",VLOOKUP(F790,$BE$1218:$BG$1241,3,FALSE))</f>
        <v>Hillingdon A.C.</v>
      </c>
      <c r="J790" s="440" t="str">
        <f t="shared" ref="J790:J801" si="331">IF(F790=0,"",VLOOKUP(F790,$BB$1114:$BE$1137,4,FALSE))</f>
        <v>HJAC</v>
      </c>
      <c r="K790" s="437" t="str">
        <f t="shared" ref="K790:K801" si="332">IF(G790="","",IF($DC$1223="F"," ",IF($DC$1223="T",IF(G790&lt;=$CS$1223,"G1",IF(G790&lt;=$CV$1223,"G2",IF(G790&lt;=$CY$1223,"G3",IF(G790&lt;=$DB$1223,"G4","")))))))</f>
        <v>G4</v>
      </c>
      <c r="L790" s="437" t="str">
        <f t="shared" ref="L790:L797" si="333">IF(G790&lt;=BW1219,"AW"," ")</f>
        <v>AW</v>
      </c>
      <c r="M790" s="2"/>
      <c r="N790" s="40" t="str">
        <f t="shared" ref="N790:O809" si="334">N776</f>
        <v>A</v>
      </c>
      <c r="O790" s="40" t="str">
        <f t="shared" si="334"/>
        <v>AA</v>
      </c>
      <c r="P790" s="161">
        <f>IF(N790=F790,12)+IF(N790=F791,11)+IF(N790=F792,10)+IF(N790=F793,9)+IF(N790=F794,8)+IF(N790=F795,7)+IF(N790=F796,6)+IF(N790=F797,5)+IF(N790=F798,4)+IF(N790=F799,3)+IF(N790=F800,2)+IF(N790=F801,1)</f>
        <v>0</v>
      </c>
      <c r="Q790" s="161">
        <f>IF(O790=F790,12)+IF(O790=F791,11)+IF(O790=F792,10)+IF(O790=F793,9)+IF(O790=F794,8)+IF(O790=F795,7)+IF(O790=F796,6)+IF(O790=F797,5)+IF(O790=F798,4)+IF(O790=F799,3)+IF(O790=F800,2)+IF(O790=F801,1)</f>
        <v>11</v>
      </c>
      <c r="R790" s="2"/>
      <c r="S790" s="136">
        <f>P790+Q790</f>
        <v>11</v>
      </c>
      <c r="T790" s="136"/>
      <c r="U790" s="136"/>
      <c r="V790" s="136"/>
      <c r="W790" s="136"/>
      <c r="X790" s="136"/>
      <c r="Y790" s="136"/>
      <c r="Z790" s="136"/>
      <c r="AA790" s="136"/>
      <c r="AB790" s="136"/>
      <c r="AC790" s="136"/>
      <c r="AD790" s="136"/>
      <c r="AE790" s="2"/>
    </row>
    <row r="791" spans="1:32" ht="20.100000000000001" customHeight="1" x14ac:dyDescent="0.25">
      <c r="A791" s="117" t="s">
        <v>91</v>
      </c>
      <c r="B791" s="129" t="s">
        <v>142</v>
      </c>
      <c r="C791" s="129">
        <v>1500</v>
      </c>
      <c r="D791" s="443" t="s">
        <v>0</v>
      </c>
      <c r="E791" s="437">
        <v>2</v>
      </c>
      <c r="F791" s="438" t="s">
        <v>86</v>
      </c>
      <c r="G791" s="445">
        <v>3.0358796296296297E-3</v>
      </c>
      <c r="H791" s="440" t="str">
        <f t="shared" si="329"/>
        <v>Jack Johnson</v>
      </c>
      <c r="I791" s="440" t="str">
        <f t="shared" si="330"/>
        <v>Aldershot, Farnham and District A.C.</v>
      </c>
      <c r="J791" s="440" t="str">
        <f t="shared" si="331"/>
        <v>AFD</v>
      </c>
      <c r="K791" s="437" t="str">
        <f t="shared" si="332"/>
        <v>G4</v>
      </c>
      <c r="L791" s="437" t="str">
        <f t="shared" si="333"/>
        <v>AW</v>
      </c>
      <c r="M791" s="2"/>
      <c r="N791" s="40" t="str">
        <f t="shared" si="334"/>
        <v>S</v>
      </c>
      <c r="O791" s="40" t="str">
        <f t="shared" si="334"/>
        <v>SS</v>
      </c>
      <c r="P791" s="161">
        <f>IF(N791=F790,12)+IF(N791=F791,11)+IF(N791=F792,10)+IF(N791=F793,9)+IF(N791=F794,8)+IF(N791=F795,7)+IF(N791=F796,6)+IF(N791=F797,5)+IF(N791=F798,4)+IF(N791=F799,3)+IF(N791=F800,2)+IF(N791=F801,1)</f>
        <v>9</v>
      </c>
      <c r="Q791" s="161">
        <f>IF(O791=F790,12)+IF(O791=F791,11)+IF(O791=F792,10)+IF(O791=F793,9)+IF(O791=F794,8)+IF(O791=F795,7)+IF(O791=F796,6)+IF(O791=F797,5)+IF(O791=F798,4)+IF(O791=F799,3)+IF(O791=F800,2)+IF(O791=F801,1)</f>
        <v>0</v>
      </c>
      <c r="R791" s="2"/>
      <c r="S791" s="136"/>
      <c r="T791" s="136">
        <f>P791+Q791</f>
        <v>9</v>
      </c>
      <c r="U791" s="136"/>
      <c r="V791" s="136"/>
      <c r="W791" s="136"/>
      <c r="X791" s="136"/>
      <c r="Y791" s="136"/>
      <c r="Z791" s="136"/>
      <c r="AA791" s="136"/>
      <c r="AB791" s="136"/>
      <c r="AC791" s="136"/>
      <c r="AD791" s="136"/>
      <c r="AE791" s="2"/>
      <c r="AF791" s="7"/>
    </row>
    <row r="792" spans="1:32" ht="20.100000000000001" customHeight="1" x14ac:dyDescent="0.25">
      <c r="A792" s="117" t="s">
        <v>91</v>
      </c>
      <c r="B792" s="129" t="s">
        <v>142</v>
      </c>
      <c r="C792" s="129">
        <v>1500</v>
      </c>
      <c r="D792" s="443" t="s">
        <v>0</v>
      </c>
      <c r="E792" s="437">
        <v>3</v>
      </c>
      <c r="F792" s="438" t="s">
        <v>145</v>
      </c>
      <c r="G792" s="445">
        <v>3.0451388888888889E-3</v>
      </c>
      <c r="H792" s="440" t="str">
        <f t="shared" si="329"/>
        <v>Joseph Mott</v>
      </c>
      <c r="I792" s="440" t="str">
        <f t="shared" si="330"/>
        <v>Reading A.C.</v>
      </c>
      <c r="J792" s="440" t="str">
        <f t="shared" si="331"/>
        <v>RAC</v>
      </c>
      <c r="K792" s="437" t="str">
        <f t="shared" si="332"/>
        <v>G4</v>
      </c>
      <c r="L792" s="437" t="str">
        <f t="shared" si="333"/>
        <v>AW</v>
      </c>
      <c r="M792" s="2"/>
      <c r="N792" s="40" t="str">
        <f t="shared" si="334"/>
        <v>B</v>
      </c>
      <c r="O792" s="40" t="str">
        <f t="shared" si="334"/>
        <v>BB</v>
      </c>
      <c r="P792" s="161">
        <f>IF(N792=F790,12)+IF(N792=F791,11)+IF(N792=F792,10)+IF(N792=F793,9)+IF(N792=F794,8)+IF(N792=F795,7)+IF(N792=F796,6)+IF(N792=F797,5)+IF(N792=F798,4)+IF(N792=F799,3)+IF(N792=F800,2)+IF(N792=F801,1)</f>
        <v>0</v>
      </c>
      <c r="Q792" s="161">
        <f>IF(O792=F790,12)+IF(O792=F791,11)+IF(O792=F792,10)+IF(O792=F793,9)+IF(O792=F794,8)+IF(O792=F795,7)+IF(O792=F796,6)+IF(O792=F797,5)+IF(O792=F798,4)+IF(O792=F799,3)+IF(O792=F800,2)+IF(O792=F801,1)</f>
        <v>6</v>
      </c>
      <c r="R792" s="2"/>
      <c r="S792" s="136"/>
      <c r="T792" s="136"/>
      <c r="U792" s="136">
        <f>P792+Q792</f>
        <v>6</v>
      </c>
      <c r="V792" s="136"/>
      <c r="W792" s="136"/>
      <c r="X792" s="136"/>
      <c r="Y792" s="136"/>
      <c r="Z792" s="136"/>
      <c r="AA792" s="136"/>
      <c r="AB792" s="136"/>
      <c r="AC792" s="136"/>
      <c r="AD792" s="136"/>
      <c r="AE792" s="2"/>
      <c r="AF792" s="7"/>
    </row>
    <row r="793" spans="1:32" ht="20.100000000000001" customHeight="1" x14ac:dyDescent="0.25">
      <c r="A793" s="117" t="s">
        <v>91</v>
      </c>
      <c r="B793" s="129" t="s">
        <v>142</v>
      </c>
      <c r="C793" s="129">
        <v>1500</v>
      </c>
      <c r="D793" s="443" t="s">
        <v>0</v>
      </c>
      <c r="E793" s="437">
        <v>4</v>
      </c>
      <c r="F793" s="438" t="s">
        <v>140</v>
      </c>
      <c r="G793" s="445">
        <v>3.0717592592592589E-3</v>
      </c>
      <c r="H793" s="440" t="str">
        <f t="shared" si="329"/>
        <v>Joshua Kemp</v>
      </c>
      <c r="I793" s="440" t="str">
        <f t="shared" si="330"/>
        <v>Basingstoke and Mid Hants A.C.</v>
      </c>
      <c r="J793" s="440" t="str">
        <f t="shared" si="331"/>
        <v>BMH</v>
      </c>
      <c r="K793" s="437" t="str">
        <f t="shared" si="332"/>
        <v>G4</v>
      </c>
      <c r="L793" s="437" t="str">
        <f t="shared" si="333"/>
        <v>AW</v>
      </c>
      <c r="M793" s="2"/>
      <c r="N793" s="40" t="str">
        <f t="shared" si="334"/>
        <v>C</v>
      </c>
      <c r="O793" s="40" t="str">
        <f t="shared" si="334"/>
        <v>CC</v>
      </c>
      <c r="P793" s="161">
        <f>IF(N793=F790,12)+IF(N793=F791,11)+IF(N793=F792,10)+IF(N793=F793,9)+IF(N793=F794,8)+IF(N793=F795,7)+IF(N793=F796,6)+IF(N793=F797,5)+IF(N793=F798,4)+IF(N793=F799,3)+IF(N793=F800,2)+IF(N793=F801,1)</f>
        <v>5</v>
      </c>
      <c r="Q793" s="161">
        <f>IF(O793=F790,12)+IF(O793=F791,11)+IF(O793=F792,10)+IF(O793=F793,9)+IF(O793=F794,8)+IF(O793=F795,7)+IF(O793=F796,6)+IF(O793=F797,5)+IF(O793=F798,4)+IF(O793=F799,3)+IF(O793=F800,2)+IF(O793=F801,1)</f>
        <v>0</v>
      </c>
      <c r="R793" s="2"/>
      <c r="S793" s="136"/>
      <c r="T793" s="136"/>
      <c r="U793" s="136"/>
      <c r="V793" s="136">
        <f>P793+Q793</f>
        <v>5</v>
      </c>
      <c r="W793" s="136"/>
      <c r="X793" s="136"/>
      <c r="Y793" s="136"/>
      <c r="Z793" s="136"/>
      <c r="AA793" s="136"/>
      <c r="AB793" s="136"/>
      <c r="AC793" s="136"/>
      <c r="AD793" s="136"/>
      <c r="AE793" s="2"/>
      <c r="AF793" s="7"/>
    </row>
    <row r="794" spans="1:32" ht="20.100000000000001" customHeight="1" x14ac:dyDescent="0.25">
      <c r="A794" s="117" t="s">
        <v>91</v>
      </c>
      <c r="B794" s="129" t="s">
        <v>142</v>
      </c>
      <c r="C794" s="129">
        <v>1500</v>
      </c>
      <c r="D794" s="443" t="s">
        <v>0</v>
      </c>
      <c r="E794" s="437">
        <v>5</v>
      </c>
      <c r="F794" s="438" t="s">
        <v>84</v>
      </c>
      <c r="G794" s="445">
        <v>3.0891203703703705E-3</v>
      </c>
      <c r="H794" s="440" t="str">
        <f t="shared" si="329"/>
        <v>Pavit Kullar</v>
      </c>
      <c r="I794" s="440" t="str">
        <f t="shared" si="330"/>
        <v>Windsor, Slough, Eton and Hounslow A.C.</v>
      </c>
      <c r="J794" s="440" t="str">
        <f t="shared" si="331"/>
        <v>WSEH</v>
      </c>
      <c r="K794" s="437" t="str">
        <f t="shared" si="332"/>
        <v/>
      </c>
      <c r="L794" s="437" t="str">
        <f t="shared" si="333"/>
        <v>AW</v>
      </c>
      <c r="M794" s="2"/>
      <c r="N794" s="40" t="str">
        <f t="shared" si="334"/>
        <v>G</v>
      </c>
      <c r="O794" s="40" t="str">
        <f t="shared" si="334"/>
        <v>GG</v>
      </c>
      <c r="P794" s="161">
        <f>IF(N794=F790,12)+IF(N794=F791,11)+IF(N794=F792,10)+IF(N794=F793,9)+IF(N794=F794,8)+IF(N794=F795,7)+IF(N794=F796,6)+IF(N794=F797,5)+IF(N794=F798,4)+IF(N794=F799,3)+IF(N794=F800,2)+IF(N794=F801,1)</f>
        <v>7</v>
      </c>
      <c r="Q794" s="161">
        <f>IF(O794=F790,12)+IF(O794=F791,11)+IF(O794=F792,10)+IF(O794=F793,9)+IF(O794=F794,8)+IF(O794=F795,7)+IF(O794=F796,6)+IF(O794=F797,5)+IF(O794=F798,4)+IF(O794=F799,3)+IF(O794=F800,2)+IF(O794=F801,1)</f>
        <v>0</v>
      </c>
      <c r="R794" s="2"/>
      <c r="S794" s="136"/>
      <c r="T794" s="136"/>
      <c r="U794" s="136"/>
      <c r="V794" s="136"/>
      <c r="W794" s="136">
        <f>P794+Q794</f>
        <v>7</v>
      </c>
      <c r="X794" s="136"/>
      <c r="Y794" s="136"/>
      <c r="Z794" s="136"/>
      <c r="AA794" s="136"/>
      <c r="AB794" s="136"/>
      <c r="AC794" s="136"/>
      <c r="AD794" s="136"/>
      <c r="AE794" s="2"/>
      <c r="AF794" s="7"/>
    </row>
    <row r="795" spans="1:32" ht="20.100000000000001" customHeight="1" x14ac:dyDescent="0.25">
      <c r="A795" s="117" t="s">
        <v>91</v>
      </c>
      <c r="B795" s="129" t="s">
        <v>142</v>
      </c>
      <c r="C795" s="129">
        <v>1500</v>
      </c>
      <c r="D795" s="443" t="s">
        <v>0</v>
      </c>
      <c r="E795" s="437">
        <v>6</v>
      </c>
      <c r="F795" s="438" t="s">
        <v>55</v>
      </c>
      <c r="G795" s="445">
        <v>3.2118055555555559E-3</v>
      </c>
      <c r="H795" s="440" t="str">
        <f t="shared" si="329"/>
        <v>Thomas Hardman</v>
      </c>
      <c r="I795" s="440" t="str">
        <f t="shared" si="330"/>
        <v>Guildford and Godalming A.C.</v>
      </c>
      <c r="J795" s="440" t="str">
        <f t="shared" si="331"/>
        <v>GGAC</v>
      </c>
      <c r="K795" s="437" t="str">
        <f t="shared" si="332"/>
        <v/>
      </c>
      <c r="L795" s="437" t="str">
        <f t="shared" si="333"/>
        <v xml:space="preserve"> </v>
      </c>
      <c r="M795" s="2"/>
      <c r="N795" s="40" t="str">
        <f t="shared" si="334"/>
        <v>H</v>
      </c>
      <c r="O795" s="40" t="str">
        <f t="shared" si="334"/>
        <v>HH</v>
      </c>
      <c r="P795" s="161">
        <f>IF(N795=F790,12)+IF(N795=F791,11)+IF(N795=F792,10)+IF(N795=F793,9)+IF(N795=F794,8)+IF(N795=F795,7)+IF(N795=F796,6)+IF(N795=F797,5)+IF(N795=F798,4)+IF(N795=F799,3)+IF(N795=F800,2)+IF(N795=F801,1)</f>
        <v>12</v>
      </c>
      <c r="Q795" s="161">
        <f>IF(O795=F790,12)+IF(O795=F791,11)+IF(O795=F792,10)+IF(O795=F793,9)+IF(O795=F794,8)+IF(O795=F795,7)+IF(O795=F796,6)+IF(O795=F797,5)+IF(O795=F798,4)+IF(O795=F799,3)+IF(O795=F800,2)+IF(O795=F801,1)</f>
        <v>0</v>
      </c>
      <c r="R795" s="2"/>
      <c r="S795" s="136"/>
      <c r="T795" s="136"/>
      <c r="U795" s="136"/>
      <c r="V795" s="136"/>
      <c r="W795" s="136"/>
      <c r="X795" s="136">
        <f>P795+Q795</f>
        <v>12</v>
      </c>
      <c r="Y795" s="136"/>
      <c r="Z795" s="136"/>
      <c r="AA795" s="136"/>
      <c r="AB795" s="136"/>
      <c r="AC795" s="136"/>
      <c r="AD795" s="136"/>
      <c r="AE795" s="2"/>
      <c r="AF795" s="7"/>
    </row>
    <row r="796" spans="1:32" ht="20.100000000000001" customHeight="1" x14ac:dyDescent="0.25">
      <c r="A796" s="117" t="s">
        <v>91</v>
      </c>
      <c r="B796" s="129" t="s">
        <v>142</v>
      </c>
      <c r="C796" s="129">
        <v>1500</v>
      </c>
      <c r="D796" s="443" t="s">
        <v>0</v>
      </c>
      <c r="E796" s="437">
        <v>7</v>
      </c>
      <c r="F796" s="438" t="s">
        <v>85</v>
      </c>
      <c r="G796" s="445">
        <v>3.421296296296296E-3</v>
      </c>
      <c r="H796" s="440" t="str">
        <f t="shared" si="329"/>
        <v>Henry Fieldsend</v>
      </c>
      <c r="I796" s="440" t="str">
        <f t="shared" si="330"/>
        <v>Bracknell A.C.</v>
      </c>
      <c r="J796" s="440" t="str">
        <f t="shared" si="331"/>
        <v>BAC</v>
      </c>
      <c r="K796" s="437" t="str">
        <f t="shared" si="332"/>
        <v/>
      </c>
      <c r="L796" s="437" t="str">
        <f t="shared" si="333"/>
        <v xml:space="preserve"> </v>
      </c>
      <c r="M796" s="2"/>
      <c r="N796" s="40" t="str">
        <f t="shared" si="334"/>
        <v>M</v>
      </c>
      <c r="O796" s="40" t="str">
        <f t="shared" si="334"/>
        <v>MM</v>
      </c>
      <c r="P796" s="161">
        <f>IF(N796=F790,12)+IF(N796=F791,11)+IF(N796=F792,10)+IF(N796=F793,9)+IF(N796=F794,8)+IF(N796=F795,7)+IF(N796=F796,6)+IF(N796=F797,5)+IF(N796=F798,4)+IF(N796=F799,3)+IF(N796=F800,2)+IF(N796=F801,1)</f>
        <v>0</v>
      </c>
      <c r="Q796" s="161">
        <f>IF(O796=F790,12)+IF(O796=F791,11)+IF(O796=F792,10)+IF(O796=F793,9)+IF(O796=F794,8)+IF(O796=F795,7)+IF(O796=F796,6)+IF(O796=F797,5)+IF(O796=F798,4)+IF(O796=F799,3)+IF(O796=F800,2)+IF(O796=F801,1)</f>
        <v>0</v>
      </c>
      <c r="R796" s="2"/>
      <c r="S796" s="136"/>
      <c r="T796" s="136"/>
      <c r="U796" s="136"/>
      <c r="V796" s="136"/>
      <c r="W796" s="136"/>
      <c r="X796" s="136"/>
      <c r="Y796" s="136">
        <f>P796+Q796</f>
        <v>0</v>
      </c>
      <c r="Z796" s="136"/>
      <c r="AA796" s="136"/>
      <c r="AB796" s="136"/>
      <c r="AC796" s="136"/>
      <c r="AD796" s="136"/>
      <c r="AE796" s="2"/>
      <c r="AF796" s="7"/>
    </row>
    <row r="797" spans="1:32" ht="20.100000000000001" customHeight="1" x14ac:dyDescent="0.25">
      <c r="A797" s="117" t="s">
        <v>91</v>
      </c>
      <c r="B797" s="129" t="s">
        <v>142</v>
      </c>
      <c r="C797" s="129">
        <v>1500</v>
      </c>
      <c r="D797" s="443" t="s">
        <v>0</v>
      </c>
      <c r="E797" s="437">
        <v>8</v>
      </c>
      <c r="F797" s="438" t="s">
        <v>110</v>
      </c>
      <c r="G797" s="445">
        <v>3.4270833333333336E-3</v>
      </c>
      <c r="H797" s="440" t="str">
        <f t="shared" si="329"/>
        <v>Ethan Yewings</v>
      </c>
      <c r="I797" s="440" t="str">
        <f t="shared" si="330"/>
        <v>Camberley and District A.C.</v>
      </c>
      <c r="J797" s="440" t="str">
        <f t="shared" si="331"/>
        <v>CDAC</v>
      </c>
      <c r="K797" s="437" t="str">
        <f t="shared" si="332"/>
        <v/>
      </c>
      <c r="L797" s="437" t="str">
        <f t="shared" si="333"/>
        <v xml:space="preserve"> </v>
      </c>
      <c r="M797" s="2"/>
      <c r="N797" s="40" t="str">
        <f t="shared" si="334"/>
        <v>R</v>
      </c>
      <c r="O797" s="40" t="str">
        <f t="shared" si="334"/>
        <v>RR</v>
      </c>
      <c r="P797" s="161">
        <f>IF(N797=F790,12)+IF(N797=F791,11)+IF(N797=F792,10)+IF(N797=F793,9)+IF(N797=F794,8)+IF(N797=F795,7)+IF(N797=F796,6)+IF(N797=F797,5)+IF(N797=F798,4)+IF(N797=F799,3)+IF(N797=F800,2)+IF(N797=F801,1)</f>
        <v>0</v>
      </c>
      <c r="Q797" s="161">
        <f>IF(O797=F790,12)+IF(O797=F791,11)+IF(O797=F792,10)+IF(O797=F793,9)+IF(O797=F794,8)+IF(O797=F795,7)+IF(O797=F796,6)+IF(O797=F797,5)+IF(O797=F798,4)+IF(O797=F799,3)+IF(O797=F800,2)+IF(O797=F801,1)</f>
        <v>10</v>
      </c>
      <c r="R797" s="2"/>
      <c r="S797" s="136"/>
      <c r="T797" s="136"/>
      <c r="U797" s="136"/>
      <c r="V797" s="136"/>
      <c r="W797" s="136"/>
      <c r="X797" s="136"/>
      <c r="Y797" s="136"/>
      <c r="Z797" s="136">
        <f>P797+Q797</f>
        <v>10</v>
      </c>
      <c r="AA797" s="136"/>
      <c r="AB797" s="136"/>
      <c r="AC797" s="136"/>
      <c r="AD797" s="136"/>
      <c r="AE797" s="2"/>
      <c r="AF797" s="7"/>
    </row>
    <row r="798" spans="1:32" ht="20.100000000000001" customHeight="1" x14ac:dyDescent="0.25">
      <c r="A798" s="117" t="s">
        <v>91</v>
      </c>
      <c r="B798" s="129" t="s">
        <v>142</v>
      </c>
      <c r="C798" s="129">
        <v>1500</v>
      </c>
      <c r="D798" s="443" t="s">
        <v>0</v>
      </c>
      <c r="E798" s="437">
        <v>9</v>
      </c>
      <c r="F798" s="438"/>
      <c r="G798" s="445" t="s">
        <v>36</v>
      </c>
      <c r="H798" s="440" t="str">
        <f t="shared" si="329"/>
        <v xml:space="preserve"> </v>
      </c>
      <c r="I798" s="440" t="str">
        <f t="shared" si="330"/>
        <v/>
      </c>
      <c r="J798" s="440" t="str">
        <f t="shared" si="331"/>
        <v/>
      </c>
      <c r="K798" s="437" t="str">
        <f t="shared" si="332"/>
        <v/>
      </c>
      <c r="L798" s="437" t="str">
        <f>IF(G798&lt;=BW1225,"AW"," ")</f>
        <v xml:space="preserve"> </v>
      </c>
      <c r="M798" s="2"/>
      <c r="N798" s="161" t="str">
        <f t="shared" si="334"/>
        <v>W</v>
      </c>
      <c r="O798" s="161" t="str">
        <f t="shared" si="334"/>
        <v>WW</v>
      </c>
      <c r="P798" s="161">
        <f>IF(N798=F790,12)+IF(N798=F791,11)+IF(N798=F792,10)+IF(N798=F793,9)+IF(N798=F794,8)+IF(N798=F795,7)+IF(N798=F796,6)+IF(N798=F797,5)+IF(N798=F798,4)+IF(N798=F799,3)+IF(N798=F800,2)+IF(N798=F801,1)</f>
        <v>8</v>
      </c>
      <c r="Q798" s="161">
        <f>IF(O798=F790,12)+IF(O798=F791,11)+IF(O798=F792,10)+IF(O798=F793,9)+IF(O798=F794,8)+IF(O798=F795,7)+IF(O798=F796,6)+IF(O798=F797,5)+IF(O798=F798,4)+IF(O798=F799,3)+IF(O798=F800,2)+IF(O798=F801,1)</f>
        <v>0</v>
      </c>
      <c r="R798" s="2"/>
      <c r="S798" s="136"/>
      <c r="T798" s="136"/>
      <c r="U798" s="136"/>
      <c r="V798" s="136"/>
      <c r="W798" s="136"/>
      <c r="X798" s="136"/>
      <c r="Y798" s="136"/>
      <c r="Z798" s="136"/>
      <c r="AA798" s="136">
        <f>P798+Q798</f>
        <v>8</v>
      </c>
      <c r="AB798" s="136"/>
      <c r="AC798" s="136"/>
      <c r="AD798" s="136"/>
      <c r="AE798" s="2"/>
      <c r="AF798" s="163"/>
    </row>
    <row r="799" spans="1:32" ht="20.100000000000001" customHeight="1" x14ac:dyDescent="0.25">
      <c r="A799" s="117" t="s">
        <v>91</v>
      </c>
      <c r="B799" s="129" t="s">
        <v>142</v>
      </c>
      <c r="C799" s="129">
        <v>1500</v>
      </c>
      <c r="D799" s="443" t="s">
        <v>0</v>
      </c>
      <c r="E799" s="437">
        <v>10</v>
      </c>
      <c r="F799" s="438"/>
      <c r="G799" s="445" t="s">
        <v>36</v>
      </c>
      <c r="H799" s="440" t="str">
        <f t="shared" si="329"/>
        <v xml:space="preserve"> </v>
      </c>
      <c r="I799" s="440" t="str">
        <f t="shared" si="330"/>
        <v/>
      </c>
      <c r="J799" s="440" t="str">
        <f t="shared" si="331"/>
        <v/>
      </c>
      <c r="K799" s="437" t="str">
        <f t="shared" si="332"/>
        <v/>
      </c>
      <c r="L799" s="437" t="str">
        <f>IF(G799&lt;=BW1226,"AW"," ")</f>
        <v xml:space="preserve"> </v>
      </c>
      <c r="M799" s="2"/>
      <c r="N799" s="366" t="str">
        <f t="shared" si="334"/>
        <v>j</v>
      </c>
      <c r="O799" s="366" t="str">
        <f t="shared" si="334"/>
        <v>jj</v>
      </c>
      <c r="P799" s="366">
        <f>IF(N799=F790,12)+IF(N799=F791,11)+IF(N799=F792,10)+IF(N799=F793,9)+IF(N799=F794,8)+IF(N799=F795,7)+IF(N799=F796,6)+IF(N799=F797,5)+IF(N799=F798,4)+IF(N799=F799,3)+IF(N799=F800,2)+IF(N799=F801,1)</f>
        <v>0</v>
      </c>
      <c r="Q799" s="366">
        <f>IF(O799=F790,12)+IF(O799=F791,11)+IF(O799=F792,10)+IF(O799=F793,9)+IF(O799=F794,8)+IF(O799=F795,7)+IF(O799=F796,6)+IF(O799=F797,5)+IF(O799=F798,4)+IF(O799=F799,3)+IF(O799=F800,2)+IF(O799=F801,1)</f>
        <v>0</v>
      </c>
      <c r="R799" s="2"/>
      <c r="S799" s="136"/>
      <c r="T799" s="136"/>
      <c r="U799" s="136"/>
      <c r="V799" s="136"/>
      <c r="W799" s="136"/>
      <c r="X799" s="136"/>
      <c r="Y799" s="136"/>
      <c r="Z799" s="136"/>
      <c r="AA799" s="136"/>
      <c r="AB799" s="136">
        <f>P799+Q799</f>
        <v>0</v>
      </c>
      <c r="AC799" s="136"/>
      <c r="AD799" s="136"/>
      <c r="AE799" s="2"/>
      <c r="AF799" s="163"/>
    </row>
    <row r="800" spans="1:32" ht="20.100000000000001" customHeight="1" x14ac:dyDescent="0.25">
      <c r="A800" s="117" t="s">
        <v>91</v>
      </c>
      <c r="B800" s="129" t="s">
        <v>142</v>
      </c>
      <c r="C800" s="129">
        <v>1500</v>
      </c>
      <c r="D800" s="443" t="s">
        <v>0</v>
      </c>
      <c r="E800" s="437">
        <v>11</v>
      </c>
      <c r="F800" s="438"/>
      <c r="G800" s="445" t="s">
        <v>36</v>
      </c>
      <c r="H800" s="440" t="str">
        <f t="shared" si="329"/>
        <v xml:space="preserve"> </v>
      </c>
      <c r="I800" s="440" t="str">
        <f t="shared" si="330"/>
        <v/>
      </c>
      <c r="J800" s="440" t="str">
        <f t="shared" si="331"/>
        <v/>
      </c>
      <c r="K800" s="437" t="str">
        <f t="shared" si="332"/>
        <v/>
      </c>
      <c r="L800" s="437" t="str">
        <f>IF(G800&lt;=BW1227,"AW"," ")</f>
        <v xml:space="preserve"> </v>
      </c>
      <c r="M800" s="2"/>
      <c r="N800" s="366" t="str">
        <f t="shared" si="334"/>
        <v>p</v>
      </c>
      <c r="O800" s="366" t="str">
        <f t="shared" si="334"/>
        <v>pp</v>
      </c>
      <c r="P800" s="366">
        <f>IF(N800=F790,12)+IF(N800=F791,11)+IF(N800=F792,10)+IF(N800=F793,9)+IF(N800=F794,8)+IF(N800=F795,7)+IF(N800=F796,6)+IF(N800=F797,5)+IF(N800=F798,4)+IF(N800=F799,3)+IF(N800=F800,2)+IF(N800=F801,1)</f>
        <v>0</v>
      </c>
      <c r="Q800" s="366">
        <f>IF(O800=F790,12)+IF(O800=F791,11)+IF(O800=F792,10)+IF(O800=F793,9)+IF(O800=F794,8)+IF(O800=F795,7)+IF(O800=F796,6)+IF(O800=F797,5)+IF(O800=F798,4)+IF(O800=F799,3)+IF(O800=F800,2)+IF(O800=F801,1)</f>
        <v>0</v>
      </c>
      <c r="R800" s="2"/>
      <c r="S800" s="136"/>
      <c r="T800" s="136"/>
      <c r="U800" s="136"/>
      <c r="V800" s="136"/>
      <c r="W800" s="136"/>
      <c r="X800" s="136"/>
      <c r="Y800" s="136"/>
      <c r="Z800" s="136"/>
      <c r="AA800" s="136"/>
      <c r="AB800" s="136"/>
      <c r="AC800" s="136">
        <f>P800+Q800</f>
        <v>0</v>
      </c>
      <c r="AD800" s="136"/>
      <c r="AE800" s="2"/>
      <c r="AF800" s="7"/>
    </row>
    <row r="801" spans="1:32" ht="20.100000000000001" customHeight="1" x14ac:dyDescent="0.25">
      <c r="A801" s="117" t="s">
        <v>91</v>
      </c>
      <c r="B801" s="129" t="s">
        <v>142</v>
      </c>
      <c r="C801" s="129">
        <v>1500</v>
      </c>
      <c r="D801" s="443" t="s">
        <v>0</v>
      </c>
      <c r="E801" s="437">
        <v>12</v>
      </c>
      <c r="F801" s="438"/>
      <c r="G801" s="445" t="s">
        <v>36</v>
      </c>
      <c r="H801" s="440" t="str">
        <f t="shared" si="329"/>
        <v xml:space="preserve"> </v>
      </c>
      <c r="I801" s="440" t="str">
        <f t="shared" si="330"/>
        <v/>
      </c>
      <c r="J801" s="440" t="str">
        <f t="shared" si="331"/>
        <v/>
      </c>
      <c r="K801" s="437" t="str">
        <f t="shared" si="332"/>
        <v/>
      </c>
      <c r="L801" s="437" t="str">
        <f>IF(G801&lt;=BW1228,"AW"," ")</f>
        <v xml:space="preserve"> </v>
      </c>
      <c r="M801" s="2"/>
      <c r="N801" s="366" t="str">
        <f t="shared" si="334"/>
        <v>z</v>
      </c>
      <c r="O801" s="366" t="str">
        <f t="shared" si="334"/>
        <v>zz</v>
      </c>
      <c r="P801" s="366">
        <f>IF(N801=F790,12)+IF(N801=F791,11)+IF(N801=F792,10)+IF(N801=F793,9)+IF(N801=F794,8)+IF(N801=F795,7)+IF(N801=F796,6)+IF(N801=F797,5)+IF(N801=F798,4)+IF(N801=F799,3)+IF(N801=F800,2)+IF(N801=F801,1)</f>
        <v>0</v>
      </c>
      <c r="Q801" s="366">
        <f>IF(O801=F790,12)+IF(O801=F791,11)+IF(O801=F792,10)+IF(O801=F793,9)+IF(O801=F794,8)+IF(O801=F795,7)+IF(O801=F796,6)+IF(O801=F797,5)+IF(O801=F798,4)+IF(O801=F799,3)+IF(O801=F800,2)+IF(O801=F801,1)</f>
        <v>0</v>
      </c>
      <c r="R801" s="2"/>
      <c r="S801" s="136"/>
      <c r="T801" s="136"/>
      <c r="U801" s="136"/>
      <c r="V801" s="136"/>
      <c r="W801" s="136"/>
      <c r="X801" s="136"/>
      <c r="Y801" s="136"/>
      <c r="Z801" s="136"/>
      <c r="AA801" s="136"/>
      <c r="AB801" s="136"/>
      <c r="AC801" s="136"/>
      <c r="AD801" s="136">
        <f>P801+Q801</f>
        <v>0</v>
      </c>
      <c r="AE801" s="2"/>
      <c r="AF801" s="7"/>
    </row>
    <row r="802" spans="1:32" ht="20.100000000000001" customHeight="1" x14ac:dyDescent="0.25">
      <c r="A802" s="117" t="s">
        <v>91</v>
      </c>
      <c r="B802" s="129" t="s">
        <v>142</v>
      </c>
      <c r="C802" s="129"/>
      <c r="D802" s="443"/>
      <c r="E802" s="476" t="s">
        <v>36</v>
      </c>
      <c r="F802" s="476"/>
      <c r="G802" s="476"/>
      <c r="H802" s="476"/>
      <c r="I802" s="476"/>
      <c r="J802" s="476"/>
      <c r="K802" s="476"/>
      <c r="L802" s="476"/>
      <c r="M802" s="2"/>
      <c r="N802" s="40" t="str">
        <f t="shared" si="334"/>
        <v>,</v>
      </c>
      <c r="O802" s="40" t="str">
        <f t="shared" si="334"/>
        <v>,</v>
      </c>
      <c r="P802" s="40"/>
      <c r="Q802" s="40"/>
      <c r="R802" s="2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2"/>
      <c r="AF802" s="7"/>
    </row>
    <row r="803" spans="1:32" ht="20.100000000000001" customHeight="1" x14ac:dyDescent="0.25">
      <c r="A803" s="117" t="s">
        <v>91</v>
      </c>
      <c r="B803" s="129" t="s">
        <v>142</v>
      </c>
      <c r="C803" s="129">
        <v>1500</v>
      </c>
      <c r="D803" s="443" t="s">
        <v>1</v>
      </c>
      <c r="E803" s="474" t="s">
        <v>219</v>
      </c>
      <c r="F803" s="474"/>
      <c r="G803" s="474"/>
      <c r="H803" s="474"/>
      <c r="I803" s="442" t="s">
        <v>92</v>
      </c>
      <c r="J803" s="442"/>
      <c r="K803" s="493">
        <f>K789</f>
        <v>2.8495370370370371E-3</v>
      </c>
      <c r="L803" s="493"/>
      <c r="M803" s="2"/>
      <c r="N803" s="40" t="str">
        <f t="shared" si="334"/>
        <v>,</v>
      </c>
      <c r="O803" s="40" t="str">
        <f t="shared" si="334"/>
        <v>,</v>
      </c>
      <c r="P803" s="40"/>
      <c r="Q803" s="40"/>
      <c r="R803" s="2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2"/>
      <c r="AF803" s="7"/>
    </row>
    <row r="804" spans="1:32" ht="20.100000000000001" customHeight="1" x14ac:dyDescent="0.25">
      <c r="A804" s="117" t="s">
        <v>91</v>
      </c>
      <c r="B804" s="129" t="s">
        <v>142</v>
      </c>
      <c r="C804" s="129">
        <v>1500</v>
      </c>
      <c r="D804" s="443" t="s">
        <v>1</v>
      </c>
      <c r="E804" s="437">
        <v>1</v>
      </c>
      <c r="F804" s="438" t="s">
        <v>113</v>
      </c>
      <c r="G804" s="445">
        <v>3.0949074074074078E-3</v>
      </c>
      <c r="H804" s="440" t="str">
        <f t="shared" ref="H804:H815" si="335">IF(F804=0," ",VLOOKUP(F804,$AS$1218:$AU$1241,3,FALSE))</f>
        <v>Max McGarvie</v>
      </c>
      <c r="I804" s="440" t="str">
        <f t="shared" ref="I804:I815" si="336">IF(F804=0,"",VLOOKUP(F804,$BE$1218:$BG$1241,3,FALSE))</f>
        <v>Hillingdon A.C.</v>
      </c>
      <c r="J804" s="440" t="str">
        <f t="shared" ref="J804:J815" si="337">IF(F804=0,"",VLOOKUP(F804,$BB$1114:$BE$1137,4,FALSE))</f>
        <v>HJAC</v>
      </c>
      <c r="K804" s="437" t="str">
        <f t="shared" ref="K804:K815" si="338">IF(G804="","",IF($DC$1223="F"," ",IF($DC$1223="T",IF(G804&lt;=$CS$1223,"G1",IF(G804&lt;=$CV$1223,"G2",IF(G804&lt;=$CY$1223,"G3",IF(G804&lt;=$DB$1223,"G4","")))))))</f>
        <v/>
      </c>
      <c r="L804" s="437" t="str">
        <f>IF(G804&lt;=BW1231,"AW"," ")</f>
        <v>AW</v>
      </c>
      <c r="M804" s="2"/>
      <c r="N804" s="40" t="str">
        <f t="shared" si="334"/>
        <v>A</v>
      </c>
      <c r="O804" s="40" t="str">
        <f t="shared" si="334"/>
        <v>AA</v>
      </c>
      <c r="P804" s="161">
        <f>IF(N804=F804,12)+IF(N804=F805,11)+IF(N804=F806,10)+IF(N804=F807,9)+IF(N804=F808,8)+IF(N804=F809,7)+IF(N804=F810,6)+IF(N804=F811,5)+IF(N804=F812,4)+IF(N804=F813,3)+IF(N804=F814,2)+IF(N804=F815,1)</f>
        <v>10</v>
      </c>
      <c r="Q804" s="161">
        <f>IF(O804=F804,12)+IF(O804=F805,11)+IF(O804=F806,10)+IF(O804=F807,9)+IF(O804=F808,8)+IF(O804=F809,7)+IF(O804=F810,6)+IF(O804=F811,5)+IF(O804=F812,4)+IF(O804=F813,3)+IF(O804=F814,2)+IF(O804=F815,1)</f>
        <v>0</v>
      </c>
      <c r="R804" s="2"/>
      <c r="S804" s="136">
        <f>P804+Q804</f>
        <v>10</v>
      </c>
      <c r="T804" s="136"/>
      <c r="U804" s="136"/>
      <c r="V804" s="136"/>
      <c r="W804" s="136"/>
      <c r="X804" s="136"/>
      <c r="Y804" s="136"/>
      <c r="Z804" s="136"/>
      <c r="AA804" s="136"/>
      <c r="AB804" s="136"/>
      <c r="AC804" s="136"/>
      <c r="AD804" s="136"/>
      <c r="AE804" s="2"/>
      <c r="AF804" s="7"/>
    </row>
    <row r="805" spans="1:32" ht="20.100000000000001" customHeight="1" x14ac:dyDescent="0.25">
      <c r="A805" s="117" t="s">
        <v>91</v>
      </c>
      <c r="B805" s="129" t="s">
        <v>142</v>
      </c>
      <c r="C805" s="129">
        <v>1500</v>
      </c>
      <c r="D805" s="443" t="s">
        <v>1</v>
      </c>
      <c r="E805" s="437">
        <v>2</v>
      </c>
      <c r="F805" s="438" t="s">
        <v>146</v>
      </c>
      <c r="G805" s="445">
        <v>3.0972222222222221E-3</v>
      </c>
      <c r="H805" s="440" t="str">
        <f t="shared" si="335"/>
        <v>Amar Babhania</v>
      </c>
      <c r="I805" s="440" t="str">
        <f t="shared" si="336"/>
        <v>Windsor, Slough, Eton and Hounslow A.C.</v>
      </c>
      <c r="J805" s="440" t="str">
        <f t="shared" si="337"/>
        <v>WSEH</v>
      </c>
      <c r="K805" s="437" t="str">
        <f t="shared" si="338"/>
        <v/>
      </c>
      <c r="L805" s="437" t="str">
        <f>IF(G805&lt;=BW1232,"AW"," ")</f>
        <v>AW</v>
      </c>
      <c r="M805" s="2"/>
      <c r="N805" s="40" t="str">
        <f t="shared" si="334"/>
        <v>S</v>
      </c>
      <c r="O805" s="40" t="str">
        <f t="shared" si="334"/>
        <v>SS</v>
      </c>
      <c r="P805" s="161">
        <f>IF(N805=F804,12)+IF(N805=F805,11)+IF(N805=F806,10)+IF(N805=F807,9)+IF(N805=F808,8)+IF(N805=F809,7)+IF(N805=F810,6)+IF(N805=F811,5)+IF(N805=F812,4)+IF(N805=F813,3)+IF(N805=F814,2)+IF(N805=F815,1)</f>
        <v>0</v>
      </c>
      <c r="Q805" s="161">
        <f>IF(O805=F804,12)+IF(O805=F805,11)+IF(O805=F806,10)+IF(O805=F807,9)+IF(O805=F808,8)+IF(O805=F809,7)+IF(O805=F810,6)+IF(O805=F811,5)+IF(O805=F812,4)+IF(O805=F813,3)+IF(O805=F814,2)+IF(O805=F815,1)</f>
        <v>8</v>
      </c>
      <c r="R805" s="2"/>
      <c r="S805" s="136"/>
      <c r="T805" s="136">
        <f>P805+Q805</f>
        <v>8</v>
      </c>
      <c r="U805" s="136"/>
      <c r="V805" s="136"/>
      <c r="W805" s="136"/>
      <c r="X805" s="136"/>
      <c r="Y805" s="136"/>
      <c r="Z805" s="136"/>
      <c r="AA805" s="136"/>
      <c r="AB805" s="136"/>
      <c r="AC805" s="136"/>
      <c r="AD805" s="136"/>
      <c r="AE805" s="2"/>
      <c r="AF805" s="7"/>
    </row>
    <row r="806" spans="1:32" ht="20.100000000000001" customHeight="1" x14ac:dyDescent="0.25">
      <c r="A806" s="117" t="s">
        <v>91</v>
      </c>
      <c r="B806" s="129" t="s">
        <v>142</v>
      </c>
      <c r="C806" s="129">
        <v>1500</v>
      </c>
      <c r="D806" s="443" t="s">
        <v>1</v>
      </c>
      <c r="E806" s="437">
        <v>3</v>
      </c>
      <c r="F806" s="438" t="s">
        <v>0</v>
      </c>
      <c r="G806" s="445">
        <v>3.1284722222222222E-3</v>
      </c>
      <c r="H806" s="440" t="str">
        <f t="shared" si="335"/>
        <v>Dylan Spencer</v>
      </c>
      <c r="I806" s="440" t="str">
        <f t="shared" si="336"/>
        <v>Aldershot, Farnham and District A.C.</v>
      </c>
      <c r="J806" s="440" t="str">
        <f t="shared" si="337"/>
        <v>AFD</v>
      </c>
      <c r="K806" s="437" t="str">
        <f t="shared" si="338"/>
        <v/>
      </c>
      <c r="L806" s="437" t="str">
        <f>IF(G806&lt;=BW1233,"AW"," ")</f>
        <v>AW</v>
      </c>
      <c r="M806" s="2"/>
      <c r="N806" s="40" t="str">
        <f t="shared" si="334"/>
        <v>B</v>
      </c>
      <c r="O806" s="40" t="str">
        <f t="shared" si="334"/>
        <v>BB</v>
      </c>
      <c r="P806" s="161">
        <f>IF(N806=F804,12)+IF(N806=F805,11)+IF(N806=F806,10)+IF(N806=F807,9)+IF(N806=F808,8)+IF(N806=F809,7)+IF(N806=F810,6)+IF(N806=F811,5)+IF(N806=F812,4)+IF(N806=F813,3)+IF(N806=F814,2)+IF(N806=F815,1)</f>
        <v>9</v>
      </c>
      <c r="Q806" s="161">
        <f>IF(O806=F804,12)+IF(O806=F805,11)+IF(O806=F806,10)+IF(O806=F807,9)+IF(O806=F808,8)+IF(O806=F809,7)+IF(O806=F810,6)+IF(O806=F811,5)+IF(O806=F812,4)+IF(O806=F813,3)+IF(O806=F814,2)+IF(O806=F815,1)</f>
        <v>0</v>
      </c>
      <c r="R806" s="2"/>
      <c r="S806" s="136"/>
      <c r="T806" s="136"/>
      <c r="U806" s="136">
        <f>P806+Q806</f>
        <v>9</v>
      </c>
      <c r="V806" s="136"/>
      <c r="W806" s="136"/>
      <c r="X806" s="136"/>
      <c r="Y806" s="136"/>
      <c r="Z806" s="136"/>
      <c r="AA806" s="136"/>
      <c r="AB806" s="136"/>
      <c r="AC806" s="136"/>
      <c r="AD806" s="136"/>
      <c r="AE806" s="2"/>
      <c r="AF806" s="7"/>
    </row>
    <row r="807" spans="1:32" ht="20.100000000000001" customHeight="1" x14ac:dyDescent="0.25">
      <c r="A807" s="117" t="s">
        <v>91</v>
      </c>
      <c r="B807" s="129" t="s">
        <v>142</v>
      </c>
      <c r="C807" s="129">
        <v>1500</v>
      </c>
      <c r="D807" s="443" t="s">
        <v>1</v>
      </c>
      <c r="E807" s="437">
        <v>4</v>
      </c>
      <c r="F807" s="438" t="s">
        <v>1</v>
      </c>
      <c r="G807" s="445">
        <v>3.4351851851851852E-3</v>
      </c>
      <c r="H807" s="440" t="str">
        <f t="shared" si="335"/>
        <v>Ben Rowe</v>
      </c>
      <c r="I807" s="440" t="str">
        <f t="shared" si="336"/>
        <v>Bracknell A.C.</v>
      </c>
      <c r="J807" s="440" t="str">
        <f t="shared" si="337"/>
        <v>BAC</v>
      </c>
      <c r="K807" s="437" t="str">
        <f t="shared" si="338"/>
        <v/>
      </c>
      <c r="L807" s="437" t="str">
        <f>IF(G807&lt;=BW1238,"AW"," ")</f>
        <v xml:space="preserve"> </v>
      </c>
      <c r="M807" s="2"/>
      <c r="N807" s="40" t="str">
        <f t="shared" si="334"/>
        <v>C</v>
      </c>
      <c r="O807" s="40" t="str">
        <f t="shared" si="334"/>
        <v>CC</v>
      </c>
      <c r="P807" s="161">
        <f>IF(N807=F804,12)+IF(N807=F805,11)+IF(N807=F806,10)+IF(N807=F807,9)+IF(N807=F808,8)+IF(N807=F809,7)+IF(N807=F810,6)+IF(N807=F811,5)+IF(N807=F812,4)+IF(N807=F813,3)+IF(N807=F814,2)+IF(N807=F815,1)</f>
        <v>0</v>
      </c>
      <c r="Q807" s="161">
        <f>IF(O807=F804,12)+IF(O807=F805,11)+IF(O807=F806,10)+IF(O807=F807,9)+IF(O807=F808,8)+IF(O807=F809,7)+IF(O807=F810,6)+IF(O807=F811,5)+IF(O807=F812,4)+IF(O807=F813,3)+IF(O807=F814,2)+IF(O807=F815,1)</f>
        <v>0</v>
      </c>
      <c r="R807" s="2"/>
      <c r="S807" s="136"/>
      <c r="T807" s="136"/>
      <c r="U807" s="136"/>
      <c r="V807" s="136">
        <f>P807+Q807</f>
        <v>0</v>
      </c>
      <c r="W807" s="136"/>
      <c r="X807" s="136"/>
      <c r="Y807" s="136"/>
      <c r="Z807" s="136"/>
      <c r="AA807" s="136"/>
      <c r="AB807" s="136"/>
      <c r="AC807" s="136"/>
      <c r="AD807" s="136"/>
      <c r="AE807" s="2"/>
      <c r="AF807" s="7"/>
    </row>
    <row r="808" spans="1:32" ht="20.100000000000001" customHeight="1" x14ac:dyDescent="0.25">
      <c r="A808" s="117" t="s">
        <v>91</v>
      </c>
      <c r="B808" s="129" t="s">
        <v>142</v>
      </c>
      <c r="C808" s="129">
        <v>1500</v>
      </c>
      <c r="D808" s="443" t="s">
        <v>1</v>
      </c>
      <c r="E808" s="437">
        <v>5</v>
      </c>
      <c r="F808" s="438" t="s">
        <v>141</v>
      </c>
      <c r="G808" s="445">
        <v>3.5532407407407405E-3</v>
      </c>
      <c r="H808" s="440" t="str">
        <f t="shared" si="335"/>
        <v>Alex Blackburn</v>
      </c>
      <c r="I808" s="440" t="str">
        <f t="shared" si="336"/>
        <v>Basingstoke and Mid Hants A.C.</v>
      </c>
      <c r="J808" s="440" t="str">
        <f t="shared" si="337"/>
        <v>BMH</v>
      </c>
      <c r="K808" s="437" t="str">
        <f t="shared" si="338"/>
        <v/>
      </c>
      <c r="L808" s="437" t="str">
        <f>IF(G808&lt;=BW1239,"AW"," ")</f>
        <v xml:space="preserve"> </v>
      </c>
      <c r="M808" s="2"/>
      <c r="N808" s="40" t="str">
        <f t="shared" si="334"/>
        <v>G</v>
      </c>
      <c r="O808" s="40" t="str">
        <f t="shared" si="334"/>
        <v>GG</v>
      </c>
      <c r="P808" s="161">
        <f>IF(N808=F804,12)+IF(N808=F805,11)+IF(N808=F806,10)+IF(N808=F807,9)+IF(N808=F808,8)+IF(N808=F809,7)+IF(N808=F810,6)+IF(N808=F811,5)+IF(N808=F812,4)+IF(N808=F813,3)+IF(N808=F814,2)+IF(N808=F815,1)</f>
        <v>0</v>
      </c>
      <c r="Q808" s="161">
        <f>IF(O808=F804,12)+IF(O808=F805,11)+IF(O808=F806,10)+IF(O808=F807,9)+IF(O808=F808,8)+IF(O808=F809,7)+IF(O808=F810,6)+IF(O808=F811,5)+IF(O808=F812,4)+IF(O808=F813,3)+IF(O808=F814,2)+IF(O808=F815,1)</f>
        <v>0</v>
      </c>
      <c r="R808" s="2"/>
      <c r="S808" s="136"/>
      <c r="T808" s="136"/>
      <c r="U808" s="136"/>
      <c r="V808" s="136"/>
      <c r="W808" s="136">
        <f>P808+Q808</f>
        <v>0</v>
      </c>
      <c r="X808" s="136"/>
      <c r="Y808" s="136"/>
      <c r="Z808" s="136"/>
      <c r="AA808" s="136"/>
      <c r="AB808" s="136"/>
      <c r="AC808" s="136"/>
      <c r="AD808" s="136"/>
      <c r="AE808" s="2"/>
      <c r="AF808" s="7"/>
    </row>
    <row r="809" spans="1:32" ht="20.100000000000001" customHeight="1" x14ac:dyDescent="0.25">
      <c r="A809" s="117" t="s">
        <v>91</v>
      </c>
      <c r="B809" s="129" t="s">
        <v>142</v>
      </c>
      <c r="C809" s="129">
        <v>1500</v>
      </c>
      <c r="D809" s="443" t="s">
        <v>1</v>
      </c>
      <c r="E809" s="437">
        <v>6</v>
      </c>
      <c r="F809" s="438"/>
      <c r="G809" s="445" t="s">
        <v>36</v>
      </c>
      <c r="H809" s="440" t="str">
        <f t="shared" si="335"/>
        <v xml:space="preserve"> </v>
      </c>
      <c r="I809" s="440" t="str">
        <f t="shared" si="336"/>
        <v/>
      </c>
      <c r="J809" s="440" t="str">
        <f t="shared" si="337"/>
        <v/>
      </c>
      <c r="K809" s="437" t="str">
        <f t="shared" si="338"/>
        <v/>
      </c>
      <c r="L809" s="437" t="str">
        <f>IF(G809&lt;=BW1240,"AW"," ")</f>
        <v xml:space="preserve"> </v>
      </c>
      <c r="M809" s="2"/>
      <c r="N809" s="40" t="str">
        <f t="shared" si="334"/>
        <v>H</v>
      </c>
      <c r="O809" s="40" t="str">
        <f t="shared" si="334"/>
        <v>HH</v>
      </c>
      <c r="P809" s="161">
        <f>IF(N809=F804,12)+IF(N809=F805,11)+IF(N809=F806,10)+IF(N809=F807,9)+IF(N809=F808,8)+IF(N809=F809,7)+IF(N809=F810,6)+IF(N809=F811,5)+IF(N809=F812,4)+IF(N809=F813,3)+IF(N809=F814,2)+IF(N809=F815,1)</f>
        <v>0</v>
      </c>
      <c r="Q809" s="161">
        <f>IF(O809=F804,12)+IF(O809=F805,11)+IF(O809=F806,10)+IF(O809=F807,9)+IF(O809=F808,8)+IF(O809=F809,7)+IF(O809=F810,6)+IF(O809=F811,5)+IF(O809=F812,4)+IF(O809=F813,3)+IF(O809=F814,2)+IF(O809=F815,1)</f>
        <v>12</v>
      </c>
      <c r="R809" s="2"/>
      <c r="S809" s="136"/>
      <c r="T809" s="136"/>
      <c r="U809" s="136"/>
      <c r="V809" s="136"/>
      <c r="W809" s="136"/>
      <c r="X809" s="136">
        <f>P809+Q809</f>
        <v>12</v>
      </c>
      <c r="Y809" s="136"/>
      <c r="Z809" s="136"/>
      <c r="AA809" s="136"/>
      <c r="AB809" s="136"/>
      <c r="AC809" s="136"/>
      <c r="AD809" s="136"/>
      <c r="AE809" s="2"/>
      <c r="AF809" s="7"/>
    </row>
    <row r="810" spans="1:32" ht="20.100000000000001" customHeight="1" x14ac:dyDescent="0.25">
      <c r="A810" s="117" t="s">
        <v>91</v>
      </c>
      <c r="B810" s="129" t="s">
        <v>142</v>
      </c>
      <c r="C810" s="129">
        <v>1500</v>
      </c>
      <c r="D810" s="443" t="s">
        <v>1</v>
      </c>
      <c r="E810" s="437">
        <v>7</v>
      </c>
      <c r="F810" s="438"/>
      <c r="G810" s="445" t="s">
        <v>36</v>
      </c>
      <c r="H810" s="440" t="str">
        <f t="shared" si="335"/>
        <v xml:space="preserve"> </v>
      </c>
      <c r="I810" s="440" t="str">
        <f t="shared" si="336"/>
        <v/>
      </c>
      <c r="J810" s="440" t="str">
        <f t="shared" si="337"/>
        <v/>
      </c>
      <c r="K810" s="437" t="str">
        <f t="shared" si="338"/>
        <v/>
      </c>
      <c r="L810" s="437" t="str">
        <f>IF(G810&lt;=BW1241,"AW"," ")</f>
        <v xml:space="preserve"> </v>
      </c>
      <c r="M810" s="2"/>
      <c r="N810" s="40" t="str">
        <f t="shared" ref="N810:O829" si="339">N796</f>
        <v>M</v>
      </c>
      <c r="O810" s="40" t="str">
        <f t="shared" si="339"/>
        <v>MM</v>
      </c>
      <c r="P810" s="161">
        <f>IF(N810=F804,12)+IF(N810=F805,11)+IF(N810=F806,10)+IF(N810=F807,9)+IF(N810=F808,8)+IF(N810=F809,7)+IF(N810=F810,6)+IF(N810=F811,5)+IF(N810=F812,4)+IF(N810=F813,3)+IF(N810=F814,2)+IF(N810=F815,1)</f>
        <v>0</v>
      </c>
      <c r="Q810" s="161">
        <f>IF(O810=F804,12)+IF(O810=F805,11)+IF(O810=F806,10)+IF(O810=F807,9)+IF(O810=F808,8)+IF(O810=F809,7)+IF(O810=F810,6)+IF(O810=F811,5)+IF(O810=F812,4)+IF(O810=F813,3)+IF(O810=F814,2)+IF(O810=F815,1)</f>
        <v>0</v>
      </c>
      <c r="R810" s="2"/>
      <c r="S810" s="136"/>
      <c r="T810" s="136"/>
      <c r="U810" s="136"/>
      <c r="V810" s="136"/>
      <c r="W810" s="136"/>
      <c r="X810" s="136"/>
      <c r="Y810" s="136">
        <f>P810+Q810</f>
        <v>0</v>
      </c>
      <c r="Z810" s="136"/>
      <c r="AA810" s="136"/>
      <c r="AB810" s="136"/>
      <c r="AC810" s="136"/>
      <c r="AD810" s="136"/>
      <c r="AE810" s="2"/>
      <c r="AF810" s="7"/>
    </row>
    <row r="811" spans="1:32" ht="20.100000000000001" customHeight="1" x14ac:dyDescent="0.25">
      <c r="A811" s="117" t="s">
        <v>91</v>
      </c>
      <c r="B811" s="129" t="s">
        <v>142</v>
      </c>
      <c r="C811" s="129">
        <v>1500</v>
      </c>
      <c r="D811" s="443" t="s">
        <v>1</v>
      </c>
      <c r="E811" s="437">
        <v>8</v>
      </c>
      <c r="F811" s="438"/>
      <c r="G811" s="445" t="s">
        <v>36</v>
      </c>
      <c r="H811" s="440" t="str">
        <f t="shared" si="335"/>
        <v xml:space="preserve"> </v>
      </c>
      <c r="I811" s="440" t="str">
        <f t="shared" si="336"/>
        <v/>
      </c>
      <c r="J811" s="440" t="str">
        <f t="shared" si="337"/>
        <v/>
      </c>
      <c r="K811" s="437" t="str">
        <f t="shared" si="338"/>
        <v/>
      </c>
      <c r="L811" s="437" t="str">
        <f>IF(G811&lt;=BW1242,"AW"," ")</f>
        <v xml:space="preserve"> </v>
      </c>
      <c r="M811" s="2"/>
      <c r="N811" s="40" t="str">
        <f t="shared" si="339"/>
        <v>R</v>
      </c>
      <c r="O811" s="40" t="str">
        <f t="shared" si="339"/>
        <v>RR</v>
      </c>
      <c r="P811" s="161">
        <f>IF(N811=F804,12)+IF(N811=F805,11)+IF(N811=F806,10)+IF(N811=F807,9)+IF(N811=F808,8)+IF(N811=F809,7)+IF(N811=F810,6)+IF(N811=F811,5)+IF(N811=F812,4)+IF(N811=F813,3)+IF(N811=F814,2)+IF(N811=F815,1)</f>
        <v>0</v>
      </c>
      <c r="Q811" s="161">
        <f>IF(O811=F804,12)+IF(O811=F805,11)+IF(O811=F806,10)+IF(O811=F807,9)+IF(O811=F808,8)+IF(O811=F809,7)+IF(O811=F810,6)+IF(O811=F811,5)+IF(O811=F812,4)+IF(O811=F813,3)+IF(O811=F814,2)+IF(O811=F815,1)</f>
        <v>0</v>
      </c>
      <c r="R811" s="2"/>
      <c r="S811" s="136"/>
      <c r="T811" s="136"/>
      <c r="U811" s="136"/>
      <c r="V811" s="136"/>
      <c r="W811" s="136"/>
      <c r="X811" s="136"/>
      <c r="Y811" s="136"/>
      <c r="Z811" s="136">
        <f>P811+Q811</f>
        <v>0</v>
      </c>
      <c r="AA811" s="136"/>
      <c r="AB811" s="136"/>
      <c r="AC811" s="136"/>
      <c r="AD811" s="136"/>
      <c r="AE811" s="2"/>
      <c r="AF811" s="7"/>
    </row>
    <row r="812" spans="1:32" ht="20.100000000000001" customHeight="1" x14ac:dyDescent="0.25">
      <c r="A812" s="117" t="s">
        <v>91</v>
      </c>
      <c r="B812" s="129" t="s">
        <v>142</v>
      </c>
      <c r="C812" s="129">
        <v>1500</v>
      </c>
      <c r="D812" s="443" t="s">
        <v>1</v>
      </c>
      <c r="E812" s="437">
        <v>9</v>
      </c>
      <c r="F812" s="438"/>
      <c r="G812" s="445" t="s">
        <v>36</v>
      </c>
      <c r="H812" s="440" t="str">
        <f t="shared" si="335"/>
        <v xml:space="preserve"> </v>
      </c>
      <c r="I812" s="440" t="str">
        <f t="shared" si="336"/>
        <v/>
      </c>
      <c r="J812" s="440" t="str">
        <f t="shared" si="337"/>
        <v/>
      </c>
      <c r="K812" s="437" t="str">
        <f t="shared" si="338"/>
        <v/>
      </c>
      <c r="L812" s="437" t="str">
        <f>IF(G812&lt;=BW1241,"AW"," ")</f>
        <v xml:space="preserve"> </v>
      </c>
      <c r="M812" s="2"/>
      <c r="N812" s="161" t="str">
        <f t="shared" si="339"/>
        <v>W</v>
      </c>
      <c r="O812" s="161" t="str">
        <f t="shared" si="339"/>
        <v>WW</v>
      </c>
      <c r="P812" s="161">
        <f>IF(N812=F804,12)+IF(N812=F805,11)+IF(N812=F806,10)+IF(N812=F807,9)+IF(N812=F808,8)+IF(N812=F809,7)+IF(N812=F810,6)+IF(N812=F811,5)+IF(N812=F812,4)+IF(N812=F813,3)+IF(N812=F814,2)+IF(N812=F815,1)</f>
        <v>0</v>
      </c>
      <c r="Q812" s="161">
        <f>IF(O812=F804,12)+IF(O812=F805,11)+IF(O812=F806,10)+IF(O812=F807,9)+IF(O812=F808,8)+IF(O812=F809,7)+IF(O812=F810,6)+IF(O812=F811,5)+IF(O812=F812,4)+IF(O812=F813,3)+IF(O812=F814,2)+IF(O812=F815,1)</f>
        <v>11</v>
      </c>
      <c r="R812" s="2"/>
      <c r="S812" s="136"/>
      <c r="T812" s="136"/>
      <c r="U812" s="136"/>
      <c r="V812" s="136"/>
      <c r="W812" s="136"/>
      <c r="X812" s="136"/>
      <c r="Y812" s="136"/>
      <c r="Z812" s="136"/>
      <c r="AA812" s="136">
        <f>P812+Q812</f>
        <v>11</v>
      </c>
      <c r="AB812" s="136"/>
      <c r="AC812" s="136"/>
      <c r="AD812" s="136"/>
      <c r="AE812" s="2"/>
      <c r="AF812" s="163"/>
    </row>
    <row r="813" spans="1:32" ht="20.100000000000001" customHeight="1" x14ac:dyDescent="0.25">
      <c r="A813" s="117" t="s">
        <v>91</v>
      </c>
      <c r="B813" s="129" t="s">
        <v>142</v>
      </c>
      <c r="C813" s="129">
        <v>1500</v>
      </c>
      <c r="D813" s="443" t="s">
        <v>1</v>
      </c>
      <c r="E813" s="437">
        <v>10</v>
      </c>
      <c r="F813" s="438"/>
      <c r="G813" s="445" t="s">
        <v>36</v>
      </c>
      <c r="H813" s="440" t="str">
        <f t="shared" si="335"/>
        <v xml:space="preserve"> </v>
      </c>
      <c r="I813" s="440" t="str">
        <f t="shared" si="336"/>
        <v/>
      </c>
      <c r="J813" s="440" t="str">
        <f t="shared" si="337"/>
        <v/>
      </c>
      <c r="K813" s="437" t="str">
        <f t="shared" si="338"/>
        <v/>
      </c>
      <c r="L813" s="437" t="str">
        <f>IF(G813&lt;=BW1242,"AW"," ")</f>
        <v xml:space="preserve"> </v>
      </c>
      <c r="M813" s="2"/>
      <c r="N813" s="366" t="str">
        <f t="shared" si="339"/>
        <v>j</v>
      </c>
      <c r="O813" s="366" t="str">
        <f t="shared" si="339"/>
        <v>jj</v>
      </c>
      <c r="P813" s="366">
        <f>IF(N813=F804,12)+IF(N813=F805,11)+IF(N813=F806,10)+IF(N813=F807,9)+IF(N813=F808,8)+IF(N813=F809,7)+IF(N813=F810,6)+IF(N813=F811,5)+IF(N813=F812,4)+IF(N813=F813,3)+IF(N813=F814,2)+IF(N813=F815,1)</f>
        <v>0</v>
      </c>
      <c r="Q813" s="366">
        <f>IF(O813=F804,12)+IF(O813=F805,11)+IF(O813=F806,10)+IF(O813=F807,9)+IF(O813=F808,8)+IF(O813=F809,7)+IF(O813=F810,6)+IF(O813=F811,5)+IF(O813=F812,4)+IF(O813=F813,3)+IF(O813=F814,2)+IF(O813=F815,1)</f>
        <v>0</v>
      </c>
      <c r="R813" s="2"/>
      <c r="S813" s="136"/>
      <c r="T813" s="136"/>
      <c r="U813" s="136"/>
      <c r="V813" s="136"/>
      <c r="W813" s="136"/>
      <c r="X813" s="136"/>
      <c r="Y813" s="136"/>
      <c r="Z813" s="136"/>
      <c r="AA813" s="136"/>
      <c r="AB813" s="136">
        <f>P813+Q813</f>
        <v>0</v>
      </c>
      <c r="AC813" s="136"/>
      <c r="AD813" s="136"/>
      <c r="AE813" s="2"/>
      <c r="AF813" s="163"/>
    </row>
    <row r="814" spans="1:32" ht="20.100000000000001" customHeight="1" x14ac:dyDescent="0.25">
      <c r="A814" s="117" t="s">
        <v>91</v>
      </c>
      <c r="B814" s="129" t="s">
        <v>142</v>
      </c>
      <c r="C814" s="129">
        <v>1500</v>
      </c>
      <c r="D814" s="443" t="s">
        <v>1</v>
      </c>
      <c r="E814" s="437">
        <v>11</v>
      </c>
      <c r="F814" s="438"/>
      <c r="G814" s="445" t="s">
        <v>36</v>
      </c>
      <c r="H814" s="440" t="str">
        <f t="shared" si="335"/>
        <v xml:space="preserve"> </v>
      </c>
      <c r="I814" s="440" t="str">
        <f t="shared" si="336"/>
        <v/>
      </c>
      <c r="J814" s="440" t="str">
        <f t="shared" si="337"/>
        <v/>
      </c>
      <c r="K814" s="437" t="str">
        <f t="shared" si="338"/>
        <v/>
      </c>
      <c r="L814" s="437" t="str">
        <f>IF(G814&lt;=BW1243,"AW"," ")</f>
        <v xml:space="preserve"> </v>
      </c>
      <c r="M814" s="2"/>
      <c r="N814" s="366" t="str">
        <f t="shared" si="339"/>
        <v>p</v>
      </c>
      <c r="O814" s="366" t="str">
        <f t="shared" si="339"/>
        <v>pp</v>
      </c>
      <c r="P814" s="366">
        <f>IF(N814=F804,12)+IF(N814=F805,11)+IF(N814=F806,10)+IF(N814=F807,9)+IF(N814=F808,8)+IF(N814=F809,7)+IF(N814=F810,6)+IF(N814=F811,5)+IF(N814=F812,4)+IF(N814=F813,3)+IF(N814=F814,2)+IF(N814=F815,1)</f>
        <v>0</v>
      </c>
      <c r="Q814" s="366">
        <f>IF(O814=F804,12)+IF(O814=F805,11)+IF(O814=F806,10)+IF(O814=F807,9)+IF(O814=F808,8)+IF(O814=F809,7)+IF(O814=F810,6)+IF(O814=F811,5)+IF(O814=F812,4)+IF(O814=F813,3)+IF(O814=F814,2)+IF(O814=F815,1)</f>
        <v>0</v>
      </c>
      <c r="R814" s="2"/>
      <c r="S814" s="136"/>
      <c r="T814" s="136"/>
      <c r="U814" s="136"/>
      <c r="V814" s="136"/>
      <c r="W814" s="136"/>
      <c r="X814" s="136"/>
      <c r="Y814" s="136"/>
      <c r="Z814" s="136"/>
      <c r="AA814" s="136"/>
      <c r="AB814" s="136"/>
      <c r="AC814" s="136">
        <f>P814+Q814</f>
        <v>0</v>
      </c>
      <c r="AD814" s="136"/>
      <c r="AE814" s="2"/>
      <c r="AF814" s="7"/>
    </row>
    <row r="815" spans="1:32" ht="20.100000000000001" customHeight="1" x14ac:dyDescent="0.25">
      <c r="A815" s="117" t="s">
        <v>91</v>
      </c>
      <c r="B815" s="129" t="s">
        <v>142</v>
      </c>
      <c r="C815" s="129">
        <v>1500</v>
      </c>
      <c r="D815" s="443" t="s">
        <v>1</v>
      </c>
      <c r="E815" s="437">
        <v>12</v>
      </c>
      <c r="F815" s="438"/>
      <c r="G815" s="445" t="s">
        <v>36</v>
      </c>
      <c r="H815" s="440" t="str">
        <f t="shared" si="335"/>
        <v xml:space="preserve"> </v>
      </c>
      <c r="I815" s="440" t="str">
        <f t="shared" si="336"/>
        <v/>
      </c>
      <c r="J815" s="440" t="str">
        <f t="shared" si="337"/>
        <v/>
      </c>
      <c r="K815" s="437" t="str">
        <f t="shared" si="338"/>
        <v/>
      </c>
      <c r="L815" s="437" t="str">
        <f>IF(G815&lt;=BW1244,"AW"," ")</f>
        <v xml:space="preserve"> </v>
      </c>
      <c r="M815" s="2"/>
      <c r="N815" s="366" t="str">
        <f t="shared" si="339"/>
        <v>z</v>
      </c>
      <c r="O815" s="366" t="str">
        <f t="shared" si="339"/>
        <v>zz</v>
      </c>
      <c r="P815" s="366">
        <f>IF(N815=F804,12)+IF(N815=F805,11)+IF(N815=F806,10)+IF(N815=F807,9)+IF(N815=F808,8)+IF(N815=F809,7)+IF(N815=F810,6)+IF(N815=F811,5)+IF(N815=F812,4)+IF(N815=F813,3)+IF(N815=F814,2)+IF(N815=F815,1)</f>
        <v>0</v>
      </c>
      <c r="Q815" s="366">
        <f>IF(O815=F804,12)+IF(O815=F805,11)+IF(O815=F806,10)+IF(O815=F807,9)+IF(O815=F808,8)+IF(O815=F809,7)+IF(O815=F810,6)+IF(O815=F811,5)+IF(O815=F812,4)+IF(O815=F813,3)+IF(O815=F814,2)+IF(O815=F815,1)</f>
        <v>0</v>
      </c>
      <c r="R815" s="2"/>
      <c r="S815" s="136"/>
      <c r="T815" s="136"/>
      <c r="U815" s="136"/>
      <c r="V815" s="136"/>
      <c r="W815" s="136"/>
      <c r="X815" s="136"/>
      <c r="Y815" s="136"/>
      <c r="Z815" s="136"/>
      <c r="AA815" s="136"/>
      <c r="AB815" s="136"/>
      <c r="AC815" s="136"/>
      <c r="AD815" s="136">
        <f>P815+Q815</f>
        <v>0</v>
      </c>
      <c r="AE815" s="2"/>
      <c r="AF815" s="7"/>
    </row>
    <row r="816" spans="1:32" ht="20.100000000000001" customHeight="1" x14ac:dyDescent="0.25">
      <c r="A816" s="117" t="s">
        <v>91</v>
      </c>
      <c r="B816" s="129" t="s">
        <v>142</v>
      </c>
      <c r="C816" s="129"/>
      <c r="D816" s="443"/>
      <c r="E816" s="476" t="s">
        <v>36</v>
      </c>
      <c r="F816" s="476"/>
      <c r="G816" s="476"/>
      <c r="H816" s="476"/>
      <c r="I816" s="476"/>
      <c r="J816" s="476"/>
      <c r="K816" s="476"/>
      <c r="L816" s="476"/>
      <c r="M816" s="85"/>
      <c r="N816" s="40" t="str">
        <f t="shared" si="339"/>
        <v>,</v>
      </c>
      <c r="O816" s="40" t="str">
        <f t="shared" si="339"/>
        <v>,</v>
      </c>
      <c r="P816" s="40"/>
      <c r="Q816" s="40"/>
      <c r="R816" s="2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2"/>
      <c r="AF816" s="7"/>
    </row>
    <row r="817" spans="1:32" ht="20.100000000000001" customHeight="1" x14ac:dyDescent="0.25">
      <c r="A817" s="117" t="s">
        <v>91</v>
      </c>
      <c r="B817" s="129" t="s">
        <v>142</v>
      </c>
      <c r="C817" s="129" t="s">
        <v>273</v>
      </c>
      <c r="D817" s="443" t="s">
        <v>0</v>
      </c>
      <c r="E817" s="474" t="s">
        <v>266</v>
      </c>
      <c r="F817" s="474"/>
      <c r="G817" s="474"/>
      <c r="H817" s="474"/>
      <c r="I817" s="442" t="s">
        <v>92</v>
      </c>
      <c r="J817" s="442"/>
      <c r="K817" s="475">
        <f>'MATCH DETAILS'!K34</f>
        <v>13.6</v>
      </c>
      <c r="L817" s="475"/>
      <c r="M817" s="127"/>
      <c r="N817" s="40" t="str">
        <f t="shared" si="339"/>
        <v>,</v>
      </c>
      <c r="O817" s="40" t="str">
        <f t="shared" si="339"/>
        <v>,</v>
      </c>
      <c r="P817" s="40"/>
      <c r="Q817" s="40"/>
      <c r="R817" s="2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2"/>
      <c r="AF817" s="7"/>
    </row>
    <row r="818" spans="1:32" ht="20.100000000000001" customHeight="1" x14ac:dyDescent="0.25">
      <c r="A818" s="117" t="s">
        <v>91</v>
      </c>
      <c r="B818" s="129" t="s">
        <v>142</v>
      </c>
      <c r="C818" s="129" t="s">
        <v>273</v>
      </c>
      <c r="D818" s="443" t="s">
        <v>0</v>
      </c>
      <c r="E818" s="437">
        <v>1</v>
      </c>
      <c r="F818" s="438" t="s">
        <v>110</v>
      </c>
      <c r="G818" s="439">
        <v>13.9</v>
      </c>
      <c r="H818" s="440" t="str">
        <f t="shared" ref="H818:H829" si="340">IF(F818=0," ",VLOOKUP(F818,$AV$1218:$AX$1241,3,FALSE))</f>
        <v>Owen Heard</v>
      </c>
      <c r="I818" s="440" t="str">
        <f t="shared" ref="I818:I829" si="341">IF(F818=0,"",VLOOKUP(F818,$BE$1218:$BG$1241,3,FALSE))</f>
        <v>Camberley and District A.C.</v>
      </c>
      <c r="J818" s="440" t="str">
        <f t="shared" ref="J818:J829" si="342">IF(F818=0,"",VLOOKUP(F818,$BB$1114:$BE$1137,4,FALSE))</f>
        <v>CDAC</v>
      </c>
      <c r="K818" s="437" t="str">
        <f t="shared" ref="K818:K829" si="343">IF(G818="","",IF($DC$1224="F"," ",IF($DC$1224="T",IF(G818&lt;=$CS$1224,"G1",IF(G818&lt;=$CV$1224,"G2",IF(G818&lt;=$CY$1224,"G3",IF(G818&lt;=$DB$1224,"G4","")))))))</f>
        <v>G2</v>
      </c>
      <c r="L818" s="437" t="str">
        <f t="shared" ref="L818:L825" si="344">IF(G818&lt;=BZ1219,"AW"," ")</f>
        <v>AW</v>
      </c>
      <c r="M818" s="2"/>
      <c r="N818" s="40" t="str">
        <f t="shared" si="339"/>
        <v>A</v>
      </c>
      <c r="O818" s="40" t="str">
        <f t="shared" si="339"/>
        <v>AA</v>
      </c>
      <c r="P818" s="161">
        <f>IF(N818=F818,12)+IF(N818=F819,11)+IF(N818=F820,10)+IF(N818=F821,9)+IF(N818=F822,8)+IF(N818=F823,7)+IF(N818=F824,6)+IF(N818=F825,5)+IF(N818=F826,4)+IF(N818=F827,3)+IF(N818=F828,2)+IF(N818=F829,1)</f>
        <v>0</v>
      </c>
      <c r="Q818" s="161">
        <f>IF(O818=F818,12)+IF(O818=F819,11)+IF(O818=F820,10)+IF(O818=F821,9)+IF(O818=F822,8)+IF(O818=F823,7)+IF(O818=F824,6)+IF(O818=F825,5)+IF(O818=F826,4)+IF(O818=F827,3)+IF(O818=F828,2)+IF(O818=F829,1)</f>
        <v>0</v>
      </c>
      <c r="R818" s="2"/>
      <c r="S818" s="136">
        <f>P818+Q818</f>
        <v>0</v>
      </c>
      <c r="T818" s="136"/>
      <c r="U818" s="136"/>
      <c r="V818" s="136"/>
      <c r="W818" s="136"/>
      <c r="X818" s="136"/>
      <c r="Y818" s="136"/>
      <c r="Z818" s="136"/>
      <c r="AA818" s="136"/>
      <c r="AB818" s="136"/>
      <c r="AC818" s="136"/>
      <c r="AD818" s="136"/>
      <c r="AE818" s="2"/>
      <c r="AF818" s="7"/>
    </row>
    <row r="819" spans="1:32" ht="20.100000000000001" customHeight="1" x14ac:dyDescent="0.25">
      <c r="A819" s="117" t="s">
        <v>91</v>
      </c>
      <c r="B819" s="129" t="s">
        <v>142</v>
      </c>
      <c r="C819" s="129" t="s">
        <v>273</v>
      </c>
      <c r="D819" s="443" t="s">
        <v>0</v>
      </c>
      <c r="E819" s="437">
        <v>2</v>
      </c>
      <c r="F819" s="438" t="s">
        <v>111</v>
      </c>
      <c r="G819" s="439">
        <v>14.2</v>
      </c>
      <c r="H819" s="440" t="str">
        <f t="shared" si="340"/>
        <v>Monty Ogunbanjo</v>
      </c>
      <c r="I819" s="440" t="str">
        <f t="shared" si="341"/>
        <v>Hillingdon A.C.</v>
      </c>
      <c r="J819" s="440" t="str">
        <f t="shared" si="342"/>
        <v>HJAC</v>
      </c>
      <c r="K819" s="437" t="str">
        <f t="shared" si="343"/>
        <v>G3</v>
      </c>
      <c r="L819" s="437" t="str">
        <f t="shared" si="344"/>
        <v>AW</v>
      </c>
      <c r="M819" s="2"/>
      <c r="N819" s="40" t="str">
        <f t="shared" si="339"/>
        <v>S</v>
      </c>
      <c r="O819" s="40" t="str">
        <f t="shared" si="339"/>
        <v>SS</v>
      </c>
      <c r="P819" s="161">
        <f>IF(N819=F818,12)+IF(N819=F819,11)+IF(N819=F820,10)+IF(N819=F821,9)+IF(N819=F822,8)+IF(N819=F823,7)+IF(N819=F824,6)+IF(N819=F825,5)+IF(N819=F826,4)+IF(N819=F827,3)+IF(N819=F828,2)+IF(N819=F829,1)</f>
        <v>0</v>
      </c>
      <c r="Q819" s="161">
        <f>IF(O819=F818,12)+IF(O819=F819,11)+IF(O819=F820,10)+IF(O819=F821,9)+IF(O819=F822,8)+IF(O819=F823,7)+IF(O819=F824,6)+IF(O819=F825,5)+IF(O819=F826,4)+IF(O819=F827,3)+IF(O819=F828,2)+IF(O819=F829,1)</f>
        <v>0</v>
      </c>
      <c r="R819" s="2"/>
      <c r="S819" s="136"/>
      <c r="T819" s="136">
        <f>P819+Q819</f>
        <v>0</v>
      </c>
      <c r="U819" s="136"/>
      <c r="V819" s="136"/>
      <c r="W819" s="136"/>
      <c r="X819" s="136"/>
      <c r="Y819" s="136"/>
      <c r="Z819" s="136"/>
      <c r="AA819" s="136"/>
      <c r="AB819" s="136"/>
      <c r="AC819" s="136"/>
      <c r="AD819" s="136"/>
      <c r="AE819" s="2"/>
      <c r="AF819" s="7"/>
    </row>
    <row r="820" spans="1:32" ht="20.100000000000001" customHeight="1" x14ac:dyDescent="0.25">
      <c r="A820" s="117" t="s">
        <v>91</v>
      </c>
      <c r="B820" s="129" t="s">
        <v>142</v>
      </c>
      <c r="C820" s="129" t="s">
        <v>273</v>
      </c>
      <c r="D820" s="443" t="s">
        <v>0</v>
      </c>
      <c r="E820" s="437">
        <v>3</v>
      </c>
      <c r="F820" s="438" t="s">
        <v>1</v>
      </c>
      <c r="G820" s="439">
        <v>14.8</v>
      </c>
      <c r="H820" s="440" t="str">
        <f t="shared" si="340"/>
        <v>Sam Rimmer</v>
      </c>
      <c r="I820" s="440" t="str">
        <f t="shared" si="341"/>
        <v>Bracknell A.C.</v>
      </c>
      <c r="J820" s="440" t="str">
        <f t="shared" si="342"/>
        <v>BAC</v>
      </c>
      <c r="K820" s="437" t="str">
        <f t="shared" si="343"/>
        <v>G4</v>
      </c>
      <c r="L820" s="437" t="str">
        <f t="shared" si="344"/>
        <v>AW</v>
      </c>
      <c r="M820" s="2"/>
      <c r="N820" s="40" t="str">
        <f t="shared" si="339"/>
        <v>B</v>
      </c>
      <c r="O820" s="40" t="str">
        <f t="shared" si="339"/>
        <v>BB</v>
      </c>
      <c r="P820" s="161">
        <f>IF(N820=F818,12)+IF(N820=F819,11)+IF(N820=F820,10)+IF(N820=F821,9)+IF(N820=F822,8)+IF(N820=F823,7)+IF(N820=F824,6)+IF(N820=F825,5)+IF(N820=F826,4)+IF(N820=F827,3)+IF(N820=F828,2)+IF(N820=F829,1)</f>
        <v>10</v>
      </c>
      <c r="Q820" s="161">
        <f>IF(O820=F818,12)+IF(O820=F819,11)+IF(O820=F820,10)+IF(O820=F821,9)+IF(O820=F822,8)+IF(O820=F823,7)+IF(O820=F824,6)+IF(O820=F825,5)+IF(O820=F826,4)+IF(O820=F827,3)+IF(O820=F828,2)+IF(O820=F829,1)</f>
        <v>0</v>
      </c>
      <c r="R820" s="2"/>
      <c r="S820" s="136"/>
      <c r="T820" s="136"/>
      <c r="U820" s="136">
        <f>P820+Q820</f>
        <v>10</v>
      </c>
      <c r="V820" s="136"/>
      <c r="W820" s="136"/>
      <c r="X820" s="136"/>
      <c r="Y820" s="136"/>
      <c r="Z820" s="136"/>
      <c r="AA820" s="136"/>
      <c r="AB820" s="136"/>
      <c r="AC820" s="136"/>
      <c r="AD820" s="136"/>
      <c r="AE820" s="2"/>
      <c r="AF820" s="7"/>
    </row>
    <row r="821" spans="1:32" ht="20.100000000000001" customHeight="1" x14ac:dyDescent="0.25">
      <c r="A821" s="117" t="s">
        <v>91</v>
      </c>
      <c r="B821" s="129" t="s">
        <v>142</v>
      </c>
      <c r="C821" s="129" t="s">
        <v>273</v>
      </c>
      <c r="D821" s="443" t="s">
        <v>0</v>
      </c>
      <c r="E821" s="437">
        <v>4</v>
      </c>
      <c r="F821" s="438" t="s">
        <v>143</v>
      </c>
      <c r="G821" s="439">
        <v>15.2</v>
      </c>
      <c r="H821" s="440" t="str">
        <f t="shared" si="340"/>
        <v>Harry Daisley</v>
      </c>
      <c r="I821" s="440" t="str">
        <f t="shared" si="341"/>
        <v>Reading A.C.</v>
      </c>
      <c r="J821" s="440" t="str">
        <f t="shared" si="342"/>
        <v>RAC</v>
      </c>
      <c r="K821" s="437" t="str">
        <f t="shared" si="343"/>
        <v>G4</v>
      </c>
      <c r="L821" s="437" t="str">
        <f t="shared" si="344"/>
        <v>AW</v>
      </c>
      <c r="M821" s="2"/>
      <c r="N821" s="40" t="str">
        <f t="shared" si="339"/>
        <v>C</v>
      </c>
      <c r="O821" s="40" t="str">
        <f t="shared" si="339"/>
        <v>CC</v>
      </c>
      <c r="P821" s="161">
        <f>IF(N821=F818,12)+IF(N821=F819,11)+IF(N821=F820,10)+IF(N821=F821,9)+IF(N821=F822,8)+IF(N821=F823,7)+IF(N821=F824,6)+IF(N821=F825,5)+IF(N821=F826,4)+IF(N821=F827,3)+IF(N821=F828,2)+IF(N821=F829,1)</f>
        <v>12</v>
      </c>
      <c r="Q821" s="161">
        <f>IF(O821=F818,12)+IF(O821=F819,11)+IF(O821=F820,10)+IF(O821=F821,9)+IF(O821=F822,8)+IF(O821=F823,7)+IF(O821=F824,6)+IF(O821=F825,5)+IF(O821=F826,4)+IF(O821=F827,3)+IF(O821=F828,2)+IF(O821=F829,1)</f>
        <v>0</v>
      </c>
      <c r="R821" s="2"/>
      <c r="S821" s="136"/>
      <c r="T821" s="136"/>
      <c r="U821" s="136"/>
      <c r="V821" s="136">
        <f>P821+Q821</f>
        <v>12</v>
      </c>
      <c r="W821" s="136"/>
      <c r="X821" s="136"/>
      <c r="Y821" s="136"/>
      <c r="Z821" s="136"/>
      <c r="AA821" s="136"/>
      <c r="AB821" s="136"/>
      <c r="AC821" s="136"/>
      <c r="AD821" s="136"/>
      <c r="AE821" s="2"/>
      <c r="AF821" s="7"/>
    </row>
    <row r="822" spans="1:32" ht="20.100000000000001" customHeight="1" x14ac:dyDescent="0.25">
      <c r="A822" s="117" t="s">
        <v>91</v>
      </c>
      <c r="B822" s="129" t="s">
        <v>142</v>
      </c>
      <c r="C822" s="129" t="s">
        <v>273</v>
      </c>
      <c r="D822" s="443" t="s">
        <v>0</v>
      </c>
      <c r="E822" s="437">
        <v>5</v>
      </c>
      <c r="F822" s="438"/>
      <c r="G822" s="439"/>
      <c r="H822" s="440" t="str">
        <f t="shared" si="340"/>
        <v xml:space="preserve"> </v>
      </c>
      <c r="I822" s="440" t="str">
        <f t="shared" si="341"/>
        <v/>
      </c>
      <c r="J822" s="440" t="str">
        <f t="shared" si="342"/>
        <v/>
      </c>
      <c r="K822" s="437" t="str">
        <f t="shared" si="343"/>
        <v/>
      </c>
      <c r="L822" s="437" t="str">
        <f t="shared" si="344"/>
        <v>AW</v>
      </c>
      <c r="M822" s="2"/>
      <c r="N822" s="40" t="str">
        <f t="shared" si="339"/>
        <v>G</v>
      </c>
      <c r="O822" s="40" t="str">
        <f t="shared" si="339"/>
        <v>GG</v>
      </c>
      <c r="P822" s="161">
        <f>IF(N822=F818,12)+IF(N822=F819,11)+IF(N822=F820,10)+IF(N822=F821,9)+IF(N822=F822,8)+IF(N822=F823,7)+IF(N822=F824,6)+IF(N822=F825,5)+IF(N822=F826,4)+IF(N822=F827,3)+IF(N822=F828,2)+IF(N822=F829,1)</f>
        <v>0</v>
      </c>
      <c r="Q822" s="161">
        <f>IF(O822=F818,12)+IF(O822=F819,11)+IF(O822=F820,10)+IF(O822=F821,9)+IF(O822=F822,8)+IF(O822=F823,7)+IF(O822=F824,6)+IF(O822=F825,5)+IF(O822=F826,4)+IF(O822=F827,3)+IF(O822=F828,2)+IF(O822=F829,1)</f>
        <v>0</v>
      </c>
      <c r="R822" s="2"/>
      <c r="S822" s="136"/>
      <c r="T822" s="136"/>
      <c r="U822" s="136"/>
      <c r="V822" s="136"/>
      <c r="W822" s="136">
        <f>P822+Q822</f>
        <v>0</v>
      </c>
      <c r="X822" s="136"/>
      <c r="Y822" s="136"/>
      <c r="Z822" s="136"/>
      <c r="AA822" s="136"/>
      <c r="AB822" s="136"/>
      <c r="AC822" s="136"/>
      <c r="AD822" s="136"/>
      <c r="AE822" s="2"/>
      <c r="AF822" s="7"/>
    </row>
    <row r="823" spans="1:32" ht="20.100000000000001" customHeight="1" x14ac:dyDescent="0.25">
      <c r="A823" s="117" t="s">
        <v>91</v>
      </c>
      <c r="B823" s="129" t="s">
        <v>142</v>
      </c>
      <c r="C823" s="129" t="s">
        <v>273</v>
      </c>
      <c r="D823" s="443" t="s">
        <v>0</v>
      </c>
      <c r="E823" s="437">
        <v>6</v>
      </c>
      <c r="F823" s="438"/>
      <c r="G823" s="441" t="s">
        <v>36</v>
      </c>
      <c r="H823" s="440" t="str">
        <f t="shared" si="340"/>
        <v xml:space="preserve"> </v>
      </c>
      <c r="I823" s="440" t="str">
        <f t="shared" si="341"/>
        <v/>
      </c>
      <c r="J823" s="440" t="str">
        <f t="shared" si="342"/>
        <v/>
      </c>
      <c r="K823" s="437" t="str">
        <f t="shared" si="343"/>
        <v/>
      </c>
      <c r="L823" s="437" t="str">
        <f t="shared" si="344"/>
        <v xml:space="preserve"> </v>
      </c>
      <c r="M823" s="2"/>
      <c r="N823" s="40" t="str">
        <f t="shared" si="339"/>
        <v>H</v>
      </c>
      <c r="O823" s="40" t="str">
        <f t="shared" si="339"/>
        <v>HH</v>
      </c>
      <c r="P823" s="161">
        <f>IF(N823=F818,12)+IF(N823=F819,11)+IF(N823=F820,10)+IF(N823=F821,9)+IF(N823=F822,8)+IF(N823=F823,7)+IF(N823=F824,6)+IF(N823=F825,5)+IF(N823=F826,4)+IF(N823=F827,3)+IF(N823=F828,2)+IF(N823=F829,1)</f>
        <v>11</v>
      </c>
      <c r="Q823" s="161">
        <f>IF(O823=F818,12)+IF(O823=F819,11)+IF(O823=F820,10)+IF(O823=F821,9)+IF(O823=F822,8)+IF(O823=F823,7)+IF(O823=F824,6)+IF(O823=F825,5)+IF(O823=F826,4)+IF(O823=F827,3)+IF(O823=F828,2)+IF(O823=F829,1)</f>
        <v>0</v>
      </c>
      <c r="R823" s="2"/>
      <c r="S823" s="136"/>
      <c r="T823" s="136"/>
      <c r="U823" s="136"/>
      <c r="V823" s="136"/>
      <c r="W823" s="136"/>
      <c r="X823" s="136">
        <f>P823+Q823</f>
        <v>11</v>
      </c>
      <c r="Y823" s="136"/>
      <c r="Z823" s="136"/>
      <c r="AA823" s="136"/>
      <c r="AB823" s="136"/>
      <c r="AC823" s="136"/>
      <c r="AD823" s="136"/>
      <c r="AE823" s="2"/>
      <c r="AF823" s="7"/>
    </row>
    <row r="824" spans="1:32" ht="20.100000000000001" customHeight="1" x14ac:dyDescent="0.25">
      <c r="A824" s="117" t="s">
        <v>91</v>
      </c>
      <c r="B824" s="129" t="s">
        <v>142</v>
      </c>
      <c r="C824" s="129" t="s">
        <v>273</v>
      </c>
      <c r="D824" s="443" t="s">
        <v>0</v>
      </c>
      <c r="E824" s="437">
        <v>7</v>
      </c>
      <c r="F824" s="438"/>
      <c r="G824" s="441" t="s">
        <v>36</v>
      </c>
      <c r="H824" s="440" t="str">
        <f t="shared" si="340"/>
        <v xml:space="preserve"> </v>
      </c>
      <c r="I824" s="440" t="str">
        <f t="shared" si="341"/>
        <v/>
      </c>
      <c r="J824" s="440" t="str">
        <f t="shared" si="342"/>
        <v/>
      </c>
      <c r="K824" s="437" t="str">
        <f t="shared" si="343"/>
        <v/>
      </c>
      <c r="L824" s="437" t="str">
        <f t="shared" si="344"/>
        <v xml:space="preserve"> </v>
      </c>
      <c r="M824" s="2"/>
      <c r="N824" s="40" t="str">
        <f t="shared" si="339"/>
        <v>M</v>
      </c>
      <c r="O824" s="40" t="str">
        <f t="shared" si="339"/>
        <v>MM</v>
      </c>
      <c r="P824" s="161">
        <f>IF(N824=F818,12)+IF(N824=F819,11)+IF(N824=F820,10)+IF(N824=F821,9)+IF(N824=F822,8)+IF(N824=F823,7)+IF(N824=F824,6)+IF(N824=F825,5)+IF(N824=F826,4)+IF(N824=F827,3)+IF(N824=F828,2)+IF(N824=F829,1)</f>
        <v>0</v>
      </c>
      <c r="Q824" s="161">
        <f>IF(O824=F818,12)+IF(O824=F819,11)+IF(O824=F820,10)+IF(O824=F821,9)+IF(O824=F822,8)+IF(O824=F823,7)+IF(O824=F824,6)+IF(O824=F825,5)+IF(O824=F826,4)+IF(O824=F827,3)+IF(O824=F828,2)+IF(O824=F829,1)</f>
        <v>0</v>
      </c>
      <c r="R824" s="2"/>
      <c r="S824" s="136"/>
      <c r="T824" s="136"/>
      <c r="U824" s="136"/>
      <c r="V824" s="136"/>
      <c r="W824" s="136"/>
      <c r="X824" s="136"/>
      <c r="Y824" s="136">
        <f>P824+Q824</f>
        <v>0</v>
      </c>
      <c r="Z824" s="136"/>
      <c r="AA824" s="136"/>
      <c r="AB824" s="136"/>
      <c r="AC824" s="136"/>
      <c r="AD824" s="136"/>
      <c r="AE824" s="2"/>
      <c r="AF824" s="7"/>
    </row>
    <row r="825" spans="1:32" ht="20.100000000000001" customHeight="1" x14ac:dyDescent="0.25">
      <c r="A825" s="117" t="s">
        <v>91</v>
      </c>
      <c r="B825" s="129" t="s">
        <v>142</v>
      </c>
      <c r="C825" s="129" t="s">
        <v>273</v>
      </c>
      <c r="D825" s="443" t="s">
        <v>0</v>
      </c>
      <c r="E825" s="437">
        <v>8</v>
      </c>
      <c r="F825" s="438"/>
      <c r="G825" s="441" t="s">
        <v>36</v>
      </c>
      <c r="H825" s="440" t="str">
        <f t="shared" si="340"/>
        <v xml:space="preserve"> </v>
      </c>
      <c r="I825" s="440" t="str">
        <f t="shared" si="341"/>
        <v/>
      </c>
      <c r="J825" s="440" t="str">
        <f t="shared" si="342"/>
        <v/>
      </c>
      <c r="K825" s="437" t="str">
        <f t="shared" si="343"/>
        <v/>
      </c>
      <c r="L825" s="437" t="str">
        <f t="shared" si="344"/>
        <v xml:space="preserve"> </v>
      </c>
      <c r="M825" s="2"/>
      <c r="N825" s="40" t="str">
        <f t="shared" si="339"/>
        <v>R</v>
      </c>
      <c r="O825" s="40" t="str">
        <f t="shared" si="339"/>
        <v>RR</v>
      </c>
      <c r="P825" s="161">
        <f>IF(N825=F818,12)+IF(N825=F819,11)+IF(N825=F820,10)+IF(N825=F821,9)+IF(N825=F822,8)+IF(N825=F823,7)+IF(N825=F824,6)+IF(N825=F825,5)+IF(N825=F826,4)+IF(N825=F827,3)+IF(N825=F828,2)+IF(N825=F829,1)</f>
        <v>9</v>
      </c>
      <c r="Q825" s="161">
        <f>IF(O825=F818,12)+IF(O825=F819,11)+IF(O825=F820,10)+IF(O825=F821,9)+IF(O825=F822,8)+IF(O825=F823,7)+IF(O825=F824,6)+IF(O825=F825,5)+IF(O825=F826,4)+IF(O825=F827,3)+IF(O825=F828,2)+IF(O825=F829,1)</f>
        <v>0</v>
      </c>
      <c r="R825" s="2"/>
      <c r="S825" s="136"/>
      <c r="T825" s="136"/>
      <c r="U825" s="136"/>
      <c r="V825" s="136"/>
      <c r="W825" s="136"/>
      <c r="X825" s="136"/>
      <c r="Y825" s="136"/>
      <c r="Z825" s="136">
        <f>P825+Q825</f>
        <v>9</v>
      </c>
      <c r="AA825" s="136"/>
      <c r="AB825" s="136"/>
      <c r="AC825" s="136"/>
      <c r="AD825" s="136"/>
      <c r="AE825" s="2"/>
      <c r="AF825" s="7"/>
    </row>
    <row r="826" spans="1:32" ht="20.100000000000001" customHeight="1" x14ac:dyDescent="0.25">
      <c r="A826" s="117" t="s">
        <v>91</v>
      </c>
      <c r="B826" s="129" t="s">
        <v>142</v>
      </c>
      <c r="C826" s="129" t="s">
        <v>273</v>
      </c>
      <c r="D826" s="443" t="s">
        <v>0</v>
      </c>
      <c r="E826" s="437">
        <v>9</v>
      </c>
      <c r="F826" s="438"/>
      <c r="G826" s="441" t="s">
        <v>36</v>
      </c>
      <c r="H826" s="440" t="str">
        <f t="shared" si="340"/>
        <v xml:space="preserve"> </v>
      </c>
      <c r="I826" s="440" t="str">
        <f t="shared" si="341"/>
        <v/>
      </c>
      <c r="J826" s="440" t="str">
        <f t="shared" si="342"/>
        <v/>
      </c>
      <c r="K826" s="437" t="str">
        <f t="shared" si="343"/>
        <v/>
      </c>
      <c r="L826" s="437" t="str">
        <f>IF(G826&lt;=BZ1225,"AW"," ")</f>
        <v xml:space="preserve"> </v>
      </c>
      <c r="M826" s="2"/>
      <c r="N826" s="161" t="str">
        <f t="shared" si="339"/>
        <v>W</v>
      </c>
      <c r="O826" s="161" t="str">
        <f t="shared" si="339"/>
        <v>WW</v>
      </c>
      <c r="P826" s="161">
        <f>IF(N826=F818,12)+IF(N826=F819,11)+IF(N826=F820,10)+IF(N826=F821,9)+IF(N826=F822,8)+IF(N826=F823,7)+IF(N826=F824,6)+IF(N826=F825,5)+IF(N826=F826,4)+IF(N826=F827,3)+IF(N826=F828,2)+IF(N826=F829,1)</f>
        <v>0</v>
      </c>
      <c r="Q826" s="161">
        <f>IF(O826=F818,12)+IF(O826=F819,11)+IF(O826=F820,10)+IF(O826=F821,9)+IF(O826=F822,8)+IF(O826=F823,7)+IF(O826=F824,6)+IF(O826=F825,5)+IF(O826=F826,4)+IF(O826=F827,3)+IF(O826=F828,2)+IF(O826=F829,1)</f>
        <v>0</v>
      </c>
      <c r="R826" s="2"/>
      <c r="S826" s="136"/>
      <c r="T826" s="136"/>
      <c r="U826" s="136"/>
      <c r="V826" s="136"/>
      <c r="W826" s="136"/>
      <c r="X826" s="136"/>
      <c r="Y826" s="136"/>
      <c r="Z826" s="136"/>
      <c r="AA826" s="136">
        <f>P826+Q826</f>
        <v>0</v>
      </c>
      <c r="AB826" s="136"/>
      <c r="AC826" s="136"/>
      <c r="AD826" s="136"/>
      <c r="AE826" s="2"/>
      <c r="AF826" s="163"/>
    </row>
    <row r="827" spans="1:32" ht="20.100000000000001" customHeight="1" x14ac:dyDescent="0.25">
      <c r="A827" s="117" t="s">
        <v>91</v>
      </c>
      <c r="B827" s="129" t="s">
        <v>142</v>
      </c>
      <c r="C827" s="129" t="s">
        <v>273</v>
      </c>
      <c r="D827" s="443" t="s">
        <v>0</v>
      </c>
      <c r="E827" s="437">
        <v>10</v>
      </c>
      <c r="F827" s="438"/>
      <c r="G827" s="441" t="s">
        <v>36</v>
      </c>
      <c r="H827" s="440" t="str">
        <f t="shared" si="340"/>
        <v xml:space="preserve"> </v>
      </c>
      <c r="I827" s="440" t="str">
        <f t="shared" si="341"/>
        <v/>
      </c>
      <c r="J827" s="440" t="str">
        <f t="shared" si="342"/>
        <v/>
      </c>
      <c r="K827" s="437" t="str">
        <f t="shared" si="343"/>
        <v/>
      </c>
      <c r="L827" s="437" t="str">
        <f>IF(G827&lt;=BZ1226,"AW"," ")</f>
        <v xml:space="preserve"> </v>
      </c>
      <c r="M827" s="2"/>
      <c r="N827" s="366" t="str">
        <f t="shared" si="339"/>
        <v>j</v>
      </c>
      <c r="O827" s="366" t="str">
        <f t="shared" si="339"/>
        <v>jj</v>
      </c>
      <c r="P827" s="366">
        <f>IF(N827=F818,12)+IF(N827=F819,11)+IF(N827=F820,10)+IF(N827=F821,9)+IF(N827=F822,8)+IF(N827=F823,7)+IF(N827=F824,6)+IF(N827=F825,5)+IF(N827=F826,4)+IF(N827=F827,3)+IF(N827=F828,2)+IF(N827=F829,1)</f>
        <v>0</v>
      </c>
      <c r="Q827" s="366">
        <f>IF(O827=F818,12)+IF(O827=F819,11)+IF(O827=F820,10)+IF(O827=F821,9)+IF(O827=F822,8)+IF(O827=F823,7)+IF(O827=F824,6)+IF(O827=F825,5)+IF(O827=F826,4)+IF(O827=F827,3)+IF(O827=F828,2)+IF(O827=F829,1)</f>
        <v>0</v>
      </c>
      <c r="R827" s="2"/>
      <c r="S827" s="136"/>
      <c r="T827" s="136"/>
      <c r="U827" s="136"/>
      <c r="V827" s="136"/>
      <c r="W827" s="136"/>
      <c r="X827" s="136"/>
      <c r="Y827" s="136"/>
      <c r="Z827" s="136"/>
      <c r="AA827" s="136"/>
      <c r="AB827" s="136">
        <f>P827+Q827</f>
        <v>0</v>
      </c>
      <c r="AC827" s="136"/>
      <c r="AD827" s="136"/>
      <c r="AE827" s="2"/>
      <c r="AF827" s="163"/>
    </row>
    <row r="828" spans="1:32" ht="20.100000000000001" customHeight="1" x14ac:dyDescent="0.25">
      <c r="A828" s="117" t="s">
        <v>91</v>
      </c>
      <c r="B828" s="129" t="s">
        <v>142</v>
      </c>
      <c r="C828" s="129" t="s">
        <v>273</v>
      </c>
      <c r="D828" s="443" t="s">
        <v>0</v>
      </c>
      <c r="E828" s="437">
        <v>11</v>
      </c>
      <c r="F828" s="438"/>
      <c r="G828" s="441" t="s">
        <v>36</v>
      </c>
      <c r="H828" s="440" t="str">
        <f t="shared" si="340"/>
        <v xml:space="preserve"> </v>
      </c>
      <c r="I828" s="440" t="str">
        <f t="shared" si="341"/>
        <v/>
      </c>
      <c r="J828" s="440" t="str">
        <f t="shared" si="342"/>
        <v/>
      </c>
      <c r="K828" s="437" t="str">
        <f t="shared" si="343"/>
        <v/>
      </c>
      <c r="L828" s="437" t="str">
        <f>IF(G828&lt;=BZ1227,"AW"," ")</f>
        <v xml:space="preserve"> </v>
      </c>
      <c r="M828" s="2"/>
      <c r="N828" s="366" t="str">
        <f t="shared" si="339"/>
        <v>p</v>
      </c>
      <c r="O828" s="366" t="str">
        <f t="shared" si="339"/>
        <v>pp</v>
      </c>
      <c r="P828" s="366">
        <f>IF(N828=F818,12)+IF(N828=F819,11)+IF(N828=F820,10)+IF(N828=F821,9)+IF(N828=F822,8)+IF(N828=F823,7)+IF(N828=F824,6)+IF(N828=F825,5)+IF(N828=F826,4)+IF(N828=F827,3)+IF(N828=F828,2)+IF(N828=F829,1)</f>
        <v>0</v>
      </c>
      <c r="Q828" s="366">
        <f>IF(O828=F818,12)+IF(O828=F819,11)+IF(O828=F820,10)+IF(O828=F821,9)+IF(O828=F822,8)+IF(O828=F823,7)+IF(O828=F824,6)+IF(O828=F825,5)+IF(O828=F826,4)+IF(O828=F827,3)+IF(O828=F828,2)+IF(O828=F829,1)</f>
        <v>0</v>
      </c>
      <c r="R828" s="2"/>
      <c r="S828" s="136"/>
      <c r="T828" s="136"/>
      <c r="U828" s="136"/>
      <c r="V828" s="136"/>
      <c r="W828" s="136"/>
      <c r="X828" s="136"/>
      <c r="Y828" s="136"/>
      <c r="Z828" s="136"/>
      <c r="AA828" s="136"/>
      <c r="AB828" s="136"/>
      <c r="AC828" s="136">
        <f>P828+Q828</f>
        <v>0</v>
      </c>
      <c r="AD828" s="136"/>
      <c r="AE828" s="2"/>
      <c r="AF828" s="7"/>
    </row>
    <row r="829" spans="1:32" ht="20.100000000000001" customHeight="1" x14ac:dyDescent="0.25">
      <c r="A829" s="117" t="s">
        <v>91</v>
      </c>
      <c r="B829" s="129" t="s">
        <v>142</v>
      </c>
      <c r="C829" s="129" t="s">
        <v>273</v>
      </c>
      <c r="D829" s="443" t="s">
        <v>0</v>
      </c>
      <c r="E829" s="437">
        <v>12</v>
      </c>
      <c r="F829" s="438"/>
      <c r="G829" s="441" t="s">
        <v>36</v>
      </c>
      <c r="H829" s="440" t="str">
        <f t="shared" si="340"/>
        <v xml:space="preserve"> </v>
      </c>
      <c r="I829" s="440" t="str">
        <f t="shared" si="341"/>
        <v/>
      </c>
      <c r="J829" s="440" t="str">
        <f t="shared" si="342"/>
        <v/>
      </c>
      <c r="K829" s="437" t="str">
        <f t="shared" si="343"/>
        <v/>
      </c>
      <c r="L829" s="437" t="str">
        <f>IF(G829&lt;=BZ1228,"AW"," ")</f>
        <v xml:space="preserve"> </v>
      </c>
      <c r="M829" s="2"/>
      <c r="N829" s="366" t="str">
        <f t="shared" si="339"/>
        <v>z</v>
      </c>
      <c r="O829" s="366" t="str">
        <f t="shared" si="339"/>
        <v>zz</v>
      </c>
      <c r="P829" s="366">
        <f>IF(N829=F818,12)+IF(N829=F819,11)+IF(N829=F820,10)+IF(N829=F821,9)+IF(N829=F822,8)+IF(N829=F823,7)+IF(N829=F824,6)+IF(N829=F825,5)+IF(N829=F826,4)+IF(N829=F827,3)+IF(N829=F828,2)+IF(N829=F829,1)</f>
        <v>0</v>
      </c>
      <c r="Q829" s="366">
        <f>IF(O829=F818,12)+IF(O829=F819,11)+IF(O829=F820,10)+IF(O829=F821,9)+IF(O829=F822,8)+IF(O829=F823,7)+IF(O829=F824,6)+IF(O829=F825,5)+IF(O829=F826,4)+IF(O829=F827,3)+IF(O829=F828,2)+IF(O829=F829,1)</f>
        <v>0</v>
      </c>
      <c r="R829" s="2"/>
      <c r="S829" s="136"/>
      <c r="T829" s="136"/>
      <c r="U829" s="136"/>
      <c r="V829" s="136"/>
      <c r="W829" s="136"/>
      <c r="X829" s="136"/>
      <c r="Y829" s="136"/>
      <c r="Z829" s="136"/>
      <c r="AA829" s="136"/>
      <c r="AB829" s="136"/>
      <c r="AC829" s="136"/>
      <c r="AD829" s="136">
        <f>P829+Q829</f>
        <v>0</v>
      </c>
      <c r="AE829" s="2"/>
      <c r="AF829" s="7"/>
    </row>
    <row r="830" spans="1:32" ht="20.100000000000001" customHeight="1" x14ac:dyDescent="0.25">
      <c r="A830" s="117" t="s">
        <v>91</v>
      </c>
      <c r="B830" s="129" t="s">
        <v>142</v>
      </c>
      <c r="C830" s="129"/>
      <c r="D830" s="443"/>
      <c r="E830" s="476" t="s">
        <v>36</v>
      </c>
      <c r="F830" s="476"/>
      <c r="G830" s="476"/>
      <c r="H830" s="476"/>
      <c r="I830" s="476"/>
      <c r="J830" s="476"/>
      <c r="K830" s="476"/>
      <c r="L830" s="476"/>
      <c r="M830" s="2"/>
      <c r="N830" s="40" t="str">
        <f t="shared" ref="N830:O849" si="345">N816</f>
        <v>,</v>
      </c>
      <c r="O830" s="40" t="str">
        <f t="shared" si="345"/>
        <v>,</v>
      </c>
      <c r="P830" s="40"/>
      <c r="Q830" s="40"/>
      <c r="R830" s="2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2"/>
      <c r="AF830" s="7"/>
    </row>
    <row r="831" spans="1:32" ht="20.100000000000001" customHeight="1" x14ac:dyDescent="0.25">
      <c r="A831" s="117" t="s">
        <v>91</v>
      </c>
      <c r="B831" s="129" t="s">
        <v>142</v>
      </c>
      <c r="C831" s="129" t="s">
        <v>273</v>
      </c>
      <c r="D831" s="443" t="s">
        <v>1</v>
      </c>
      <c r="E831" s="474" t="s">
        <v>267</v>
      </c>
      <c r="F831" s="474"/>
      <c r="G831" s="474"/>
      <c r="H831" s="474"/>
      <c r="I831" s="442" t="s">
        <v>92</v>
      </c>
      <c r="J831" s="442"/>
      <c r="K831" s="475">
        <f>K817</f>
        <v>13.6</v>
      </c>
      <c r="L831" s="475"/>
      <c r="M831" s="2"/>
      <c r="N831" s="40" t="str">
        <f t="shared" si="345"/>
        <v>,</v>
      </c>
      <c r="O831" s="40" t="str">
        <f t="shared" si="345"/>
        <v>,</v>
      </c>
      <c r="P831" s="40"/>
      <c r="Q831" s="40"/>
      <c r="R831" s="2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2"/>
      <c r="AF831" s="7"/>
    </row>
    <row r="832" spans="1:32" ht="20.100000000000001" customHeight="1" x14ac:dyDescent="0.25">
      <c r="A832" s="117" t="s">
        <v>91</v>
      </c>
      <c r="B832" s="129" t="s">
        <v>142</v>
      </c>
      <c r="C832" s="129" t="s">
        <v>273</v>
      </c>
      <c r="D832" s="443" t="s">
        <v>1</v>
      </c>
      <c r="E832" s="437">
        <v>1</v>
      </c>
      <c r="F832" s="438" t="s">
        <v>145</v>
      </c>
      <c r="G832" s="439">
        <v>15.8</v>
      </c>
      <c r="H832" s="440" t="str">
        <f t="shared" ref="H832:H843" si="346">IF(F832=0," ",VLOOKUP(F832,$AV$1218:$AX$1241,3,FALSE))</f>
        <v>Daniel Animashaun</v>
      </c>
      <c r="I832" s="440" t="str">
        <f t="shared" ref="I832:I843" si="347">IF(F832=0,"",VLOOKUP(F832,$BE$1218:$BG$1241,3,FALSE))</f>
        <v>Reading A.C.</v>
      </c>
      <c r="J832" s="440" t="str">
        <f t="shared" ref="J832:J843" si="348">IF(F832=0,"",VLOOKUP(F832,$BB$1114:$BE$1137,4,FALSE))</f>
        <v>RAC</v>
      </c>
      <c r="K832" s="437" t="str">
        <f t="shared" ref="K832:K843" si="349">IF(G832="","",IF($DC$1224="F"," ",IF($DC$1224="T",IF(G832&lt;=$CS$1224,"G1",IF(G832&lt;=$CV$1224,"G2",IF(G832&lt;=$CY$1224,"G3",IF(G832&lt;=$DB$1224,"G4","")))))))</f>
        <v/>
      </c>
      <c r="L832" s="437" t="str">
        <f>IF(G832&lt;=BZ1231,"AW"," ")</f>
        <v>AW</v>
      </c>
      <c r="M832" s="2"/>
      <c r="N832" s="40" t="str">
        <f t="shared" si="345"/>
        <v>A</v>
      </c>
      <c r="O832" s="40" t="str">
        <f t="shared" si="345"/>
        <v>AA</v>
      </c>
      <c r="P832" s="161">
        <f>IF(N832=F832,12)+IF(N832=F833,11)+IF(N832=F834,10)+IF(N832=F835,9)+IF(N832=F836,8)+IF(N832=F837,7)+IF(N832=F838,6)+IF(N832=F839,5)+IF(N832=F840,4)+IF(N832=F841,3)+IF(N832=F842,2)+IF(N832=F843,1)</f>
        <v>0</v>
      </c>
      <c r="Q832" s="161">
        <f>IF(O832=F832,12)+IF(O832=F833,11)+IF(O832=F834,10)+IF(O832=F835,9)+IF(O832=F836,8)+IF(O832=F837,7)+IF(O832=F838,6)+IF(O832=F839,5)+IF(O832=F840,4)+IF(O832=F841,3)+IF(O832=F842,2)+IF(O832=F843,1)</f>
        <v>0</v>
      </c>
      <c r="R832" s="2"/>
      <c r="S832" s="136">
        <f>P832+Q832</f>
        <v>0</v>
      </c>
      <c r="T832" s="136"/>
      <c r="U832" s="136"/>
      <c r="V832" s="136"/>
      <c r="W832" s="136"/>
      <c r="X832" s="136"/>
      <c r="Y832" s="136"/>
      <c r="Z832" s="136"/>
      <c r="AA832" s="136"/>
      <c r="AB832" s="136"/>
      <c r="AC832" s="136"/>
      <c r="AD832" s="136"/>
      <c r="AE832" s="2"/>
      <c r="AF832" s="7"/>
    </row>
    <row r="833" spans="1:32" ht="20.100000000000001" customHeight="1" x14ac:dyDescent="0.25">
      <c r="A833" s="117" t="s">
        <v>91</v>
      </c>
      <c r="B833" s="129" t="s">
        <v>142</v>
      </c>
      <c r="C833" s="129" t="s">
        <v>273</v>
      </c>
      <c r="D833" s="129" t="s">
        <v>1</v>
      </c>
      <c r="E833" s="8">
        <v>2</v>
      </c>
      <c r="F833" s="144"/>
      <c r="G833" s="145" t="s">
        <v>36</v>
      </c>
      <c r="H833" s="122" t="str">
        <f t="shared" si="346"/>
        <v xml:space="preserve"> </v>
      </c>
      <c r="I833" s="122" t="str">
        <f t="shared" si="347"/>
        <v/>
      </c>
      <c r="J833" s="122" t="str">
        <f t="shared" si="348"/>
        <v/>
      </c>
      <c r="K833" s="8" t="str">
        <f t="shared" si="349"/>
        <v/>
      </c>
      <c r="L833" s="8" t="str">
        <f>IF(G833&lt;=BZ1232,"AW"," ")</f>
        <v xml:space="preserve"> </v>
      </c>
      <c r="M833" s="2"/>
      <c r="N833" s="40" t="str">
        <f t="shared" si="345"/>
        <v>S</v>
      </c>
      <c r="O833" s="40" t="str">
        <f t="shared" si="345"/>
        <v>SS</v>
      </c>
      <c r="P833" s="161">
        <f>IF(N833=F832,12)+IF(N833=F833,11)+IF(N833=F834,10)+IF(N833=F835,9)+IF(N833=F836,8)+IF(N833=F837,7)+IF(N833=F838,6)+IF(N833=F839,5)+IF(N833=F840,4)+IF(N833=F841,3)+IF(N833=F842,2)+IF(N833=F843,1)</f>
        <v>0</v>
      </c>
      <c r="Q833" s="161">
        <f>IF(O833=F832,12)+IF(O833=F833,11)+IF(O833=F834,10)+IF(O833=F835,9)+IF(O833=F836,8)+IF(O833=F837,7)+IF(O833=F838,6)+IF(O833=F839,5)+IF(O833=F840,4)+IF(O833=F841,3)+IF(O833=F842,2)+IF(O833=F843,1)</f>
        <v>0</v>
      </c>
      <c r="R833" s="2"/>
      <c r="S833" s="136"/>
      <c r="T833" s="136">
        <f>P833+Q833</f>
        <v>0</v>
      </c>
      <c r="U833" s="136"/>
      <c r="V833" s="136"/>
      <c r="W833" s="136"/>
      <c r="X833" s="136"/>
      <c r="Y833" s="136"/>
      <c r="Z833" s="136"/>
      <c r="AA833" s="136"/>
      <c r="AB833" s="136"/>
      <c r="AC833" s="136"/>
      <c r="AD833" s="136"/>
      <c r="AE833" s="2"/>
      <c r="AF833" s="7"/>
    </row>
    <row r="834" spans="1:32" ht="20.100000000000001" customHeight="1" x14ac:dyDescent="0.25">
      <c r="A834" s="117" t="s">
        <v>91</v>
      </c>
      <c r="B834" s="129" t="s">
        <v>142</v>
      </c>
      <c r="C834" s="129" t="s">
        <v>273</v>
      </c>
      <c r="D834" s="129" t="s">
        <v>1</v>
      </c>
      <c r="E834" s="8">
        <v>3</v>
      </c>
      <c r="F834" s="144"/>
      <c r="G834" s="145" t="s">
        <v>36</v>
      </c>
      <c r="H834" s="122" t="str">
        <f t="shared" si="346"/>
        <v xml:space="preserve"> </v>
      </c>
      <c r="I834" s="122" t="str">
        <f t="shared" si="347"/>
        <v/>
      </c>
      <c r="J834" s="122" t="str">
        <f t="shared" si="348"/>
        <v/>
      </c>
      <c r="K834" s="8" t="str">
        <f t="shared" si="349"/>
        <v/>
      </c>
      <c r="L834" s="8" t="str">
        <f>IF(G834&lt;=BZ1233,"AW"," ")</f>
        <v xml:space="preserve"> </v>
      </c>
      <c r="M834" s="2"/>
      <c r="N834" s="40" t="str">
        <f t="shared" si="345"/>
        <v>B</v>
      </c>
      <c r="O834" s="40" t="str">
        <f t="shared" si="345"/>
        <v>BB</v>
      </c>
      <c r="P834" s="161">
        <f>IF(N834=F832,12)+IF(N834=F833,11)+IF(N834=F834,10)+IF(N834=F835,9)+IF(N834=F836,8)+IF(N834=F837,7)+IF(N834=F838,6)+IF(N834=F839,5)+IF(N834=F840,4)+IF(N834=F841,3)+IF(N834=F842,2)+IF(N834=F843,1)</f>
        <v>0</v>
      </c>
      <c r="Q834" s="161">
        <f>IF(O834=F832,12)+IF(O834=F833,11)+IF(O834=F834,10)+IF(O834=F835,9)+IF(O834=F836,8)+IF(O834=F837,7)+IF(O834=F838,6)+IF(O834=F839,5)+IF(O834=F840,4)+IF(O834=F841,3)+IF(O834=F842,2)+IF(O834=F843,1)</f>
        <v>0</v>
      </c>
      <c r="R834" s="2"/>
      <c r="S834" s="136"/>
      <c r="T834" s="136"/>
      <c r="U834" s="136">
        <f>P834+Q834</f>
        <v>0</v>
      </c>
      <c r="V834" s="136"/>
      <c r="W834" s="136"/>
      <c r="X834" s="136"/>
      <c r="Y834" s="136"/>
      <c r="Z834" s="136"/>
      <c r="AA834" s="136"/>
      <c r="AB834" s="136"/>
      <c r="AC834" s="136"/>
      <c r="AD834" s="136"/>
      <c r="AE834" s="2"/>
      <c r="AF834" s="7"/>
    </row>
    <row r="835" spans="1:32" ht="20.100000000000001" customHeight="1" x14ac:dyDescent="0.25">
      <c r="A835" s="117" t="s">
        <v>91</v>
      </c>
      <c r="B835" s="129" t="s">
        <v>142</v>
      </c>
      <c r="C835" s="129" t="s">
        <v>273</v>
      </c>
      <c r="D835" s="129" t="s">
        <v>1</v>
      </c>
      <c r="E835" s="8">
        <v>4</v>
      </c>
      <c r="F835" s="144"/>
      <c r="G835" s="145" t="s">
        <v>36</v>
      </c>
      <c r="H835" s="122" t="str">
        <f t="shared" si="346"/>
        <v xml:space="preserve"> </v>
      </c>
      <c r="I835" s="122" t="str">
        <f t="shared" si="347"/>
        <v/>
      </c>
      <c r="J835" s="122" t="str">
        <f t="shared" si="348"/>
        <v/>
      </c>
      <c r="K835" s="8" t="str">
        <f t="shared" si="349"/>
        <v/>
      </c>
      <c r="L835" s="8" t="str">
        <f>IF(G835&lt;=BZ1238,"AW"," ")</f>
        <v xml:space="preserve"> </v>
      </c>
      <c r="M835" s="2"/>
      <c r="N835" s="40" t="str">
        <f t="shared" si="345"/>
        <v>C</v>
      </c>
      <c r="O835" s="40" t="str">
        <f t="shared" si="345"/>
        <v>CC</v>
      </c>
      <c r="P835" s="161">
        <f>IF(N835=F832,12)+IF(N835=F833,11)+IF(N835=F834,10)+IF(N835=F835,9)+IF(N835=F836,8)+IF(N835=F837,7)+IF(N835=F838,6)+IF(N835=F839,5)+IF(N835=F840,4)+IF(N835=F841,3)+IF(N835=F842,2)+IF(N835=F843,1)</f>
        <v>0</v>
      </c>
      <c r="Q835" s="161">
        <f>IF(O835=F832,12)+IF(O835=F833,11)+IF(O835=F834,10)+IF(O835=F835,9)+IF(O835=F836,8)+IF(O835=F837,7)+IF(O835=F838,6)+IF(O835=F839,5)+IF(O835=F840,4)+IF(O835=F841,3)+IF(O835=F842,2)+IF(O835=F843,1)</f>
        <v>0</v>
      </c>
      <c r="R835" s="2"/>
      <c r="S835" s="136"/>
      <c r="T835" s="136"/>
      <c r="U835" s="136"/>
      <c r="V835" s="136">
        <f>P835+Q835</f>
        <v>0</v>
      </c>
      <c r="W835" s="136"/>
      <c r="X835" s="136"/>
      <c r="Y835" s="136"/>
      <c r="Z835" s="136"/>
      <c r="AA835" s="136"/>
      <c r="AB835" s="136"/>
      <c r="AC835" s="136"/>
      <c r="AD835" s="136"/>
      <c r="AE835" s="2"/>
      <c r="AF835" s="7"/>
    </row>
    <row r="836" spans="1:32" ht="20.100000000000001" customHeight="1" x14ac:dyDescent="0.25">
      <c r="A836" s="117" t="s">
        <v>91</v>
      </c>
      <c r="B836" s="129" t="s">
        <v>142</v>
      </c>
      <c r="C836" s="129" t="s">
        <v>273</v>
      </c>
      <c r="D836" s="129" t="s">
        <v>1</v>
      </c>
      <c r="E836" s="8">
        <v>5</v>
      </c>
      <c r="F836" s="144"/>
      <c r="G836" s="145" t="s">
        <v>36</v>
      </c>
      <c r="H836" s="122" t="str">
        <f t="shared" si="346"/>
        <v xml:space="preserve"> </v>
      </c>
      <c r="I836" s="122" t="str">
        <f t="shared" si="347"/>
        <v/>
      </c>
      <c r="J836" s="122" t="str">
        <f t="shared" si="348"/>
        <v/>
      </c>
      <c r="K836" s="8" t="str">
        <f t="shared" si="349"/>
        <v/>
      </c>
      <c r="L836" s="8" t="str">
        <f>IF(G836&lt;=BZ1239,"AW"," ")</f>
        <v xml:space="preserve"> </v>
      </c>
      <c r="M836" s="2"/>
      <c r="N836" s="40" t="str">
        <f t="shared" si="345"/>
        <v>G</v>
      </c>
      <c r="O836" s="40" t="str">
        <f t="shared" si="345"/>
        <v>GG</v>
      </c>
      <c r="P836" s="161">
        <f>IF(N836=F832,12)+IF(N836=F833,11)+IF(N836=F834,10)+IF(N836=F835,9)+IF(N836=F836,8)+IF(N836=F837,7)+IF(N836=F838,6)+IF(N836=F839,5)+IF(N836=F840,4)+IF(N836=F841,3)+IF(N836=F842,2)+IF(N836=F843,1)</f>
        <v>0</v>
      </c>
      <c r="Q836" s="161">
        <f>IF(O836=F832,12)+IF(O836=F833,11)+IF(O836=F834,10)+IF(O836=F835,9)+IF(O836=F836,8)+IF(O836=F837,7)+IF(O836=F838,6)+IF(O836=F839,5)+IF(O836=F840,4)+IF(O836=F841,3)+IF(O836=F842,2)+IF(O836=F843,1)</f>
        <v>0</v>
      </c>
      <c r="R836" s="2"/>
      <c r="S836" s="136"/>
      <c r="T836" s="136"/>
      <c r="U836" s="136"/>
      <c r="V836" s="136"/>
      <c r="W836" s="136">
        <f>P836+Q836</f>
        <v>0</v>
      </c>
      <c r="X836" s="136"/>
      <c r="Y836" s="136"/>
      <c r="Z836" s="136"/>
      <c r="AA836" s="136"/>
      <c r="AB836" s="136"/>
      <c r="AC836" s="136"/>
      <c r="AD836" s="136"/>
      <c r="AE836" s="2"/>
      <c r="AF836" s="7"/>
    </row>
    <row r="837" spans="1:32" ht="20.100000000000001" customHeight="1" x14ac:dyDescent="0.25">
      <c r="A837" s="117" t="s">
        <v>91</v>
      </c>
      <c r="B837" s="129" t="s">
        <v>142</v>
      </c>
      <c r="C837" s="129" t="s">
        <v>273</v>
      </c>
      <c r="D837" s="129" t="s">
        <v>1</v>
      </c>
      <c r="E837" s="8">
        <v>6</v>
      </c>
      <c r="F837" s="144"/>
      <c r="G837" s="145" t="s">
        <v>36</v>
      </c>
      <c r="H837" s="122" t="str">
        <f t="shared" si="346"/>
        <v xml:space="preserve"> </v>
      </c>
      <c r="I837" s="122" t="str">
        <f t="shared" si="347"/>
        <v/>
      </c>
      <c r="J837" s="122" t="str">
        <f t="shared" si="348"/>
        <v/>
      </c>
      <c r="K837" s="8" t="str">
        <f t="shared" si="349"/>
        <v/>
      </c>
      <c r="L837" s="8" t="str">
        <f>IF(G837&lt;=BZ1240,"AW"," ")</f>
        <v xml:space="preserve"> </v>
      </c>
      <c r="M837" s="2"/>
      <c r="N837" s="40" t="str">
        <f t="shared" si="345"/>
        <v>H</v>
      </c>
      <c r="O837" s="40" t="str">
        <f t="shared" si="345"/>
        <v>HH</v>
      </c>
      <c r="P837" s="161">
        <f>IF(N837=F832,12)+IF(N837=F833,11)+IF(N837=F834,10)+IF(N837=F835,9)+IF(N837=F836,8)+IF(N837=F837,7)+IF(N837=F838,6)+IF(N837=F839,5)+IF(N837=F840,4)+IF(N837=F841,3)+IF(N837=F842,2)+IF(N837=F843,1)</f>
        <v>0</v>
      </c>
      <c r="Q837" s="161">
        <f>IF(O837=F832,12)+IF(O837=F833,11)+IF(O837=F834,10)+IF(O837=F835,9)+IF(O837=F836,8)+IF(O837=F837,7)+IF(O837=F838,6)+IF(O837=F839,5)+IF(O837=F840,4)+IF(O837=F841,3)+IF(O837=F842,2)+IF(O837=F843,1)</f>
        <v>0</v>
      </c>
      <c r="R837" s="2"/>
      <c r="S837" s="136"/>
      <c r="T837" s="136"/>
      <c r="U837" s="136"/>
      <c r="V837" s="136"/>
      <c r="W837" s="136"/>
      <c r="X837" s="136">
        <f>P837+Q837</f>
        <v>0</v>
      </c>
      <c r="Y837" s="136"/>
      <c r="Z837" s="136"/>
      <c r="AA837" s="136"/>
      <c r="AB837" s="136"/>
      <c r="AC837" s="136"/>
      <c r="AD837" s="136"/>
      <c r="AE837" s="2"/>
      <c r="AF837" s="7"/>
    </row>
    <row r="838" spans="1:32" ht="20.100000000000001" customHeight="1" x14ac:dyDescent="0.25">
      <c r="A838" s="117" t="s">
        <v>91</v>
      </c>
      <c r="B838" s="129" t="s">
        <v>142</v>
      </c>
      <c r="C838" s="129" t="s">
        <v>273</v>
      </c>
      <c r="D838" s="129" t="s">
        <v>1</v>
      </c>
      <c r="E838" s="8">
        <v>7</v>
      </c>
      <c r="F838" s="144"/>
      <c r="G838" s="145" t="s">
        <v>36</v>
      </c>
      <c r="H838" s="122" t="str">
        <f t="shared" si="346"/>
        <v xml:space="preserve"> </v>
      </c>
      <c r="I838" s="122" t="str">
        <f t="shared" si="347"/>
        <v/>
      </c>
      <c r="J838" s="122" t="str">
        <f t="shared" si="348"/>
        <v/>
      </c>
      <c r="K838" s="8" t="str">
        <f t="shared" si="349"/>
        <v/>
      </c>
      <c r="L838" s="8" t="str">
        <f>IF(G838&lt;=BZ1241,"AW"," ")</f>
        <v xml:space="preserve"> </v>
      </c>
      <c r="M838" s="2"/>
      <c r="N838" s="40" t="str">
        <f t="shared" si="345"/>
        <v>M</v>
      </c>
      <c r="O838" s="40" t="str">
        <f t="shared" si="345"/>
        <v>MM</v>
      </c>
      <c r="P838" s="161">
        <f>IF(N838=F832,12)+IF(N838=F833,11)+IF(N838=F834,10)+IF(N838=F835,9)+IF(N838=F836,8)+IF(N838=F837,7)+IF(N838=F838,6)+IF(N838=F839,5)+IF(N838=F840,4)+IF(N838=F841,3)+IF(N838=F842,2)+IF(N838=F843,1)</f>
        <v>0</v>
      </c>
      <c r="Q838" s="161">
        <f>IF(O838=F832,12)+IF(O838=F833,11)+IF(O838=F834,10)+IF(O838=F835,9)+IF(O838=F836,8)+IF(O838=F837,7)+IF(O838=F838,6)+IF(O838=F839,5)+IF(O838=F840,4)+IF(O838=F841,3)+IF(O838=F842,2)+IF(O838=F843,1)</f>
        <v>0</v>
      </c>
      <c r="R838" s="2"/>
      <c r="S838" s="136"/>
      <c r="T838" s="136"/>
      <c r="U838" s="136"/>
      <c r="V838" s="136"/>
      <c r="W838" s="136"/>
      <c r="X838" s="136"/>
      <c r="Y838" s="136">
        <f>P838+Q838</f>
        <v>0</v>
      </c>
      <c r="Z838" s="136"/>
      <c r="AA838" s="136"/>
      <c r="AB838" s="136"/>
      <c r="AC838" s="136"/>
      <c r="AD838" s="136"/>
      <c r="AE838" s="2"/>
      <c r="AF838" s="7"/>
    </row>
    <row r="839" spans="1:32" ht="20.100000000000001" customHeight="1" x14ac:dyDescent="0.25">
      <c r="A839" s="117" t="s">
        <v>91</v>
      </c>
      <c r="B839" s="129" t="s">
        <v>142</v>
      </c>
      <c r="C839" s="129" t="s">
        <v>273</v>
      </c>
      <c r="D839" s="129" t="s">
        <v>1</v>
      </c>
      <c r="E839" s="8">
        <v>8</v>
      </c>
      <c r="F839" s="144"/>
      <c r="G839" s="145" t="s">
        <v>36</v>
      </c>
      <c r="H839" s="122" t="str">
        <f t="shared" si="346"/>
        <v xml:space="preserve"> </v>
      </c>
      <c r="I839" s="122" t="str">
        <f t="shared" si="347"/>
        <v/>
      </c>
      <c r="J839" s="122" t="str">
        <f t="shared" si="348"/>
        <v/>
      </c>
      <c r="K839" s="8" t="str">
        <f t="shared" si="349"/>
        <v/>
      </c>
      <c r="L839" s="8" t="str">
        <f>IF(G839&lt;=BZ1242,"AW"," ")</f>
        <v xml:space="preserve"> </v>
      </c>
      <c r="M839" s="2"/>
      <c r="N839" s="40" t="str">
        <f t="shared" si="345"/>
        <v>R</v>
      </c>
      <c r="O839" s="40" t="str">
        <f t="shared" si="345"/>
        <v>RR</v>
      </c>
      <c r="P839" s="161">
        <f>IF(N839=F832,12)+IF(N839=F833,11)+IF(N839=F834,10)+IF(N839=F835,9)+IF(N839=F836,8)+IF(N839=F837,7)+IF(N839=F838,6)+IF(N839=F839,5)+IF(N839=F840,4)+IF(N839=F841,3)+IF(N839=F842,2)+IF(N839=F843,1)</f>
        <v>0</v>
      </c>
      <c r="Q839" s="161">
        <f>IF(O839=F832,12)+IF(O839=F833,11)+IF(O839=F834,10)+IF(O839=F835,9)+IF(O839=F836,8)+IF(O839=F837,7)+IF(O839=F838,6)+IF(O839=F839,5)+IF(O839=F840,4)+IF(O839=F841,3)+IF(O839=F842,2)+IF(O839=F843,1)</f>
        <v>12</v>
      </c>
      <c r="R839" s="2"/>
      <c r="S839" s="136"/>
      <c r="T839" s="136"/>
      <c r="U839" s="136"/>
      <c r="V839" s="136"/>
      <c r="W839" s="136"/>
      <c r="X839" s="136"/>
      <c r="Y839" s="136"/>
      <c r="Z839" s="136">
        <f>P839+Q839</f>
        <v>12</v>
      </c>
      <c r="AA839" s="136"/>
      <c r="AB839" s="136"/>
      <c r="AC839" s="136"/>
      <c r="AD839" s="136"/>
      <c r="AE839" s="2"/>
      <c r="AF839" s="7"/>
    </row>
    <row r="840" spans="1:32" ht="20.100000000000001" customHeight="1" x14ac:dyDescent="0.25">
      <c r="A840" s="117" t="s">
        <v>91</v>
      </c>
      <c r="B840" s="129" t="s">
        <v>142</v>
      </c>
      <c r="C840" s="129" t="s">
        <v>273</v>
      </c>
      <c r="D840" s="129" t="s">
        <v>1</v>
      </c>
      <c r="E840" s="8">
        <v>9</v>
      </c>
      <c r="F840" s="144"/>
      <c r="G840" s="145" t="s">
        <v>36</v>
      </c>
      <c r="H840" s="122" t="str">
        <f t="shared" si="346"/>
        <v xml:space="preserve"> </v>
      </c>
      <c r="I840" s="122" t="str">
        <f t="shared" si="347"/>
        <v/>
      </c>
      <c r="J840" s="122" t="str">
        <f t="shared" si="348"/>
        <v/>
      </c>
      <c r="K840" s="8" t="str">
        <f t="shared" si="349"/>
        <v/>
      </c>
      <c r="L840" s="8" t="str">
        <f>IF(G840&lt;=BZ1241,"AW"," ")</f>
        <v xml:space="preserve"> </v>
      </c>
      <c r="M840" s="2"/>
      <c r="N840" s="161" t="str">
        <f t="shared" si="345"/>
        <v>W</v>
      </c>
      <c r="O840" s="161" t="str">
        <f t="shared" si="345"/>
        <v>WW</v>
      </c>
      <c r="P840" s="161">
        <f>IF(N840=F832,12)+IF(N840=F833,11)+IF(N840=F834,10)+IF(N840=F835,9)+IF(N840=F836,8)+IF(N840=F837,7)+IF(N840=F838,6)+IF(N840=F839,5)+IF(N840=F840,4)+IF(N840=F841,3)+IF(N840=F842,2)+IF(N840=F843,1)</f>
        <v>0</v>
      </c>
      <c r="Q840" s="161">
        <f>IF(O840=F832,12)+IF(O840=F833,11)+IF(O840=F834,10)+IF(O840=F835,9)+IF(O840=F836,8)+IF(O840=F837,7)+IF(O840=F838,6)+IF(O840=F839,5)+IF(O840=F840,4)+IF(O840=F841,3)+IF(O840=F842,2)+IF(O840=F843,1)</f>
        <v>0</v>
      </c>
      <c r="R840" s="2"/>
      <c r="S840" s="136"/>
      <c r="T840" s="136"/>
      <c r="U840" s="136"/>
      <c r="V840" s="136"/>
      <c r="W840" s="136"/>
      <c r="X840" s="136"/>
      <c r="Y840" s="136"/>
      <c r="Z840" s="136"/>
      <c r="AA840" s="136">
        <f>P840+Q840</f>
        <v>0</v>
      </c>
      <c r="AB840" s="136"/>
      <c r="AC840" s="136"/>
      <c r="AD840" s="136"/>
      <c r="AE840" s="2"/>
      <c r="AF840" s="163"/>
    </row>
    <row r="841" spans="1:32" ht="20.100000000000001" customHeight="1" x14ac:dyDescent="0.25">
      <c r="A841" s="117" t="s">
        <v>91</v>
      </c>
      <c r="B841" s="129" t="s">
        <v>142</v>
      </c>
      <c r="C841" s="129" t="s">
        <v>273</v>
      </c>
      <c r="D841" s="129" t="s">
        <v>1</v>
      </c>
      <c r="E841" s="8">
        <v>10</v>
      </c>
      <c r="F841" s="144"/>
      <c r="G841" s="145" t="s">
        <v>36</v>
      </c>
      <c r="H841" s="122" t="str">
        <f t="shared" si="346"/>
        <v xml:space="preserve"> </v>
      </c>
      <c r="I841" s="122" t="str">
        <f t="shared" si="347"/>
        <v/>
      </c>
      <c r="J841" s="122" t="str">
        <f t="shared" si="348"/>
        <v/>
      </c>
      <c r="K841" s="8" t="str">
        <f t="shared" si="349"/>
        <v/>
      </c>
      <c r="L841" s="8" t="str">
        <f>IF(G841&lt;=BZ1242,"AW"," ")</f>
        <v xml:space="preserve"> </v>
      </c>
      <c r="M841" s="2"/>
      <c r="N841" s="366" t="str">
        <f t="shared" si="345"/>
        <v>j</v>
      </c>
      <c r="O841" s="366" t="str">
        <f t="shared" si="345"/>
        <v>jj</v>
      </c>
      <c r="P841" s="366">
        <f>IF(N841=F832,12)+IF(N841=F833,11)+IF(N841=F834,10)+IF(N841=F835,9)+IF(N841=F836,8)+IF(N841=F837,7)+IF(N841=F838,6)+IF(N841=F839,5)+IF(N841=F840,4)+IF(N841=F841,3)+IF(N841=F842,2)+IF(N841=F843,1)</f>
        <v>0</v>
      </c>
      <c r="Q841" s="366">
        <f>IF(O841=F832,12)+IF(O841=F833,11)+IF(O841=F834,10)+IF(O841=F835,9)+IF(O841=F836,8)+IF(O841=F837,7)+IF(O841=F838,6)+IF(O841=F839,5)+IF(O841=F840,4)+IF(O841=F841,3)+IF(O841=F842,2)+IF(O841=F843,1)</f>
        <v>0</v>
      </c>
      <c r="R841" s="2"/>
      <c r="S841" s="136"/>
      <c r="T841" s="136"/>
      <c r="U841" s="136"/>
      <c r="V841" s="136"/>
      <c r="W841" s="136"/>
      <c r="X841" s="136"/>
      <c r="Y841" s="136"/>
      <c r="Z841" s="136"/>
      <c r="AA841" s="136"/>
      <c r="AB841" s="136">
        <f>P841+Q841</f>
        <v>0</v>
      </c>
      <c r="AC841" s="136"/>
      <c r="AD841" s="136"/>
      <c r="AE841" s="2"/>
      <c r="AF841" s="163"/>
    </row>
    <row r="842" spans="1:32" ht="20.100000000000001" customHeight="1" x14ac:dyDescent="0.25">
      <c r="A842" s="117" t="s">
        <v>91</v>
      </c>
      <c r="B842" s="129" t="s">
        <v>142</v>
      </c>
      <c r="C842" s="129" t="s">
        <v>273</v>
      </c>
      <c r="D842" s="129" t="s">
        <v>1</v>
      </c>
      <c r="E842" s="8">
        <v>11</v>
      </c>
      <c r="F842" s="144"/>
      <c r="G842" s="145" t="s">
        <v>36</v>
      </c>
      <c r="H842" s="122" t="str">
        <f t="shared" si="346"/>
        <v xml:space="preserve"> </v>
      </c>
      <c r="I842" s="122" t="str">
        <f t="shared" si="347"/>
        <v/>
      </c>
      <c r="J842" s="122" t="str">
        <f t="shared" si="348"/>
        <v/>
      </c>
      <c r="K842" s="8" t="str">
        <f t="shared" si="349"/>
        <v/>
      </c>
      <c r="L842" s="8" t="str">
        <f>IF(G842&lt;=BZ1243,"AW"," ")</f>
        <v xml:space="preserve"> </v>
      </c>
      <c r="M842" s="2"/>
      <c r="N842" s="366" t="str">
        <f t="shared" si="345"/>
        <v>p</v>
      </c>
      <c r="O842" s="366" t="str">
        <f t="shared" si="345"/>
        <v>pp</v>
      </c>
      <c r="P842" s="366">
        <f>IF(N842=F832,12)+IF(N842=F833,11)+IF(N842=F834,10)+IF(N842=F835,9)+IF(N842=F836,8)+IF(N842=F837,7)+IF(N842=F838,6)+IF(N842=F839,5)+IF(N842=F840,4)+IF(N842=F841,3)+IF(N842=F842,2)+IF(N842=F843,1)</f>
        <v>0</v>
      </c>
      <c r="Q842" s="366">
        <f>IF(O842=F832,12)+IF(O842=F833,11)+IF(O842=F834,10)+IF(O842=F835,9)+IF(O842=F836,8)+IF(O842=F837,7)+IF(O842=F838,6)+IF(O842=F839,5)+IF(O842=F840,4)+IF(O842=F841,3)+IF(O842=F842,2)+IF(O842=F843,1)</f>
        <v>0</v>
      </c>
      <c r="R842" s="2"/>
      <c r="S842" s="136"/>
      <c r="T842" s="136"/>
      <c r="U842" s="136"/>
      <c r="V842" s="136"/>
      <c r="W842" s="136"/>
      <c r="X842" s="136"/>
      <c r="Y842" s="136"/>
      <c r="Z842" s="136"/>
      <c r="AA842" s="136"/>
      <c r="AB842" s="136"/>
      <c r="AC842" s="136">
        <f>P842+Q842</f>
        <v>0</v>
      </c>
      <c r="AD842" s="136"/>
      <c r="AE842" s="2"/>
      <c r="AF842" s="7"/>
    </row>
    <row r="843" spans="1:32" ht="20.100000000000001" customHeight="1" x14ac:dyDescent="0.25">
      <c r="A843" s="117" t="s">
        <v>91</v>
      </c>
      <c r="B843" s="129" t="s">
        <v>142</v>
      </c>
      <c r="C843" s="129" t="s">
        <v>273</v>
      </c>
      <c r="D843" s="129" t="s">
        <v>1</v>
      </c>
      <c r="E843" s="8">
        <v>12</v>
      </c>
      <c r="F843" s="144"/>
      <c r="G843" s="145" t="s">
        <v>36</v>
      </c>
      <c r="H843" s="122" t="str">
        <f t="shared" si="346"/>
        <v xml:space="preserve"> </v>
      </c>
      <c r="I843" s="122" t="str">
        <f t="shared" si="347"/>
        <v/>
      </c>
      <c r="J843" s="122" t="str">
        <f t="shared" si="348"/>
        <v/>
      </c>
      <c r="K843" s="8" t="str">
        <f t="shared" si="349"/>
        <v/>
      </c>
      <c r="L843" s="8" t="str">
        <f>IF(G843&lt;=BZ1244,"AW"," ")</f>
        <v xml:space="preserve"> </v>
      </c>
      <c r="M843" s="2"/>
      <c r="N843" s="366" t="str">
        <f t="shared" si="345"/>
        <v>z</v>
      </c>
      <c r="O843" s="366" t="str">
        <f t="shared" si="345"/>
        <v>zz</v>
      </c>
      <c r="P843" s="366">
        <f>IF(N843=F832,12)+IF(N843=F833,11)+IF(N843=F834,10)+IF(N843=F835,9)+IF(N843=F836,8)+IF(N843=F837,7)+IF(N843=F838,6)+IF(N843=F839,5)+IF(N843=F840,4)+IF(N843=F841,3)+IF(N843=F842,2)+IF(N843=F843,1)</f>
        <v>0</v>
      </c>
      <c r="Q843" s="366">
        <f>IF(O843=F832,12)+IF(O843=F833,11)+IF(O843=F834,10)+IF(O843=F835,9)+IF(O843=F836,8)+IF(O843=F837,7)+IF(O843=F838,6)+IF(O843=F839,5)+IF(O843=F840,4)+IF(O843=F841,3)+IF(O843=F842,2)+IF(O843=F843,1)</f>
        <v>0</v>
      </c>
      <c r="R843" s="2"/>
      <c r="S843" s="136"/>
      <c r="T843" s="136"/>
      <c r="U843" s="136"/>
      <c r="V843" s="136"/>
      <c r="W843" s="136"/>
      <c r="X843" s="136"/>
      <c r="Y843" s="136"/>
      <c r="Z843" s="136"/>
      <c r="AA843" s="136"/>
      <c r="AB843" s="136"/>
      <c r="AC843" s="136"/>
      <c r="AD843" s="136">
        <f>P843+Q843</f>
        <v>0</v>
      </c>
      <c r="AE843" s="2"/>
      <c r="AF843" s="7"/>
    </row>
    <row r="844" spans="1:32" ht="20.100000000000001" customHeight="1" x14ac:dyDescent="0.25">
      <c r="A844" s="117" t="s">
        <v>91</v>
      </c>
      <c r="B844" s="129" t="s">
        <v>142</v>
      </c>
      <c r="C844" s="129"/>
      <c r="D844" s="129"/>
      <c r="E844" s="473" t="s">
        <v>36</v>
      </c>
      <c r="F844" s="473"/>
      <c r="G844" s="473"/>
      <c r="H844" s="473"/>
      <c r="I844" s="473"/>
      <c r="J844" s="473"/>
      <c r="K844" s="473"/>
      <c r="L844" s="473"/>
      <c r="M844" s="85"/>
      <c r="N844" s="40" t="str">
        <f t="shared" si="345"/>
        <v>,</v>
      </c>
      <c r="O844" s="40" t="str">
        <f t="shared" si="345"/>
        <v>,</v>
      </c>
      <c r="P844" s="40"/>
      <c r="Q844" s="40"/>
      <c r="R844" s="2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 spans="1:32" ht="20.100000000000001" customHeight="1" x14ac:dyDescent="0.25">
      <c r="A845" s="117" t="s">
        <v>91</v>
      </c>
      <c r="B845" s="129" t="s">
        <v>142</v>
      </c>
      <c r="C845" s="129" t="s">
        <v>272</v>
      </c>
      <c r="D845" s="129" t="s">
        <v>0</v>
      </c>
      <c r="E845" s="492" t="s">
        <v>268</v>
      </c>
      <c r="F845" s="492"/>
      <c r="G845" s="492"/>
      <c r="H845" s="492"/>
      <c r="I845" s="416" t="s">
        <v>92</v>
      </c>
      <c r="J845" s="416"/>
      <c r="K845" s="479">
        <f>'MATCH DETAILS'!K35</f>
        <v>56.8</v>
      </c>
      <c r="L845" s="479"/>
      <c r="M845" s="127"/>
      <c r="N845" s="40" t="str">
        <f t="shared" si="345"/>
        <v>,</v>
      </c>
      <c r="O845" s="40" t="str">
        <f t="shared" si="345"/>
        <v>,</v>
      </c>
      <c r="P845" s="40"/>
      <c r="Q845" s="40"/>
      <c r="R845" s="2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2"/>
      <c r="AF845" s="7"/>
    </row>
    <row r="846" spans="1:32" ht="20.100000000000001" customHeight="1" x14ac:dyDescent="0.25">
      <c r="A846" s="117" t="s">
        <v>91</v>
      </c>
      <c r="B846" s="129" t="s">
        <v>142</v>
      </c>
      <c r="C846" s="129" t="s">
        <v>272</v>
      </c>
      <c r="D846" s="129" t="s">
        <v>0</v>
      </c>
      <c r="E846" s="437">
        <v>1</v>
      </c>
      <c r="F846" s="438" t="s">
        <v>145</v>
      </c>
      <c r="G846" s="439">
        <v>66.900000000000006</v>
      </c>
      <c r="H846" s="440" t="str">
        <f t="shared" ref="H846:H857" si="350">IF(F846=0," ",VLOOKUP(F846,$AY$1218:$BA$1241,3,FALSE))</f>
        <v>Leon Bradshaw</v>
      </c>
      <c r="I846" s="440" t="str">
        <f t="shared" ref="I846:I857" si="351">IF(F846=0,"",VLOOKUP(F846,$BE$1218:$BG$1241,3,FALSE))</f>
        <v>Reading A.C.</v>
      </c>
      <c r="J846" s="440" t="str">
        <f t="shared" ref="J846:J857" si="352">IF(F846=0,"",VLOOKUP(F846,$BB$1114:$BE$1137,4,FALSE))</f>
        <v>RAC</v>
      </c>
      <c r="K846" s="437" t="str">
        <f t="shared" ref="K846:K857" si="353">IF(G846="","",IF($DC$1230="F"," ",IF($DC$1230="T",IF(G846&lt;=$CS$1230,"G1",IF(G846&lt;=$CV$1230,"G2",IF(G846&lt;=$CY$1230,"G3",IF(G846&lt;=$DB$1230,"G4","")))))))</f>
        <v/>
      </c>
      <c r="L846" s="437" t="str">
        <f t="shared" ref="L846:L853" si="354">IF(G846&lt;=CM1219,"AW"," ")</f>
        <v xml:space="preserve"> </v>
      </c>
      <c r="M846" s="2"/>
      <c r="N846" s="40" t="str">
        <f t="shared" si="345"/>
        <v>A</v>
      </c>
      <c r="O846" s="40" t="str">
        <f t="shared" si="345"/>
        <v>AA</v>
      </c>
      <c r="P846" s="161">
        <f>IF(N846=F846,12)+IF(N846=F847,11)+IF(N846=F848,10)+IF(N846=F849,9)+IF(N846=F850,8)+IF(N846=F851,7)+IF(N846=F852,6)+IF(N846=F853,5)+IF(N846=F854,4)+IF(N846=F855,3)+IF(N846=F856,2)+IF(N846=F857,1)</f>
        <v>0</v>
      </c>
      <c r="Q846" s="161">
        <f>IF(O846=F846,12)+IF(O846=F847,11)+IF(O846=F848,10)+IF(O846=F849,9)+IF(O846=F850,8)+IF(O846=F851,7)+IF(O846=F852,6)+IF(O846=F853,5)+IF(O846=F854,4)+IF(O846=F855,3)+IF(O846=F856,2)+IF(O846=F857,1)</f>
        <v>0</v>
      </c>
      <c r="R846" s="2"/>
      <c r="S846" s="136">
        <f>P846+Q846</f>
        <v>0</v>
      </c>
      <c r="T846" s="136"/>
      <c r="U846" s="136"/>
      <c r="V846" s="136"/>
      <c r="W846" s="136"/>
      <c r="X846" s="136"/>
      <c r="Y846" s="136"/>
      <c r="Z846" s="136"/>
      <c r="AA846" s="136"/>
      <c r="AB846" s="136"/>
      <c r="AC846" s="136"/>
      <c r="AD846" s="136"/>
      <c r="AE846" s="2"/>
      <c r="AF846" s="7"/>
    </row>
    <row r="847" spans="1:32" ht="20.100000000000001" customHeight="1" x14ac:dyDescent="0.25">
      <c r="A847" s="117" t="s">
        <v>91</v>
      </c>
      <c r="B847" s="129" t="s">
        <v>142</v>
      </c>
      <c r="C847" s="129" t="s">
        <v>272</v>
      </c>
      <c r="D847" s="129" t="s">
        <v>0</v>
      </c>
      <c r="E847" s="437">
        <v>2</v>
      </c>
      <c r="F847" s="438" t="s">
        <v>111</v>
      </c>
      <c r="G847" s="439">
        <v>68.5</v>
      </c>
      <c r="H847" s="440" t="str">
        <f t="shared" si="350"/>
        <v>Rhys Feaviour</v>
      </c>
      <c r="I847" s="440" t="str">
        <f t="shared" si="351"/>
        <v>Hillingdon A.C.</v>
      </c>
      <c r="J847" s="440" t="str">
        <f t="shared" si="352"/>
        <v>HJAC</v>
      </c>
      <c r="K847" s="437" t="str">
        <f t="shared" si="353"/>
        <v/>
      </c>
      <c r="L847" s="437" t="str">
        <f t="shared" si="354"/>
        <v xml:space="preserve"> </v>
      </c>
      <c r="M847" s="2"/>
      <c r="N847" s="40" t="str">
        <f t="shared" si="345"/>
        <v>S</v>
      </c>
      <c r="O847" s="40" t="str">
        <f t="shared" si="345"/>
        <v>SS</v>
      </c>
      <c r="P847" s="161">
        <f>IF(N847=F846,12)+IF(N847=F847,11)+IF(N847=F848,10)+IF(N847=F849,9)+IF(N847=F850,8)+IF(N847=F851,7)+IF(N847=F852,6)+IF(N847=F853,5)+IF(N847=F854,4)+IF(N847=F855,3)+IF(N847=F856,2)+IF(N847=F857,1)</f>
        <v>0</v>
      </c>
      <c r="Q847" s="161">
        <f>IF(O847=F846,12)+IF(O847=F847,11)+IF(O847=F848,10)+IF(O847=F849,9)+IF(O847=F850,8)+IF(O847=F851,7)+IF(O847=F852,6)+IF(O847=F853,5)+IF(O847=F854,4)+IF(O847=F855,3)+IF(O847=F856,2)+IF(O847=F857,1)</f>
        <v>0</v>
      </c>
      <c r="R847" s="2"/>
      <c r="S847" s="136"/>
      <c r="T847" s="136">
        <f>P847+Q847</f>
        <v>0</v>
      </c>
      <c r="U847" s="136"/>
      <c r="V847" s="136"/>
      <c r="W847" s="136"/>
      <c r="X847" s="136"/>
      <c r="Y847" s="136"/>
      <c r="Z847" s="136"/>
      <c r="AA847" s="136"/>
      <c r="AB847" s="136"/>
      <c r="AC847" s="136"/>
      <c r="AD847" s="136"/>
      <c r="AE847" s="2"/>
      <c r="AF847" s="7"/>
    </row>
    <row r="848" spans="1:32" ht="20.100000000000001" customHeight="1" x14ac:dyDescent="0.25">
      <c r="A848" s="117" t="s">
        <v>91</v>
      </c>
      <c r="B848" s="129" t="s">
        <v>142</v>
      </c>
      <c r="C848" s="129" t="s">
        <v>272</v>
      </c>
      <c r="D848" s="129" t="s">
        <v>0</v>
      </c>
      <c r="E848" s="8">
        <v>3</v>
      </c>
      <c r="F848" s="144"/>
      <c r="G848" s="145" t="s">
        <v>36</v>
      </c>
      <c r="H848" s="122" t="str">
        <f t="shared" si="350"/>
        <v xml:space="preserve"> </v>
      </c>
      <c r="I848" s="122" t="str">
        <f t="shared" si="351"/>
        <v/>
      </c>
      <c r="J848" s="122" t="str">
        <f t="shared" si="352"/>
        <v/>
      </c>
      <c r="K848" s="8" t="str">
        <f t="shared" si="353"/>
        <v/>
      </c>
      <c r="L848" s="8" t="str">
        <f t="shared" si="354"/>
        <v xml:space="preserve"> </v>
      </c>
      <c r="M848" s="2"/>
      <c r="N848" s="40" t="str">
        <f t="shared" si="345"/>
        <v>B</v>
      </c>
      <c r="O848" s="40" t="str">
        <f t="shared" si="345"/>
        <v>BB</v>
      </c>
      <c r="P848" s="161">
        <f>IF(N848=F846,12)+IF(N848=F847,11)+IF(N848=F848,10)+IF(N848=F849,9)+IF(N848=F850,8)+IF(N848=F851,7)+IF(N848=F852,6)+IF(N848=F853,5)+IF(N848=F854,4)+IF(N848=F855,3)+IF(N848=F856,2)+IF(N848=F857,1)</f>
        <v>0</v>
      </c>
      <c r="Q848" s="161">
        <f>IF(O848=F846,12)+IF(O848=F847,11)+IF(O848=F848,10)+IF(O848=F849,9)+IF(O848=F850,8)+IF(O848=F851,7)+IF(O848=F852,6)+IF(O848=F853,5)+IF(O848=F854,4)+IF(O848=F855,3)+IF(O848=F856,2)+IF(O848=F857,1)</f>
        <v>0</v>
      </c>
      <c r="R848" s="2"/>
      <c r="S848" s="136"/>
      <c r="T848" s="136"/>
      <c r="U848" s="136">
        <f>P848+Q848</f>
        <v>0</v>
      </c>
      <c r="V848" s="136"/>
      <c r="W848" s="136"/>
      <c r="X848" s="136"/>
      <c r="Y848" s="136"/>
      <c r="Z848" s="136"/>
      <c r="AA848" s="136"/>
      <c r="AB848" s="136"/>
      <c r="AC848" s="136"/>
      <c r="AD848" s="136"/>
      <c r="AE848" s="2"/>
      <c r="AF848" s="7"/>
    </row>
    <row r="849" spans="1:32" ht="20.100000000000001" customHeight="1" x14ac:dyDescent="0.25">
      <c r="A849" s="117" t="s">
        <v>91</v>
      </c>
      <c r="B849" s="129" t="s">
        <v>142</v>
      </c>
      <c r="C849" s="129" t="s">
        <v>272</v>
      </c>
      <c r="D849" s="129" t="s">
        <v>0</v>
      </c>
      <c r="E849" s="8">
        <v>4</v>
      </c>
      <c r="F849" s="144"/>
      <c r="G849" s="145" t="s">
        <v>36</v>
      </c>
      <c r="H849" s="122" t="str">
        <f t="shared" si="350"/>
        <v xml:space="preserve"> </v>
      </c>
      <c r="I849" s="122" t="str">
        <f t="shared" si="351"/>
        <v/>
      </c>
      <c r="J849" s="122" t="str">
        <f t="shared" si="352"/>
        <v/>
      </c>
      <c r="K849" s="8" t="str">
        <f t="shared" si="353"/>
        <v/>
      </c>
      <c r="L849" s="8" t="str">
        <f t="shared" si="354"/>
        <v xml:space="preserve"> </v>
      </c>
      <c r="M849" s="2"/>
      <c r="N849" s="40" t="str">
        <f t="shared" si="345"/>
        <v>C</v>
      </c>
      <c r="O849" s="40" t="str">
        <f t="shared" si="345"/>
        <v>CC</v>
      </c>
      <c r="P849" s="161">
        <f>IF(N849=F846,12)+IF(N849=F847,11)+IF(N849=F848,10)+IF(N849=F849,9)+IF(N849=F850,8)+IF(N849=F851,7)+IF(N849=F852,6)+IF(N849=F853,5)+IF(N849=F854,4)+IF(N849=F855,3)+IF(N849=F856,2)+IF(N849=F857,1)</f>
        <v>0</v>
      </c>
      <c r="Q849" s="161">
        <f>IF(O849=F846,12)+IF(O849=F847,11)+IF(O849=F848,10)+IF(O849=F849,9)+IF(O849=F850,8)+IF(O849=F851,7)+IF(O849=F852,6)+IF(O849=F853,5)+IF(O849=F854,4)+IF(O849=F855,3)+IF(O849=F856,2)+IF(O849=F857,1)</f>
        <v>0</v>
      </c>
      <c r="R849" s="2"/>
      <c r="S849" s="136"/>
      <c r="T849" s="136"/>
      <c r="U849" s="136"/>
      <c r="V849" s="136">
        <f>P849+Q849</f>
        <v>0</v>
      </c>
      <c r="W849" s="136"/>
      <c r="X849" s="136"/>
      <c r="Y849" s="136"/>
      <c r="Z849" s="136"/>
      <c r="AA849" s="136"/>
      <c r="AB849" s="136"/>
      <c r="AC849" s="136"/>
      <c r="AD849" s="136"/>
      <c r="AE849" s="2"/>
      <c r="AF849" s="7"/>
    </row>
    <row r="850" spans="1:32" ht="20.100000000000001" customHeight="1" x14ac:dyDescent="0.25">
      <c r="A850" s="117" t="s">
        <v>91</v>
      </c>
      <c r="B850" s="129" t="s">
        <v>142</v>
      </c>
      <c r="C850" s="129" t="s">
        <v>272</v>
      </c>
      <c r="D850" s="129" t="s">
        <v>0</v>
      </c>
      <c r="E850" s="8">
        <v>5</v>
      </c>
      <c r="F850" s="144"/>
      <c r="G850" s="145" t="s">
        <v>36</v>
      </c>
      <c r="H850" s="122" t="str">
        <f t="shared" si="350"/>
        <v xml:space="preserve"> </v>
      </c>
      <c r="I850" s="122" t="str">
        <f t="shared" si="351"/>
        <v/>
      </c>
      <c r="J850" s="122" t="str">
        <f t="shared" si="352"/>
        <v/>
      </c>
      <c r="K850" s="8" t="str">
        <f t="shared" si="353"/>
        <v/>
      </c>
      <c r="L850" s="8" t="str">
        <f t="shared" si="354"/>
        <v xml:space="preserve"> </v>
      </c>
      <c r="M850" s="2"/>
      <c r="N850" s="40" t="str">
        <f t="shared" ref="N850:O869" si="355">N836</f>
        <v>G</v>
      </c>
      <c r="O850" s="40" t="str">
        <f t="shared" si="355"/>
        <v>GG</v>
      </c>
      <c r="P850" s="161">
        <f>IF(N850=F846,12)+IF(N850=F847,11)+IF(N850=F848,10)+IF(N850=F849,9)+IF(N850=F850,8)+IF(N850=F851,7)+IF(N850=F852,6)+IF(N850=F853,5)+IF(N850=F854,4)+IF(N850=F855,3)+IF(N850=F856,2)+IF(N850=F857,1)</f>
        <v>0</v>
      </c>
      <c r="Q850" s="161">
        <f>IF(O850=F846,12)+IF(O850=F847,11)+IF(O850=F848,10)+IF(O850=F849,9)+IF(O850=F850,8)+IF(O850=F851,7)+IF(O850=F852,6)+IF(O850=F853,5)+IF(O850=F854,4)+IF(O850=F855,3)+IF(O850=F856,2)+IF(O850=F857,1)</f>
        <v>0</v>
      </c>
      <c r="R850" s="2"/>
      <c r="S850" s="136"/>
      <c r="T850" s="136"/>
      <c r="U850" s="136"/>
      <c r="V850" s="136"/>
      <c r="W850" s="136">
        <f>P850+Q850</f>
        <v>0</v>
      </c>
      <c r="X850" s="136"/>
      <c r="Y850" s="136"/>
      <c r="Z850" s="136"/>
      <c r="AA850" s="136"/>
      <c r="AB850" s="136"/>
      <c r="AC850" s="136"/>
      <c r="AD850" s="136"/>
      <c r="AE850" s="2"/>
      <c r="AF850" s="7"/>
    </row>
    <row r="851" spans="1:32" ht="20.100000000000001" customHeight="1" x14ac:dyDescent="0.25">
      <c r="A851" s="117" t="s">
        <v>91</v>
      </c>
      <c r="B851" s="129" t="s">
        <v>142</v>
      </c>
      <c r="C851" s="129" t="s">
        <v>272</v>
      </c>
      <c r="D851" s="129" t="s">
        <v>0</v>
      </c>
      <c r="E851" s="8">
        <v>6</v>
      </c>
      <c r="F851" s="144"/>
      <c r="G851" s="145" t="s">
        <v>36</v>
      </c>
      <c r="H851" s="122" t="str">
        <f t="shared" si="350"/>
        <v xml:space="preserve"> </v>
      </c>
      <c r="I851" s="122" t="str">
        <f t="shared" si="351"/>
        <v/>
      </c>
      <c r="J851" s="122" t="str">
        <f t="shared" si="352"/>
        <v/>
      </c>
      <c r="K851" s="8" t="str">
        <f t="shared" si="353"/>
        <v/>
      </c>
      <c r="L851" s="8" t="str">
        <f t="shared" si="354"/>
        <v xml:space="preserve"> </v>
      </c>
      <c r="M851" s="2"/>
      <c r="N851" s="40" t="str">
        <f t="shared" si="355"/>
        <v>H</v>
      </c>
      <c r="O851" s="40" t="str">
        <f t="shared" si="355"/>
        <v>HH</v>
      </c>
      <c r="P851" s="161">
        <f>IF(N851=F846,12)+IF(N851=F847,11)+IF(N851=F848,10)+IF(N851=F849,9)+IF(N851=F850,8)+IF(N851=F851,7)+IF(N851=F852,6)+IF(N851=F853,5)+IF(N851=F854,4)+IF(N851=F855,3)+IF(N851=F856,2)+IF(N851=F857,1)</f>
        <v>11</v>
      </c>
      <c r="Q851" s="161">
        <f>IF(O851=F846,12)+IF(O851=F847,11)+IF(O851=F848,10)+IF(O851=F849,9)+IF(O851=F850,8)+IF(O851=F851,7)+IF(O851=F852,6)+IF(O851=F853,5)+IF(O851=F854,4)+IF(O851=F855,3)+IF(O851=F856,2)+IF(O851=F857,1)</f>
        <v>0</v>
      </c>
      <c r="R851" s="2"/>
      <c r="S851" s="136"/>
      <c r="T851" s="136"/>
      <c r="U851" s="136"/>
      <c r="V851" s="136"/>
      <c r="W851" s="136"/>
      <c r="X851" s="136">
        <f>P851+Q851</f>
        <v>11</v>
      </c>
      <c r="Y851" s="136"/>
      <c r="Z851" s="136"/>
      <c r="AA851" s="136"/>
      <c r="AB851" s="136"/>
      <c r="AC851" s="136"/>
      <c r="AD851" s="136"/>
      <c r="AE851" s="2"/>
      <c r="AF851" s="7"/>
    </row>
    <row r="852" spans="1:32" ht="20.100000000000001" customHeight="1" x14ac:dyDescent="0.25">
      <c r="A852" s="117" t="s">
        <v>91</v>
      </c>
      <c r="B852" s="129" t="s">
        <v>142</v>
      </c>
      <c r="C852" s="129" t="s">
        <v>272</v>
      </c>
      <c r="D852" s="129" t="s">
        <v>0</v>
      </c>
      <c r="E852" s="8">
        <v>7</v>
      </c>
      <c r="F852" s="144"/>
      <c r="G852" s="145" t="s">
        <v>36</v>
      </c>
      <c r="H852" s="122" t="str">
        <f t="shared" si="350"/>
        <v xml:space="preserve"> </v>
      </c>
      <c r="I852" s="122" t="str">
        <f t="shared" si="351"/>
        <v/>
      </c>
      <c r="J852" s="122" t="str">
        <f t="shared" si="352"/>
        <v/>
      </c>
      <c r="K852" s="8" t="str">
        <f t="shared" si="353"/>
        <v/>
      </c>
      <c r="L852" s="8" t="str">
        <f t="shared" si="354"/>
        <v xml:space="preserve"> </v>
      </c>
      <c r="M852" s="2"/>
      <c r="N852" s="40" t="str">
        <f t="shared" si="355"/>
        <v>M</v>
      </c>
      <c r="O852" s="40" t="str">
        <f t="shared" si="355"/>
        <v>MM</v>
      </c>
      <c r="P852" s="161">
        <f>IF(N852=F846,12)+IF(N852=F847,11)+IF(N852=F848,10)+IF(N852=F849,9)+IF(N852=F850,8)+IF(N852=F851,7)+IF(N852=F852,6)+IF(N852=F853,5)+IF(N852=F854,4)+IF(N852=F855,3)+IF(N852=F856,2)+IF(N852=F857,1)</f>
        <v>0</v>
      </c>
      <c r="Q852" s="161">
        <f>IF(O852=F846,12)+IF(O852=F847,11)+IF(O852=F848,10)+IF(O852=F849,9)+IF(O852=F850,8)+IF(O852=F851,7)+IF(O852=F852,6)+IF(O852=F853,5)+IF(O852=F854,4)+IF(O852=F855,3)+IF(O852=F856,2)+IF(O852=F857,1)</f>
        <v>0</v>
      </c>
      <c r="R852" s="2"/>
      <c r="S852" s="136"/>
      <c r="T852" s="136"/>
      <c r="U852" s="136"/>
      <c r="V852" s="136"/>
      <c r="W852" s="136"/>
      <c r="X852" s="136"/>
      <c r="Y852" s="136">
        <f>P852+Q852</f>
        <v>0</v>
      </c>
      <c r="Z852" s="136"/>
      <c r="AA852" s="136"/>
      <c r="AB852" s="136"/>
      <c r="AC852" s="136"/>
      <c r="AD852" s="136"/>
      <c r="AE852" s="2"/>
      <c r="AF852" s="7"/>
    </row>
    <row r="853" spans="1:32" ht="20.100000000000001" customHeight="1" x14ac:dyDescent="0.25">
      <c r="A853" s="117" t="s">
        <v>91</v>
      </c>
      <c r="B853" s="129" t="s">
        <v>142</v>
      </c>
      <c r="C853" s="129" t="s">
        <v>272</v>
      </c>
      <c r="D853" s="129" t="s">
        <v>0</v>
      </c>
      <c r="E853" s="8">
        <v>8</v>
      </c>
      <c r="F853" s="144"/>
      <c r="G853" s="145" t="s">
        <v>36</v>
      </c>
      <c r="H853" s="122" t="str">
        <f t="shared" si="350"/>
        <v xml:space="preserve"> </v>
      </c>
      <c r="I853" s="122" t="str">
        <f t="shared" si="351"/>
        <v/>
      </c>
      <c r="J853" s="122" t="str">
        <f t="shared" si="352"/>
        <v/>
      </c>
      <c r="K853" s="8" t="str">
        <f t="shared" si="353"/>
        <v/>
      </c>
      <c r="L853" s="8" t="str">
        <f t="shared" si="354"/>
        <v xml:space="preserve"> </v>
      </c>
      <c r="M853" s="2"/>
      <c r="N853" s="40" t="str">
        <f t="shared" si="355"/>
        <v>R</v>
      </c>
      <c r="O853" s="40" t="str">
        <f t="shared" si="355"/>
        <v>RR</v>
      </c>
      <c r="P853" s="161">
        <f>IF(N853=F846,12)+IF(N853=F847,11)+IF(N853=F848,10)+IF(N853=F849,9)+IF(N853=F850,8)+IF(N853=F851,7)+IF(N853=F852,6)+IF(N853=F853,5)+IF(N853=F854,4)+IF(N853=F855,3)+IF(N853=F856,2)+IF(N853=F857,1)</f>
        <v>0</v>
      </c>
      <c r="Q853" s="161">
        <f>IF(O853=F846,12)+IF(O853=F847,11)+IF(O853=F848,10)+IF(O853=F849,9)+IF(O853=F850,8)+IF(O853=F851,7)+IF(O853=F852,6)+IF(O853=F853,5)+IF(O853=F854,4)+IF(O853=F855,3)+IF(O853=F856,2)+IF(O853=F857,1)</f>
        <v>12</v>
      </c>
      <c r="R853" s="2"/>
      <c r="S853" s="136"/>
      <c r="T853" s="136"/>
      <c r="U853" s="136"/>
      <c r="V853" s="136"/>
      <c r="W853" s="136"/>
      <c r="X853" s="136"/>
      <c r="Y853" s="136"/>
      <c r="Z853" s="136">
        <f>P853+Q853</f>
        <v>12</v>
      </c>
      <c r="AA853" s="136"/>
      <c r="AB853" s="136"/>
      <c r="AC853" s="136"/>
      <c r="AD853" s="136"/>
      <c r="AE853" s="2"/>
      <c r="AF853" s="7"/>
    </row>
    <row r="854" spans="1:32" ht="20.100000000000001" customHeight="1" x14ac:dyDescent="0.25">
      <c r="A854" s="117" t="s">
        <v>91</v>
      </c>
      <c r="B854" s="129" t="s">
        <v>142</v>
      </c>
      <c r="C854" s="129" t="s">
        <v>272</v>
      </c>
      <c r="D854" s="129" t="s">
        <v>0</v>
      </c>
      <c r="E854" s="8">
        <v>9</v>
      </c>
      <c r="F854" s="144"/>
      <c r="G854" s="145" t="s">
        <v>36</v>
      </c>
      <c r="H854" s="122" t="str">
        <f t="shared" si="350"/>
        <v xml:space="preserve"> </v>
      </c>
      <c r="I854" s="122" t="str">
        <f t="shared" si="351"/>
        <v/>
      </c>
      <c r="J854" s="122" t="str">
        <f t="shared" si="352"/>
        <v/>
      </c>
      <c r="K854" s="8" t="str">
        <f t="shared" si="353"/>
        <v/>
      </c>
      <c r="L854" s="8" t="str">
        <f>IF(G854&lt;=CM1225,"AW"," ")</f>
        <v xml:space="preserve"> </v>
      </c>
      <c r="M854" s="2"/>
      <c r="N854" s="161" t="str">
        <f t="shared" si="355"/>
        <v>W</v>
      </c>
      <c r="O854" s="161" t="str">
        <f t="shared" si="355"/>
        <v>WW</v>
      </c>
      <c r="P854" s="161">
        <f>IF(N854=F846,12)+IF(N854=F847,11)+IF(N854=F848,10)+IF(N854=F849,9)+IF(N854=F850,8)+IF(N854=F851,7)+IF(N854=F852,6)+IF(N854=F853,5)+IF(N854=F854,4)+IF(N854=F855,3)+IF(N854=F856,2)+IF(N854=F857,1)</f>
        <v>0</v>
      </c>
      <c r="Q854" s="161">
        <f>IF(O854=F846,12)+IF(O854=F847,11)+IF(O854=F848,10)+IF(O854=F849,9)+IF(O854=F850,8)+IF(O854=F851,7)+IF(O854=F852,6)+IF(O854=F853,5)+IF(O854=F854,4)+IF(O854=F855,3)+IF(O854=F856,2)+IF(O854=F857,1)</f>
        <v>0</v>
      </c>
      <c r="R854" s="2"/>
      <c r="S854" s="136"/>
      <c r="T854" s="136"/>
      <c r="U854" s="136"/>
      <c r="V854" s="136"/>
      <c r="W854" s="136"/>
      <c r="X854" s="136"/>
      <c r="Y854" s="136"/>
      <c r="Z854" s="136"/>
      <c r="AA854" s="136">
        <f>P854+Q854</f>
        <v>0</v>
      </c>
      <c r="AB854" s="136"/>
      <c r="AC854" s="136"/>
      <c r="AD854" s="136"/>
      <c r="AE854" s="2"/>
      <c r="AF854" s="163"/>
    </row>
    <row r="855" spans="1:32" ht="20.100000000000001" customHeight="1" x14ac:dyDescent="0.25">
      <c r="A855" s="117" t="s">
        <v>91</v>
      </c>
      <c r="B855" s="129" t="s">
        <v>142</v>
      </c>
      <c r="C855" s="129" t="s">
        <v>272</v>
      </c>
      <c r="D855" s="129" t="s">
        <v>0</v>
      </c>
      <c r="E855" s="8">
        <v>10</v>
      </c>
      <c r="F855" s="144"/>
      <c r="G855" s="145" t="s">
        <v>36</v>
      </c>
      <c r="H855" s="122" t="str">
        <f t="shared" si="350"/>
        <v xml:space="preserve"> </v>
      </c>
      <c r="I855" s="122" t="str">
        <f t="shared" si="351"/>
        <v/>
      </c>
      <c r="J855" s="122" t="str">
        <f t="shared" si="352"/>
        <v/>
      </c>
      <c r="K855" s="8" t="str">
        <f t="shared" si="353"/>
        <v/>
      </c>
      <c r="L855" s="8" t="str">
        <f>IF(G855&lt;=CM1226,"AW"," ")</f>
        <v xml:space="preserve"> </v>
      </c>
      <c r="M855" s="2"/>
      <c r="N855" s="366" t="str">
        <f t="shared" si="355"/>
        <v>j</v>
      </c>
      <c r="O855" s="366" t="str">
        <f t="shared" si="355"/>
        <v>jj</v>
      </c>
      <c r="P855" s="366">
        <f>IF(N855=F846,12)+IF(N855=F847,11)+IF(N855=F848,10)+IF(N855=F849,9)+IF(N855=F850,8)+IF(N855=F851,7)+IF(N855=F852,6)+IF(N855=F853,5)+IF(N855=F854,4)+IF(N855=F855,3)+IF(N855=F856,2)+IF(N855=F857,1)</f>
        <v>0</v>
      </c>
      <c r="Q855" s="366">
        <f>IF(O855=F846,12)+IF(O855=F847,11)+IF(O855=F848,10)+IF(O855=F849,9)+IF(O855=F850,8)+IF(O855=F851,7)+IF(O855=F852,6)+IF(O855=F853,5)+IF(O855=F854,4)+IF(O855=F855,3)+IF(O855=F856,2)+IF(O855=F857,1)</f>
        <v>0</v>
      </c>
      <c r="R855" s="2"/>
      <c r="S855" s="136"/>
      <c r="T855" s="136"/>
      <c r="U855" s="136"/>
      <c r="V855" s="136"/>
      <c r="W855" s="136"/>
      <c r="X855" s="136"/>
      <c r="Y855" s="136"/>
      <c r="Z855" s="136"/>
      <c r="AA855" s="136"/>
      <c r="AB855" s="136">
        <f>P855+Q855</f>
        <v>0</v>
      </c>
      <c r="AC855" s="136"/>
      <c r="AD855" s="136"/>
      <c r="AE855" s="2"/>
      <c r="AF855" s="163"/>
    </row>
    <row r="856" spans="1:32" ht="20.100000000000001" customHeight="1" x14ac:dyDescent="0.25">
      <c r="A856" s="117" t="s">
        <v>91</v>
      </c>
      <c r="B856" s="129" t="s">
        <v>142</v>
      </c>
      <c r="C856" s="129" t="s">
        <v>272</v>
      </c>
      <c r="D856" s="129" t="s">
        <v>0</v>
      </c>
      <c r="E856" s="8">
        <v>11</v>
      </c>
      <c r="F856" s="144"/>
      <c r="G856" s="145" t="s">
        <v>36</v>
      </c>
      <c r="H856" s="122" t="str">
        <f t="shared" si="350"/>
        <v xml:space="preserve"> </v>
      </c>
      <c r="I856" s="122" t="str">
        <f t="shared" si="351"/>
        <v/>
      </c>
      <c r="J856" s="122" t="str">
        <f t="shared" si="352"/>
        <v/>
      </c>
      <c r="K856" s="8" t="str">
        <f t="shared" si="353"/>
        <v/>
      </c>
      <c r="L856" s="8" t="str">
        <f>IF(G856&lt;=CM1227,"AW"," ")</f>
        <v xml:space="preserve"> </v>
      </c>
      <c r="M856" s="2"/>
      <c r="N856" s="366" t="str">
        <f t="shared" si="355"/>
        <v>p</v>
      </c>
      <c r="O856" s="366" t="str">
        <f t="shared" si="355"/>
        <v>pp</v>
      </c>
      <c r="P856" s="366">
        <f>IF(N856=F846,12)+IF(N856=F847,11)+IF(N856=F848,10)+IF(N856=F849,9)+IF(N856=F850,8)+IF(N856=F851,7)+IF(N856=F852,6)+IF(N856=F853,5)+IF(N856=F854,4)+IF(N856=F855,3)+IF(N856=F856,2)+IF(N856=F857,1)</f>
        <v>0</v>
      </c>
      <c r="Q856" s="366">
        <f>IF(O856=F846,12)+IF(O856=F847,11)+IF(O856=F848,10)+IF(O856=F849,9)+IF(O856=F850,8)+IF(O856=F851,7)+IF(O856=F852,6)+IF(O856=F853,5)+IF(O856=F854,4)+IF(O856=F855,3)+IF(O856=F856,2)+IF(O856=F857,1)</f>
        <v>0</v>
      </c>
      <c r="R856" s="2"/>
      <c r="S856" s="136"/>
      <c r="T856" s="136"/>
      <c r="U856" s="136"/>
      <c r="V856" s="136"/>
      <c r="W856" s="136"/>
      <c r="X856" s="136"/>
      <c r="Y856" s="136"/>
      <c r="Z856" s="136"/>
      <c r="AA856" s="136"/>
      <c r="AB856" s="136"/>
      <c r="AC856" s="136">
        <f>P856+Q856</f>
        <v>0</v>
      </c>
      <c r="AD856" s="136"/>
      <c r="AE856" s="2"/>
      <c r="AF856" s="7"/>
    </row>
    <row r="857" spans="1:32" ht="20.100000000000001" customHeight="1" x14ac:dyDescent="0.25">
      <c r="A857" s="117" t="s">
        <v>91</v>
      </c>
      <c r="B857" s="129" t="s">
        <v>142</v>
      </c>
      <c r="C857" s="129" t="s">
        <v>272</v>
      </c>
      <c r="D857" s="129" t="s">
        <v>0</v>
      </c>
      <c r="E857" s="8">
        <v>12</v>
      </c>
      <c r="F857" s="144"/>
      <c r="G857" s="145" t="s">
        <v>36</v>
      </c>
      <c r="H857" s="122" t="str">
        <f t="shared" si="350"/>
        <v xml:space="preserve"> </v>
      </c>
      <c r="I857" s="122" t="str">
        <f t="shared" si="351"/>
        <v/>
      </c>
      <c r="J857" s="122" t="str">
        <f t="shared" si="352"/>
        <v/>
      </c>
      <c r="K857" s="8" t="str">
        <f t="shared" si="353"/>
        <v/>
      </c>
      <c r="L857" s="8" t="str">
        <f>IF(G857&lt;=CM1228,"AW"," ")</f>
        <v xml:space="preserve"> </v>
      </c>
      <c r="M857" s="2"/>
      <c r="N857" s="366" t="str">
        <f t="shared" si="355"/>
        <v>z</v>
      </c>
      <c r="O857" s="366" t="str">
        <f t="shared" si="355"/>
        <v>zz</v>
      </c>
      <c r="P857" s="366">
        <f>IF(N857=F846,12)+IF(N857=F847,11)+IF(N857=F848,10)+IF(N857=F849,9)+IF(N857=F850,8)+IF(N857=F851,7)+IF(N857=F852,6)+IF(N857=F853,5)+IF(N857=F854,4)+IF(N857=F855,3)+IF(N857=F856,2)+IF(N857=F857,1)</f>
        <v>0</v>
      </c>
      <c r="Q857" s="366">
        <f>IF(O857=F846,12)+IF(O857=F847,11)+IF(O857=F848,10)+IF(O857=F849,9)+IF(O857=F850,8)+IF(O857=F851,7)+IF(O857=F852,6)+IF(O857=F853,5)+IF(O857=F854,4)+IF(O857=F855,3)+IF(O857=F856,2)+IF(O857=F857,1)</f>
        <v>0</v>
      </c>
      <c r="R857" s="2"/>
      <c r="S857" s="136"/>
      <c r="T857" s="136"/>
      <c r="U857" s="136"/>
      <c r="V857" s="136"/>
      <c r="W857" s="136"/>
      <c r="X857" s="136"/>
      <c r="Y857" s="136"/>
      <c r="Z857" s="136"/>
      <c r="AA857" s="136"/>
      <c r="AB857" s="136"/>
      <c r="AC857" s="136"/>
      <c r="AD857" s="136">
        <f>P857+Q857</f>
        <v>0</v>
      </c>
      <c r="AE857" s="2"/>
      <c r="AF857" s="7"/>
    </row>
    <row r="858" spans="1:32" ht="20.100000000000001" customHeight="1" x14ac:dyDescent="0.25">
      <c r="A858" s="117" t="s">
        <v>91</v>
      </c>
      <c r="B858" s="129" t="s">
        <v>142</v>
      </c>
      <c r="C858" s="129"/>
      <c r="D858" s="40"/>
      <c r="E858" s="473" t="s">
        <v>36</v>
      </c>
      <c r="F858" s="473"/>
      <c r="G858" s="473"/>
      <c r="H858" s="473"/>
      <c r="I858" s="473"/>
      <c r="J858" s="473"/>
      <c r="K858" s="473"/>
      <c r="L858" s="473"/>
      <c r="M858" s="2"/>
      <c r="N858" s="40" t="str">
        <f t="shared" si="355"/>
        <v>,</v>
      </c>
      <c r="O858" s="40" t="str">
        <f t="shared" si="355"/>
        <v>,</v>
      </c>
      <c r="P858" s="40"/>
      <c r="Q858" s="40"/>
      <c r="R858" s="2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2"/>
      <c r="AF858" s="7"/>
    </row>
    <row r="859" spans="1:32" ht="20.100000000000001" customHeight="1" x14ac:dyDescent="0.25">
      <c r="A859" s="117" t="s">
        <v>91</v>
      </c>
      <c r="B859" s="129" t="s">
        <v>142</v>
      </c>
      <c r="C859" s="129" t="s">
        <v>272</v>
      </c>
      <c r="D859" s="129" t="s">
        <v>1</v>
      </c>
      <c r="E859" s="510" t="s">
        <v>269</v>
      </c>
      <c r="F859" s="510"/>
      <c r="G859" s="510"/>
      <c r="H859" s="510"/>
      <c r="I859" s="121" t="s">
        <v>92</v>
      </c>
      <c r="J859" s="121"/>
      <c r="K859" s="509">
        <f>K845</f>
        <v>56.8</v>
      </c>
      <c r="L859" s="509"/>
      <c r="M859" s="2"/>
      <c r="N859" s="40" t="str">
        <f t="shared" si="355"/>
        <v>,</v>
      </c>
      <c r="O859" s="40" t="str">
        <f t="shared" si="355"/>
        <v>,</v>
      </c>
      <c r="P859" s="40"/>
      <c r="Q859" s="40"/>
      <c r="R859" s="2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2"/>
      <c r="AF859" s="7"/>
    </row>
    <row r="860" spans="1:32" ht="20.100000000000001" customHeight="1" x14ac:dyDescent="0.25">
      <c r="A860" s="117" t="s">
        <v>91</v>
      </c>
      <c r="B860" s="129" t="s">
        <v>142</v>
      </c>
      <c r="C860" s="129" t="s">
        <v>272</v>
      </c>
      <c r="D860" s="129" t="s">
        <v>1</v>
      </c>
      <c r="E860" s="8">
        <v>1</v>
      </c>
      <c r="F860" s="144"/>
      <c r="G860" s="145" t="s">
        <v>36</v>
      </c>
      <c r="H860" s="122" t="str">
        <f t="shared" ref="H860:H871" si="356">IF(F860=0," ",VLOOKUP(F860,$AY$1218:$BA$1241,3,FALSE))</f>
        <v xml:space="preserve"> </v>
      </c>
      <c r="I860" s="122" t="str">
        <f t="shared" ref="I860:I871" si="357">IF(F860=0,"",VLOOKUP(F860,$BE$1218:$BG$1241,3,FALSE))</f>
        <v/>
      </c>
      <c r="J860" s="122" t="str">
        <f t="shared" ref="J860:J871" si="358">IF(F860=0,"",VLOOKUP(F860,$BB$1114:$BE$1137,4,FALSE))</f>
        <v/>
      </c>
      <c r="K860" s="8" t="str">
        <f t="shared" ref="K860:K871" si="359">IF(G860="","",IF($DC$1230="F"," ",IF($DC$1230="T",IF(G860&lt;=$CS$1230,"G1",IF(G860&lt;=$CV$1230,"G2",IF(G860&lt;=$CY$1230,"G3",IF(G860&lt;=$DB$1230,"G4","")))))))</f>
        <v/>
      </c>
      <c r="L860" s="8" t="str">
        <f>IF(G860&lt;=CM1231,"AW"," ")</f>
        <v xml:space="preserve"> </v>
      </c>
      <c r="M860" s="2"/>
      <c r="N860" s="40" t="str">
        <f t="shared" si="355"/>
        <v>A</v>
      </c>
      <c r="O860" s="40" t="str">
        <f t="shared" si="355"/>
        <v>AA</v>
      </c>
      <c r="P860" s="161">
        <f>IF(N860=F860,12)+IF(N860=F861,11)+IF(N860=F862,10)+IF(N860=F863,9)+IF(N860=F864,8)+IF(N860=F865,7)+IF(N860=F866,6)+IF(N860=F867,5)+IF(N860=F868,4)+IF(N860=F869,3)+IF(N860=F870,2)+IF(N860=F871,1)</f>
        <v>0</v>
      </c>
      <c r="Q860" s="161">
        <f>IF(O860=F860,12)+IF(O860=F861,11)+IF(O860=F862,10)+IF(O860=F863,9)+IF(O860=F864,8)+IF(O860=F865,7)+IF(O860=F866,6)+IF(O860=F867,5)+IF(O860=F868,4)+IF(O860=F869,3)+IF(O860=F870,2)+IF(O860=F871,1)</f>
        <v>0</v>
      </c>
      <c r="R860" s="2"/>
      <c r="S860" s="136">
        <f>P860+Q860</f>
        <v>0</v>
      </c>
      <c r="T860" s="136"/>
      <c r="U860" s="136"/>
      <c r="V860" s="136"/>
      <c r="W860" s="136"/>
      <c r="X860" s="136"/>
      <c r="Y860" s="136"/>
      <c r="Z860" s="136"/>
      <c r="AA860" s="136"/>
      <c r="AB860" s="136"/>
      <c r="AC860" s="136"/>
      <c r="AD860" s="136"/>
      <c r="AE860" s="2"/>
      <c r="AF860" s="7"/>
    </row>
    <row r="861" spans="1:32" ht="20.100000000000001" customHeight="1" x14ac:dyDescent="0.25">
      <c r="A861" s="117" t="s">
        <v>91</v>
      </c>
      <c r="B861" s="129" t="s">
        <v>142</v>
      </c>
      <c r="C861" s="129" t="s">
        <v>272</v>
      </c>
      <c r="D861" s="129" t="s">
        <v>1</v>
      </c>
      <c r="E861" s="8">
        <v>2</v>
      </c>
      <c r="F861" s="144"/>
      <c r="G861" s="145" t="s">
        <v>36</v>
      </c>
      <c r="H861" s="122" t="str">
        <f t="shared" si="356"/>
        <v xml:space="preserve"> </v>
      </c>
      <c r="I861" s="122" t="str">
        <f t="shared" si="357"/>
        <v/>
      </c>
      <c r="J861" s="122" t="str">
        <f t="shared" si="358"/>
        <v/>
      </c>
      <c r="K861" s="8" t="str">
        <f t="shared" si="359"/>
        <v/>
      </c>
      <c r="L861" s="8" t="str">
        <f>IF(G861&lt;=CM1232,"AW"," ")</f>
        <v xml:space="preserve"> </v>
      </c>
      <c r="M861" s="2"/>
      <c r="N861" s="40" t="str">
        <f t="shared" si="355"/>
        <v>S</v>
      </c>
      <c r="O861" s="40" t="str">
        <f t="shared" si="355"/>
        <v>SS</v>
      </c>
      <c r="P861" s="161">
        <f>IF(N861=F860,12)+IF(N861=F861,11)+IF(N861=F862,10)+IF(N861=F863,9)+IF(N861=F864,8)+IF(N861=F865,7)+IF(N861=F866,6)+IF(N861=F867,5)+IF(N861=F868,4)+IF(N861=F869,3)+IF(N861=F870,2)+IF(N861=F871,1)</f>
        <v>0</v>
      </c>
      <c r="Q861" s="161">
        <f>IF(O861=F860,12)+IF(O861=F861,11)+IF(O861=F862,10)+IF(O861=F863,9)+IF(O861=F864,8)+IF(O861=F865,7)+IF(O861=F866,6)+IF(O861=F867,5)+IF(O861=F868,4)+IF(O861=F869,3)+IF(O861=F870,2)+IF(O861=F871,1)</f>
        <v>0</v>
      </c>
      <c r="R861" s="2"/>
      <c r="S861" s="136"/>
      <c r="T861" s="136">
        <f>P861+Q861</f>
        <v>0</v>
      </c>
      <c r="U861" s="136"/>
      <c r="V861" s="136"/>
      <c r="W861" s="136"/>
      <c r="X861" s="136"/>
      <c r="Y861" s="136"/>
      <c r="Z861" s="136"/>
      <c r="AA861" s="136"/>
      <c r="AB861" s="136"/>
      <c r="AC861" s="136"/>
      <c r="AD861" s="136"/>
      <c r="AE861" s="2"/>
      <c r="AF861" s="7"/>
    </row>
    <row r="862" spans="1:32" ht="20.100000000000001" customHeight="1" x14ac:dyDescent="0.25">
      <c r="A862" s="117" t="s">
        <v>91</v>
      </c>
      <c r="B862" s="129" t="s">
        <v>142</v>
      </c>
      <c r="C862" s="129" t="s">
        <v>272</v>
      </c>
      <c r="D862" s="129" t="s">
        <v>1</v>
      </c>
      <c r="E862" s="8">
        <v>3</v>
      </c>
      <c r="F862" s="144"/>
      <c r="G862" s="145" t="s">
        <v>36</v>
      </c>
      <c r="H862" s="122" t="str">
        <f t="shared" si="356"/>
        <v xml:space="preserve"> </v>
      </c>
      <c r="I862" s="122" t="str">
        <f t="shared" si="357"/>
        <v/>
      </c>
      <c r="J862" s="122" t="str">
        <f t="shared" si="358"/>
        <v/>
      </c>
      <c r="K862" s="8" t="str">
        <f t="shared" si="359"/>
        <v/>
      </c>
      <c r="L862" s="8" t="str">
        <f>IF(G862&lt;=CM1233,"AW"," ")</f>
        <v xml:space="preserve"> </v>
      </c>
      <c r="M862" s="2"/>
      <c r="N862" s="40" t="str">
        <f t="shared" si="355"/>
        <v>B</v>
      </c>
      <c r="O862" s="40" t="str">
        <f t="shared" si="355"/>
        <v>BB</v>
      </c>
      <c r="P862" s="161">
        <f>IF(N862=F860,12)+IF(N862=F861,11)+IF(N862=F862,10)+IF(N862=F863,9)+IF(N862=F864,8)+IF(N862=F865,7)+IF(N862=F866,6)+IF(N862=F867,5)+IF(N862=F868,4)+IF(N862=F869,3)+IF(N862=F870,2)+IF(N862=F871,1)</f>
        <v>0</v>
      </c>
      <c r="Q862" s="161">
        <f>IF(O862=F860,12)+IF(O862=F861,11)+IF(O862=F862,10)+IF(O862=F863,9)+IF(O862=F864,8)+IF(O862=F865,7)+IF(O862=F866,6)+IF(O862=F867,5)+IF(O862=F868,4)+IF(O862=F869,3)+IF(O862=F870,2)+IF(O862=F871,1)</f>
        <v>0</v>
      </c>
      <c r="R862" s="2"/>
      <c r="S862" s="136"/>
      <c r="T862" s="136"/>
      <c r="U862" s="136">
        <f>P862+Q862</f>
        <v>0</v>
      </c>
      <c r="V862" s="136"/>
      <c r="W862" s="136"/>
      <c r="X862" s="136"/>
      <c r="Y862" s="136"/>
      <c r="Z862" s="136"/>
      <c r="AA862" s="136"/>
      <c r="AB862" s="136"/>
      <c r="AC862" s="136"/>
      <c r="AD862" s="136"/>
      <c r="AE862" s="2"/>
      <c r="AF862" s="7"/>
    </row>
    <row r="863" spans="1:32" ht="20.100000000000001" customHeight="1" x14ac:dyDescent="0.25">
      <c r="A863" s="117" t="s">
        <v>91</v>
      </c>
      <c r="B863" s="129" t="s">
        <v>142</v>
      </c>
      <c r="C863" s="129" t="s">
        <v>272</v>
      </c>
      <c r="D863" s="129" t="s">
        <v>1</v>
      </c>
      <c r="E863" s="8">
        <v>4</v>
      </c>
      <c r="F863" s="144"/>
      <c r="G863" s="145" t="s">
        <v>36</v>
      </c>
      <c r="H863" s="122" t="str">
        <f t="shared" si="356"/>
        <v xml:space="preserve"> </v>
      </c>
      <c r="I863" s="122" t="str">
        <f t="shared" si="357"/>
        <v/>
      </c>
      <c r="J863" s="122" t="str">
        <f t="shared" si="358"/>
        <v/>
      </c>
      <c r="K863" s="8" t="str">
        <f t="shared" si="359"/>
        <v/>
      </c>
      <c r="L863" s="8" t="str">
        <f>IF(G863&lt;=CM1238,"AW"," ")</f>
        <v xml:space="preserve"> </v>
      </c>
      <c r="M863" s="2"/>
      <c r="N863" s="40" t="str">
        <f t="shared" si="355"/>
        <v>C</v>
      </c>
      <c r="O863" s="40" t="str">
        <f t="shared" si="355"/>
        <v>CC</v>
      </c>
      <c r="P863" s="161">
        <f>IF(N863=F860,12)+IF(N863=F861,11)+IF(N863=F862,10)+IF(N863=F863,9)+IF(N863=F864,8)+IF(N863=F865,7)+IF(N863=F866,6)+IF(N863=F867,5)+IF(N863=F868,4)+IF(N863=F869,3)+IF(N863=F870,2)+IF(N863=F871,1)</f>
        <v>0</v>
      </c>
      <c r="Q863" s="161">
        <f>IF(O863=F860,12)+IF(O863=F861,11)+IF(O863=F862,10)+IF(O863=F863,9)+IF(O863=F864,8)+IF(O863=F865,7)+IF(O863=F866,6)+IF(O863=F867,5)+IF(O863=F868,4)+IF(O863=F869,3)+IF(O863=F870,2)+IF(O863=F871,1)</f>
        <v>0</v>
      </c>
      <c r="R863" s="2"/>
      <c r="S863" s="136"/>
      <c r="T863" s="136"/>
      <c r="U863" s="136"/>
      <c r="V863" s="136">
        <f>P863+Q863</f>
        <v>0</v>
      </c>
      <c r="W863" s="136"/>
      <c r="X863" s="136"/>
      <c r="Y863" s="136"/>
      <c r="Z863" s="136"/>
      <c r="AA863" s="136"/>
      <c r="AB863" s="136"/>
      <c r="AC863" s="136"/>
      <c r="AD863" s="136"/>
      <c r="AE863" s="2"/>
      <c r="AF863" s="7"/>
    </row>
    <row r="864" spans="1:32" ht="20.100000000000001" customHeight="1" x14ac:dyDescent="0.25">
      <c r="A864" s="117" t="s">
        <v>91</v>
      </c>
      <c r="B864" s="129" t="s">
        <v>142</v>
      </c>
      <c r="C864" s="129" t="s">
        <v>272</v>
      </c>
      <c r="D864" s="129" t="s">
        <v>1</v>
      </c>
      <c r="E864" s="8">
        <v>5</v>
      </c>
      <c r="F864" s="144"/>
      <c r="G864" s="145" t="s">
        <v>36</v>
      </c>
      <c r="H864" s="122" t="str">
        <f t="shared" si="356"/>
        <v xml:space="preserve"> </v>
      </c>
      <c r="I864" s="122" t="str">
        <f t="shared" si="357"/>
        <v/>
      </c>
      <c r="J864" s="122" t="str">
        <f t="shared" si="358"/>
        <v/>
      </c>
      <c r="K864" s="8" t="str">
        <f t="shared" si="359"/>
        <v/>
      </c>
      <c r="L864" s="8" t="str">
        <f>IF(G864&lt;=CM1239,"AW"," ")</f>
        <v xml:space="preserve"> </v>
      </c>
      <c r="M864" s="2"/>
      <c r="N864" s="40" t="str">
        <f t="shared" si="355"/>
        <v>G</v>
      </c>
      <c r="O864" s="40" t="str">
        <f t="shared" si="355"/>
        <v>GG</v>
      </c>
      <c r="P864" s="161">
        <f>IF(N864=F860,12)+IF(N864=F861,11)+IF(N864=F862,10)+IF(N864=F863,9)+IF(N864=F864,8)+IF(N864=F865,7)+IF(N864=F866,6)+IF(N864=F867,5)+IF(N864=F868,4)+IF(N864=F869,3)+IF(N864=F870,2)+IF(N864=F871,1)</f>
        <v>0</v>
      </c>
      <c r="Q864" s="161">
        <f>IF(O864=F860,12)+IF(O864=F861,11)+IF(O864=F862,10)+IF(O864=F863,9)+IF(O864=F864,8)+IF(O864=F865,7)+IF(O864=F866,6)+IF(O864=F867,5)+IF(O864=F868,4)+IF(O864=F869,3)+IF(O864=F870,2)+IF(O864=F871,1)</f>
        <v>0</v>
      </c>
      <c r="R864" s="2"/>
      <c r="S864" s="136"/>
      <c r="T864" s="136"/>
      <c r="U864" s="136"/>
      <c r="V864" s="136"/>
      <c r="W864" s="136">
        <f>P864+Q864</f>
        <v>0</v>
      </c>
      <c r="X864" s="136"/>
      <c r="Y864" s="136"/>
      <c r="Z864" s="136"/>
      <c r="AA864" s="136"/>
      <c r="AB864" s="136"/>
      <c r="AC864" s="136"/>
      <c r="AD864" s="136"/>
      <c r="AE864" s="2"/>
      <c r="AF864" s="7"/>
    </row>
    <row r="865" spans="1:59" ht="20.100000000000001" customHeight="1" x14ac:dyDescent="0.25">
      <c r="A865" s="117" t="s">
        <v>91</v>
      </c>
      <c r="B865" s="129" t="s">
        <v>142</v>
      </c>
      <c r="C865" s="129" t="s">
        <v>272</v>
      </c>
      <c r="D865" s="129" t="s">
        <v>1</v>
      </c>
      <c r="E865" s="8">
        <v>6</v>
      </c>
      <c r="F865" s="144"/>
      <c r="G865" s="145" t="s">
        <v>36</v>
      </c>
      <c r="H865" s="122" t="str">
        <f t="shared" si="356"/>
        <v xml:space="preserve"> </v>
      </c>
      <c r="I865" s="122" t="str">
        <f t="shared" si="357"/>
        <v/>
      </c>
      <c r="J865" s="122" t="str">
        <f t="shared" si="358"/>
        <v/>
      </c>
      <c r="K865" s="8" t="str">
        <f t="shared" si="359"/>
        <v/>
      </c>
      <c r="L865" s="8" t="str">
        <f>IF(G865&lt;=CM1240,"AW"," ")</f>
        <v xml:space="preserve"> </v>
      </c>
      <c r="M865" s="2"/>
      <c r="N865" s="40" t="str">
        <f t="shared" si="355"/>
        <v>H</v>
      </c>
      <c r="O865" s="40" t="str">
        <f t="shared" si="355"/>
        <v>HH</v>
      </c>
      <c r="P865" s="161">
        <f>IF(N865=F860,12)+IF(N865=F861,11)+IF(N865=F862,10)+IF(N865=F863,9)+IF(N865=F864,8)+IF(N865=F865,7)+IF(N865=F866,6)+IF(N865=F867,5)+IF(N865=F868,4)+IF(N865=F869,3)+IF(N865=F870,2)+IF(N865=F871,1)</f>
        <v>0</v>
      </c>
      <c r="Q865" s="161">
        <f>IF(O865=F860,12)+IF(O865=F861,11)+IF(O865=F862,10)+IF(O865=F863,9)+IF(O865=F864,8)+IF(O865=F865,7)+IF(O865=F866,6)+IF(O865=F867,5)+IF(O865=F868,4)+IF(O865=F869,3)+IF(O865=F870,2)+IF(O865=F871,1)</f>
        <v>0</v>
      </c>
      <c r="R865" s="2"/>
      <c r="S865" s="136"/>
      <c r="T865" s="136"/>
      <c r="U865" s="136"/>
      <c r="V865" s="136"/>
      <c r="W865" s="136"/>
      <c r="X865" s="136">
        <f>P865+Q865</f>
        <v>0</v>
      </c>
      <c r="Y865" s="136"/>
      <c r="Z865" s="136"/>
      <c r="AA865" s="136"/>
      <c r="AB865" s="136"/>
      <c r="AC865" s="136"/>
      <c r="AD865" s="136"/>
      <c r="AE865" s="2"/>
      <c r="AF865" s="7"/>
    </row>
    <row r="866" spans="1:59" ht="20.100000000000001" customHeight="1" x14ac:dyDescent="0.25">
      <c r="A866" s="117" t="s">
        <v>91</v>
      </c>
      <c r="B866" s="129" t="s">
        <v>142</v>
      </c>
      <c r="C866" s="129" t="s">
        <v>272</v>
      </c>
      <c r="D866" s="129" t="s">
        <v>1</v>
      </c>
      <c r="E866" s="8">
        <v>7</v>
      </c>
      <c r="F866" s="144"/>
      <c r="G866" s="145" t="s">
        <v>36</v>
      </c>
      <c r="H866" s="122" t="str">
        <f t="shared" si="356"/>
        <v xml:space="preserve"> </v>
      </c>
      <c r="I866" s="122" t="str">
        <f t="shared" si="357"/>
        <v/>
      </c>
      <c r="J866" s="122" t="str">
        <f t="shared" si="358"/>
        <v/>
      </c>
      <c r="K866" s="8" t="str">
        <f t="shared" si="359"/>
        <v/>
      </c>
      <c r="L866" s="8" t="str">
        <f>IF(G866&lt;=CM1241,"AW"," ")</f>
        <v xml:space="preserve"> </v>
      </c>
      <c r="M866" s="2"/>
      <c r="N866" s="40" t="str">
        <f t="shared" si="355"/>
        <v>M</v>
      </c>
      <c r="O866" s="40" t="str">
        <f t="shared" si="355"/>
        <v>MM</v>
      </c>
      <c r="P866" s="161">
        <f>IF(N866=F860,12)+IF(N866=F861,11)+IF(N866=F862,10)+IF(N866=F863,9)+IF(N866=F864,8)+IF(N866=F865,7)+IF(N866=F866,6)+IF(N866=F867,5)+IF(N866=F868,4)+IF(N866=F869,3)+IF(N866=F870,2)+IF(N866=F871,1)</f>
        <v>0</v>
      </c>
      <c r="Q866" s="161">
        <f>IF(O866=F860,12)+IF(O866=F861,11)+IF(O866=F862,10)+IF(O866=F863,9)+IF(O866=F864,8)+IF(O866=F865,7)+IF(O866=F866,6)+IF(O866=F867,5)+IF(O866=F868,4)+IF(O866=F869,3)+IF(O866=F870,2)+IF(O866=F871,1)</f>
        <v>0</v>
      </c>
      <c r="R866" s="2"/>
      <c r="S866" s="136"/>
      <c r="T866" s="136"/>
      <c r="U866" s="136"/>
      <c r="V866" s="136"/>
      <c r="W866" s="136"/>
      <c r="X866" s="136"/>
      <c r="Y866" s="136">
        <f>P866+Q866</f>
        <v>0</v>
      </c>
      <c r="Z866" s="136"/>
      <c r="AA866" s="136"/>
      <c r="AB866" s="136"/>
      <c r="AC866" s="136"/>
      <c r="AD866" s="136"/>
      <c r="AE866" s="2"/>
      <c r="AF866" s="7"/>
    </row>
    <row r="867" spans="1:59" ht="20.100000000000001" customHeight="1" x14ac:dyDescent="0.25">
      <c r="A867" s="117" t="s">
        <v>91</v>
      </c>
      <c r="B867" s="129" t="s">
        <v>142</v>
      </c>
      <c r="C867" s="129" t="s">
        <v>272</v>
      </c>
      <c r="D867" s="129" t="s">
        <v>1</v>
      </c>
      <c r="E867" s="8">
        <v>8</v>
      </c>
      <c r="F867" s="144"/>
      <c r="G867" s="145" t="s">
        <v>36</v>
      </c>
      <c r="H867" s="122" t="str">
        <f t="shared" si="356"/>
        <v xml:space="preserve"> </v>
      </c>
      <c r="I867" s="122" t="str">
        <f t="shared" si="357"/>
        <v/>
      </c>
      <c r="J867" s="122" t="str">
        <f t="shared" si="358"/>
        <v/>
      </c>
      <c r="K867" s="8" t="str">
        <f t="shared" si="359"/>
        <v/>
      </c>
      <c r="L867" s="8" t="str">
        <f>IF(G867&lt;=CM1242,"AW"," ")</f>
        <v xml:space="preserve"> </v>
      </c>
      <c r="M867" s="2"/>
      <c r="N867" s="40" t="str">
        <f t="shared" si="355"/>
        <v>R</v>
      </c>
      <c r="O867" s="40" t="str">
        <f t="shared" si="355"/>
        <v>RR</v>
      </c>
      <c r="P867" s="161">
        <f>IF(N867=F860,12)+IF(N867=F861,11)+IF(N867=F862,10)+IF(N867=F863,9)+IF(N867=F864,8)+IF(N867=F865,7)+IF(N867=F866,6)+IF(N867=F867,5)+IF(N867=F868,4)+IF(N867=F869,3)+IF(N867=F870,2)+IF(N867=F871,1)</f>
        <v>0</v>
      </c>
      <c r="Q867" s="161">
        <f>IF(O867=F860,12)+IF(O867=F861,11)+IF(O867=F862,10)+IF(O867=F863,9)+IF(O867=F864,8)+IF(O867=F865,7)+IF(O867=F866,6)+IF(O867=F867,5)+IF(O867=F868,4)+IF(O867=F869,3)+IF(O867=F870,2)+IF(O867=F871,1)</f>
        <v>0</v>
      </c>
      <c r="R867" s="2"/>
      <c r="S867" s="136"/>
      <c r="T867" s="136"/>
      <c r="U867" s="136"/>
      <c r="V867" s="136"/>
      <c r="W867" s="136"/>
      <c r="X867" s="136"/>
      <c r="Y867" s="136"/>
      <c r="Z867" s="136">
        <f>P867+Q867</f>
        <v>0</v>
      </c>
      <c r="AA867" s="136"/>
      <c r="AB867" s="136"/>
      <c r="AC867" s="136"/>
      <c r="AD867" s="136"/>
      <c r="AE867" s="2"/>
      <c r="AF867" s="7"/>
    </row>
    <row r="868" spans="1:59" ht="20.100000000000001" customHeight="1" x14ac:dyDescent="0.25">
      <c r="A868" s="117" t="s">
        <v>91</v>
      </c>
      <c r="B868" s="129" t="s">
        <v>142</v>
      </c>
      <c r="C868" s="129" t="s">
        <v>272</v>
      </c>
      <c r="D868" s="129" t="s">
        <v>1</v>
      </c>
      <c r="E868" s="8">
        <v>9</v>
      </c>
      <c r="F868" s="144"/>
      <c r="G868" s="145" t="s">
        <v>36</v>
      </c>
      <c r="H868" s="122" t="str">
        <f t="shared" si="356"/>
        <v xml:space="preserve"> </v>
      </c>
      <c r="I868" s="122" t="str">
        <f t="shared" si="357"/>
        <v/>
      </c>
      <c r="J868" s="122" t="str">
        <f t="shared" si="358"/>
        <v/>
      </c>
      <c r="K868" s="8" t="str">
        <f t="shared" si="359"/>
        <v/>
      </c>
      <c r="L868" s="8" t="str">
        <f>IF(G868&lt;=CM1241,"AW"," ")</f>
        <v xml:space="preserve"> </v>
      </c>
      <c r="M868" s="2"/>
      <c r="N868" s="161" t="str">
        <f t="shared" si="355"/>
        <v>W</v>
      </c>
      <c r="O868" s="161" t="str">
        <f t="shared" si="355"/>
        <v>WW</v>
      </c>
      <c r="P868" s="161">
        <f>IF(N868=F860,12)+IF(N868=F861,11)+IF(N868=F862,10)+IF(N868=F863,9)+IF(N868=F864,8)+IF(N868=F865,7)+IF(N868=F866,6)+IF(N868=F867,5)+IF(N868=F868,4)+IF(N868=F869,3)+IF(N868=F870,2)+IF(N868=F871,1)</f>
        <v>0</v>
      </c>
      <c r="Q868" s="161">
        <f>IF(O868=F860,12)+IF(O868=F861,11)+IF(O868=F862,10)+IF(O868=F863,9)+IF(O868=F864,8)+IF(O868=F865,7)+IF(O868=F866,6)+IF(O868=F867,5)+IF(O868=F868,4)+IF(O868=F869,3)+IF(O868=F870,2)+IF(O868=F871,1)</f>
        <v>0</v>
      </c>
      <c r="R868" s="2"/>
      <c r="S868" s="136"/>
      <c r="T868" s="136"/>
      <c r="U868" s="136"/>
      <c r="V868" s="136"/>
      <c r="W868" s="136"/>
      <c r="X868" s="136"/>
      <c r="Y868" s="136"/>
      <c r="Z868" s="136"/>
      <c r="AA868" s="136">
        <f>P868+Q868</f>
        <v>0</v>
      </c>
      <c r="AB868" s="136"/>
      <c r="AC868" s="136"/>
      <c r="AD868" s="136"/>
      <c r="AE868" s="2"/>
      <c r="AF868" s="163"/>
    </row>
    <row r="869" spans="1:59" ht="20.100000000000001" customHeight="1" x14ac:dyDescent="0.25">
      <c r="A869" s="117" t="s">
        <v>91</v>
      </c>
      <c r="B869" s="129" t="s">
        <v>142</v>
      </c>
      <c r="C869" s="129" t="s">
        <v>272</v>
      </c>
      <c r="D869" s="129" t="s">
        <v>1</v>
      </c>
      <c r="E869" s="8">
        <v>10</v>
      </c>
      <c r="F869" s="144"/>
      <c r="G869" s="145" t="s">
        <v>36</v>
      </c>
      <c r="H869" s="122" t="str">
        <f t="shared" si="356"/>
        <v xml:space="preserve"> </v>
      </c>
      <c r="I869" s="122" t="str">
        <f t="shared" si="357"/>
        <v/>
      </c>
      <c r="J869" s="122" t="str">
        <f t="shared" si="358"/>
        <v/>
      </c>
      <c r="K869" s="8" t="str">
        <f t="shared" si="359"/>
        <v/>
      </c>
      <c r="L869" s="8" t="str">
        <f>IF(G869&lt;=CM1242,"AW"," ")</f>
        <v xml:space="preserve"> </v>
      </c>
      <c r="M869" s="2"/>
      <c r="N869" s="366" t="str">
        <f t="shared" si="355"/>
        <v>j</v>
      </c>
      <c r="O869" s="366" t="str">
        <f t="shared" si="355"/>
        <v>jj</v>
      </c>
      <c r="P869" s="366">
        <f>IF(N869=F860,12)+IF(N869=F861,11)+IF(N869=F862,10)+IF(N869=F863,9)+IF(N869=F864,8)+IF(N869=F865,7)+IF(N869=F866,6)+IF(N869=F867,5)+IF(N869=F868,4)+IF(N869=F869,3)+IF(N869=F870,2)+IF(N869=F871,1)</f>
        <v>0</v>
      </c>
      <c r="Q869" s="366">
        <f>IF(O869=F860,12)+IF(O869=F861,11)+IF(O869=F862,10)+IF(O869=F863,9)+IF(O869=F864,8)+IF(O869=F865,7)+IF(O869=F866,6)+IF(O869=F867,5)+IF(O869=F868,4)+IF(O869=F869,3)+IF(O869=F870,2)+IF(O869=F871,1)</f>
        <v>0</v>
      </c>
      <c r="R869" s="2"/>
      <c r="S869" s="136"/>
      <c r="T869" s="136"/>
      <c r="U869" s="136"/>
      <c r="V869" s="136"/>
      <c r="W869" s="136"/>
      <c r="X869" s="136"/>
      <c r="Y869" s="136"/>
      <c r="Z869" s="136"/>
      <c r="AA869" s="136"/>
      <c r="AB869" s="136">
        <f>P869+Q869</f>
        <v>0</v>
      </c>
      <c r="AC869" s="136"/>
      <c r="AD869" s="136"/>
      <c r="AE869" s="2"/>
      <c r="AF869" s="163"/>
    </row>
    <row r="870" spans="1:59" ht="20.100000000000001" customHeight="1" x14ac:dyDescent="0.25">
      <c r="A870" s="117" t="s">
        <v>91</v>
      </c>
      <c r="B870" s="129" t="s">
        <v>142</v>
      </c>
      <c r="C870" s="129" t="s">
        <v>272</v>
      </c>
      <c r="D870" s="129" t="s">
        <v>1</v>
      </c>
      <c r="E870" s="8">
        <v>11</v>
      </c>
      <c r="F870" s="144"/>
      <c r="G870" s="145" t="s">
        <v>36</v>
      </c>
      <c r="H870" s="122" t="str">
        <f t="shared" si="356"/>
        <v xml:space="preserve"> </v>
      </c>
      <c r="I870" s="122" t="str">
        <f t="shared" si="357"/>
        <v/>
      </c>
      <c r="J870" s="122" t="str">
        <f t="shared" si="358"/>
        <v/>
      </c>
      <c r="K870" s="8" t="str">
        <f t="shared" si="359"/>
        <v/>
      </c>
      <c r="L870" s="8" t="str">
        <f>IF(G870&lt;=CM1243,"AW"," ")</f>
        <v xml:space="preserve"> </v>
      </c>
      <c r="M870" s="2"/>
      <c r="N870" s="366" t="str">
        <f t="shared" ref="N870:O872" si="360">N856</f>
        <v>p</v>
      </c>
      <c r="O870" s="366" t="str">
        <f t="shared" si="360"/>
        <v>pp</v>
      </c>
      <c r="P870" s="366">
        <f>IF(N870=F860,12)+IF(N870=F861,11)+IF(N870=F862,10)+IF(N870=F863,9)+IF(N870=F864,8)+IF(N870=F865,7)+IF(N870=F866,6)+IF(N870=F867,5)+IF(N870=F868,4)+IF(N870=F869,3)+IF(N870=F870,2)+IF(N870=F871,1)</f>
        <v>0</v>
      </c>
      <c r="Q870" s="366">
        <f>IF(O870=F860,12)+IF(O870=F861,11)+IF(O870=F862,10)+IF(O870=F863,9)+IF(O870=F864,8)+IF(O870=F865,7)+IF(O870=F866,6)+IF(O870=F867,5)+IF(O870=F868,4)+IF(O870=F869,3)+IF(O870=F870,2)+IF(O870=F871,1)</f>
        <v>0</v>
      </c>
      <c r="R870" s="2"/>
      <c r="S870" s="136"/>
      <c r="T870" s="136"/>
      <c r="U870" s="136"/>
      <c r="V870" s="136"/>
      <c r="W870" s="136"/>
      <c r="X870" s="136"/>
      <c r="Y870" s="136"/>
      <c r="Z870" s="136"/>
      <c r="AA870" s="136"/>
      <c r="AB870" s="136"/>
      <c r="AC870" s="136">
        <f>P870+Q870</f>
        <v>0</v>
      </c>
      <c r="AD870" s="136"/>
      <c r="AE870" s="2"/>
      <c r="AF870" s="7"/>
    </row>
    <row r="871" spans="1:59" ht="20.100000000000001" customHeight="1" x14ac:dyDescent="0.25">
      <c r="A871" s="117" t="s">
        <v>91</v>
      </c>
      <c r="B871" s="129" t="s">
        <v>142</v>
      </c>
      <c r="C871" s="129" t="s">
        <v>272</v>
      </c>
      <c r="D871" s="129" t="s">
        <v>1</v>
      </c>
      <c r="E871" s="8">
        <v>12</v>
      </c>
      <c r="F871" s="144"/>
      <c r="G871" s="145" t="s">
        <v>36</v>
      </c>
      <c r="H871" s="122" t="str">
        <f t="shared" si="356"/>
        <v xml:space="preserve"> </v>
      </c>
      <c r="I871" s="122" t="str">
        <f t="shared" si="357"/>
        <v/>
      </c>
      <c r="J871" s="122" t="str">
        <f t="shared" si="358"/>
        <v/>
      </c>
      <c r="K871" s="8" t="str">
        <f t="shared" si="359"/>
        <v/>
      </c>
      <c r="L871" s="8" t="str">
        <f>IF(G871&lt;=CM1244,"AW"," ")</f>
        <v xml:space="preserve"> </v>
      </c>
      <c r="M871" s="2"/>
      <c r="N871" s="366" t="str">
        <f t="shared" si="360"/>
        <v>z</v>
      </c>
      <c r="O871" s="366" t="str">
        <f t="shared" si="360"/>
        <v>zz</v>
      </c>
      <c r="P871" s="366">
        <f>IF(N871=F860,12)+IF(N871=F861,11)+IF(N871=F862,10)+IF(N871=F863,9)+IF(N871=F864,8)+IF(N871=F865,7)+IF(N871=F866,6)+IF(N871=F867,5)+IF(N871=F868,4)+IF(N871=F869,3)+IF(N871=F870,2)+IF(N871=F871,1)</f>
        <v>0</v>
      </c>
      <c r="Q871" s="366">
        <f>IF(O871=F860,12)+IF(O871=F861,11)+IF(O871=F862,10)+IF(O871=F863,9)+IF(O871=F864,8)+IF(O871=F865,7)+IF(O871=F866,6)+IF(O871=F867,5)+IF(O871=F868,4)+IF(O871=F869,3)+IF(O871=F870,2)+IF(O871=F871,1)</f>
        <v>0</v>
      </c>
      <c r="R871" s="2"/>
      <c r="S871" s="136"/>
      <c r="T871" s="136"/>
      <c r="U871" s="136"/>
      <c r="V871" s="136"/>
      <c r="W871" s="136"/>
      <c r="X871" s="136"/>
      <c r="Y871" s="136"/>
      <c r="Z871" s="136"/>
      <c r="AA871" s="136"/>
      <c r="AB871" s="136"/>
      <c r="AC871" s="136"/>
      <c r="AD871" s="136">
        <f>P871+Q871</f>
        <v>0</v>
      </c>
      <c r="AE871" s="2"/>
      <c r="AF871" s="7"/>
    </row>
    <row r="872" spans="1:59" ht="20.100000000000001" customHeight="1" x14ac:dyDescent="0.25">
      <c r="A872" s="117" t="s">
        <v>91</v>
      </c>
      <c r="B872" s="129" t="s">
        <v>142</v>
      </c>
      <c r="C872" s="129"/>
      <c r="D872" s="129"/>
      <c r="E872" s="473" t="s">
        <v>36</v>
      </c>
      <c r="F872" s="473"/>
      <c r="G872" s="473"/>
      <c r="H872" s="473"/>
      <c r="I872" s="473"/>
      <c r="J872" s="473"/>
      <c r="K872" s="473"/>
      <c r="L872" s="473"/>
      <c r="M872" s="85"/>
      <c r="N872" s="40" t="str">
        <f t="shared" si="360"/>
        <v>,</v>
      </c>
      <c r="O872" s="40" t="str">
        <f t="shared" si="360"/>
        <v>,</v>
      </c>
      <c r="P872" s="40"/>
      <c r="Q872" s="40"/>
      <c r="R872" s="2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</row>
    <row r="873" spans="1:59" ht="20.100000000000001" customHeight="1" x14ac:dyDescent="0.25">
      <c r="A873" s="117" t="s">
        <v>91</v>
      </c>
      <c r="B873" s="129" t="s">
        <v>142</v>
      </c>
      <c r="C873" s="129" t="s">
        <v>77</v>
      </c>
      <c r="D873" s="443" t="s">
        <v>98</v>
      </c>
      <c r="E873" s="474" t="s">
        <v>220</v>
      </c>
      <c r="F873" s="474"/>
      <c r="G873" s="474"/>
      <c r="H873" s="474"/>
      <c r="I873" s="442" t="s">
        <v>92</v>
      </c>
      <c r="J873" s="442"/>
      <c r="K873" s="475"/>
      <c r="L873" s="475"/>
      <c r="M873" s="127"/>
      <c r="N873" s="40" t="str">
        <f t="shared" ref="N873:O886" si="361">N831</f>
        <v>,</v>
      </c>
      <c r="O873" s="40" t="str">
        <f t="shared" si="361"/>
        <v>,</v>
      </c>
      <c r="P873" s="40"/>
      <c r="Q873" s="40"/>
      <c r="R873" s="2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</row>
    <row r="874" spans="1:59" ht="30" customHeight="1" x14ac:dyDescent="0.25">
      <c r="A874" s="117" t="s">
        <v>91</v>
      </c>
      <c r="B874" s="129" t="s">
        <v>142</v>
      </c>
      <c r="C874" s="129" t="s">
        <v>77</v>
      </c>
      <c r="D874" s="443" t="s">
        <v>98</v>
      </c>
      <c r="E874" s="437">
        <v>1</v>
      </c>
      <c r="F874" s="438" t="s">
        <v>110</v>
      </c>
      <c r="G874" s="439">
        <v>45.1</v>
      </c>
      <c r="H874" s="446" t="str">
        <f t="shared" ref="H874:H885" si="362">IF(F874=0," ",VLOOKUP(F874,$BE$1218:$BP$1241,12,FALSE))</f>
        <v>Ben King, Joe Foster, Owen Heard, Tom Handley</v>
      </c>
      <c r="I874" s="447" t="str">
        <f t="shared" ref="I874:I885" si="363">IF(F874=0,"",VLOOKUP(F874,$BE$1218:$BG$1241,3,FALSE))</f>
        <v>Camberley and District A.C.</v>
      </c>
      <c r="J874" s="440" t="str">
        <f t="shared" ref="J874:J885" si="364">IF(F874=0,"",VLOOKUP(F874,$BB$1114:$BE$1137,4,FALSE))</f>
        <v>CDAC</v>
      </c>
      <c r="K874" s="437"/>
      <c r="L874" s="437" t="str">
        <f t="shared" ref="L874:L881" si="365">IF(G874&lt;=CF1219,"AW"," ")</f>
        <v>AW</v>
      </c>
      <c r="M874" s="125"/>
      <c r="N874" s="40" t="str">
        <f t="shared" si="361"/>
        <v>A</v>
      </c>
      <c r="O874" s="40" t="str">
        <f t="shared" si="361"/>
        <v>AA</v>
      </c>
      <c r="P874" s="161">
        <f>IF(N874=F874,12)+IF(N874=F875,11)+IF(N874=F876,10)+IF(N874=F877,9)+IF(N874=F878,8)+IF(N874=F879,7)+IF(N874=F880,6)+IF(N874=F881,5)+IF(N874=F882,4)+IF(N874=F883,3)+IF(N874=F884,2)+IF(N874=F885,1)</f>
        <v>0</v>
      </c>
      <c r="Q874" s="161">
        <f>IF(O874=F874,12)+IF(O874=F875,11)+IF(O874=F876,10)+IF(O874=F877,9)+IF(O874=F878,8)+IF(O874=F879,7)+IF(O874=F880,6)+IF(O874=F881,5)+IF(O874=F882,4)+IF(O874=F883,3)+IF(O874=F884,2)+IF(O874=F885,1)</f>
        <v>0</v>
      </c>
      <c r="R874" s="2"/>
      <c r="S874" s="136">
        <f>P874+Q874</f>
        <v>0</v>
      </c>
      <c r="T874" s="136"/>
      <c r="U874" s="136"/>
      <c r="V874" s="136"/>
      <c r="W874" s="136"/>
      <c r="X874" s="136"/>
      <c r="Y874" s="136"/>
      <c r="Z874" s="136"/>
      <c r="AA874" s="136"/>
      <c r="AB874" s="136"/>
      <c r="AC874" s="136"/>
      <c r="AD874" s="136"/>
      <c r="AE874" s="5"/>
      <c r="AF874" s="20"/>
    </row>
    <row r="875" spans="1:59" ht="30" customHeight="1" x14ac:dyDescent="0.25">
      <c r="A875" s="117" t="s">
        <v>91</v>
      </c>
      <c r="B875" s="129" t="s">
        <v>142</v>
      </c>
      <c r="C875" s="129" t="s">
        <v>77</v>
      </c>
      <c r="D875" s="443" t="s">
        <v>98</v>
      </c>
      <c r="E875" s="437">
        <v>2</v>
      </c>
      <c r="F875" s="438" t="s">
        <v>143</v>
      </c>
      <c r="G875" s="439">
        <v>45.5</v>
      </c>
      <c r="H875" s="446" t="str">
        <f t="shared" si="362"/>
        <v>Harrison Lynch, O'Shillou Johnson, Sam Elwood, Harry Daisley</v>
      </c>
      <c r="I875" s="447" t="str">
        <f t="shared" si="363"/>
        <v>Reading A.C.</v>
      </c>
      <c r="J875" s="440" t="str">
        <f t="shared" si="364"/>
        <v>RAC</v>
      </c>
      <c r="K875" s="437"/>
      <c r="L875" s="437" t="str">
        <f t="shared" si="365"/>
        <v>AW</v>
      </c>
      <c r="M875" s="125"/>
      <c r="N875" s="40" t="str">
        <f t="shared" si="361"/>
        <v>S</v>
      </c>
      <c r="O875" s="40" t="str">
        <f t="shared" si="361"/>
        <v>SS</v>
      </c>
      <c r="P875" s="161">
        <f>IF(N875=F874,12)+IF(N875=F875,11)+IF(N875=F876,10)+IF(N875=F877,9)+IF(N875=F878,8)+IF(N875=F879,7)+IF(N875=F880,6)+IF(N875=F881,5)+IF(N875=F882,4)+IF(N875=F883,3)+IF(N875=F884,2)+IF(N875=F885,1)</f>
        <v>10</v>
      </c>
      <c r="Q875" s="161">
        <f>IF(O875=F874,12)+IF(O875=F875,11)+IF(O875=F876,10)+IF(O875=F877,9)+IF(O875=F878,8)+IF(O875=F879,7)+IF(O875=F880,6)+IF(O875=F881,5)+IF(O875=F882,4)+IF(O875=F883,3)+IF(O875=F884,2)+IF(O875=F885,1)</f>
        <v>0</v>
      </c>
      <c r="R875" s="2"/>
      <c r="S875" s="136"/>
      <c r="T875" s="136">
        <f>P875+Q875</f>
        <v>10</v>
      </c>
      <c r="U875" s="136"/>
      <c r="V875" s="136"/>
      <c r="W875" s="136"/>
      <c r="X875" s="136"/>
      <c r="Y875" s="136"/>
      <c r="Z875" s="136"/>
      <c r="AA875" s="136"/>
      <c r="AB875" s="136"/>
      <c r="AC875" s="136"/>
      <c r="AD875" s="136"/>
      <c r="AE875" s="2"/>
      <c r="AF875" s="7"/>
      <c r="AG875" s="5"/>
      <c r="AH875" s="5"/>
      <c r="AI875" s="7"/>
      <c r="AJ875" s="20"/>
      <c r="AK875" s="20"/>
      <c r="AL875" s="7"/>
      <c r="AM875" s="20"/>
      <c r="AN875" s="20"/>
      <c r="AO875" s="7"/>
      <c r="AP875" s="20"/>
      <c r="AQ875" s="20"/>
      <c r="AR875" s="7"/>
      <c r="AS875" s="20"/>
      <c r="AT875" s="20"/>
      <c r="AU875" s="7"/>
      <c r="AV875" s="7"/>
      <c r="AW875" s="7"/>
      <c r="AX875" s="7"/>
      <c r="AY875" s="7"/>
      <c r="AZ875" s="7"/>
      <c r="BA875" s="7"/>
      <c r="BB875" s="20"/>
      <c r="BC875" s="20"/>
      <c r="BD875" s="7"/>
      <c r="BE875" s="20"/>
      <c r="BF875" s="20"/>
      <c r="BG875" s="7"/>
    </row>
    <row r="876" spans="1:59" ht="30" customHeight="1" x14ac:dyDescent="0.25">
      <c r="A876" s="117" t="s">
        <v>91</v>
      </c>
      <c r="B876" s="129" t="s">
        <v>142</v>
      </c>
      <c r="C876" s="129" t="s">
        <v>77</v>
      </c>
      <c r="D876" s="443" t="s">
        <v>98</v>
      </c>
      <c r="E876" s="437">
        <v>3</v>
      </c>
      <c r="F876" s="438" t="s">
        <v>140</v>
      </c>
      <c r="G876" s="439">
        <v>45.9</v>
      </c>
      <c r="H876" s="446" t="str">
        <f t="shared" si="362"/>
        <v>Jordan Ford, Samuel Olliver, Albert Orriss McArthur, Kai Ruffle</v>
      </c>
      <c r="I876" s="447" t="str">
        <f t="shared" si="363"/>
        <v>Basingstoke and Mid Hants A.C.</v>
      </c>
      <c r="J876" s="440" t="str">
        <f t="shared" si="364"/>
        <v>BMH</v>
      </c>
      <c r="K876" s="437"/>
      <c r="L876" s="437" t="str">
        <f t="shared" si="365"/>
        <v>AW</v>
      </c>
      <c r="M876" s="125"/>
      <c r="N876" s="40" t="str">
        <f t="shared" si="361"/>
        <v>B</v>
      </c>
      <c r="O876" s="40" t="str">
        <f t="shared" si="361"/>
        <v>BB</v>
      </c>
      <c r="P876" s="161">
        <f>IF(N876=F874,12)+IF(N876=F875,11)+IF(N876=F876,10)+IF(N876=F877,9)+IF(N876=F878,8)+IF(N876=F879,7)+IF(N876=F880,6)+IF(N876=F881,5)+IF(N876=F882,4)+IF(N876=F883,3)+IF(N876=F884,2)+IF(N876=F885,1)</f>
        <v>9</v>
      </c>
      <c r="Q876" s="161">
        <f>IF(O876=F874,12)+IF(O876=F875,11)+IF(O876=F876,10)+IF(O876=F877,9)+IF(O876=F878,8)+IF(O876=F879,7)+IF(O876=F880,6)+IF(O876=F881,5)+IF(O876=F882,4)+IF(O876=F883,3)+IF(O876=F884,2)+IF(O876=F885,1)</f>
        <v>0</v>
      </c>
      <c r="R876" s="2"/>
      <c r="S876" s="136"/>
      <c r="T876" s="136"/>
      <c r="U876" s="136">
        <f>P876+Q876</f>
        <v>9</v>
      </c>
      <c r="V876" s="136"/>
      <c r="W876" s="136"/>
      <c r="X876" s="136"/>
      <c r="Y876" s="136"/>
      <c r="Z876" s="136"/>
      <c r="AA876" s="136"/>
      <c r="AB876" s="136"/>
      <c r="AC876" s="136"/>
      <c r="AD876" s="136"/>
      <c r="AE876" s="2"/>
      <c r="AF876" s="7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</row>
    <row r="877" spans="1:59" ht="30" customHeight="1" x14ac:dyDescent="0.25">
      <c r="A877" s="117" t="s">
        <v>91</v>
      </c>
      <c r="B877" s="129" t="s">
        <v>142</v>
      </c>
      <c r="C877" s="129" t="s">
        <v>77</v>
      </c>
      <c r="D877" s="443" t="s">
        <v>98</v>
      </c>
      <c r="E877" s="437">
        <v>4</v>
      </c>
      <c r="F877" s="438" t="s">
        <v>1</v>
      </c>
      <c r="G877" s="439">
        <v>47.5</v>
      </c>
      <c r="H877" s="446" t="str">
        <f t="shared" si="362"/>
        <v>James Shefford, Olly Joint, Frank Cotter, Joe Carless</v>
      </c>
      <c r="I877" s="447" t="str">
        <f t="shared" si="363"/>
        <v>Bracknell A.C.</v>
      </c>
      <c r="J877" s="440" t="str">
        <f t="shared" si="364"/>
        <v>BAC</v>
      </c>
      <c r="K877" s="437"/>
      <c r="L877" s="437" t="str">
        <f t="shared" si="365"/>
        <v xml:space="preserve"> </v>
      </c>
      <c r="M877" s="125"/>
      <c r="N877" s="40" t="str">
        <f t="shared" si="361"/>
        <v>C</v>
      </c>
      <c r="O877" s="40" t="str">
        <f t="shared" si="361"/>
        <v>CC</v>
      </c>
      <c r="P877" s="161">
        <f>IF(N877=F874,12)+IF(N877=F875,11)+IF(N877=F876,10)+IF(N877=F877,9)+IF(N877=F878,8)+IF(N877=F879,7)+IF(N877=F880,6)+IF(N877=F881,5)+IF(N877=F882,4)+IF(N877=F883,3)+IF(N877=F884,2)+IF(N877=F885,1)</f>
        <v>12</v>
      </c>
      <c r="Q877" s="161">
        <f>IF(O877=F874,12)+IF(O877=F875,11)+IF(O877=F876,10)+IF(O877=F877,9)+IF(O877=F878,8)+IF(O877=F879,7)+IF(O877=F880,6)+IF(O877=F881,5)+IF(O877=F882,4)+IF(O877=F883,3)+IF(O877=F884,2)+IF(O877=F885,1)</f>
        <v>0</v>
      </c>
      <c r="R877" s="2"/>
      <c r="S877" s="136"/>
      <c r="T877" s="136"/>
      <c r="U877" s="136"/>
      <c r="V877" s="136">
        <f>P877+Q877</f>
        <v>12</v>
      </c>
      <c r="W877" s="136"/>
      <c r="X877" s="136"/>
      <c r="Y877" s="136"/>
      <c r="Z877" s="136"/>
      <c r="AA877" s="136"/>
      <c r="AB877" s="136"/>
      <c r="AC877" s="136"/>
      <c r="AD877" s="136"/>
      <c r="AE877" s="2"/>
      <c r="AF877" s="7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</row>
    <row r="878" spans="1:59" ht="30" customHeight="1" x14ac:dyDescent="0.25">
      <c r="A878" s="117" t="s">
        <v>91</v>
      </c>
      <c r="B878" s="129" t="s">
        <v>142</v>
      </c>
      <c r="C878" s="129" t="s">
        <v>77</v>
      </c>
      <c r="D878" s="443" t="s">
        <v>98</v>
      </c>
      <c r="E878" s="437">
        <v>5</v>
      </c>
      <c r="F878" s="438" t="s">
        <v>111</v>
      </c>
      <c r="G878" s="439">
        <v>48</v>
      </c>
      <c r="H878" s="446" t="str">
        <f t="shared" si="362"/>
        <v>Tyrell Mitchell, Monty Ogunbanjo, Ben Hooley, Ben Brownlee</v>
      </c>
      <c r="I878" s="447" t="str">
        <f t="shared" si="363"/>
        <v>Hillingdon A.C.</v>
      </c>
      <c r="J878" s="440" t="str">
        <f t="shared" si="364"/>
        <v>HJAC</v>
      </c>
      <c r="K878" s="437"/>
      <c r="L878" s="437" t="str">
        <f t="shared" si="365"/>
        <v xml:space="preserve"> </v>
      </c>
      <c r="M878" s="125"/>
      <c r="N878" s="40" t="str">
        <f t="shared" si="361"/>
        <v>G</v>
      </c>
      <c r="O878" s="40" t="str">
        <f t="shared" si="361"/>
        <v>GG</v>
      </c>
      <c r="P878" s="161">
        <f>IF(N878=F874,12)+IF(N878=F875,11)+IF(N878=F876,10)+IF(N878=F877,9)+IF(N878=F878,8)+IF(N878=F879,7)+IF(N878=F880,6)+IF(N878=F881,5)+IF(N878=F882,4)+IF(N878=F883,3)+IF(N878=F884,2)+IF(N878=F885,1)</f>
        <v>0</v>
      </c>
      <c r="Q878" s="161">
        <f>IF(O878=F874,12)+IF(O878=F875,11)+IF(O878=F876,10)+IF(O878=F877,9)+IF(O878=F878,8)+IF(O878=F879,7)+IF(O878=F880,6)+IF(O878=F881,5)+IF(O878=F882,4)+IF(O878=F883,3)+IF(O878=F884,2)+IF(O878=F885,1)</f>
        <v>0</v>
      </c>
      <c r="R878" s="2"/>
      <c r="S878" s="136"/>
      <c r="T878" s="136"/>
      <c r="U878" s="136"/>
      <c r="V878" s="136"/>
      <c r="W878" s="136">
        <f>P878+Q878</f>
        <v>0</v>
      </c>
      <c r="X878" s="136"/>
      <c r="Y878" s="136"/>
      <c r="Z878" s="136"/>
      <c r="AA878" s="136"/>
      <c r="AB878" s="136"/>
      <c r="AC878" s="136"/>
      <c r="AD878" s="136"/>
      <c r="AE878" s="2"/>
      <c r="AF878" s="7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</row>
    <row r="879" spans="1:59" ht="30" customHeight="1" x14ac:dyDescent="0.25">
      <c r="A879" s="117" t="s">
        <v>91</v>
      </c>
      <c r="B879" s="129" t="s">
        <v>142</v>
      </c>
      <c r="C879" s="129" t="s">
        <v>77</v>
      </c>
      <c r="D879" s="129" t="s">
        <v>98</v>
      </c>
      <c r="E879" s="8">
        <v>6</v>
      </c>
      <c r="F879" s="144"/>
      <c r="G879" s="145" t="s">
        <v>36</v>
      </c>
      <c r="H879" s="131" t="str">
        <f t="shared" si="362"/>
        <v xml:space="preserve"> </v>
      </c>
      <c r="I879" s="132" t="str">
        <f t="shared" si="363"/>
        <v/>
      </c>
      <c r="J879" s="122" t="str">
        <f t="shared" si="364"/>
        <v/>
      </c>
      <c r="K879" s="8"/>
      <c r="L879" s="8" t="str">
        <f t="shared" si="365"/>
        <v xml:space="preserve"> </v>
      </c>
      <c r="M879" s="125"/>
      <c r="N879" s="40" t="str">
        <f t="shared" si="361"/>
        <v>H</v>
      </c>
      <c r="O879" s="40" t="str">
        <f t="shared" si="361"/>
        <v>HH</v>
      </c>
      <c r="P879" s="161">
        <f>IF(N879=F874,12)+IF(N879=F875,11)+IF(N879=F876,10)+IF(N879=F877,9)+IF(N879=F878,8)+IF(N879=F879,7)+IF(N879=F880,6)+IF(N879=F881,5)+IF(N879=F882,4)+IF(N879=F883,3)+IF(N879=F884,2)+IF(N879=F885,1)</f>
        <v>8</v>
      </c>
      <c r="Q879" s="161">
        <f>IF(O879=F874,12)+IF(O879=F875,11)+IF(O879=F876,10)+IF(O879=F877,9)+IF(O879=F878,8)+IF(O879=F879,7)+IF(O879=F880,6)+IF(O879=F881,5)+IF(O879=F882,4)+IF(O879=F883,3)+IF(O879=F884,2)+IF(O879=F885,1)</f>
        <v>0</v>
      </c>
      <c r="R879" s="2"/>
      <c r="S879" s="136"/>
      <c r="T879" s="136"/>
      <c r="U879" s="136"/>
      <c r="V879" s="136"/>
      <c r="W879" s="136"/>
      <c r="X879" s="136">
        <f>P879+Q879</f>
        <v>8</v>
      </c>
      <c r="Y879" s="136"/>
      <c r="Z879" s="136"/>
      <c r="AA879" s="136"/>
      <c r="AB879" s="136"/>
      <c r="AC879" s="136"/>
      <c r="AD879" s="136"/>
      <c r="AE879" s="2"/>
      <c r="AF879" s="7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</row>
    <row r="880" spans="1:59" ht="30" customHeight="1" x14ac:dyDescent="0.25">
      <c r="A880" s="117" t="s">
        <v>91</v>
      </c>
      <c r="B880" s="129" t="s">
        <v>142</v>
      </c>
      <c r="C880" s="129" t="s">
        <v>77</v>
      </c>
      <c r="D880" s="129" t="s">
        <v>98</v>
      </c>
      <c r="E880" s="8">
        <v>7</v>
      </c>
      <c r="F880" s="144"/>
      <c r="G880" s="145" t="s">
        <v>36</v>
      </c>
      <c r="H880" s="131" t="str">
        <f t="shared" si="362"/>
        <v xml:space="preserve"> </v>
      </c>
      <c r="I880" s="132" t="str">
        <f t="shared" si="363"/>
        <v/>
      </c>
      <c r="J880" s="122" t="str">
        <f t="shared" si="364"/>
        <v/>
      </c>
      <c r="K880" s="8"/>
      <c r="L880" s="8" t="str">
        <f t="shared" si="365"/>
        <v xml:space="preserve"> </v>
      </c>
      <c r="M880" s="125"/>
      <c r="N880" s="40" t="str">
        <f t="shared" si="361"/>
        <v>M</v>
      </c>
      <c r="O880" s="40" t="str">
        <f t="shared" si="361"/>
        <v>MM</v>
      </c>
      <c r="P880" s="161">
        <f>IF(N880=F874,12)+IF(N880=F875,11)+IF(N880=F876,10)+IF(N880=F877,9)+IF(N880=F878,8)+IF(N880=F879,7)+IF(N880=F880,6)+IF(N880=F881,5)+IF(N880=F882,4)+IF(N880=F883,3)+IF(N880=F884,2)+IF(N880=F885,1)</f>
        <v>0</v>
      </c>
      <c r="Q880" s="161">
        <f>IF(O880=F874,12)+IF(O880=F875,11)+IF(O880=F876,10)+IF(O880=F877,9)+IF(O880=F878,8)+IF(O880=F879,7)+IF(O880=F880,6)+IF(O880=F881,5)+IF(O880=F882,4)+IF(O880=F883,3)+IF(O880=F884,2)+IF(O880=F885,1)</f>
        <v>0</v>
      </c>
      <c r="R880" s="2"/>
      <c r="S880" s="136"/>
      <c r="T880" s="136"/>
      <c r="U880" s="136"/>
      <c r="V880" s="136"/>
      <c r="W880" s="136"/>
      <c r="X880" s="136"/>
      <c r="Y880" s="136">
        <f>P880+Q880</f>
        <v>0</v>
      </c>
      <c r="Z880" s="136"/>
      <c r="AA880" s="136"/>
      <c r="AB880" s="136"/>
      <c r="AC880" s="136"/>
      <c r="AD880" s="136"/>
      <c r="AE880" s="2"/>
      <c r="AF880" s="7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</row>
    <row r="881" spans="1:99" ht="30" customHeight="1" x14ac:dyDescent="0.25">
      <c r="A881" s="117" t="s">
        <v>91</v>
      </c>
      <c r="B881" s="129" t="s">
        <v>142</v>
      </c>
      <c r="C881" s="129" t="s">
        <v>77</v>
      </c>
      <c r="D881" s="129" t="s">
        <v>98</v>
      </c>
      <c r="E881" s="8">
        <v>8</v>
      </c>
      <c r="F881" s="144"/>
      <c r="G881" s="145" t="s">
        <v>36</v>
      </c>
      <c r="H881" s="131" t="str">
        <f t="shared" si="362"/>
        <v xml:space="preserve"> </v>
      </c>
      <c r="I881" s="132" t="str">
        <f t="shared" si="363"/>
        <v/>
      </c>
      <c r="J881" s="122" t="str">
        <f t="shared" si="364"/>
        <v/>
      </c>
      <c r="K881" s="8"/>
      <c r="L881" s="8" t="str">
        <f t="shared" si="365"/>
        <v xml:space="preserve"> </v>
      </c>
      <c r="M881" s="125"/>
      <c r="N881" s="40" t="str">
        <f t="shared" si="361"/>
        <v>R</v>
      </c>
      <c r="O881" s="40" t="str">
        <f t="shared" si="361"/>
        <v>RR</v>
      </c>
      <c r="P881" s="161">
        <f>IF(N881=F874,12)+IF(N881=F875,11)+IF(N881=F876,10)+IF(N881=F877,9)+IF(N881=F878,8)+IF(N881=F879,7)+IF(N881=F880,6)+IF(N881=F881,5)+IF(N881=F882,4)+IF(N881=F883,3)+IF(N881=F884,2)+IF(N881=F885,1)</f>
        <v>11</v>
      </c>
      <c r="Q881" s="161">
        <f>IF(O881=F874,12)+IF(O881=F875,11)+IF(O881=F876,10)+IF(O881=F877,9)+IF(O881=F878,8)+IF(O881=F879,7)+IF(O881=F880,6)+IF(O881=F881,5)+IF(O881=F882,4)+IF(O881=F883,3)+IF(O881=F884,2)+IF(O881=F885,1)</f>
        <v>0</v>
      </c>
      <c r="R881" s="2"/>
      <c r="S881" s="136"/>
      <c r="T881" s="136"/>
      <c r="U881" s="136"/>
      <c r="V881" s="136"/>
      <c r="W881" s="136"/>
      <c r="X881" s="136"/>
      <c r="Y881" s="136"/>
      <c r="Z881" s="136">
        <f>P881+Q881</f>
        <v>11</v>
      </c>
      <c r="AA881" s="136"/>
      <c r="AB881" s="136"/>
      <c r="AC881" s="136"/>
      <c r="AD881" s="136"/>
      <c r="AE881" s="2"/>
      <c r="AF881" s="7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</row>
    <row r="882" spans="1:99" ht="30" customHeight="1" x14ac:dyDescent="0.25">
      <c r="A882" s="117" t="s">
        <v>91</v>
      </c>
      <c r="B882" s="129" t="s">
        <v>142</v>
      </c>
      <c r="C882" s="129" t="s">
        <v>77</v>
      </c>
      <c r="D882" s="129" t="s">
        <v>98</v>
      </c>
      <c r="E882" s="8">
        <v>9</v>
      </c>
      <c r="F882" s="144"/>
      <c r="G882" s="145" t="s">
        <v>36</v>
      </c>
      <c r="H882" s="131" t="str">
        <f t="shared" si="362"/>
        <v xml:space="preserve"> </v>
      </c>
      <c r="I882" s="132" t="str">
        <f t="shared" si="363"/>
        <v/>
      </c>
      <c r="J882" s="122" t="str">
        <f t="shared" si="364"/>
        <v/>
      </c>
      <c r="K882" s="8"/>
      <c r="L882" s="8" t="str">
        <f>IF(G882&lt;=CF1225,"AW"," ")</f>
        <v xml:space="preserve"> </v>
      </c>
      <c r="M882" s="125"/>
      <c r="N882" s="161" t="str">
        <f t="shared" si="361"/>
        <v>W</v>
      </c>
      <c r="O882" s="161" t="str">
        <f t="shared" si="361"/>
        <v>WW</v>
      </c>
      <c r="P882" s="161">
        <f>IF(N882=F874,12)+IF(N882=F875,11)+IF(N882=F876,10)+IF(N882=F877,9)+IF(N882=F878,8)+IF(N882=F879,7)+IF(N882=F880,6)+IF(N882=F881,5)+IF(N882=F882,4)+IF(N882=F883,3)+IF(N882=F884,2)+IF(N882=F885,1)</f>
        <v>0</v>
      </c>
      <c r="Q882" s="161">
        <f>IF(O882=F874,12)+IF(O882=F875,11)+IF(O882=F876,10)+IF(O882=F877,9)+IF(O882=F878,8)+IF(O882=F879,7)+IF(O882=F880,6)+IF(O882=F881,5)+IF(O882=F882,4)+IF(O882=F883,3)+IF(O882=F884,2)+IF(O882=F885,1)</f>
        <v>0</v>
      </c>
      <c r="R882" s="2"/>
      <c r="S882" s="136"/>
      <c r="T882" s="136"/>
      <c r="U882" s="136"/>
      <c r="V882" s="136"/>
      <c r="W882" s="136"/>
      <c r="X882" s="136"/>
      <c r="Y882" s="136"/>
      <c r="Z882" s="136"/>
      <c r="AA882" s="136">
        <f>P882+Q882</f>
        <v>0</v>
      </c>
      <c r="AB882" s="136"/>
      <c r="AC882" s="136"/>
      <c r="AD882" s="136"/>
      <c r="AE882" s="2"/>
      <c r="AF882" s="163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</row>
    <row r="883" spans="1:99" ht="30" customHeight="1" x14ac:dyDescent="0.25">
      <c r="A883" s="117" t="s">
        <v>91</v>
      </c>
      <c r="B883" s="129" t="s">
        <v>142</v>
      </c>
      <c r="C883" s="129" t="s">
        <v>77</v>
      </c>
      <c r="D883" s="129"/>
      <c r="E883" s="8">
        <v>10</v>
      </c>
      <c r="F883" s="144"/>
      <c r="G883" s="145" t="s">
        <v>36</v>
      </c>
      <c r="H883" s="131" t="str">
        <f t="shared" si="362"/>
        <v xml:space="preserve"> </v>
      </c>
      <c r="I883" s="132" t="str">
        <f t="shared" si="363"/>
        <v/>
      </c>
      <c r="J883" s="122" t="str">
        <f t="shared" si="364"/>
        <v/>
      </c>
      <c r="K883" s="8"/>
      <c r="L883" s="8" t="str">
        <f>IF(G883&lt;=CF1226,"AW"," ")</f>
        <v xml:space="preserve"> </v>
      </c>
      <c r="M883" s="125"/>
      <c r="N883" s="366" t="str">
        <f t="shared" si="361"/>
        <v>j</v>
      </c>
      <c r="O883" s="366" t="str">
        <f t="shared" si="361"/>
        <v>jj</v>
      </c>
      <c r="P883" s="366">
        <f>IF(N883=F874,12)+IF(N883=F875,11)+IF(N883=F876,10)+IF(N883=F877,9)+IF(N883=F878,8)+IF(N883=F879,7)+IF(N883=F880,6)+IF(N883=F881,5)+IF(N883=F882,4)+IF(N883=F883,3)+IF(N883=F884,2)+IF(N883=F885,1)</f>
        <v>0</v>
      </c>
      <c r="Q883" s="366">
        <f>IF(O883=F874,12)+IF(O883=F875,11)+IF(O883=F876,10)+IF(O883=F877,9)+IF(O883=F878,8)+IF(O883=F879,7)+IF(O883=F880,6)+IF(O883=F881,5)+IF(O883=F882,4)+IF(O883=F883,3)+IF(O883=F884,2)+IF(O883=F885,1)</f>
        <v>0</v>
      </c>
      <c r="R883" s="2"/>
      <c r="S883" s="136"/>
      <c r="T883" s="136"/>
      <c r="U883" s="136"/>
      <c r="V883" s="136"/>
      <c r="W883" s="136"/>
      <c r="X883" s="136"/>
      <c r="Y883" s="136"/>
      <c r="Z883" s="136"/>
      <c r="AA883" s="136"/>
      <c r="AB883" s="136">
        <f>P883+Q883</f>
        <v>0</v>
      </c>
      <c r="AC883" s="136"/>
      <c r="AD883" s="136"/>
      <c r="AE883" s="2"/>
      <c r="AF883" s="163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</row>
    <row r="884" spans="1:99" ht="30" customHeight="1" x14ac:dyDescent="0.25">
      <c r="A884" s="117" t="s">
        <v>91</v>
      </c>
      <c r="B884" s="129" t="s">
        <v>142</v>
      </c>
      <c r="C884" s="129" t="s">
        <v>77</v>
      </c>
      <c r="D884" s="129" t="s">
        <v>98</v>
      </c>
      <c r="E884" s="8">
        <v>11</v>
      </c>
      <c r="F884" s="144"/>
      <c r="G884" s="145" t="s">
        <v>36</v>
      </c>
      <c r="H884" s="131" t="str">
        <f t="shared" si="362"/>
        <v xml:space="preserve"> </v>
      </c>
      <c r="I884" s="132" t="str">
        <f t="shared" si="363"/>
        <v/>
      </c>
      <c r="J884" s="122" t="str">
        <f t="shared" si="364"/>
        <v/>
      </c>
      <c r="K884" s="8"/>
      <c r="L884" s="8" t="str">
        <f>IF(G884&lt;=CF1227,"AW"," ")</f>
        <v xml:space="preserve"> </v>
      </c>
      <c r="M884" s="125"/>
      <c r="N884" s="366" t="str">
        <f t="shared" si="361"/>
        <v>p</v>
      </c>
      <c r="O884" s="366" t="str">
        <f t="shared" si="361"/>
        <v>pp</v>
      </c>
      <c r="P884" s="366">
        <f>IF(N884=F874,12)+IF(N884=F875,11)+IF(N884=F876,10)+IF(N884=F877,9)+IF(N884=F878,8)+IF(N884=F879,7)+IF(N884=F880,6)+IF(N884=F881,5)+IF(N884=F882,4)+IF(N884=F883,3)+IF(N884=F884,2)+IF(N884=F885,1)</f>
        <v>0</v>
      </c>
      <c r="Q884" s="366">
        <f>IF(O884=F874,12)+IF(O884=F875,11)+IF(O884=F876,10)+IF(O884=F877,9)+IF(O884=F878,8)+IF(O884=F879,7)+IF(O884=F880,6)+IF(O884=F881,5)+IF(O884=F882,4)+IF(O884=F883,3)+IF(O884=F884,2)+IF(O884=F885,1)</f>
        <v>0</v>
      </c>
      <c r="R884" s="2"/>
      <c r="S884" s="136"/>
      <c r="T884" s="136"/>
      <c r="U884" s="136"/>
      <c r="V884" s="136"/>
      <c r="W884" s="136"/>
      <c r="X884" s="136"/>
      <c r="Y884" s="136"/>
      <c r="Z884" s="136"/>
      <c r="AA884" s="136"/>
      <c r="AB884" s="136"/>
      <c r="AC884" s="136">
        <f>P884+Q884</f>
        <v>0</v>
      </c>
      <c r="AD884" s="136"/>
      <c r="AE884" s="2"/>
      <c r="AF884" s="7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</row>
    <row r="885" spans="1:99" ht="30" customHeight="1" x14ac:dyDescent="0.25">
      <c r="A885" s="117" t="s">
        <v>91</v>
      </c>
      <c r="B885" s="129" t="s">
        <v>142</v>
      </c>
      <c r="C885" s="129" t="s">
        <v>77</v>
      </c>
      <c r="D885" s="129"/>
      <c r="E885" s="8">
        <v>12</v>
      </c>
      <c r="F885" s="144"/>
      <c r="G885" s="145" t="s">
        <v>36</v>
      </c>
      <c r="H885" s="131" t="str">
        <f t="shared" si="362"/>
        <v xml:space="preserve"> </v>
      </c>
      <c r="I885" s="132" t="str">
        <f t="shared" si="363"/>
        <v/>
      </c>
      <c r="J885" s="122" t="str">
        <f t="shared" si="364"/>
        <v/>
      </c>
      <c r="K885" s="8"/>
      <c r="L885" s="8" t="str">
        <f>IF(G885&lt;=CF1228,"AW"," ")</f>
        <v xml:space="preserve"> </v>
      </c>
      <c r="M885" s="125"/>
      <c r="N885" s="366" t="str">
        <f t="shared" si="361"/>
        <v>z</v>
      </c>
      <c r="O885" s="366" t="str">
        <f t="shared" si="361"/>
        <v>zz</v>
      </c>
      <c r="P885" s="366">
        <f>IF(N885=F874,12)+IF(N885=F875,11)+IF(N885=F876,10)+IF(N885=F877,9)+IF(N885=F878,8)+IF(N885=F879,7)+IF(N885=F880,6)+IF(N885=F881,5)+IF(N885=F882,4)+IF(N885=F883,3)+IF(N885=F884,2)+IF(N885=F885,1)</f>
        <v>0</v>
      </c>
      <c r="Q885" s="366">
        <f>IF(O885=F874,12)+IF(O885=F875,11)+IF(O885=F876,10)+IF(O885=F877,9)+IF(O885=F878,8)+IF(O885=F879,7)+IF(O885=F880,6)+IF(O885=F881,5)+IF(O885=F882,4)+IF(O885=F883,3)+IF(O885=F884,2)+IF(O885=F885,1)</f>
        <v>0</v>
      </c>
      <c r="R885" s="2"/>
      <c r="S885" s="136"/>
      <c r="T885" s="136"/>
      <c r="U885" s="136"/>
      <c r="V885" s="136"/>
      <c r="W885" s="136"/>
      <c r="X885" s="136"/>
      <c r="Y885" s="136"/>
      <c r="Z885" s="136"/>
      <c r="AA885" s="136"/>
      <c r="AB885" s="136"/>
      <c r="AC885" s="136"/>
      <c r="AD885" s="136">
        <f>P885+Q885</f>
        <v>0</v>
      </c>
      <c r="AE885" s="2"/>
      <c r="AF885" s="7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</row>
    <row r="886" spans="1:99" ht="20.100000000000001" customHeight="1" x14ac:dyDescent="0.25">
      <c r="A886" s="117" t="s">
        <v>91</v>
      </c>
      <c r="B886" s="129" t="s">
        <v>142</v>
      </c>
      <c r="C886" s="129"/>
      <c r="D886" s="129"/>
      <c r="E886" s="473" t="s">
        <v>36</v>
      </c>
      <c r="F886" s="473"/>
      <c r="G886" s="473"/>
      <c r="H886" s="473"/>
      <c r="I886" s="473"/>
      <c r="J886" s="473"/>
      <c r="K886" s="473"/>
      <c r="L886" s="473"/>
      <c r="M886" s="85"/>
      <c r="N886" s="40" t="str">
        <f t="shared" si="361"/>
        <v>,</v>
      </c>
      <c r="O886" s="40" t="str">
        <f t="shared" si="361"/>
        <v>,</v>
      </c>
      <c r="P886" s="40"/>
      <c r="Q886" s="40"/>
      <c r="R886" s="2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2"/>
      <c r="AF886" s="7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Z886" s="3"/>
      <c r="CA886" s="3"/>
      <c r="CB886" s="35"/>
      <c r="CC886" s="35"/>
      <c r="CD886" s="35"/>
      <c r="CE886" s="35"/>
      <c r="CF886" s="35"/>
      <c r="CG886" s="35"/>
      <c r="CH886" s="35"/>
      <c r="CI886" s="35"/>
      <c r="CJ886" s="35"/>
      <c r="CK886" s="35"/>
      <c r="CL886" s="35"/>
      <c r="CM886" s="35"/>
      <c r="CN886" s="35"/>
      <c r="CO886" s="39"/>
      <c r="CP886" s="39"/>
      <c r="CQ886" s="39"/>
      <c r="CR886" s="39"/>
      <c r="CS886" s="39"/>
      <c r="CT886" s="39"/>
      <c r="CU886" s="39"/>
    </row>
    <row r="887" spans="1:99" ht="20.100000000000001" customHeight="1" x14ac:dyDescent="0.25">
      <c r="A887" s="117" t="s">
        <v>91</v>
      </c>
      <c r="B887" s="129" t="s">
        <v>142</v>
      </c>
      <c r="C887" s="129" t="s">
        <v>99</v>
      </c>
      <c r="D887" s="443" t="s">
        <v>0</v>
      </c>
      <c r="E887" s="474" t="s">
        <v>221</v>
      </c>
      <c r="F887" s="474"/>
      <c r="G887" s="474"/>
      <c r="H887" s="474"/>
      <c r="I887" s="442" t="s">
        <v>92</v>
      </c>
      <c r="J887" s="442"/>
      <c r="K887" s="475">
        <f>'MATCH DETAILS'!K37</f>
        <v>6.62</v>
      </c>
      <c r="L887" s="475"/>
      <c r="M887" s="127"/>
      <c r="N887" s="40" t="str">
        <f t="shared" ref="N887:O906" si="366">N873</f>
        <v>,</v>
      </c>
      <c r="O887" s="40" t="str">
        <f t="shared" si="366"/>
        <v>,</v>
      </c>
      <c r="P887" s="40"/>
      <c r="Q887" s="40"/>
      <c r="R887" s="2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2"/>
      <c r="AF887" s="7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</row>
    <row r="888" spans="1:99" ht="20.100000000000001" customHeight="1" x14ac:dyDescent="0.25">
      <c r="A888" s="117" t="s">
        <v>91</v>
      </c>
      <c r="B888" s="129" t="s">
        <v>142</v>
      </c>
      <c r="C888" s="129" t="s">
        <v>99</v>
      </c>
      <c r="D888" s="443" t="s">
        <v>0</v>
      </c>
      <c r="E888" s="437">
        <v>1</v>
      </c>
      <c r="F888" s="438" t="s">
        <v>0</v>
      </c>
      <c r="G888" s="441">
        <v>5.63</v>
      </c>
      <c r="H888" s="440" t="str">
        <f t="shared" ref="H888:H899" si="367">IF(F888=0," ",VLOOKUP(F888,$AG$1244:$AI$1267,3,FALSE))</f>
        <v>Cameron Zack</v>
      </c>
      <c r="I888" s="440" t="str">
        <f t="shared" ref="I888:I899" si="368">IF(F888=0,"",VLOOKUP(F888,$BE$1218:$BG$1241,3,FALSE))</f>
        <v>Aldershot, Farnham and District A.C.</v>
      </c>
      <c r="J888" s="440" t="str">
        <f t="shared" ref="J888:J899" si="369">IF(F888=0,"",VLOOKUP(F888,$BB$1114:$BE$1137,4,FALSE))</f>
        <v>AFD</v>
      </c>
      <c r="K888" s="437" t="str">
        <f t="shared" ref="K888:K899" si="370">IF(G888="","",IF($DC$1226="T"," ",IF($DC$1226="F",IF(G888&gt;=$CS$1226,"G1",IF(G888&gt;=$CV$1226,"G2",IF(G888&gt;=$CY$1226,"G3",IF(G888&gt;=$DB$1226,"G4","")))))))</f>
        <v>G4</v>
      </c>
      <c r="L888" s="437" t="str">
        <f t="shared" ref="L888:L895" si="371">IF(G888&gt;=CB1219,"AW"," ")</f>
        <v>AW</v>
      </c>
      <c r="M888" s="2"/>
      <c r="N888" s="40" t="str">
        <f t="shared" si="366"/>
        <v>A</v>
      </c>
      <c r="O888" s="40" t="str">
        <f t="shared" si="366"/>
        <v>AA</v>
      </c>
      <c r="P888" s="161">
        <f>IF(N888=F888,12)+IF(N888=F889,11)+IF(N888=F890,10)+IF(N888=F891,9)+IF(N888=F892,8)+IF(N888=F893,7)+IF(N888=F894,6)+IF(N888=F895,5)+IF(N888=F896,4)+IF(N888=F897,3)+IF(N888=F898,2)+IF(N888=F899,1)</f>
        <v>12</v>
      </c>
      <c r="Q888" s="161">
        <f>IF(O888=F888,12)+IF(O888=F889,11)+IF(O888=F890,10)+IF(O888=F891,9)+IF(O888=F892,8)+IF(O888=F893,7)+IF(O888=F894,6)+IF(O888=F895,5)+IF(O888=F896,4)+IF(O888=F897,3)+IF(O888=F898,2)+IF(O888=F899,1)</f>
        <v>0</v>
      </c>
      <c r="R888" s="2"/>
      <c r="S888" s="136">
        <f>P888+Q888</f>
        <v>12</v>
      </c>
      <c r="T888" s="136"/>
      <c r="U888" s="136"/>
      <c r="V888" s="136"/>
      <c r="W888" s="136"/>
      <c r="X888" s="136"/>
      <c r="Y888" s="136"/>
      <c r="Z888" s="136"/>
      <c r="AA888" s="136"/>
      <c r="AB888" s="136"/>
      <c r="AC888" s="136"/>
      <c r="AD888" s="136"/>
      <c r="AE888" s="2"/>
      <c r="AF888" s="7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</row>
    <row r="889" spans="1:99" ht="20.100000000000001" customHeight="1" x14ac:dyDescent="0.25">
      <c r="A889" s="117" t="s">
        <v>91</v>
      </c>
      <c r="B889" s="129" t="s">
        <v>142</v>
      </c>
      <c r="C889" s="129" t="s">
        <v>99</v>
      </c>
      <c r="D889" s="443" t="s">
        <v>0</v>
      </c>
      <c r="E889" s="437">
        <v>2</v>
      </c>
      <c r="F889" s="438" t="s">
        <v>143</v>
      </c>
      <c r="G889" s="441">
        <v>5.59</v>
      </c>
      <c r="H889" s="440" t="str">
        <f t="shared" si="367"/>
        <v>Harry Daisley</v>
      </c>
      <c r="I889" s="440" t="str">
        <f t="shared" si="368"/>
        <v>Reading A.C.</v>
      </c>
      <c r="J889" s="440" t="str">
        <f t="shared" si="369"/>
        <v>RAC</v>
      </c>
      <c r="K889" s="437" t="str">
        <f t="shared" si="370"/>
        <v/>
      </c>
      <c r="L889" s="437" t="str">
        <f t="shared" si="371"/>
        <v>AW</v>
      </c>
      <c r="M889" s="2"/>
      <c r="N889" s="40" t="str">
        <f t="shared" si="366"/>
        <v>S</v>
      </c>
      <c r="O889" s="40" t="str">
        <f t="shared" si="366"/>
        <v>SS</v>
      </c>
      <c r="P889" s="161">
        <f>IF(N889=F888,12)+IF(N889=F889,11)+IF(N889=F890,10)+IF(N889=F891,9)+IF(N889=F892,8)+IF(N889=F893,7)+IF(N889=F894,6)+IF(N889=F895,5)+IF(N889=F896,4)+IF(N889=F897,3)+IF(N889=F898,2)+IF(N889=F899,1)</f>
        <v>8</v>
      </c>
      <c r="Q889" s="161">
        <f>IF(O889=F888,12)+IF(O889=F889,11)+IF(O889=F890,10)+IF(O889=F891,9)+IF(O889=F892,8)+IF(O889=F893,7)+IF(O889=F894,6)+IF(O889=F895,5)+IF(O889=F896,4)+IF(O889=F897,3)+IF(O889=F898,2)+IF(O889=F899,1)</f>
        <v>0</v>
      </c>
      <c r="R889" s="2"/>
      <c r="S889" s="136"/>
      <c r="T889" s="136">
        <f>P889+Q889</f>
        <v>8</v>
      </c>
      <c r="U889" s="136"/>
      <c r="V889" s="136"/>
      <c r="W889" s="136"/>
      <c r="X889" s="136"/>
      <c r="Y889" s="136"/>
      <c r="Z889" s="136"/>
      <c r="AA889" s="136"/>
      <c r="AB889" s="136"/>
      <c r="AC889" s="136"/>
      <c r="AD889" s="136"/>
      <c r="AE889" s="2"/>
      <c r="AF889" s="7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</row>
    <row r="890" spans="1:99" ht="20.100000000000001" customHeight="1" x14ac:dyDescent="0.25">
      <c r="A890" s="117" t="s">
        <v>91</v>
      </c>
      <c r="B890" s="129" t="s">
        <v>142</v>
      </c>
      <c r="C890" s="129" t="s">
        <v>99</v>
      </c>
      <c r="D890" s="443" t="s">
        <v>0</v>
      </c>
      <c r="E890" s="437">
        <v>3</v>
      </c>
      <c r="F890" s="438" t="s">
        <v>111</v>
      </c>
      <c r="G890" s="441">
        <v>5.53</v>
      </c>
      <c r="H890" s="440" t="str">
        <f t="shared" si="367"/>
        <v>Andre Rai</v>
      </c>
      <c r="I890" s="440" t="str">
        <f t="shared" si="368"/>
        <v>Hillingdon A.C.</v>
      </c>
      <c r="J890" s="440" t="str">
        <f t="shared" si="369"/>
        <v>HJAC</v>
      </c>
      <c r="K890" s="437" t="str">
        <f t="shared" si="370"/>
        <v/>
      </c>
      <c r="L890" s="437" t="str">
        <f t="shared" si="371"/>
        <v>AW</v>
      </c>
      <c r="M890" s="2"/>
      <c r="N890" s="40" t="str">
        <f t="shared" si="366"/>
        <v>B</v>
      </c>
      <c r="O890" s="40" t="str">
        <f t="shared" si="366"/>
        <v>BB</v>
      </c>
      <c r="P890" s="161">
        <f>IF(N890=F888,12)+IF(N890=F889,11)+IF(N890=F890,10)+IF(N890=F891,9)+IF(N890=F892,8)+IF(N890=F893,7)+IF(N890=F894,6)+IF(N890=F895,5)+IF(N890=F896,4)+IF(N890=F897,3)+IF(N890=F898,2)+IF(N890=F899,1)</f>
        <v>0</v>
      </c>
      <c r="Q890" s="161">
        <f>IF(O890=F888,12)+IF(O890=F889,11)+IF(O890=F890,10)+IF(O890=F891,9)+IF(O890=F892,8)+IF(O890=F893,7)+IF(O890=F894,6)+IF(O890=F895,5)+IF(O890=F896,4)+IF(O890=F897,3)+IF(O890=F898,2)+IF(O890=F899,1)</f>
        <v>7</v>
      </c>
      <c r="R890" s="2"/>
      <c r="S890" s="136"/>
      <c r="T890" s="136"/>
      <c r="U890" s="136">
        <f>P890+Q890</f>
        <v>7</v>
      </c>
      <c r="V890" s="136"/>
      <c r="W890" s="136"/>
      <c r="X890" s="136"/>
      <c r="Y890" s="136"/>
      <c r="Z890" s="136"/>
      <c r="AA890" s="136"/>
      <c r="AB890" s="136"/>
      <c r="AC890" s="136"/>
      <c r="AD890" s="136"/>
      <c r="AE890" s="2"/>
      <c r="AF890" s="7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</row>
    <row r="891" spans="1:99" ht="20.100000000000001" customHeight="1" x14ac:dyDescent="0.25">
      <c r="A891" s="117" t="s">
        <v>91</v>
      </c>
      <c r="B891" s="129" t="s">
        <v>142</v>
      </c>
      <c r="C891" s="129" t="s">
        <v>99</v>
      </c>
      <c r="D891" s="443" t="s">
        <v>0</v>
      </c>
      <c r="E891" s="437">
        <v>4</v>
      </c>
      <c r="F891" s="438" t="s">
        <v>110</v>
      </c>
      <c r="G891" s="441">
        <v>5.51</v>
      </c>
      <c r="H891" s="440" t="str">
        <f t="shared" si="367"/>
        <v>Luke Mann</v>
      </c>
      <c r="I891" s="440" t="str">
        <f t="shared" si="368"/>
        <v>Camberley and District A.C.</v>
      </c>
      <c r="J891" s="440" t="str">
        <f t="shared" si="369"/>
        <v>CDAC</v>
      </c>
      <c r="K891" s="437" t="str">
        <f t="shared" si="370"/>
        <v/>
      </c>
      <c r="L891" s="437" t="str">
        <f t="shared" si="371"/>
        <v>AW</v>
      </c>
      <c r="M891" s="2"/>
      <c r="N891" s="40" t="str">
        <f t="shared" si="366"/>
        <v>C</v>
      </c>
      <c r="O891" s="40" t="str">
        <f t="shared" si="366"/>
        <v>CC</v>
      </c>
      <c r="P891" s="161">
        <f>IF(N891=F888,12)+IF(N891=F889,11)+IF(N891=F890,10)+IF(N891=F891,9)+IF(N891=F892,8)+IF(N891=F893,7)+IF(N891=F894,6)+IF(N891=F895,5)+IF(N891=F896,4)+IF(N891=F897,3)+IF(N891=F898,2)+IF(N891=F899,1)</f>
        <v>9</v>
      </c>
      <c r="Q891" s="161">
        <f>IF(O891=F888,12)+IF(O891=F889,11)+IF(O891=F890,10)+IF(O891=F891,9)+IF(O891=F892,8)+IF(O891=F893,7)+IF(O891=F894,6)+IF(O891=F895,5)+IF(O891=F896,4)+IF(O891=F897,3)+IF(O891=F898,2)+IF(O891=F899,1)</f>
        <v>0</v>
      </c>
      <c r="R891" s="2"/>
      <c r="S891" s="136"/>
      <c r="T891" s="136"/>
      <c r="U891" s="136"/>
      <c r="V891" s="136">
        <f>P891+Q891</f>
        <v>9</v>
      </c>
      <c r="W891" s="136"/>
      <c r="X891" s="136"/>
      <c r="Y891" s="136"/>
      <c r="Z891" s="136"/>
      <c r="AA891" s="136"/>
      <c r="AB891" s="136"/>
      <c r="AC891" s="136"/>
      <c r="AD891" s="136"/>
      <c r="AE891" s="2"/>
      <c r="AF891" s="7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</row>
    <row r="892" spans="1:99" ht="20.100000000000001" customHeight="1" x14ac:dyDescent="0.25">
      <c r="A892" s="117" t="s">
        <v>91</v>
      </c>
      <c r="B892" s="129" t="s">
        <v>142</v>
      </c>
      <c r="C892" s="129" t="s">
        <v>99</v>
      </c>
      <c r="D892" s="443" t="s">
        <v>0</v>
      </c>
      <c r="E892" s="437">
        <v>5</v>
      </c>
      <c r="F892" s="438" t="s">
        <v>140</v>
      </c>
      <c r="G892" s="441">
        <v>5.46</v>
      </c>
      <c r="H892" s="440" t="str">
        <f t="shared" si="367"/>
        <v>Jordan Ford</v>
      </c>
      <c r="I892" s="440" t="str">
        <f t="shared" si="368"/>
        <v>Basingstoke and Mid Hants A.C.</v>
      </c>
      <c r="J892" s="440" t="str">
        <f t="shared" si="369"/>
        <v>BMH</v>
      </c>
      <c r="K892" s="437" t="str">
        <f t="shared" si="370"/>
        <v/>
      </c>
      <c r="L892" s="437" t="str">
        <f t="shared" si="371"/>
        <v>AW</v>
      </c>
      <c r="M892" s="2"/>
      <c r="N892" s="40" t="str">
        <f t="shared" si="366"/>
        <v>G</v>
      </c>
      <c r="O892" s="40" t="str">
        <f t="shared" si="366"/>
        <v>GG</v>
      </c>
      <c r="P892" s="161">
        <f>IF(N892=F888,12)+IF(N892=F889,11)+IF(N892=F890,10)+IF(N892=F891,9)+IF(N892=F892,8)+IF(N892=F893,7)+IF(N892=F894,6)+IF(N892=F895,5)+IF(N892=F896,4)+IF(N892=F897,3)+IF(N892=F898,2)+IF(N892=F899,1)</f>
        <v>0</v>
      </c>
      <c r="Q892" s="161">
        <f>IF(O892=F888,12)+IF(O892=F889,11)+IF(O892=F890,10)+IF(O892=F891,9)+IF(O892=F892,8)+IF(O892=F893,7)+IF(O892=F894,6)+IF(O892=F895,5)+IF(O892=F896,4)+IF(O892=F897,3)+IF(O892=F898,2)+IF(O892=F899,1)</f>
        <v>0</v>
      </c>
      <c r="R892" s="2"/>
      <c r="S892" s="136"/>
      <c r="T892" s="136"/>
      <c r="U892" s="136"/>
      <c r="V892" s="136"/>
      <c r="W892" s="136">
        <f>P892+Q892</f>
        <v>0</v>
      </c>
      <c r="X892" s="136"/>
      <c r="Y892" s="136"/>
      <c r="Z892" s="136"/>
      <c r="AA892" s="136"/>
      <c r="AB892" s="136"/>
      <c r="AC892" s="136"/>
      <c r="AD892" s="136"/>
      <c r="AE892" s="2"/>
      <c r="AF892" s="7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</row>
    <row r="893" spans="1:99" ht="20.100000000000001" customHeight="1" x14ac:dyDescent="0.25">
      <c r="A893" s="117" t="s">
        <v>91</v>
      </c>
      <c r="B893" s="129" t="s">
        <v>142</v>
      </c>
      <c r="C893" s="129" t="s">
        <v>99</v>
      </c>
      <c r="D893" s="443" t="s">
        <v>0</v>
      </c>
      <c r="E893" s="437">
        <v>6</v>
      </c>
      <c r="F893" s="438" t="s">
        <v>85</v>
      </c>
      <c r="G893" s="441">
        <v>5.24</v>
      </c>
      <c r="H893" s="440" t="str">
        <f t="shared" si="367"/>
        <v>Frank Cotter</v>
      </c>
      <c r="I893" s="440" t="str">
        <f t="shared" si="368"/>
        <v>Bracknell A.C.</v>
      </c>
      <c r="J893" s="440" t="str">
        <f t="shared" si="369"/>
        <v>BAC</v>
      </c>
      <c r="K893" s="437" t="str">
        <f t="shared" si="370"/>
        <v/>
      </c>
      <c r="L893" s="437" t="str">
        <f t="shared" si="371"/>
        <v xml:space="preserve"> </v>
      </c>
      <c r="M893" s="2"/>
      <c r="N893" s="40" t="str">
        <f t="shared" si="366"/>
        <v>H</v>
      </c>
      <c r="O893" s="40" t="str">
        <f t="shared" si="366"/>
        <v>HH</v>
      </c>
      <c r="P893" s="161">
        <f>IF(N893=F888,12)+IF(N893=F889,11)+IF(N893=F890,10)+IF(N893=F891,9)+IF(N893=F892,8)+IF(N893=F893,7)+IF(N893=F894,6)+IF(N893=F895,5)+IF(N893=F896,4)+IF(N893=F897,3)+IF(N893=F898,2)+IF(N893=F899,1)</f>
        <v>10</v>
      </c>
      <c r="Q893" s="161">
        <f>IF(O893=F888,12)+IF(O893=F889,11)+IF(O893=F890,10)+IF(O893=F891,9)+IF(O893=F892,8)+IF(O893=F893,7)+IF(O893=F894,6)+IF(O893=F895,5)+IF(O893=F896,4)+IF(O893=F897,3)+IF(O893=F898,2)+IF(O893=F899,1)</f>
        <v>0</v>
      </c>
      <c r="R893" s="2"/>
      <c r="S893" s="136"/>
      <c r="T893" s="136"/>
      <c r="U893" s="136"/>
      <c r="V893" s="136"/>
      <c r="W893" s="136"/>
      <c r="X893" s="136">
        <f>P893+Q893</f>
        <v>10</v>
      </c>
      <c r="Y893" s="136"/>
      <c r="Z893" s="136"/>
      <c r="AA893" s="136"/>
      <c r="AB893" s="136"/>
      <c r="AC893" s="136"/>
      <c r="AD893" s="136"/>
      <c r="AE893" s="2"/>
      <c r="AF893" s="7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</row>
    <row r="894" spans="1:99" ht="20.100000000000001" customHeight="1" x14ac:dyDescent="0.25">
      <c r="A894" s="117" t="s">
        <v>91</v>
      </c>
      <c r="B894" s="129" t="s">
        <v>142</v>
      </c>
      <c r="C894" s="129" t="s">
        <v>99</v>
      </c>
      <c r="D894" s="443" t="s">
        <v>0</v>
      </c>
      <c r="E894" s="437">
        <v>7</v>
      </c>
      <c r="F894" s="438" t="s">
        <v>142</v>
      </c>
      <c r="G894" s="441">
        <v>3.73</v>
      </c>
      <c r="H894" s="440" t="str">
        <f t="shared" si="367"/>
        <v>Oscar Abrahamson</v>
      </c>
      <c r="I894" s="440" t="str">
        <f t="shared" si="368"/>
        <v>Maidenhead A.C.</v>
      </c>
      <c r="J894" s="440" t="str">
        <f t="shared" si="369"/>
        <v>MAC</v>
      </c>
      <c r="K894" s="437" t="str">
        <f t="shared" si="370"/>
        <v/>
      </c>
      <c r="L894" s="437" t="str">
        <f t="shared" si="371"/>
        <v xml:space="preserve"> </v>
      </c>
      <c r="M894" s="2"/>
      <c r="N894" s="40" t="str">
        <f t="shared" si="366"/>
        <v>M</v>
      </c>
      <c r="O894" s="40" t="str">
        <f t="shared" si="366"/>
        <v>MM</v>
      </c>
      <c r="P894" s="161">
        <f>IF(N894=F888,12)+IF(N894=F889,11)+IF(N894=F890,10)+IF(N894=F891,9)+IF(N894=F892,8)+IF(N894=F893,7)+IF(N894=F894,6)+IF(N894=F895,5)+IF(N894=F896,4)+IF(N894=F897,3)+IF(N894=F898,2)+IF(N894=F899,1)</f>
        <v>6</v>
      </c>
      <c r="Q894" s="161">
        <f>IF(O894=F888,12)+IF(O894=F889,11)+IF(O894=F890,10)+IF(O894=F891,9)+IF(O894=F892,8)+IF(O894=F893,7)+IF(O894=F894,6)+IF(O894=F895,5)+IF(O894=F896,4)+IF(O894=F897,3)+IF(O894=F898,2)+IF(O894=F899,1)</f>
        <v>0</v>
      </c>
      <c r="R894" s="2"/>
      <c r="S894" s="136"/>
      <c r="T894" s="136"/>
      <c r="U894" s="136"/>
      <c r="V894" s="136"/>
      <c r="W894" s="136"/>
      <c r="X894" s="136"/>
      <c r="Y894" s="136">
        <f>P894+Q894</f>
        <v>6</v>
      </c>
      <c r="Z894" s="136"/>
      <c r="AA894" s="136"/>
      <c r="AB894" s="136"/>
      <c r="AC894" s="136"/>
      <c r="AD894" s="136"/>
      <c r="AE894" s="2"/>
      <c r="AF894" s="7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</row>
    <row r="895" spans="1:99" ht="20.100000000000001" customHeight="1" x14ac:dyDescent="0.25">
      <c r="A895" s="117" t="s">
        <v>91</v>
      </c>
      <c r="B895" s="129" t="s">
        <v>142</v>
      </c>
      <c r="C895" s="129" t="s">
        <v>99</v>
      </c>
      <c r="D895" s="443" t="s">
        <v>0</v>
      </c>
      <c r="E895" s="437">
        <v>8</v>
      </c>
      <c r="F895" s="438"/>
      <c r="G895" s="441"/>
      <c r="H895" s="440" t="str">
        <f t="shared" si="367"/>
        <v xml:space="preserve"> </v>
      </c>
      <c r="I895" s="440" t="str">
        <f t="shared" si="368"/>
        <v/>
      </c>
      <c r="J895" s="440" t="str">
        <f t="shared" si="369"/>
        <v/>
      </c>
      <c r="K895" s="437" t="str">
        <f t="shared" si="370"/>
        <v/>
      </c>
      <c r="L895" s="437" t="str">
        <f t="shared" si="371"/>
        <v xml:space="preserve"> </v>
      </c>
      <c r="M895" s="2"/>
      <c r="N895" s="40" t="str">
        <f t="shared" si="366"/>
        <v>R</v>
      </c>
      <c r="O895" s="40" t="str">
        <f t="shared" si="366"/>
        <v>RR</v>
      </c>
      <c r="P895" s="161">
        <f>IF(N895=F888,12)+IF(N895=F889,11)+IF(N895=F890,10)+IF(N895=F891,9)+IF(N895=F892,8)+IF(N895=F893,7)+IF(N895=F894,6)+IF(N895=F895,5)+IF(N895=F896,4)+IF(N895=F897,3)+IF(N895=F898,2)+IF(N895=F899,1)</f>
        <v>11</v>
      </c>
      <c r="Q895" s="161">
        <f>IF(O895=F888,12)+IF(O895=F889,11)+IF(O895=F890,10)+IF(O895=F891,9)+IF(O895=F892,8)+IF(O895=F893,7)+IF(O895=F894,6)+IF(O895=F895,5)+IF(O895=F896,4)+IF(O895=F897,3)+IF(O895=F898,2)+IF(O895=F899,1)</f>
        <v>0</v>
      </c>
      <c r="R895" s="2"/>
      <c r="S895" s="136"/>
      <c r="T895" s="136"/>
      <c r="U895" s="136"/>
      <c r="V895" s="136"/>
      <c r="W895" s="136"/>
      <c r="X895" s="136"/>
      <c r="Y895" s="136"/>
      <c r="Z895" s="136">
        <f>P895+Q895</f>
        <v>11</v>
      </c>
      <c r="AA895" s="136"/>
      <c r="AB895" s="136"/>
      <c r="AC895" s="136"/>
      <c r="AD895" s="136"/>
      <c r="AE895" s="2"/>
      <c r="AF895" s="7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</row>
    <row r="896" spans="1:99" ht="20.100000000000001" customHeight="1" x14ac:dyDescent="0.25">
      <c r="A896" s="117" t="s">
        <v>91</v>
      </c>
      <c r="B896" s="129" t="s">
        <v>142</v>
      </c>
      <c r="C896" s="129" t="s">
        <v>99</v>
      </c>
      <c r="D896" s="443" t="s">
        <v>0</v>
      </c>
      <c r="E896" s="437">
        <v>9</v>
      </c>
      <c r="F896" s="438"/>
      <c r="G896" s="441"/>
      <c r="H896" s="440" t="str">
        <f t="shared" si="367"/>
        <v xml:space="preserve"> </v>
      </c>
      <c r="I896" s="440" t="str">
        <f t="shared" si="368"/>
        <v/>
      </c>
      <c r="J896" s="440" t="str">
        <f t="shared" si="369"/>
        <v/>
      </c>
      <c r="K896" s="437" t="str">
        <f t="shared" si="370"/>
        <v/>
      </c>
      <c r="L896" s="437" t="str">
        <f>IF(G896&gt;=CB1225,"AW"," ")</f>
        <v xml:space="preserve"> </v>
      </c>
      <c r="M896" s="2"/>
      <c r="N896" s="161" t="str">
        <f t="shared" si="366"/>
        <v>W</v>
      </c>
      <c r="O896" s="161" t="str">
        <f t="shared" si="366"/>
        <v>WW</v>
      </c>
      <c r="P896" s="161">
        <f>IF(N896=F888,12)+IF(N896=F889,11)+IF(N896=F890,10)+IF(N896=F891,9)+IF(N896=F892,8)+IF(N896=F893,7)+IF(N896=F894,6)+IF(N896=F895,5)+IF(N896=F896,4)+IF(N896=F897,3)+IF(N896=F898,2)+IF(N896=F899,1)</f>
        <v>0</v>
      </c>
      <c r="Q896" s="161">
        <f>IF(O896=F888,12)+IF(O896=F889,11)+IF(O896=F890,10)+IF(O896=F891,9)+IF(O896=F892,8)+IF(O896=F893,7)+IF(O896=F894,6)+IF(O896=F895,5)+IF(O896=F896,4)+IF(O896=F897,3)+IF(O896=F898,2)+IF(O896=F899,1)</f>
        <v>0</v>
      </c>
      <c r="R896" s="2"/>
      <c r="S896" s="136"/>
      <c r="T896" s="136"/>
      <c r="U896" s="136"/>
      <c r="V896" s="136"/>
      <c r="W896" s="136"/>
      <c r="X896" s="136"/>
      <c r="Y896" s="136"/>
      <c r="Z896" s="136"/>
      <c r="AA896" s="136">
        <f>P896+Q896</f>
        <v>0</v>
      </c>
      <c r="AB896" s="136"/>
      <c r="AC896" s="136"/>
      <c r="AD896" s="136"/>
      <c r="AE896" s="2"/>
      <c r="AF896" s="163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</row>
    <row r="897" spans="1:59" ht="20.100000000000001" customHeight="1" x14ac:dyDescent="0.25">
      <c r="A897" s="117" t="s">
        <v>91</v>
      </c>
      <c r="B897" s="129" t="s">
        <v>142</v>
      </c>
      <c r="C897" s="129" t="s">
        <v>99</v>
      </c>
      <c r="D897" s="443" t="s">
        <v>0</v>
      </c>
      <c r="E897" s="437">
        <v>10</v>
      </c>
      <c r="F897" s="438"/>
      <c r="G897" s="441"/>
      <c r="H897" s="440" t="str">
        <f t="shared" si="367"/>
        <v xml:space="preserve"> </v>
      </c>
      <c r="I897" s="440" t="str">
        <f t="shared" si="368"/>
        <v/>
      </c>
      <c r="J897" s="440" t="str">
        <f t="shared" si="369"/>
        <v/>
      </c>
      <c r="K897" s="437" t="str">
        <f t="shared" si="370"/>
        <v/>
      </c>
      <c r="L897" s="437" t="str">
        <f>IF(G897&gt;=CB1226,"AW"," ")</f>
        <v xml:space="preserve"> </v>
      </c>
      <c r="M897" s="2"/>
      <c r="N897" s="366" t="str">
        <f t="shared" si="366"/>
        <v>j</v>
      </c>
      <c r="O897" s="366" t="str">
        <f t="shared" si="366"/>
        <v>jj</v>
      </c>
      <c r="P897" s="366">
        <f>IF(N897=F888,12)+IF(N897=F889,11)+IF(N897=F890,10)+IF(N897=F891,9)+IF(N897=F892,8)+IF(N897=F893,7)+IF(N897=F894,6)+IF(N897=F895,5)+IF(N897=F896,4)+IF(N897=F897,3)+IF(N897=F898,2)+IF(N897=F899,1)</f>
        <v>0</v>
      </c>
      <c r="Q897" s="366">
        <f>IF(O897=F888,12)+IF(O897=F889,11)+IF(O897=F890,10)+IF(O897=F891,9)+IF(O897=F892,8)+IF(O897=F893,7)+IF(O897=F894,6)+IF(O897=F895,5)+IF(O897=F896,4)+IF(O897=F897,3)+IF(O897=F898,2)+IF(O897=F899,1)</f>
        <v>0</v>
      </c>
      <c r="R897" s="2"/>
      <c r="S897" s="136"/>
      <c r="T897" s="136"/>
      <c r="U897" s="136"/>
      <c r="V897" s="136"/>
      <c r="W897" s="136"/>
      <c r="X897" s="136"/>
      <c r="Y897" s="136"/>
      <c r="Z897" s="136"/>
      <c r="AA897" s="136"/>
      <c r="AB897" s="136">
        <f>P897+Q897</f>
        <v>0</v>
      </c>
      <c r="AC897" s="136"/>
      <c r="AD897" s="136"/>
      <c r="AE897" s="2"/>
      <c r="AF897" s="163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</row>
    <row r="898" spans="1:59" ht="20.100000000000001" customHeight="1" x14ac:dyDescent="0.25">
      <c r="A898" s="117" t="s">
        <v>91</v>
      </c>
      <c r="B898" s="129" t="s">
        <v>142</v>
      </c>
      <c r="C898" s="129" t="s">
        <v>99</v>
      </c>
      <c r="D898" s="443" t="s">
        <v>0</v>
      </c>
      <c r="E898" s="437">
        <v>11</v>
      </c>
      <c r="F898" s="438"/>
      <c r="G898" s="441"/>
      <c r="H898" s="440" t="str">
        <f t="shared" si="367"/>
        <v xml:space="preserve"> </v>
      </c>
      <c r="I898" s="440" t="str">
        <f t="shared" si="368"/>
        <v/>
      </c>
      <c r="J898" s="440" t="str">
        <f t="shared" si="369"/>
        <v/>
      </c>
      <c r="K898" s="437" t="str">
        <f t="shared" si="370"/>
        <v/>
      </c>
      <c r="L898" s="437" t="str">
        <f>IF(G898&gt;=CB1227,"AW"," ")</f>
        <v xml:space="preserve"> </v>
      </c>
      <c r="M898" s="2"/>
      <c r="N898" s="366" t="str">
        <f t="shared" si="366"/>
        <v>p</v>
      </c>
      <c r="O898" s="366" t="str">
        <f t="shared" si="366"/>
        <v>pp</v>
      </c>
      <c r="P898" s="366">
        <f>IF(N898=F888,12)+IF(N898=F889,11)+IF(N898=F890,10)+IF(N898=F891,9)+IF(N898=F892,8)+IF(N898=F893,7)+IF(N898=F894,6)+IF(N898=F895,5)+IF(N898=F896,4)+IF(N898=F897,3)+IF(N898=F898,2)+IF(N898=F899,1)</f>
        <v>0</v>
      </c>
      <c r="Q898" s="366">
        <f>IF(O898=F888,12)+IF(O898=F889,11)+IF(O898=F890,10)+IF(O898=F891,9)+IF(O898=F892,8)+IF(O898=F893,7)+IF(O898=F894,6)+IF(O898=F895,5)+IF(O898=F896,4)+IF(O898=F897,3)+IF(O898=F898,2)+IF(O898=F899,1)</f>
        <v>0</v>
      </c>
      <c r="R898" s="2"/>
      <c r="S898" s="136"/>
      <c r="T898" s="136"/>
      <c r="U898" s="136"/>
      <c r="V898" s="136"/>
      <c r="W898" s="136"/>
      <c r="X898" s="136"/>
      <c r="Y898" s="136"/>
      <c r="Z898" s="136"/>
      <c r="AA898" s="136"/>
      <c r="AB898" s="136"/>
      <c r="AC898" s="136">
        <f>P898+Q898</f>
        <v>0</v>
      </c>
      <c r="AD898" s="136"/>
      <c r="AE898" s="2"/>
      <c r="AF898" s="7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</row>
    <row r="899" spans="1:59" ht="20.100000000000001" customHeight="1" x14ac:dyDescent="0.25">
      <c r="A899" s="117" t="s">
        <v>91</v>
      </c>
      <c r="B899" s="129" t="s">
        <v>142</v>
      </c>
      <c r="C899" s="129" t="s">
        <v>99</v>
      </c>
      <c r="D899" s="443" t="s">
        <v>0</v>
      </c>
      <c r="E899" s="437">
        <v>12</v>
      </c>
      <c r="F899" s="438"/>
      <c r="G899" s="441"/>
      <c r="H899" s="440" t="str">
        <f t="shared" si="367"/>
        <v xml:space="preserve"> </v>
      </c>
      <c r="I899" s="440" t="str">
        <f t="shared" si="368"/>
        <v/>
      </c>
      <c r="J899" s="440" t="str">
        <f t="shared" si="369"/>
        <v/>
      </c>
      <c r="K899" s="437" t="str">
        <f t="shared" si="370"/>
        <v/>
      </c>
      <c r="L899" s="437" t="str">
        <f>IF(G899&gt;=CB1228,"AW"," ")</f>
        <v xml:space="preserve"> </v>
      </c>
      <c r="M899" s="2"/>
      <c r="N899" s="366" t="str">
        <f t="shared" si="366"/>
        <v>z</v>
      </c>
      <c r="O899" s="366" t="str">
        <f t="shared" si="366"/>
        <v>zz</v>
      </c>
      <c r="P899" s="366">
        <f>IF(N899=F888,12)+IF(N899=F889,11)+IF(N899=F890,10)+IF(N899=F891,9)+IF(N899=F892,8)+IF(N899=F893,7)+IF(N899=F894,6)+IF(N899=F895,5)+IF(N899=F896,4)+IF(N899=F897,3)+IF(N899=F898,2)+IF(N899=F899,1)</f>
        <v>0</v>
      </c>
      <c r="Q899" s="366">
        <f>IF(O899=F888,12)+IF(O899=F889,11)+IF(O899=F890,10)+IF(O899=F891,9)+IF(O899=F892,8)+IF(O899=F893,7)+IF(O899=F894,6)+IF(O899=F895,5)+IF(O899=F896,4)+IF(O899=F897,3)+IF(O899=F898,2)+IF(O899=F899,1)</f>
        <v>0</v>
      </c>
      <c r="R899" s="2"/>
      <c r="S899" s="136"/>
      <c r="T899" s="136"/>
      <c r="U899" s="136"/>
      <c r="V899" s="136"/>
      <c r="W899" s="136"/>
      <c r="X899" s="136"/>
      <c r="Y899" s="136"/>
      <c r="Z899" s="136"/>
      <c r="AA899" s="136"/>
      <c r="AB899" s="136"/>
      <c r="AC899" s="136"/>
      <c r="AD899" s="136">
        <f>P899+Q899</f>
        <v>0</v>
      </c>
      <c r="AE899" s="2"/>
      <c r="AF899" s="7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</row>
    <row r="900" spans="1:59" ht="20.100000000000001" customHeight="1" x14ac:dyDescent="0.25">
      <c r="A900" s="117" t="s">
        <v>91</v>
      </c>
      <c r="B900" s="129" t="s">
        <v>142</v>
      </c>
      <c r="C900" s="40"/>
      <c r="D900" s="443"/>
      <c r="E900" s="476" t="s">
        <v>36</v>
      </c>
      <c r="F900" s="476"/>
      <c r="G900" s="476"/>
      <c r="H900" s="476"/>
      <c r="I900" s="476"/>
      <c r="J900" s="476"/>
      <c r="K900" s="476"/>
      <c r="L900" s="476"/>
      <c r="M900" s="2"/>
      <c r="N900" s="40" t="str">
        <f t="shared" si="366"/>
        <v>,</v>
      </c>
      <c r="O900" s="40" t="str">
        <f t="shared" si="366"/>
        <v>,</v>
      </c>
      <c r="P900" s="40"/>
      <c r="Q900" s="40"/>
      <c r="R900" s="2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2"/>
      <c r="AF900" s="7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</row>
    <row r="901" spans="1:59" ht="20.100000000000001" customHeight="1" x14ac:dyDescent="0.25">
      <c r="A901" s="117" t="s">
        <v>91</v>
      </c>
      <c r="B901" s="129" t="s">
        <v>142</v>
      </c>
      <c r="C901" s="129" t="s">
        <v>99</v>
      </c>
      <c r="D901" s="443" t="s">
        <v>1</v>
      </c>
      <c r="E901" s="474" t="s">
        <v>222</v>
      </c>
      <c r="F901" s="474"/>
      <c r="G901" s="474"/>
      <c r="H901" s="474"/>
      <c r="I901" s="442" t="s">
        <v>92</v>
      </c>
      <c r="J901" s="442"/>
      <c r="K901" s="475">
        <f>K887</f>
        <v>6.62</v>
      </c>
      <c r="L901" s="475"/>
      <c r="M901" s="2"/>
      <c r="N901" s="40" t="str">
        <f t="shared" si="366"/>
        <v>,</v>
      </c>
      <c r="O901" s="40" t="str">
        <f t="shared" si="366"/>
        <v>,</v>
      </c>
      <c r="P901" s="40"/>
      <c r="Q901" s="40"/>
      <c r="R901" s="2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2"/>
      <c r="AF901" s="7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</row>
    <row r="902" spans="1:59" ht="20.100000000000001" customHeight="1" x14ac:dyDescent="0.25">
      <c r="A902" s="117" t="s">
        <v>91</v>
      </c>
      <c r="B902" s="129" t="s">
        <v>142</v>
      </c>
      <c r="C902" s="129" t="s">
        <v>99</v>
      </c>
      <c r="D902" s="443" t="s">
        <v>1</v>
      </c>
      <c r="E902" s="437">
        <v>1</v>
      </c>
      <c r="F902" s="438" t="s">
        <v>141</v>
      </c>
      <c r="G902" s="441">
        <v>5.17</v>
      </c>
      <c r="H902" s="440" t="str">
        <f t="shared" ref="H902:H913" si="372">IF(F902=0," ",VLOOKUP(F902,$AG$1244:$AI$1267,3,FALSE))</f>
        <v>Kai Ruffle</v>
      </c>
      <c r="I902" s="440" t="str">
        <f t="shared" ref="I902:I913" si="373">IF(F902=0,"",VLOOKUP(F902,$BE$1218:$BG$1241,3,FALSE))</f>
        <v>Basingstoke and Mid Hants A.C.</v>
      </c>
      <c r="J902" s="440" t="str">
        <f t="shared" ref="J902:J913" si="374">IF(F902=0,"",VLOOKUP(F902,$BB$1114:$BE$1137,4,FALSE))</f>
        <v>BMH</v>
      </c>
      <c r="K902" s="437" t="str">
        <f t="shared" ref="K902:K913" si="375">IF(G902="","",IF($DC$1226="T"," ",IF($DC$1226="F",IF(G902&gt;=$CS$1226,"G1",IF(G902&gt;=$CV$1226,"G2",IF(G902&gt;=$CY$1226,"G3",IF(G902&gt;=$DB$1226,"G4","")))))))</f>
        <v/>
      </c>
      <c r="L902" s="437" t="str">
        <f>IF(G902&gt;=CB1231,"AW"," ")</f>
        <v xml:space="preserve"> </v>
      </c>
      <c r="M902" s="2"/>
      <c r="N902" s="40" t="str">
        <f t="shared" si="366"/>
        <v>A</v>
      </c>
      <c r="O902" s="40" t="str">
        <f t="shared" si="366"/>
        <v>AA</v>
      </c>
      <c r="P902" s="161">
        <f>IF(N902=F902,12)+IF(N902=F903,11)+IF(N902=F904,10)+IF(N902=F905,9)+IF(N902=F906,8)+IF(N902=F907,7)+IF(N902=F908,6)+IF(N902=F909,5)+IF(N902=F910,4)+IF(N902=F911,3)+IF(N902=F912,2)+IF(N902=F913,1)</f>
        <v>0</v>
      </c>
      <c r="Q902" s="161">
        <f>IF(O902=F902,12)+IF(O902=F903,11)+IF(O902=F904,10)+IF(O902=F905,9)+IF(O902=F906,8)+IF(O902=F907,7)+IF(O902=F908,6)+IF(O902=F909,5)+IF(O902=F910,4)+IF(O902=F911,3)+IF(O902=F912,2)+IF(O902=F913,1)</f>
        <v>0</v>
      </c>
      <c r="R902" s="2"/>
      <c r="S902" s="136">
        <f>P902+Q902</f>
        <v>0</v>
      </c>
      <c r="T902" s="136"/>
      <c r="U902" s="136"/>
      <c r="V902" s="136"/>
      <c r="W902" s="136"/>
      <c r="X902" s="136"/>
      <c r="Y902" s="136"/>
      <c r="Z902" s="136"/>
      <c r="AA902" s="136"/>
      <c r="AB902" s="136"/>
      <c r="AC902" s="136"/>
      <c r="AD902" s="136"/>
      <c r="AE902" s="2"/>
      <c r="AF902" s="7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</row>
    <row r="903" spans="1:59" ht="20.100000000000001" customHeight="1" x14ac:dyDescent="0.25">
      <c r="A903" s="117" t="s">
        <v>91</v>
      </c>
      <c r="B903" s="129" t="s">
        <v>142</v>
      </c>
      <c r="C903" s="129" t="s">
        <v>99</v>
      </c>
      <c r="D903" s="443" t="s">
        <v>1</v>
      </c>
      <c r="E903" s="437">
        <v>2</v>
      </c>
      <c r="F903" s="438" t="s">
        <v>112</v>
      </c>
      <c r="G903" s="441">
        <v>5.16</v>
      </c>
      <c r="H903" s="440" t="str">
        <f t="shared" si="372"/>
        <v>Ben King</v>
      </c>
      <c r="I903" s="440" t="str">
        <f t="shared" si="373"/>
        <v>Camberley and District A.C.</v>
      </c>
      <c r="J903" s="440" t="str">
        <f t="shared" si="374"/>
        <v>CDAC</v>
      </c>
      <c r="K903" s="437" t="str">
        <f t="shared" si="375"/>
        <v/>
      </c>
      <c r="L903" s="437" t="str">
        <f>IF(G903&gt;=CB1232,"AW"," ")</f>
        <v xml:space="preserve"> </v>
      </c>
      <c r="M903" s="2"/>
      <c r="N903" s="40" t="str">
        <f t="shared" si="366"/>
        <v>S</v>
      </c>
      <c r="O903" s="40" t="str">
        <f t="shared" si="366"/>
        <v>SS</v>
      </c>
      <c r="P903" s="161">
        <f>IF(N903=F902,12)+IF(N903=F903,11)+IF(N903=F904,10)+IF(N903=F905,9)+IF(N903=F906,8)+IF(N903=F907,7)+IF(N903=F908,6)+IF(N903=F909,5)+IF(N903=F910,4)+IF(N903=F911,3)+IF(N903=F912,2)+IF(N903=F913,1)</f>
        <v>0</v>
      </c>
      <c r="Q903" s="161">
        <f>IF(O903=F902,12)+IF(O903=F903,11)+IF(O903=F904,10)+IF(O903=F905,9)+IF(O903=F906,8)+IF(O903=F907,7)+IF(O903=F908,6)+IF(O903=F909,5)+IF(O903=F910,4)+IF(O903=F911,3)+IF(O903=F912,2)+IF(O903=F913,1)</f>
        <v>12</v>
      </c>
      <c r="R903" s="2"/>
      <c r="S903" s="136"/>
      <c r="T903" s="136">
        <f>P903+Q903</f>
        <v>12</v>
      </c>
      <c r="U903" s="136"/>
      <c r="V903" s="136"/>
      <c r="W903" s="136"/>
      <c r="X903" s="136"/>
      <c r="Y903" s="136"/>
      <c r="Z903" s="136"/>
      <c r="AA903" s="136"/>
      <c r="AB903" s="136"/>
      <c r="AC903" s="136"/>
      <c r="AD903" s="136"/>
      <c r="AE903" s="2"/>
      <c r="AF903" s="7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</row>
    <row r="904" spans="1:59" ht="20.100000000000001" customHeight="1" x14ac:dyDescent="0.25">
      <c r="A904" s="117" t="s">
        <v>91</v>
      </c>
      <c r="B904" s="129" t="s">
        <v>142</v>
      </c>
      <c r="C904" s="129" t="s">
        <v>99</v>
      </c>
      <c r="D904" s="443" t="s">
        <v>1</v>
      </c>
      <c r="E904" s="437">
        <v>3</v>
      </c>
      <c r="F904" s="438" t="s">
        <v>1</v>
      </c>
      <c r="G904" s="441">
        <v>5.12</v>
      </c>
      <c r="H904" s="440" t="str">
        <f t="shared" si="372"/>
        <v>Olly Joint</v>
      </c>
      <c r="I904" s="440" t="str">
        <f t="shared" si="373"/>
        <v>Bracknell A.C.</v>
      </c>
      <c r="J904" s="440" t="str">
        <f t="shared" si="374"/>
        <v>BAC</v>
      </c>
      <c r="K904" s="437" t="str">
        <f t="shared" si="375"/>
        <v/>
      </c>
      <c r="L904" s="437" t="str">
        <f>IF(G904&gt;=CB1233,"AW"," ")</f>
        <v xml:space="preserve"> </v>
      </c>
      <c r="M904" s="2"/>
      <c r="N904" s="40" t="str">
        <f t="shared" si="366"/>
        <v>B</v>
      </c>
      <c r="O904" s="40" t="str">
        <f t="shared" si="366"/>
        <v>BB</v>
      </c>
      <c r="P904" s="161">
        <f>IF(N904=F902,12)+IF(N904=F903,11)+IF(N904=F904,10)+IF(N904=F905,9)+IF(N904=F906,8)+IF(N904=F907,7)+IF(N904=F908,6)+IF(N904=F909,5)+IF(N904=F910,4)+IF(N904=F911,3)+IF(N904=F912,2)+IF(N904=F913,1)</f>
        <v>10</v>
      </c>
      <c r="Q904" s="161">
        <f>IF(O904=F902,12)+IF(O904=F903,11)+IF(O904=F904,10)+IF(O904=F905,9)+IF(O904=F906,8)+IF(O904=F907,7)+IF(O904=F908,6)+IF(O904=F909,5)+IF(O904=F910,4)+IF(O904=F911,3)+IF(O904=F912,2)+IF(O904=F913,1)</f>
        <v>0</v>
      </c>
      <c r="R904" s="2"/>
      <c r="S904" s="136"/>
      <c r="T904" s="136"/>
      <c r="U904" s="136">
        <f>P904+Q904</f>
        <v>10</v>
      </c>
      <c r="V904" s="136"/>
      <c r="W904" s="136"/>
      <c r="X904" s="136"/>
      <c r="Y904" s="136"/>
      <c r="Z904" s="136"/>
      <c r="AA904" s="136"/>
      <c r="AB904" s="136"/>
      <c r="AC904" s="136"/>
      <c r="AD904" s="136"/>
      <c r="AE904" s="2"/>
      <c r="AF904" s="7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</row>
    <row r="905" spans="1:59" ht="20.100000000000001" customHeight="1" x14ac:dyDescent="0.25">
      <c r="A905" s="117" t="s">
        <v>91</v>
      </c>
      <c r="B905" s="129" t="s">
        <v>142</v>
      </c>
      <c r="C905" s="129" t="s">
        <v>99</v>
      </c>
      <c r="D905" s="443" t="s">
        <v>1</v>
      </c>
      <c r="E905" s="437">
        <v>4</v>
      </c>
      <c r="F905" s="438" t="s">
        <v>145</v>
      </c>
      <c r="G905" s="441">
        <v>4.68</v>
      </c>
      <c r="H905" s="440" t="str">
        <f t="shared" si="372"/>
        <v>Pearse Hegarty</v>
      </c>
      <c r="I905" s="440" t="str">
        <f t="shared" si="373"/>
        <v>Reading A.C.</v>
      </c>
      <c r="J905" s="440" t="str">
        <f t="shared" si="374"/>
        <v>RAC</v>
      </c>
      <c r="K905" s="437" t="str">
        <f t="shared" si="375"/>
        <v/>
      </c>
      <c r="L905" s="437" t="str">
        <f>IF(G905&gt;=CB1238,"AW"," ")</f>
        <v xml:space="preserve"> </v>
      </c>
      <c r="M905" s="2"/>
      <c r="N905" s="40" t="str">
        <f t="shared" si="366"/>
        <v>C</v>
      </c>
      <c r="O905" s="40" t="str">
        <f t="shared" si="366"/>
        <v>CC</v>
      </c>
      <c r="P905" s="161">
        <f>IF(N905=F902,12)+IF(N905=F903,11)+IF(N905=F904,10)+IF(N905=F905,9)+IF(N905=F906,8)+IF(N905=F907,7)+IF(N905=F908,6)+IF(N905=F909,5)+IF(N905=F910,4)+IF(N905=F911,3)+IF(N905=F912,2)+IF(N905=F913,1)</f>
        <v>0</v>
      </c>
      <c r="Q905" s="161">
        <f>IF(O905=F902,12)+IF(O905=F903,11)+IF(O905=F904,10)+IF(O905=F905,9)+IF(O905=F906,8)+IF(O905=F907,7)+IF(O905=F908,6)+IF(O905=F909,5)+IF(O905=F910,4)+IF(O905=F911,3)+IF(O905=F912,2)+IF(O905=F913,1)</f>
        <v>11</v>
      </c>
      <c r="R905" s="2"/>
      <c r="S905" s="136"/>
      <c r="T905" s="136"/>
      <c r="U905" s="136"/>
      <c r="V905" s="136">
        <f>P905+Q905</f>
        <v>11</v>
      </c>
      <c r="W905" s="136"/>
      <c r="X905" s="136"/>
      <c r="Y905" s="136"/>
      <c r="Z905" s="136"/>
      <c r="AA905" s="136"/>
      <c r="AB905" s="136"/>
      <c r="AC905" s="136"/>
      <c r="AD905" s="136"/>
      <c r="AE905" s="2"/>
      <c r="AF905" s="7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</row>
    <row r="906" spans="1:59" ht="20.100000000000001" customHeight="1" x14ac:dyDescent="0.25">
      <c r="A906" s="117" t="s">
        <v>91</v>
      </c>
      <c r="B906" s="129" t="s">
        <v>142</v>
      </c>
      <c r="C906" s="129" t="s">
        <v>99</v>
      </c>
      <c r="D906" s="443" t="s">
        <v>1</v>
      </c>
      <c r="E906" s="437">
        <v>5</v>
      </c>
      <c r="F906" s="438" t="s">
        <v>113</v>
      </c>
      <c r="G906" s="441">
        <v>4.4400000000000004</v>
      </c>
      <c r="H906" s="440" t="str">
        <f t="shared" si="372"/>
        <v>Joshua Moules</v>
      </c>
      <c r="I906" s="440" t="str">
        <f t="shared" si="373"/>
        <v>Hillingdon A.C.</v>
      </c>
      <c r="J906" s="440" t="str">
        <f t="shared" si="374"/>
        <v>HJAC</v>
      </c>
      <c r="K906" s="437" t="str">
        <f t="shared" si="375"/>
        <v/>
      </c>
      <c r="L906" s="437" t="str">
        <f>IF(G906&gt;=CB1239,"AW"," ")</f>
        <v xml:space="preserve"> </v>
      </c>
      <c r="M906" s="2"/>
      <c r="N906" s="40" t="str">
        <f t="shared" si="366"/>
        <v>G</v>
      </c>
      <c r="O906" s="40" t="str">
        <f t="shared" si="366"/>
        <v>GG</v>
      </c>
      <c r="P906" s="161">
        <f>IF(N906=F902,12)+IF(N906=F903,11)+IF(N906=F904,10)+IF(N906=F905,9)+IF(N906=F906,8)+IF(N906=F907,7)+IF(N906=F908,6)+IF(N906=F909,5)+IF(N906=F910,4)+IF(N906=F911,3)+IF(N906=F912,2)+IF(N906=F913,1)</f>
        <v>0</v>
      </c>
      <c r="Q906" s="161">
        <f>IF(O906=F902,12)+IF(O906=F903,11)+IF(O906=F904,10)+IF(O906=F905,9)+IF(O906=F906,8)+IF(O906=F907,7)+IF(O906=F908,6)+IF(O906=F909,5)+IF(O906=F910,4)+IF(O906=F911,3)+IF(O906=F912,2)+IF(O906=F913,1)</f>
        <v>0</v>
      </c>
      <c r="R906" s="2"/>
      <c r="S906" s="136"/>
      <c r="T906" s="136"/>
      <c r="U906" s="136"/>
      <c r="V906" s="136"/>
      <c r="W906" s="136">
        <f>P906+Q906</f>
        <v>0</v>
      </c>
      <c r="X906" s="136"/>
      <c r="Y906" s="136"/>
      <c r="Z906" s="136"/>
      <c r="AA906" s="136"/>
      <c r="AB906" s="136"/>
      <c r="AC906" s="136"/>
      <c r="AD906" s="136"/>
      <c r="AE906" s="2"/>
      <c r="AF906" s="7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</row>
    <row r="907" spans="1:59" ht="20.100000000000001" customHeight="1" x14ac:dyDescent="0.25">
      <c r="A907" s="117" t="s">
        <v>91</v>
      </c>
      <c r="B907" s="129" t="s">
        <v>142</v>
      </c>
      <c r="C907" s="129" t="s">
        <v>99</v>
      </c>
      <c r="D907" s="443" t="s">
        <v>1</v>
      </c>
      <c r="E907" s="437">
        <v>6</v>
      </c>
      <c r="F907" s="438"/>
      <c r="G907" s="441"/>
      <c r="H907" s="440" t="str">
        <f t="shared" si="372"/>
        <v xml:space="preserve"> </v>
      </c>
      <c r="I907" s="440" t="str">
        <f t="shared" si="373"/>
        <v/>
      </c>
      <c r="J907" s="440" t="str">
        <f t="shared" si="374"/>
        <v/>
      </c>
      <c r="K907" s="437" t="str">
        <f t="shared" si="375"/>
        <v/>
      </c>
      <c r="L907" s="437" t="str">
        <f>IF(G907&gt;=CB1240,"AW"," ")</f>
        <v xml:space="preserve"> </v>
      </c>
      <c r="M907" s="2"/>
      <c r="N907" s="40" t="str">
        <f t="shared" ref="N907:O926" si="376">N893</f>
        <v>H</v>
      </c>
      <c r="O907" s="40" t="str">
        <f t="shared" si="376"/>
        <v>HH</v>
      </c>
      <c r="P907" s="161">
        <f>IF(N907=F902,12)+IF(N907=F903,11)+IF(N907=F904,10)+IF(N907=F905,9)+IF(N907=F906,8)+IF(N907=F907,7)+IF(N907=F908,6)+IF(N907=F909,5)+IF(N907=F910,4)+IF(N907=F911,3)+IF(N907=F912,2)+IF(N907=F913,1)</f>
        <v>0</v>
      </c>
      <c r="Q907" s="161">
        <f>IF(O907=F902,12)+IF(O907=F903,11)+IF(O907=F904,10)+IF(O907=F905,9)+IF(O907=F906,8)+IF(O907=F907,7)+IF(O907=F908,6)+IF(O907=F909,5)+IF(O907=F910,4)+IF(O907=F911,3)+IF(O907=F912,2)+IF(O907=F913,1)</f>
        <v>8</v>
      </c>
      <c r="R907" s="2"/>
      <c r="S907" s="136"/>
      <c r="T907" s="136"/>
      <c r="U907" s="136"/>
      <c r="V907" s="136"/>
      <c r="W907" s="136"/>
      <c r="X907" s="136">
        <f>P907+Q907</f>
        <v>8</v>
      </c>
      <c r="Y907" s="136"/>
      <c r="Z907" s="136"/>
      <c r="AA907" s="136"/>
      <c r="AB907" s="136"/>
      <c r="AC907" s="136"/>
      <c r="AD907" s="136"/>
      <c r="AE907" s="2"/>
      <c r="AF907" s="7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</row>
    <row r="908" spans="1:59" ht="20.100000000000001" customHeight="1" x14ac:dyDescent="0.25">
      <c r="A908" s="117" t="s">
        <v>91</v>
      </c>
      <c r="B908" s="129" t="s">
        <v>142</v>
      </c>
      <c r="C908" s="129" t="s">
        <v>99</v>
      </c>
      <c r="D908" s="443" t="s">
        <v>1</v>
      </c>
      <c r="E908" s="437">
        <v>7</v>
      </c>
      <c r="F908" s="438"/>
      <c r="G908" s="441"/>
      <c r="H908" s="440" t="str">
        <f t="shared" si="372"/>
        <v xml:space="preserve"> </v>
      </c>
      <c r="I908" s="440" t="str">
        <f t="shared" si="373"/>
        <v/>
      </c>
      <c r="J908" s="440" t="str">
        <f t="shared" si="374"/>
        <v/>
      </c>
      <c r="K908" s="437" t="str">
        <f t="shared" si="375"/>
        <v/>
      </c>
      <c r="L908" s="437" t="str">
        <f>IF(G908&gt;=CB1241,"AW"," ")</f>
        <v xml:space="preserve"> </v>
      </c>
      <c r="M908" s="2"/>
      <c r="N908" s="40" t="str">
        <f t="shared" si="376"/>
        <v>M</v>
      </c>
      <c r="O908" s="40" t="str">
        <f t="shared" si="376"/>
        <v>MM</v>
      </c>
      <c r="P908" s="161">
        <f>IF(N908=F902,12)+IF(N908=F903,11)+IF(N908=F904,10)+IF(N908=F905,9)+IF(N908=F906,8)+IF(N908=F907,7)+IF(N908=F908,6)+IF(N908=F909,5)+IF(N908=F910,4)+IF(N908=F911,3)+IF(N908=F912,2)+IF(N908=F913,1)</f>
        <v>0</v>
      </c>
      <c r="Q908" s="161">
        <f>IF(O908=F902,12)+IF(O908=F903,11)+IF(O908=F904,10)+IF(O908=F905,9)+IF(O908=F906,8)+IF(O908=F907,7)+IF(O908=F908,6)+IF(O908=F909,5)+IF(O908=F910,4)+IF(O908=F911,3)+IF(O908=F912,2)+IF(O908=F913,1)</f>
        <v>0</v>
      </c>
      <c r="R908" s="2"/>
      <c r="S908" s="136"/>
      <c r="T908" s="136"/>
      <c r="U908" s="136"/>
      <c r="V908" s="136"/>
      <c r="W908" s="136"/>
      <c r="X908" s="136"/>
      <c r="Y908" s="136">
        <f>P908+Q908</f>
        <v>0</v>
      </c>
      <c r="Z908" s="136"/>
      <c r="AA908" s="136"/>
      <c r="AB908" s="136"/>
      <c r="AC908" s="136"/>
      <c r="AD908" s="136"/>
      <c r="AE908" s="2"/>
      <c r="AF908" s="7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</row>
    <row r="909" spans="1:59" ht="20.100000000000001" customHeight="1" x14ac:dyDescent="0.25">
      <c r="A909" s="117" t="s">
        <v>91</v>
      </c>
      <c r="B909" s="129" t="s">
        <v>142</v>
      </c>
      <c r="C909" s="129" t="s">
        <v>99</v>
      </c>
      <c r="D909" s="443" t="s">
        <v>1</v>
      </c>
      <c r="E909" s="437">
        <v>8</v>
      </c>
      <c r="F909" s="438"/>
      <c r="G909" s="441"/>
      <c r="H909" s="440" t="str">
        <f t="shared" si="372"/>
        <v xml:space="preserve"> </v>
      </c>
      <c r="I909" s="440" t="str">
        <f t="shared" si="373"/>
        <v/>
      </c>
      <c r="J909" s="440" t="str">
        <f t="shared" si="374"/>
        <v/>
      </c>
      <c r="K909" s="437" t="str">
        <f t="shared" si="375"/>
        <v/>
      </c>
      <c r="L909" s="437" t="str">
        <f>IF(G909&gt;=CB1242,"AW"," ")</f>
        <v xml:space="preserve"> </v>
      </c>
      <c r="M909" s="2"/>
      <c r="N909" s="40" t="str">
        <f t="shared" si="376"/>
        <v>R</v>
      </c>
      <c r="O909" s="40" t="str">
        <f t="shared" si="376"/>
        <v>RR</v>
      </c>
      <c r="P909" s="161">
        <f>IF(N909=F902,12)+IF(N909=F903,11)+IF(N909=F904,10)+IF(N909=F905,9)+IF(N909=F906,8)+IF(N909=F907,7)+IF(N909=F908,6)+IF(N909=F909,5)+IF(N909=F910,4)+IF(N909=F911,3)+IF(N909=F912,2)+IF(N909=F913,1)</f>
        <v>0</v>
      </c>
      <c r="Q909" s="161">
        <f>IF(O909=F902,12)+IF(O909=F903,11)+IF(O909=F904,10)+IF(O909=F905,9)+IF(O909=F906,8)+IF(O909=F907,7)+IF(O909=F908,6)+IF(O909=F909,5)+IF(O909=F910,4)+IF(O909=F911,3)+IF(O909=F912,2)+IF(O909=F913,1)</f>
        <v>9</v>
      </c>
      <c r="R909" s="2"/>
      <c r="S909" s="136"/>
      <c r="T909" s="136"/>
      <c r="U909" s="136"/>
      <c r="V909" s="136"/>
      <c r="W909" s="136"/>
      <c r="X909" s="136"/>
      <c r="Y909" s="136"/>
      <c r="Z909" s="136">
        <f>P909+Q909</f>
        <v>9</v>
      </c>
      <c r="AA909" s="136"/>
      <c r="AB909" s="136"/>
      <c r="AC909" s="136"/>
      <c r="AD909" s="136"/>
      <c r="AE909" s="2"/>
      <c r="AF909" s="7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</row>
    <row r="910" spans="1:59" ht="20.100000000000001" customHeight="1" x14ac:dyDescent="0.25">
      <c r="A910" s="117" t="s">
        <v>91</v>
      </c>
      <c r="B910" s="129" t="s">
        <v>142</v>
      </c>
      <c r="C910" s="129" t="s">
        <v>99</v>
      </c>
      <c r="D910" s="443" t="s">
        <v>1</v>
      </c>
      <c r="E910" s="437">
        <v>9</v>
      </c>
      <c r="F910" s="438"/>
      <c r="G910" s="441"/>
      <c r="H910" s="440" t="str">
        <f t="shared" si="372"/>
        <v xml:space="preserve"> </v>
      </c>
      <c r="I910" s="440" t="str">
        <f t="shared" si="373"/>
        <v/>
      </c>
      <c r="J910" s="440" t="str">
        <f t="shared" si="374"/>
        <v/>
      </c>
      <c r="K910" s="437" t="str">
        <f t="shared" si="375"/>
        <v/>
      </c>
      <c r="L910" s="437" t="str">
        <f>IF(G910&gt;=CB1241,"AW"," ")</f>
        <v xml:space="preserve"> </v>
      </c>
      <c r="M910" s="2"/>
      <c r="N910" s="161" t="str">
        <f t="shared" si="376"/>
        <v>W</v>
      </c>
      <c r="O910" s="161" t="str">
        <f t="shared" si="376"/>
        <v>WW</v>
      </c>
      <c r="P910" s="161">
        <f>IF(N910=F902,12)+IF(N910=F903,11)+IF(N910=F904,10)+IF(N910=F905,9)+IF(N910=F906,8)+IF(N910=F907,7)+IF(N910=F908,6)+IF(N910=F909,5)+IF(N910=F910,4)+IF(N910=F911,3)+IF(N910=F912,2)+IF(N910=F913,1)</f>
        <v>0</v>
      </c>
      <c r="Q910" s="161">
        <f>IF(O910=F902,12)+IF(O910=F903,11)+IF(O910=F904,10)+IF(O910=F905,9)+IF(O910=F906,8)+IF(O910=F907,7)+IF(O910=F908,6)+IF(O910=F909,5)+IF(O910=F910,4)+IF(O910=F911,3)+IF(O910=F912,2)+IF(O910=F913,1)</f>
        <v>0</v>
      </c>
      <c r="R910" s="2"/>
      <c r="S910" s="136"/>
      <c r="T910" s="136"/>
      <c r="U910" s="136"/>
      <c r="V910" s="136"/>
      <c r="W910" s="136"/>
      <c r="X910" s="136"/>
      <c r="Y910" s="136"/>
      <c r="Z910" s="136"/>
      <c r="AA910" s="136">
        <f>P910+Q910</f>
        <v>0</v>
      </c>
      <c r="AB910" s="136"/>
      <c r="AC910" s="136"/>
      <c r="AD910" s="136"/>
      <c r="AE910" s="2"/>
      <c r="AF910" s="163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</row>
    <row r="911" spans="1:59" ht="20.100000000000001" customHeight="1" x14ac:dyDescent="0.25">
      <c r="A911" s="117" t="s">
        <v>91</v>
      </c>
      <c r="B911" s="129" t="s">
        <v>142</v>
      </c>
      <c r="C911" s="129" t="s">
        <v>99</v>
      </c>
      <c r="D911" s="443" t="s">
        <v>1</v>
      </c>
      <c r="E911" s="437">
        <v>10</v>
      </c>
      <c r="F911" s="438"/>
      <c r="G911" s="441"/>
      <c r="H911" s="440" t="str">
        <f t="shared" si="372"/>
        <v xml:space="preserve"> </v>
      </c>
      <c r="I911" s="440" t="str">
        <f t="shared" si="373"/>
        <v/>
      </c>
      <c r="J911" s="440" t="str">
        <f t="shared" si="374"/>
        <v/>
      </c>
      <c r="K911" s="437" t="str">
        <f t="shared" si="375"/>
        <v/>
      </c>
      <c r="L911" s="437" t="str">
        <f>IF(G911&gt;=CB1242,"AW"," ")</f>
        <v xml:space="preserve"> </v>
      </c>
      <c r="M911" s="2"/>
      <c r="N911" s="366" t="str">
        <f t="shared" si="376"/>
        <v>j</v>
      </c>
      <c r="O911" s="366" t="str">
        <f t="shared" si="376"/>
        <v>jj</v>
      </c>
      <c r="P911" s="366">
        <f>IF(N911=F902,12)+IF(N911=F903,11)+IF(N911=F904,10)+IF(N911=F905,9)+IF(N911=F906,8)+IF(N911=F907,7)+IF(N911=F908,6)+IF(N911=F909,5)+IF(N911=F910,4)+IF(N911=F911,3)+IF(N911=F912,2)+IF(N911=F913,1)</f>
        <v>0</v>
      </c>
      <c r="Q911" s="366">
        <f>IF(O911=F902,12)+IF(O911=F903,11)+IF(O911=F904,10)+IF(O911=F905,9)+IF(O911=F906,8)+IF(O911=F907,7)+IF(O911=F908,6)+IF(O911=F909,5)+IF(O911=F910,4)+IF(O911=F911,3)+IF(O911=F912,2)+IF(O911=F913,1)</f>
        <v>0</v>
      </c>
      <c r="R911" s="2"/>
      <c r="S911" s="136"/>
      <c r="T911" s="136"/>
      <c r="U911" s="136"/>
      <c r="V911" s="136"/>
      <c r="W911" s="136"/>
      <c r="X911" s="136"/>
      <c r="Y911" s="136"/>
      <c r="Z911" s="136"/>
      <c r="AA911" s="136"/>
      <c r="AB911" s="136">
        <f>P911+Q911</f>
        <v>0</v>
      </c>
      <c r="AC911" s="136"/>
      <c r="AD911" s="136"/>
      <c r="AE911" s="2"/>
      <c r="AF911" s="163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</row>
    <row r="912" spans="1:59" ht="20.100000000000001" customHeight="1" x14ac:dyDescent="0.25">
      <c r="A912" s="117" t="s">
        <v>91</v>
      </c>
      <c r="B912" s="129" t="s">
        <v>142</v>
      </c>
      <c r="C912" s="129" t="s">
        <v>99</v>
      </c>
      <c r="D912" s="443" t="s">
        <v>1</v>
      </c>
      <c r="E912" s="437">
        <v>11</v>
      </c>
      <c r="F912" s="438"/>
      <c r="G912" s="441"/>
      <c r="H912" s="440" t="str">
        <f t="shared" si="372"/>
        <v xml:space="preserve"> </v>
      </c>
      <c r="I912" s="440" t="str">
        <f t="shared" si="373"/>
        <v/>
      </c>
      <c r="J912" s="440" t="str">
        <f t="shared" si="374"/>
        <v/>
      </c>
      <c r="K912" s="437" t="str">
        <f t="shared" si="375"/>
        <v/>
      </c>
      <c r="L912" s="437" t="str">
        <f>IF(G912&gt;=CB1243,"AW"," ")</f>
        <v xml:space="preserve"> </v>
      </c>
      <c r="M912" s="2"/>
      <c r="N912" s="366" t="str">
        <f t="shared" si="376"/>
        <v>p</v>
      </c>
      <c r="O912" s="366" t="str">
        <f t="shared" si="376"/>
        <v>pp</v>
      </c>
      <c r="P912" s="366">
        <f>IF(N912=F902,12)+IF(N912=F903,11)+IF(N912=F904,10)+IF(N912=F905,9)+IF(N912=F906,8)+IF(N912=F907,7)+IF(N912=F908,6)+IF(N912=F909,5)+IF(N912=F910,4)+IF(N912=F911,3)+IF(N912=F912,2)+IF(N912=F913,1)</f>
        <v>0</v>
      </c>
      <c r="Q912" s="366">
        <f>IF(O912=F902,12)+IF(O912=F903,11)+IF(O912=F904,10)+IF(O912=F905,9)+IF(O912=F906,8)+IF(O912=F907,7)+IF(O912=F908,6)+IF(O912=F909,5)+IF(O912=F910,4)+IF(O912=F911,3)+IF(O912=F912,2)+IF(O912=F913,1)</f>
        <v>0</v>
      </c>
      <c r="R912" s="2"/>
      <c r="S912" s="136"/>
      <c r="T912" s="136"/>
      <c r="U912" s="136"/>
      <c r="V912" s="136"/>
      <c r="W912" s="136"/>
      <c r="X912" s="136"/>
      <c r="Y912" s="136"/>
      <c r="Z912" s="136"/>
      <c r="AA912" s="136"/>
      <c r="AB912" s="136"/>
      <c r="AC912" s="136">
        <f>P912+Q912</f>
        <v>0</v>
      </c>
      <c r="AD912" s="136"/>
      <c r="AE912" s="2"/>
      <c r="AF912" s="7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</row>
    <row r="913" spans="1:59" ht="20.100000000000001" customHeight="1" x14ac:dyDescent="0.25">
      <c r="A913" s="117" t="s">
        <v>91</v>
      </c>
      <c r="B913" s="129" t="s">
        <v>142</v>
      </c>
      <c r="C913" s="129" t="s">
        <v>99</v>
      </c>
      <c r="D913" s="443" t="s">
        <v>1</v>
      </c>
      <c r="E913" s="437">
        <v>12</v>
      </c>
      <c r="F913" s="438"/>
      <c r="G913" s="441"/>
      <c r="H913" s="440" t="str">
        <f t="shared" si="372"/>
        <v xml:space="preserve"> </v>
      </c>
      <c r="I913" s="440" t="str">
        <f t="shared" si="373"/>
        <v/>
      </c>
      <c r="J913" s="440" t="str">
        <f t="shared" si="374"/>
        <v/>
      </c>
      <c r="K913" s="437" t="str">
        <f t="shared" si="375"/>
        <v/>
      </c>
      <c r="L913" s="437" t="str">
        <f>IF(G913&gt;=CB1244,"AW"," ")</f>
        <v xml:space="preserve"> </v>
      </c>
      <c r="M913" s="2"/>
      <c r="N913" s="366" t="str">
        <f t="shared" si="376"/>
        <v>z</v>
      </c>
      <c r="O913" s="366" t="str">
        <f t="shared" si="376"/>
        <v>zz</v>
      </c>
      <c r="P913" s="366">
        <f>IF(N913=F902,12)+IF(N913=F903,11)+IF(N913=F904,10)+IF(N913=F905,9)+IF(N913=F906,8)+IF(N913=F907,7)+IF(N913=F908,6)+IF(N913=F909,5)+IF(N913=F910,4)+IF(N913=F911,3)+IF(N913=F912,2)+IF(N913=F913,1)</f>
        <v>0</v>
      </c>
      <c r="Q913" s="366">
        <f>IF(O913=F902,12)+IF(O913=F903,11)+IF(O913=F904,10)+IF(O913=F905,9)+IF(O913=F906,8)+IF(O913=F907,7)+IF(O913=F908,6)+IF(O913=F909,5)+IF(O913=F910,4)+IF(O913=F911,3)+IF(O913=F912,2)+IF(O913=F913,1)</f>
        <v>0</v>
      </c>
      <c r="R913" s="2"/>
      <c r="S913" s="136"/>
      <c r="T913" s="136"/>
      <c r="U913" s="136"/>
      <c r="V913" s="136"/>
      <c r="W913" s="136"/>
      <c r="X913" s="136"/>
      <c r="Y913" s="136"/>
      <c r="Z913" s="136"/>
      <c r="AA913" s="136"/>
      <c r="AB913" s="136"/>
      <c r="AC913" s="136"/>
      <c r="AD913" s="136">
        <f>P913+Q913</f>
        <v>0</v>
      </c>
      <c r="AE913" s="2"/>
      <c r="AF913" s="7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</row>
    <row r="914" spans="1:59" ht="20.100000000000001" customHeight="1" x14ac:dyDescent="0.25">
      <c r="A914" s="117" t="s">
        <v>91</v>
      </c>
      <c r="B914" s="129" t="s">
        <v>142</v>
      </c>
      <c r="C914" s="129"/>
      <c r="D914" s="443"/>
      <c r="E914" s="476" t="s">
        <v>36</v>
      </c>
      <c r="F914" s="476"/>
      <c r="G914" s="476"/>
      <c r="H914" s="476"/>
      <c r="I914" s="476"/>
      <c r="J914" s="476"/>
      <c r="K914" s="476"/>
      <c r="L914" s="476"/>
      <c r="M914" s="85"/>
      <c r="N914" s="40" t="str">
        <f t="shared" si="376"/>
        <v>,</v>
      </c>
      <c r="O914" s="40" t="str">
        <f t="shared" si="376"/>
        <v>,</v>
      </c>
      <c r="P914" s="40"/>
      <c r="Q914" s="40"/>
      <c r="R914" s="2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2"/>
      <c r="AF914" s="7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</row>
    <row r="915" spans="1:59" ht="20.100000000000001" customHeight="1" x14ac:dyDescent="0.25">
      <c r="A915" s="117" t="s">
        <v>91</v>
      </c>
      <c r="B915" s="129" t="s">
        <v>142</v>
      </c>
      <c r="C915" s="129" t="s">
        <v>100</v>
      </c>
      <c r="D915" s="443" t="s">
        <v>0</v>
      </c>
      <c r="E915" s="474" t="s">
        <v>223</v>
      </c>
      <c r="F915" s="474"/>
      <c r="G915" s="474"/>
      <c r="H915" s="474"/>
      <c r="I915" s="442" t="s">
        <v>92</v>
      </c>
      <c r="J915" s="442"/>
      <c r="K915" s="475">
        <f>'MATCH DETAILS'!K36</f>
        <v>2.02</v>
      </c>
      <c r="L915" s="475"/>
      <c r="M915" s="127"/>
      <c r="N915" s="40" t="str">
        <f t="shared" si="376"/>
        <v>,</v>
      </c>
      <c r="O915" s="40" t="str">
        <f t="shared" si="376"/>
        <v>,</v>
      </c>
      <c r="P915" s="40"/>
      <c r="Q915" s="40"/>
      <c r="R915" s="2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2"/>
      <c r="AF915" s="7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"/>
      <c r="BC915" s="2"/>
      <c r="BD915" s="2"/>
      <c r="BE915" s="2"/>
      <c r="BF915" s="2"/>
      <c r="BG915" s="2"/>
    </row>
    <row r="916" spans="1:59" ht="20.100000000000001" customHeight="1" x14ac:dyDescent="0.25">
      <c r="A916" s="117" t="s">
        <v>91</v>
      </c>
      <c r="B916" s="129" t="s">
        <v>142</v>
      </c>
      <c r="C916" s="129" t="s">
        <v>100</v>
      </c>
      <c r="D916" s="443" t="s">
        <v>0</v>
      </c>
      <c r="E916" s="437">
        <v>1</v>
      </c>
      <c r="F916" s="438" t="s">
        <v>1</v>
      </c>
      <c r="G916" s="441">
        <v>1.9</v>
      </c>
      <c r="H916" s="440" t="str">
        <f t="shared" ref="H916:H927" si="377">IF(F916=0," ",VLOOKUP(F916,$AJ$1244:$AL$1267,3,FALSE))</f>
        <v>Olly Joint</v>
      </c>
      <c r="I916" s="440" t="str">
        <f t="shared" ref="I916:I927" si="378">IF(F916=0,"",VLOOKUP(F916,$BE$1218:$BG$1241,3,FALSE))</f>
        <v>Bracknell A.C.</v>
      </c>
      <c r="J916" s="440" t="str">
        <f t="shared" ref="J916:J927" si="379">IF(F916=0,"",VLOOKUP(F916,$BB$1114:$BE$1137,4,FALSE))</f>
        <v>BAC</v>
      </c>
      <c r="K916" s="437" t="str">
        <f t="shared" ref="K916:K927" si="380">IF(G916="","",IF($DC$1225="T"," ",IF($DC$1225="F",IF(G916&gt;=$CS$1225,"G1",IF(G916&gt;=$CV$1225,"G2",IF(G916&gt;=$CY$1225,"G3",IF(G916&gt;=$DB$1225,"G4","")))))))</f>
        <v>G1</v>
      </c>
      <c r="L916" s="437" t="str">
        <f t="shared" ref="L916:L923" si="381">IF(G916&gt;=CA1219,"AW"," ")</f>
        <v>AW</v>
      </c>
      <c r="M916" s="2"/>
      <c r="N916" s="40" t="str">
        <f t="shared" si="376"/>
        <v>A</v>
      </c>
      <c r="O916" s="40" t="str">
        <f t="shared" si="376"/>
        <v>AA</v>
      </c>
      <c r="P916" s="161">
        <f>IF(N916=F916,12)+IF(N916=F917,11)+IF(N916=F918,10)+IF(N916=F919,9)+IF(N916=F920,8)+IF(N916=F921,7)+IF(N916=F922,6)+IF(N916=F923,5)+IF(N916=F924,4)+IF(N916=F925,3)+IF(N916=F926,2)+IF(N916=F927,1)</f>
        <v>0</v>
      </c>
      <c r="Q916" s="161">
        <f>IF(O916=F916,12)+IF(O916=F917,11)+IF(O916=F918,10)+IF(O916=F919,9)+IF(O916=F920,8)+IF(O916=F921,7)+IF(O916=F922,6)+IF(O916=F923,5)+IF(O916=F924,4)+IF(O916=F925,3)+IF(O916=F926,2)+IF(O916=F927,1)</f>
        <v>0</v>
      </c>
      <c r="R916" s="2"/>
      <c r="S916" s="136">
        <f>P916+Q916</f>
        <v>0</v>
      </c>
      <c r="T916" s="136"/>
      <c r="U916" s="136"/>
      <c r="V916" s="136"/>
      <c r="W916" s="136"/>
      <c r="X916" s="136"/>
      <c r="Y916" s="136"/>
      <c r="Z916" s="136"/>
      <c r="AA916" s="136"/>
      <c r="AB916" s="136"/>
      <c r="AC916" s="136"/>
      <c r="AD916" s="136"/>
      <c r="AE916" s="2"/>
      <c r="AF916" s="7"/>
      <c r="AG916" s="37"/>
      <c r="AH916" s="37"/>
      <c r="AI916" s="37"/>
      <c r="AJ916" s="37"/>
      <c r="AK916" s="37"/>
      <c r="AL916" s="37"/>
      <c r="AM916" s="37"/>
      <c r="AN916" s="37"/>
      <c r="AO916" s="37"/>
      <c r="AP916" s="37"/>
      <c r="AQ916" s="37"/>
      <c r="AR916" s="37"/>
      <c r="AS916" s="37"/>
      <c r="AT916" s="37"/>
      <c r="AU916" s="37"/>
      <c r="AV916" s="37"/>
      <c r="AW916" s="37"/>
      <c r="AX916" s="37"/>
      <c r="AY916" s="37"/>
      <c r="AZ916" s="37"/>
      <c r="BA916" s="37"/>
      <c r="BB916" s="37"/>
      <c r="BC916" s="37"/>
      <c r="BD916" s="37"/>
    </row>
    <row r="917" spans="1:59" ht="20.100000000000001" customHeight="1" x14ac:dyDescent="0.25">
      <c r="A917" s="117" t="s">
        <v>91</v>
      </c>
      <c r="B917" s="129" t="s">
        <v>142</v>
      </c>
      <c r="C917" s="129" t="s">
        <v>100</v>
      </c>
      <c r="D917" s="443" t="s">
        <v>0</v>
      </c>
      <c r="E917" s="437">
        <v>2</v>
      </c>
      <c r="F917" s="438" t="s">
        <v>84</v>
      </c>
      <c r="G917" s="441">
        <v>1.8</v>
      </c>
      <c r="H917" s="440" t="str">
        <f t="shared" si="377"/>
        <v>Lionel Owona</v>
      </c>
      <c r="I917" s="440" t="str">
        <f t="shared" si="378"/>
        <v>Windsor, Slough, Eton and Hounslow A.C.</v>
      </c>
      <c r="J917" s="440" t="str">
        <f t="shared" si="379"/>
        <v>WSEH</v>
      </c>
      <c r="K917" s="437" t="str">
        <f t="shared" si="380"/>
        <v>G3</v>
      </c>
      <c r="L917" s="437" t="str">
        <f t="shared" si="381"/>
        <v>AW</v>
      </c>
      <c r="M917" s="2"/>
      <c r="N917" s="40" t="str">
        <f t="shared" si="376"/>
        <v>S</v>
      </c>
      <c r="O917" s="40" t="str">
        <f t="shared" si="376"/>
        <v>SS</v>
      </c>
      <c r="P917" s="161">
        <f>IF(N917=F916,12)+IF(N917=F917,11)+IF(N917=F918,10)+IF(N917=F919,9)+IF(N917=F920,8)+IF(N917=F921,7)+IF(N917=F922,6)+IF(N917=F923,5)+IF(N917=F924,4)+IF(N917=F925,3)+IF(N917=F926,2)+IF(N917=F927,1)</f>
        <v>0</v>
      </c>
      <c r="Q917" s="161">
        <f>IF(O917=F916,12)+IF(O917=F917,11)+IF(O917=F918,10)+IF(O917=F919,9)+IF(O917=F920,8)+IF(O917=F921,7)+IF(O917=F922,6)+IF(O917=F923,5)+IF(O917=F924,4)+IF(O917=F925,3)+IF(O917=F926,2)+IF(O917=F927,1)</f>
        <v>0</v>
      </c>
      <c r="R917" s="2"/>
      <c r="S917" s="136"/>
      <c r="T917" s="136">
        <f>P917+Q917</f>
        <v>0</v>
      </c>
      <c r="U917" s="136"/>
      <c r="V917" s="136"/>
      <c r="W917" s="136"/>
      <c r="X917" s="136"/>
      <c r="Y917" s="136"/>
      <c r="Z917" s="136"/>
      <c r="AA917" s="136"/>
      <c r="AB917" s="136"/>
      <c r="AC917" s="136"/>
      <c r="AD917" s="136"/>
      <c r="AE917" s="2"/>
      <c r="AF917" s="7"/>
      <c r="AG917" s="37"/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  <c r="AR917" s="37"/>
      <c r="AS917" s="37"/>
      <c r="AT917" s="37"/>
      <c r="AU917" s="37"/>
      <c r="AV917" s="37"/>
      <c r="AW917" s="37"/>
      <c r="AX917" s="37"/>
      <c r="AY917" s="37"/>
      <c r="AZ917" s="37"/>
      <c r="BA917" s="37"/>
      <c r="BB917" s="37"/>
      <c r="BC917" s="37"/>
      <c r="BD917" s="37"/>
    </row>
    <row r="918" spans="1:59" ht="20.100000000000001" customHeight="1" x14ac:dyDescent="0.25">
      <c r="A918" s="117" t="s">
        <v>91</v>
      </c>
      <c r="B918" s="129" t="s">
        <v>142</v>
      </c>
      <c r="C918" s="129" t="s">
        <v>100</v>
      </c>
      <c r="D918" s="443" t="s">
        <v>0</v>
      </c>
      <c r="E918" s="437">
        <v>3</v>
      </c>
      <c r="F918" s="438" t="s">
        <v>143</v>
      </c>
      <c r="G918" s="441">
        <v>1.75</v>
      </c>
      <c r="H918" s="440" t="str">
        <f t="shared" si="377"/>
        <v>Joe Cox</v>
      </c>
      <c r="I918" s="440" t="str">
        <f t="shared" si="378"/>
        <v>Reading A.C.</v>
      </c>
      <c r="J918" s="440" t="str">
        <f t="shared" si="379"/>
        <v>RAC</v>
      </c>
      <c r="K918" s="437" t="str">
        <f t="shared" si="380"/>
        <v>G3</v>
      </c>
      <c r="L918" s="437" t="str">
        <f t="shared" si="381"/>
        <v>AW</v>
      </c>
      <c r="M918" s="2"/>
      <c r="N918" s="40" t="str">
        <f t="shared" si="376"/>
        <v>B</v>
      </c>
      <c r="O918" s="40" t="str">
        <f t="shared" si="376"/>
        <v>BB</v>
      </c>
      <c r="P918" s="161">
        <f>IF(N918=F916,12)+IF(N918=F917,11)+IF(N918=F918,10)+IF(N918=F919,9)+IF(N918=F920,8)+IF(N918=F921,7)+IF(N918=F922,6)+IF(N918=F923,5)+IF(N918=F924,4)+IF(N918=F925,3)+IF(N918=F926,2)+IF(N918=F927,1)</f>
        <v>12</v>
      </c>
      <c r="Q918" s="161">
        <f>IF(O918=F916,12)+IF(O918=F917,11)+IF(O918=F918,10)+IF(O918=F919,9)+IF(O918=F920,8)+IF(O918=F921,7)+IF(O918=F922,6)+IF(O918=F923,5)+IF(O918=F924,4)+IF(O918=F925,3)+IF(O918=F926,2)+IF(O918=F927,1)</f>
        <v>0</v>
      </c>
      <c r="R918" s="2"/>
      <c r="S918" s="136"/>
      <c r="T918" s="136"/>
      <c r="U918" s="136">
        <f>P918+Q918</f>
        <v>12</v>
      </c>
      <c r="V918" s="136"/>
      <c r="W918" s="136"/>
      <c r="X918" s="136"/>
      <c r="Y918" s="136"/>
      <c r="Z918" s="136"/>
      <c r="AA918" s="136"/>
      <c r="AB918" s="136"/>
      <c r="AC918" s="136"/>
      <c r="AD918" s="136"/>
      <c r="AE918" s="2"/>
      <c r="AF918" s="7"/>
      <c r="AG918" s="37"/>
      <c r="AH918" s="37"/>
      <c r="AI918" s="37"/>
      <c r="AJ918" s="37"/>
      <c r="AK918" s="37"/>
      <c r="AL918" s="37"/>
      <c r="AM918" s="37"/>
      <c r="AN918" s="37"/>
      <c r="AO918" s="37"/>
      <c r="AP918" s="37"/>
      <c r="AQ918" s="37"/>
      <c r="AR918" s="37"/>
      <c r="AS918" s="37"/>
      <c r="AT918" s="37"/>
      <c r="AU918" s="37"/>
      <c r="AV918" s="37"/>
      <c r="AW918" s="37"/>
      <c r="AX918" s="37"/>
      <c r="AY918" s="37"/>
      <c r="AZ918" s="37"/>
      <c r="BA918" s="37"/>
      <c r="BB918" s="37"/>
      <c r="BC918" s="37"/>
      <c r="BD918" s="37"/>
    </row>
    <row r="919" spans="1:59" ht="20.100000000000001" customHeight="1" x14ac:dyDescent="0.25">
      <c r="A919" s="117" t="s">
        <v>91</v>
      </c>
      <c r="B919" s="129" t="s">
        <v>142</v>
      </c>
      <c r="C919" s="129" t="s">
        <v>100</v>
      </c>
      <c r="D919" s="443" t="s">
        <v>0</v>
      </c>
      <c r="E919" s="437">
        <v>4</v>
      </c>
      <c r="F919" s="438" t="s">
        <v>110</v>
      </c>
      <c r="G919" s="441">
        <v>1.75</v>
      </c>
      <c r="H919" s="440" t="str">
        <f t="shared" si="377"/>
        <v>Ben King</v>
      </c>
      <c r="I919" s="440" t="str">
        <f t="shared" si="378"/>
        <v>Camberley and District A.C.</v>
      </c>
      <c r="J919" s="440" t="str">
        <f t="shared" si="379"/>
        <v>CDAC</v>
      </c>
      <c r="K919" s="437" t="str">
        <f t="shared" si="380"/>
        <v>G3</v>
      </c>
      <c r="L919" s="437" t="str">
        <f t="shared" si="381"/>
        <v>AW</v>
      </c>
      <c r="M919" s="2"/>
      <c r="N919" s="40" t="str">
        <f t="shared" si="376"/>
        <v>C</v>
      </c>
      <c r="O919" s="40" t="str">
        <f t="shared" si="376"/>
        <v>CC</v>
      </c>
      <c r="P919" s="161">
        <f>IF(N919=F916,12)+IF(N919=F917,11)+IF(N919=F918,10)+IF(N919=F919,9)+IF(N919=F920,8)+IF(N919=F921,7)+IF(N919=F922,6)+IF(N919=F923,5)+IF(N919=F924,4)+IF(N919=F925,3)+IF(N919=F926,2)+IF(N919=F927,1)</f>
        <v>9</v>
      </c>
      <c r="Q919" s="161">
        <f>IF(O919=F916,12)+IF(O919=F917,11)+IF(O919=F918,10)+IF(O919=F919,9)+IF(O919=F920,8)+IF(O919=F921,7)+IF(O919=F922,6)+IF(O919=F923,5)+IF(O919=F924,4)+IF(O919=F925,3)+IF(O919=F926,2)+IF(O919=F927,1)</f>
        <v>0</v>
      </c>
      <c r="R919" s="2"/>
      <c r="S919" s="136"/>
      <c r="T919" s="136"/>
      <c r="U919" s="136"/>
      <c r="V919" s="136">
        <f>P919+Q919</f>
        <v>9</v>
      </c>
      <c r="W919" s="136"/>
      <c r="X919" s="136"/>
      <c r="Y919" s="136"/>
      <c r="Z919" s="136"/>
      <c r="AA919" s="136"/>
      <c r="AB919" s="136"/>
      <c r="AC919" s="136"/>
      <c r="AD919" s="136"/>
      <c r="AE919" s="2"/>
      <c r="AF919" s="7"/>
      <c r="AG919" s="37"/>
      <c r="AH919" s="37"/>
      <c r="AI919" s="37"/>
      <c r="AJ919" s="37"/>
      <c r="AK919" s="37"/>
      <c r="AL919" s="37"/>
      <c r="AM919" s="37"/>
      <c r="AN919" s="37"/>
      <c r="AO919" s="37"/>
      <c r="AP919" s="37"/>
      <c r="AQ919" s="37"/>
      <c r="AR919" s="37"/>
      <c r="AS919" s="37"/>
      <c r="AT919" s="37"/>
      <c r="AU919" s="37"/>
      <c r="AV919" s="37"/>
      <c r="AW919" s="37"/>
      <c r="AX919" s="37"/>
      <c r="AY919" s="37"/>
      <c r="AZ919" s="37"/>
      <c r="BA919" s="37"/>
      <c r="BB919" s="37"/>
      <c r="BC919" s="37"/>
      <c r="BD919" s="37"/>
    </row>
    <row r="920" spans="1:59" ht="20.100000000000001" customHeight="1" x14ac:dyDescent="0.25">
      <c r="A920" s="117" t="s">
        <v>91</v>
      </c>
      <c r="B920" s="129" t="s">
        <v>142</v>
      </c>
      <c r="C920" s="129" t="s">
        <v>100</v>
      </c>
      <c r="D920" s="443" t="s">
        <v>0</v>
      </c>
      <c r="E920" s="437">
        <v>5</v>
      </c>
      <c r="F920" s="438" t="s">
        <v>111</v>
      </c>
      <c r="G920" s="441">
        <v>1.5</v>
      </c>
      <c r="H920" s="440" t="str">
        <f t="shared" si="377"/>
        <v>Joshua Moules</v>
      </c>
      <c r="I920" s="440" t="str">
        <f t="shared" si="378"/>
        <v>Hillingdon A.C.</v>
      </c>
      <c r="J920" s="440" t="str">
        <f t="shared" si="379"/>
        <v>HJAC</v>
      </c>
      <c r="K920" s="437" t="str">
        <f t="shared" si="380"/>
        <v/>
      </c>
      <c r="L920" s="437" t="str">
        <f t="shared" si="381"/>
        <v xml:space="preserve"> </v>
      </c>
      <c r="M920" s="2"/>
      <c r="N920" s="40" t="str">
        <f t="shared" si="376"/>
        <v>G</v>
      </c>
      <c r="O920" s="40" t="str">
        <f t="shared" si="376"/>
        <v>GG</v>
      </c>
      <c r="P920" s="161">
        <f>IF(N920=F916,12)+IF(N920=F917,11)+IF(N920=F918,10)+IF(N920=F919,9)+IF(N920=F920,8)+IF(N920=F921,7)+IF(N920=F922,6)+IF(N920=F923,5)+IF(N920=F924,4)+IF(N920=F925,3)+IF(N920=F926,2)+IF(N920=F927,1)</f>
        <v>0</v>
      </c>
      <c r="Q920" s="161">
        <f>IF(O920=F916,12)+IF(O920=F917,11)+IF(O920=F918,10)+IF(O920=F919,9)+IF(O920=F920,8)+IF(O920=F921,7)+IF(O920=F922,6)+IF(O920=F923,5)+IF(O920=F924,4)+IF(O920=F925,3)+IF(O920=F926,2)+IF(O920=F927,1)</f>
        <v>0</v>
      </c>
      <c r="R920" s="2"/>
      <c r="S920" s="136"/>
      <c r="T920" s="136"/>
      <c r="U920" s="136"/>
      <c r="V920" s="136"/>
      <c r="W920" s="136">
        <f>P920+Q920</f>
        <v>0</v>
      </c>
      <c r="X920" s="136"/>
      <c r="Y920" s="136"/>
      <c r="Z920" s="136"/>
      <c r="AA920" s="136"/>
      <c r="AB920" s="136"/>
      <c r="AC920" s="136"/>
      <c r="AD920" s="136"/>
      <c r="AE920" s="2"/>
      <c r="AF920" s="7"/>
      <c r="AG920" s="37"/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  <c r="AR920" s="37"/>
      <c r="AS920" s="37"/>
      <c r="AT920" s="37"/>
      <c r="AU920" s="37"/>
      <c r="AV920" s="37"/>
      <c r="AW920" s="37"/>
      <c r="AX920" s="37"/>
      <c r="AY920" s="37"/>
      <c r="AZ920" s="37"/>
      <c r="BA920" s="37"/>
      <c r="BB920" s="37"/>
      <c r="BC920" s="37"/>
      <c r="BD920" s="37"/>
    </row>
    <row r="921" spans="1:59" ht="20.100000000000001" customHeight="1" x14ac:dyDescent="0.25">
      <c r="A921" s="117" t="s">
        <v>91</v>
      </c>
      <c r="B921" s="129" t="s">
        <v>142</v>
      </c>
      <c r="C921" s="129" t="s">
        <v>100</v>
      </c>
      <c r="D921" s="443" t="s">
        <v>0</v>
      </c>
      <c r="E921" s="437">
        <v>6</v>
      </c>
      <c r="F921" s="438" t="s">
        <v>142</v>
      </c>
      <c r="G921" s="441">
        <v>1.45</v>
      </c>
      <c r="H921" s="440" t="str">
        <f t="shared" si="377"/>
        <v>Raja Khan</v>
      </c>
      <c r="I921" s="440" t="str">
        <f t="shared" si="378"/>
        <v>Maidenhead A.C.</v>
      </c>
      <c r="J921" s="440" t="str">
        <f t="shared" si="379"/>
        <v>MAC</v>
      </c>
      <c r="K921" s="437" t="str">
        <f t="shared" si="380"/>
        <v/>
      </c>
      <c r="L921" s="437" t="str">
        <f t="shared" si="381"/>
        <v xml:space="preserve"> </v>
      </c>
      <c r="M921" s="2"/>
      <c r="N921" s="40" t="str">
        <f t="shared" si="376"/>
        <v>H</v>
      </c>
      <c r="O921" s="40" t="str">
        <f t="shared" si="376"/>
        <v>HH</v>
      </c>
      <c r="P921" s="161">
        <f>IF(N921=F916,12)+IF(N921=F917,11)+IF(N921=F918,10)+IF(N921=F919,9)+IF(N921=F920,8)+IF(N921=F921,7)+IF(N921=F922,6)+IF(N921=F923,5)+IF(N921=F924,4)+IF(N921=F925,3)+IF(N921=F926,2)+IF(N921=F927,1)</f>
        <v>8</v>
      </c>
      <c r="Q921" s="161">
        <f>IF(O921=F916,12)+IF(O921=F917,11)+IF(O921=F918,10)+IF(O921=F919,9)+IF(O921=F920,8)+IF(O921=F921,7)+IF(O921=F922,6)+IF(O921=F923,5)+IF(O921=F924,4)+IF(O921=F925,3)+IF(O921=F926,2)+IF(O921=F927,1)</f>
        <v>0</v>
      </c>
      <c r="R921" s="2"/>
      <c r="S921" s="136"/>
      <c r="T921" s="136"/>
      <c r="U921" s="136"/>
      <c r="V921" s="136"/>
      <c r="W921" s="136"/>
      <c r="X921" s="136">
        <f>P921+Q921</f>
        <v>8</v>
      </c>
      <c r="Y921" s="136"/>
      <c r="Z921" s="136"/>
      <c r="AA921" s="136"/>
      <c r="AB921" s="136"/>
      <c r="AC921" s="136"/>
      <c r="AD921" s="136"/>
      <c r="AE921" s="2"/>
      <c r="AF921" s="7"/>
      <c r="AG921" s="37"/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  <c r="AR921" s="37"/>
      <c r="AS921" s="37"/>
      <c r="AT921" s="37"/>
      <c r="AU921" s="37"/>
      <c r="AV921" s="37"/>
      <c r="AW921" s="37"/>
      <c r="AX921" s="37"/>
      <c r="AY921" s="37"/>
      <c r="AZ921" s="37"/>
      <c r="BA921" s="37"/>
      <c r="BB921" s="37"/>
      <c r="BC921" s="37"/>
      <c r="BD921" s="37"/>
    </row>
    <row r="922" spans="1:59" ht="20.100000000000001" customHeight="1" x14ac:dyDescent="0.25">
      <c r="A922" s="117" t="s">
        <v>91</v>
      </c>
      <c r="B922" s="129" t="s">
        <v>142</v>
      </c>
      <c r="C922" s="129" t="s">
        <v>100</v>
      </c>
      <c r="D922" s="443" t="s">
        <v>0</v>
      </c>
      <c r="E922" s="437">
        <v>7</v>
      </c>
      <c r="F922" s="438"/>
      <c r="G922" s="441"/>
      <c r="H922" s="440" t="str">
        <f t="shared" si="377"/>
        <v xml:space="preserve"> </v>
      </c>
      <c r="I922" s="440" t="str">
        <f t="shared" si="378"/>
        <v/>
      </c>
      <c r="J922" s="440" t="str">
        <f t="shared" si="379"/>
        <v/>
      </c>
      <c r="K922" s="437" t="str">
        <f t="shared" si="380"/>
        <v/>
      </c>
      <c r="L922" s="437" t="str">
        <f t="shared" si="381"/>
        <v xml:space="preserve"> </v>
      </c>
      <c r="M922" s="2"/>
      <c r="N922" s="40" t="str">
        <f t="shared" si="376"/>
        <v>M</v>
      </c>
      <c r="O922" s="40" t="str">
        <f t="shared" si="376"/>
        <v>MM</v>
      </c>
      <c r="P922" s="161">
        <f>IF(N922=F916,12)+IF(N922=F917,11)+IF(N922=F918,10)+IF(N922=F919,9)+IF(N922=F920,8)+IF(N922=F921,7)+IF(N922=F922,6)+IF(N922=F923,5)+IF(N922=F924,4)+IF(N922=F925,3)+IF(N922=F926,2)+IF(N922=F927,1)</f>
        <v>7</v>
      </c>
      <c r="Q922" s="161">
        <f>IF(O922=F916,12)+IF(O922=F917,11)+IF(O922=F918,10)+IF(O922=F919,9)+IF(O922=F920,8)+IF(O922=F921,7)+IF(O922=F922,6)+IF(O922=F923,5)+IF(O922=F924,4)+IF(O922=F925,3)+IF(O922=F926,2)+IF(O922=F927,1)</f>
        <v>0</v>
      </c>
      <c r="R922" s="2"/>
      <c r="S922" s="136"/>
      <c r="T922" s="136"/>
      <c r="U922" s="136"/>
      <c r="V922" s="136"/>
      <c r="W922" s="136"/>
      <c r="X922" s="136"/>
      <c r="Y922" s="136">
        <f>P922+Q922</f>
        <v>7</v>
      </c>
      <c r="Z922" s="136"/>
      <c r="AA922" s="136"/>
      <c r="AB922" s="136"/>
      <c r="AC922" s="136"/>
      <c r="AD922" s="136"/>
      <c r="AE922" s="2"/>
      <c r="AF922" s="7"/>
      <c r="AG922" s="37"/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  <c r="AR922" s="37"/>
      <c r="AS922" s="37"/>
      <c r="AT922" s="37"/>
      <c r="AU922" s="37"/>
      <c r="AV922" s="37"/>
      <c r="AW922" s="37"/>
      <c r="AX922" s="37"/>
      <c r="AY922" s="37"/>
      <c r="AZ922" s="37"/>
      <c r="BA922" s="37"/>
      <c r="BB922" s="37"/>
      <c r="BC922" s="37"/>
      <c r="BD922" s="37"/>
    </row>
    <row r="923" spans="1:59" ht="20.100000000000001" customHeight="1" x14ac:dyDescent="0.25">
      <c r="A923" s="117" t="s">
        <v>91</v>
      </c>
      <c r="B923" s="129" t="s">
        <v>142</v>
      </c>
      <c r="C923" s="129" t="s">
        <v>100</v>
      </c>
      <c r="D923" s="443" t="s">
        <v>0</v>
      </c>
      <c r="E923" s="437">
        <v>8</v>
      </c>
      <c r="F923" s="438"/>
      <c r="G923" s="441"/>
      <c r="H923" s="440" t="str">
        <f t="shared" si="377"/>
        <v xml:space="preserve"> </v>
      </c>
      <c r="I923" s="440" t="str">
        <f t="shared" si="378"/>
        <v/>
      </c>
      <c r="J923" s="440" t="str">
        <f t="shared" si="379"/>
        <v/>
      </c>
      <c r="K923" s="437" t="str">
        <f t="shared" si="380"/>
        <v/>
      </c>
      <c r="L923" s="437" t="str">
        <f t="shared" si="381"/>
        <v xml:space="preserve"> </v>
      </c>
      <c r="M923" s="2"/>
      <c r="N923" s="40" t="str">
        <f t="shared" si="376"/>
        <v>R</v>
      </c>
      <c r="O923" s="40" t="str">
        <f t="shared" si="376"/>
        <v>RR</v>
      </c>
      <c r="P923" s="161">
        <f>IF(N923=F916,12)+IF(N923=F917,11)+IF(N923=F918,10)+IF(N923=F919,9)+IF(N923=F920,8)+IF(N923=F921,7)+IF(N923=F922,6)+IF(N923=F923,5)+IF(N923=F924,4)+IF(N923=F925,3)+IF(N923=F926,2)+IF(N923=F927,1)</f>
        <v>10</v>
      </c>
      <c r="Q923" s="161">
        <f>IF(O923=F916,12)+IF(O923=F917,11)+IF(O923=F918,10)+IF(O923=F919,9)+IF(O923=F920,8)+IF(O923=F921,7)+IF(O923=F922,6)+IF(O923=F923,5)+IF(O923=F924,4)+IF(O923=F925,3)+IF(O923=F926,2)+IF(O923=F927,1)</f>
        <v>0</v>
      </c>
      <c r="R923" s="2"/>
      <c r="S923" s="136"/>
      <c r="T923" s="136"/>
      <c r="U923" s="136"/>
      <c r="V923" s="136"/>
      <c r="W923" s="136"/>
      <c r="X923" s="136"/>
      <c r="Y923" s="136"/>
      <c r="Z923" s="136">
        <f>P923+Q923</f>
        <v>10</v>
      </c>
      <c r="AA923" s="136"/>
      <c r="AB923" s="136"/>
      <c r="AC923" s="136"/>
      <c r="AD923" s="136"/>
      <c r="AE923" s="2"/>
      <c r="AF923" s="7"/>
      <c r="AG923" s="37"/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  <c r="AR923" s="37"/>
      <c r="AS923" s="37"/>
      <c r="AT923" s="37"/>
      <c r="AU923" s="37"/>
      <c r="AV923" s="37"/>
      <c r="AW923" s="37"/>
      <c r="AX923" s="37"/>
      <c r="AY923" s="37"/>
      <c r="AZ923" s="37"/>
      <c r="BA923" s="37"/>
      <c r="BB923" s="37"/>
      <c r="BC923" s="37"/>
      <c r="BD923" s="37"/>
    </row>
    <row r="924" spans="1:59" ht="20.100000000000001" customHeight="1" x14ac:dyDescent="0.25">
      <c r="A924" s="117" t="s">
        <v>91</v>
      </c>
      <c r="B924" s="129" t="s">
        <v>142</v>
      </c>
      <c r="C924" s="129" t="s">
        <v>100</v>
      </c>
      <c r="D924" s="443" t="s">
        <v>0</v>
      </c>
      <c r="E924" s="437">
        <v>9</v>
      </c>
      <c r="F924" s="438"/>
      <c r="G924" s="441"/>
      <c r="H924" s="440" t="str">
        <f t="shared" si="377"/>
        <v xml:space="preserve"> </v>
      </c>
      <c r="I924" s="440" t="str">
        <f t="shared" si="378"/>
        <v/>
      </c>
      <c r="J924" s="440" t="str">
        <f t="shared" si="379"/>
        <v/>
      </c>
      <c r="K924" s="437" t="str">
        <f t="shared" si="380"/>
        <v/>
      </c>
      <c r="L924" s="437" t="str">
        <f>IF(G924&gt;=CA1225,"AW"," ")</f>
        <v xml:space="preserve"> </v>
      </c>
      <c r="M924" s="2"/>
      <c r="N924" s="161" t="str">
        <f t="shared" si="376"/>
        <v>W</v>
      </c>
      <c r="O924" s="161" t="str">
        <f t="shared" si="376"/>
        <v>WW</v>
      </c>
      <c r="P924" s="161">
        <f>IF(N924=F916,12)+IF(N924=F917,11)+IF(N924=F918,10)+IF(N924=F919,9)+IF(N924=F920,8)+IF(N924=F921,7)+IF(N924=F922,6)+IF(N924=F923,5)+IF(N924=F924,4)+IF(N924=F925,3)+IF(N924=F926,2)+IF(N924=F927,1)</f>
        <v>11</v>
      </c>
      <c r="Q924" s="161">
        <f>IF(O924=F916,12)+IF(O924=F917,11)+IF(O924=F918,10)+IF(O924=F919,9)+IF(O924=F920,8)+IF(O924=F921,7)+IF(O924=F922,6)+IF(O924=F923,5)+IF(O924=F924,4)+IF(O924=F925,3)+IF(O924=F926,2)+IF(O924=F927,1)</f>
        <v>0</v>
      </c>
      <c r="R924" s="2"/>
      <c r="S924" s="136"/>
      <c r="T924" s="136"/>
      <c r="U924" s="136"/>
      <c r="V924" s="136"/>
      <c r="W924" s="136"/>
      <c r="X924" s="136"/>
      <c r="Y924" s="136"/>
      <c r="Z924" s="136"/>
      <c r="AA924" s="136">
        <f>P924+Q924</f>
        <v>11</v>
      </c>
      <c r="AB924" s="136"/>
      <c r="AC924" s="136"/>
      <c r="AD924" s="136"/>
      <c r="AE924" s="2"/>
      <c r="AF924" s="163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  <c r="AS924" s="37"/>
      <c r="AT924" s="37"/>
      <c r="AU924" s="37"/>
      <c r="AV924" s="37"/>
      <c r="AW924" s="37"/>
      <c r="AX924" s="37"/>
      <c r="AY924" s="37"/>
      <c r="AZ924" s="37"/>
      <c r="BA924" s="37"/>
      <c r="BB924" s="37"/>
      <c r="BC924" s="37"/>
      <c r="BD924" s="37"/>
    </row>
    <row r="925" spans="1:59" ht="20.100000000000001" customHeight="1" x14ac:dyDescent="0.25">
      <c r="A925" s="117" t="s">
        <v>91</v>
      </c>
      <c r="B925" s="129" t="s">
        <v>142</v>
      </c>
      <c r="C925" s="129" t="s">
        <v>100</v>
      </c>
      <c r="D925" s="443" t="s">
        <v>0</v>
      </c>
      <c r="E925" s="437">
        <v>10</v>
      </c>
      <c r="F925" s="438"/>
      <c r="G925" s="441"/>
      <c r="H925" s="440" t="str">
        <f t="shared" si="377"/>
        <v xml:space="preserve"> </v>
      </c>
      <c r="I925" s="440" t="str">
        <f t="shared" si="378"/>
        <v/>
      </c>
      <c r="J925" s="440" t="str">
        <f t="shared" si="379"/>
        <v/>
      </c>
      <c r="K925" s="437" t="str">
        <f t="shared" si="380"/>
        <v/>
      </c>
      <c r="L925" s="437" t="str">
        <f>IF(G925&gt;=CA1226,"AW"," ")</f>
        <v xml:space="preserve"> </v>
      </c>
      <c r="M925" s="2"/>
      <c r="N925" s="366" t="str">
        <f t="shared" si="376"/>
        <v>j</v>
      </c>
      <c r="O925" s="366" t="str">
        <f t="shared" si="376"/>
        <v>jj</v>
      </c>
      <c r="P925" s="366">
        <f>IF(N925=F916,12)+IF(N925=F917,11)+IF(N925=F918,10)+IF(N925=F919,9)+IF(N925=F920,8)+IF(N925=F921,7)+IF(N925=F922,6)+IF(N925=F923,5)+IF(N925=F924,4)+IF(N925=F925,3)+IF(N925=F926,2)+IF(N925=F927,1)</f>
        <v>0</v>
      </c>
      <c r="Q925" s="366">
        <f>IF(O925=F916,12)+IF(O925=F917,11)+IF(O925=F918,10)+IF(O925=F919,9)+IF(O925=F920,8)+IF(O925=F921,7)+IF(O925=F922,6)+IF(O925=F923,5)+IF(O925=F924,4)+IF(O925=F925,3)+IF(O925=F926,2)+IF(O925=F927,1)</f>
        <v>0</v>
      </c>
      <c r="R925" s="2"/>
      <c r="S925" s="136"/>
      <c r="T925" s="136"/>
      <c r="U925" s="136"/>
      <c r="V925" s="136"/>
      <c r="W925" s="136"/>
      <c r="X925" s="136"/>
      <c r="Y925" s="136"/>
      <c r="Z925" s="136"/>
      <c r="AA925" s="136"/>
      <c r="AB925" s="136">
        <f>P925+Q925</f>
        <v>0</v>
      </c>
      <c r="AC925" s="136"/>
      <c r="AD925" s="136"/>
      <c r="AE925" s="2"/>
      <c r="AF925" s="163"/>
    </row>
    <row r="926" spans="1:59" ht="20.100000000000001" customHeight="1" x14ac:dyDescent="0.25">
      <c r="A926" s="117" t="s">
        <v>91</v>
      </c>
      <c r="B926" s="129" t="s">
        <v>142</v>
      </c>
      <c r="C926" s="129" t="s">
        <v>100</v>
      </c>
      <c r="D926" s="443" t="s">
        <v>0</v>
      </c>
      <c r="E926" s="437">
        <v>11</v>
      </c>
      <c r="F926" s="438"/>
      <c r="G926" s="441"/>
      <c r="H926" s="440" t="str">
        <f t="shared" si="377"/>
        <v xml:space="preserve"> </v>
      </c>
      <c r="I926" s="440" t="str">
        <f t="shared" si="378"/>
        <v/>
      </c>
      <c r="J926" s="440" t="str">
        <f t="shared" si="379"/>
        <v/>
      </c>
      <c r="K926" s="437" t="str">
        <f t="shared" si="380"/>
        <v/>
      </c>
      <c r="L926" s="437" t="str">
        <f>IF(G926&gt;=CA1227,"AW"," ")</f>
        <v xml:space="preserve"> </v>
      </c>
      <c r="M926" s="2"/>
      <c r="N926" s="366" t="str">
        <f t="shared" si="376"/>
        <v>p</v>
      </c>
      <c r="O926" s="366" t="str">
        <f t="shared" si="376"/>
        <v>pp</v>
      </c>
      <c r="P926" s="366">
        <f>IF(N926=F916,12)+IF(N926=F917,11)+IF(N926=F918,10)+IF(N926=F919,9)+IF(N926=F920,8)+IF(N926=F921,7)+IF(N926=F922,6)+IF(N926=F923,5)+IF(N926=F924,4)+IF(N926=F925,3)+IF(N926=F926,2)+IF(N926=F927,1)</f>
        <v>0</v>
      </c>
      <c r="Q926" s="366">
        <f>IF(O926=F916,12)+IF(O926=F917,11)+IF(O926=F918,10)+IF(O926=F919,9)+IF(O926=F920,8)+IF(O926=F921,7)+IF(O926=F922,6)+IF(O926=F923,5)+IF(O926=F924,4)+IF(O926=F925,3)+IF(O926=F926,2)+IF(O926=F927,1)</f>
        <v>0</v>
      </c>
      <c r="R926" s="2"/>
      <c r="S926" s="136"/>
      <c r="T926" s="136"/>
      <c r="U926" s="136"/>
      <c r="V926" s="136"/>
      <c r="W926" s="136"/>
      <c r="X926" s="136"/>
      <c r="Y926" s="136"/>
      <c r="Z926" s="136"/>
      <c r="AA926" s="136"/>
      <c r="AB926" s="136"/>
      <c r="AC926" s="136">
        <f>P926+Q926</f>
        <v>0</v>
      </c>
      <c r="AD926" s="136"/>
      <c r="AE926" s="2"/>
      <c r="AF926" s="7"/>
      <c r="AG926" s="37"/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  <c r="AR926" s="37"/>
      <c r="AS926" s="37"/>
      <c r="AT926" s="37"/>
      <c r="AU926" s="37"/>
      <c r="AV926" s="37"/>
      <c r="AW926" s="37"/>
      <c r="AX926" s="37"/>
      <c r="AY926" s="37"/>
      <c r="AZ926" s="37"/>
      <c r="BA926" s="37"/>
      <c r="BB926" s="37"/>
      <c r="BC926" s="37"/>
      <c r="BD926" s="37"/>
    </row>
    <row r="927" spans="1:59" ht="20.100000000000001" customHeight="1" x14ac:dyDescent="0.25">
      <c r="A927" s="117" t="s">
        <v>91</v>
      </c>
      <c r="B927" s="129" t="s">
        <v>142</v>
      </c>
      <c r="C927" s="129" t="s">
        <v>100</v>
      </c>
      <c r="D927" s="443" t="s">
        <v>0</v>
      </c>
      <c r="E927" s="437">
        <v>12</v>
      </c>
      <c r="F927" s="438"/>
      <c r="G927" s="441"/>
      <c r="H927" s="440" t="str">
        <f t="shared" si="377"/>
        <v xml:space="preserve"> </v>
      </c>
      <c r="I927" s="440" t="str">
        <f t="shared" si="378"/>
        <v/>
      </c>
      <c r="J927" s="440" t="str">
        <f t="shared" si="379"/>
        <v/>
      </c>
      <c r="K927" s="437" t="str">
        <f t="shared" si="380"/>
        <v/>
      </c>
      <c r="L927" s="437" t="str">
        <f>IF(G927&gt;=CA1228,"AW"," ")</f>
        <v xml:space="preserve"> </v>
      </c>
      <c r="M927" s="2"/>
      <c r="N927" s="366" t="str">
        <f t="shared" ref="N927:O946" si="382">N913</f>
        <v>z</v>
      </c>
      <c r="O927" s="366" t="str">
        <f t="shared" si="382"/>
        <v>zz</v>
      </c>
      <c r="P927" s="366">
        <f>IF(N927=F916,12)+IF(N927=F917,11)+IF(N927=F918,10)+IF(N927=F919,9)+IF(N927=F920,8)+IF(N927=F921,7)+IF(N927=F922,6)+IF(N927=F923,5)+IF(N927=F924,4)+IF(N927=F925,3)+IF(N927=F926,2)+IF(N927=F927,1)</f>
        <v>0</v>
      </c>
      <c r="Q927" s="366">
        <f>IF(O927=F916,12)+IF(O927=F917,11)+IF(O927=F918,10)+IF(O927=F919,9)+IF(O927=F920,8)+IF(O927=F921,7)+IF(O927=F922,6)+IF(O927=F923,5)+IF(O927=F924,4)+IF(O927=F925,3)+IF(O927=F926,2)+IF(O927=F927,1)</f>
        <v>0</v>
      </c>
      <c r="R927" s="2"/>
      <c r="S927" s="136"/>
      <c r="T927" s="136"/>
      <c r="U927" s="136"/>
      <c r="V927" s="136"/>
      <c r="W927" s="136"/>
      <c r="X927" s="136"/>
      <c r="Y927" s="136"/>
      <c r="Z927" s="136"/>
      <c r="AA927" s="136"/>
      <c r="AB927" s="136"/>
      <c r="AC927" s="136"/>
      <c r="AD927" s="136">
        <f>P927+Q927</f>
        <v>0</v>
      </c>
      <c r="AE927" s="2"/>
      <c r="AF927" s="7"/>
    </row>
    <row r="928" spans="1:59" ht="20.100000000000001" customHeight="1" x14ac:dyDescent="0.25">
      <c r="A928" s="117" t="s">
        <v>91</v>
      </c>
      <c r="B928" s="129" t="s">
        <v>142</v>
      </c>
      <c r="C928" s="40"/>
      <c r="D928" s="443"/>
      <c r="E928" s="476" t="s">
        <v>36</v>
      </c>
      <c r="F928" s="476"/>
      <c r="G928" s="476"/>
      <c r="H928" s="476"/>
      <c r="I928" s="476"/>
      <c r="J928" s="476"/>
      <c r="K928" s="476"/>
      <c r="L928" s="476"/>
      <c r="M928" s="2"/>
      <c r="N928" s="40" t="str">
        <f t="shared" si="382"/>
        <v>,</v>
      </c>
      <c r="O928" s="40" t="str">
        <f t="shared" si="382"/>
        <v>,</v>
      </c>
      <c r="P928" s="40"/>
      <c r="Q928" s="40"/>
      <c r="R928" s="2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2"/>
      <c r="AF928" s="7"/>
    </row>
    <row r="929" spans="1:59" ht="20.100000000000001" customHeight="1" x14ac:dyDescent="0.25">
      <c r="A929" s="117" t="s">
        <v>91</v>
      </c>
      <c r="B929" s="129" t="s">
        <v>142</v>
      </c>
      <c r="C929" s="129" t="s">
        <v>100</v>
      </c>
      <c r="D929" s="443" t="s">
        <v>1</v>
      </c>
      <c r="E929" s="474" t="s">
        <v>224</v>
      </c>
      <c r="F929" s="474"/>
      <c r="G929" s="474"/>
      <c r="H929" s="474"/>
      <c r="I929" s="442" t="s">
        <v>92</v>
      </c>
      <c r="J929" s="442"/>
      <c r="K929" s="475">
        <f>K915</f>
        <v>2.02</v>
      </c>
      <c r="L929" s="475"/>
      <c r="M929" s="2"/>
      <c r="N929" s="40" t="str">
        <f t="shared" si="382"/>
        <v>,</v>
      </c>
      <c r="O929" s="40" t="str">
        <f t="shared" si="382"/>
        <v>,</v>
      </c>
      <c r="P929" s="40"/>
      <c r="Q929" s="40"/>
      <c r="R929" s="2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2"/>
      <c r="AF929" s="7"/>
    </row>
    <row r="930" spans="1:59" ht="20.100000000000001" customHeight="1" x14ac:dyDescent="0.25">
      <c r="A930" s="117" t="s">
        <v>91</v>
      </c>
      <c r="B930" s="129" t="s">
        <v>142</v>
      </c>
      <c r="C930" s="129" t="s">
        <v>100</v>
      </c>
      <c r="D930" s="443" t="s">
        <v>1</v>
      </c>
      <c r="E930" s="437">
        <v>1</v>
      </c>
      <c r="F930" s="438" t="s">
        <v>145</v>
      </c>
      <c r="G930" s="441">
        <v>1.6</v>
      </c>
      <c r="H930" s="440" t="str">
        <f t="shared" ref="H930:H941" si="383">IF(F930=0," ",VLOOKUP(F930,$AJ$1244:$AL$1267,3,FALSE))</f>
        <v>Daniel Animashaun</v>
      </c>
      <c r="I930" s="440" t="str">
        <f t="shared" ref="I930:I941" si="384">IF(F930=0,"",VLOOKUP(F930,$BE$1218:$BG$1241,3,FALSE))</f>
        <v>Reading A.C.</v>
      </c>
      <c r="J930" s="440" t="str">
        <f t="shared" ref="J930:J941" si="385">IF(F930=0,"",VLOOKUP(F930,$BB$1114:$BE$1137,4,FALSE))</f>
        <v>RAC</v>
      </c>
      <c r="K930" s="437" t="str">
        <f t="shared" ref="K930:K941" si="386">IF(G930="","",IF($DC$1225="T"," ",IF($DC$1225="F",IF(G930&gt;=$CS$1225,"G1",IF(G930&gt;=$CV$1225,"G2",IF(G930&gt;=$CY$1225,"G3",IF(G930&gt;=$DB$1225,"G4","")))))))</f>
        <v/>
      </c>
      <c r="L930" s="437" t="str">
        <f>IF(G930&gt;=CA1231,"AW"," ")</f>
        <v xml:space="preserve"> </v>
      </c>
      <c r="M930" s="2"/>
      <c r="N930" s="40" t="str">
        <f t="shared" si="382"/>
        <v>A</v>
      </c>
      <c r="O930" s="40" t="str">
        <f t="shared" si="382"/>
        <v>AA</v>
      </c>
      <c r="P930" s="161">
        <f>IF(N930=F930,12)+IF(N930=F931,11)+IF(N930=F932,10)+IF(N930=F933,9)+IF(N930=F934,8)+IF(N930=F935,7)+IF(N930=F936,6)+IF(N930=F937,5)+IF(N930=F938,4)+IF(N930=F939,3)+IF(N930=F940,2)+IF(N930=F941,1)</f>
        <v>0</v>
      </c>
      <c r="Q930" s="161">
        <f>IF(O930=F930,12)+IF(O930=F931,11)+IF(O930=F932,10)+IF(O930=F933,9)+IF(O930=F934,8)+IF(O930=F935,7)+IF(O930=F936,6)+IF(O930=F937,5)+IF(O930=F938,4)+IF(O930=F939,3)+IF(O930=F940,2)+IF(O930=F941,1)</f>
        <v>0</v>
      </c>
      <c r="R930" s="2"/>
      <c r="S930" s="136">
        <f>P930+Q930</f>
        <v>0</v>
      </c>
      <c r="T930" s="136"/>
      <c r="U930" s="136"/>
      <c r="V930" s="136"/>
      <c r="W930" s="136"/>
      <c r="X930" s="136"/>
      <c r="Y930" s="136"/>
      <c r="Z930" s="136"/>
      <c r="AA930" s="136"/>
      <c r="AB930" s="136"/>
      <c r="AC930" s="136"/>
      <c r="AD930" s="136"/>
      <c r="AE930" s="2"/>
      <c r="AF930" s="7"/>
    </row>
    <row r="931" spans="1:59" ht="20.100000000000001" customHeight="1" x14ac:dyDescent="0.25">
      <c r="A931" s="117" t="s">
        <v>91</v>
      </c>
      <c r="B931" s="129" t="s">
        <v>142</v>
      </c>
      <c r="C931" s="129" t="s">
        <v>100</v>
      </c>
      <c r="D931" s="443" t="s">
        <v>1</v>
      </c>
      <c r="E931" s="437" t="s">
        <v>853</v>
      </c>
      <c r="F931" s="438" t="s">
        <v>113</v>
      </c>
      <c r="G931" s="441">
        <v>1.5</v>
      </c>
      <c r="H931" s="440" t="str">
        <f t="shared" si="383"/>
        <v>Ben Brownlee</v>
      </c>
      <c r="I931" s="440" t="str">
        <f t="shared" si="384"/>
        <v>Hillingdon A.C.</v>
      </c>
      <c r="J931" s="440" t="str">
        <f t="shared" si="385"/>
        <v>HJAC</v>
      </c>
      <c r="K931" s="437" t="str">
        <f t="shared" si="386"/>
        <v/>
      </c>
      <c r="L931" s="437" t="str">
        <f>IF(G931&gt;=CA1232,"AW"," ")</f>
        <v xml:space="preserve"> </v>
      </c>
      <c r="M931" s="2"/>
      <c r="N931" s="40" t="str">
        <f t="shared" si="382"/>
        <v>S</v>
      </c>
      <c r="O931" s="40" t="str">
        <f t="shared" si="382"/>
        <v>SS</v>
      </c>
      <c r="P931" s="161">
        <f>IF(N931=F930,12)+IF(N931=F931,11)+IF(N931=F932,10)+IF(N931=F933,9)+IF(N931=F934,8)+IF(N931=F935,7)+IF(N931=F936,6)+IF(N931=F937,5)+IF(N931=F938,4)+IF(N931=F939,3)+IF(N931=F940,2)+IF(N931=F941,1)</f>
        <v>0</v>
      </c>
      <c r="Q931" s="161">
        <f>IF(O931=F930,12)+IF(O931=F931,11)+IF(O931=F932,10)+IF(O931=F933,9)+IF(O931=F934,8)+IF(O931=F935,7)+IF(O931=F936,6)+IF(O931=F937,5)+IF(O931=F938,4)+IF(O931=F939,3)+IF(O931=F940,2)+IF(O931=F941,1)</f>
        <v>0</v>
      </c>
      <c r="R931" s="2"/>
      <c r="S931" s="136"/>
      <c r="T931" s="136">
        <f>P931+Q931</f>
        <v>0</v>
      </c>
      <c r="U931" s="136"/>
      <c r="V931" s="136"/>
      <c r="W931" s="136"/>
      <c r="X931" s="136"/>
      <c r="Y931" s="136"/>
      <c r="Z931" s="136"/>
      <c r="AA931" s="136"/>
      <c r="AB931" s="136"/>
      <c r="AC931" s="136"/>
      <c r="AD931" s="136"/>
      <c r="AE931" s="2"/>
      <c r="AF931" s="7"/>
    </row>
    <row r="932" spans="1:59" ht="20.100000000000001" customHeight="1" x14ac:dyDescent="0.25">
      <c r="A932" s="117" t="s">
        <v>91</v>
      </c>
      <c r="B932" s="129" t="s">
        <v>142</v>
      </c>
      <c r="C932" s="129" t="s">
        <v>100</v>
      </c>
      <c r="D932" s="443" t="s">
        <v>1</v>
      </c>
      <c r="E932" s="437" t="s">
        <v>853</v>
      </c>
      <c r="F932" s="438" t="s">
        <v>85</v>
      </c>
      <c r="G932" s="441">
        <v>1.5</v>
      </c>
      <c r="H932" s="440" t="str">
        <f t="shared" si="383"/>
        <v>Louis Agopian</v>
      </c>
      <c r="I932" s="440" t="str">
        <f t="shared" si="384"/>
        <v>Bracknell A.C.</v>
      </c>
      <c r="J932" s="440" t="str">
        <f t="shared" si="385"/>
        <v>BAC</v>
      </c>
      <c r="K932" s="437" t="str">
        <f t="shared" si="386"/>
        <v/>
      </c>
      <c r="L932" s="437" t="str">
        <f>IF(G932&gt;=CA1233,"AW"," ")</f>
        <v xml:space="preserve"> </v>
      </c>
      <c r="M932" s="2"/>
      <c r="N932" s="40" t="str">
        <f t="shared" si="382"/>
        <v>B</v>
      </c>
      <c r="O932" s="40" t="str">
        <f t="shared" si="382"/>
        <v>BB</v>
      </c>
      <c r="P932" s="161">
        <f>IF(N932=F930,12)+IF(N932=F931,11)+IF(N932=F932,10)+IF(N932=F933,9)+IF(N932=F934,8)+IF(N932=F935,7)+IF(N932=F936,6)+IF(N932=F937,5)+IF(N932=F938,4)+IF(N932=F939,3)+IF(N932=F940,2)+IF(N932=F941,1)</f>
        <v>0</v>
      </c>
      <c r="Q932" s="161">
        <v>10.5</v>
      </c>
      <c r="R932" s="2"/>
      <c r="S932" s="136"/>
      <c r="T932" s="136"/>
      <c r="U932" s="136">
        <f>P932+Q932</f>
        <v>10.5</v>
      </c>
      <c r="V932" s="136"/>
      <c r="W932" s="136"/>
      <c r="X932" s="136"/>
      <c r="Y932" s="136"/>
      <c r="Z932" s="136"/>
      <c r="AA932" s="136"/>
      <c r="AB932" s="136"/>
      <c r="AC932" s="136"/>
      <c r="AD932" s="136"/>
      <c r="AE932" s="2"/>
      <c r="AF932" s="7"/>
    </row>
    <row r="933" spans="1:59" ht="20.100000000000001" customHeight="1" x14ac:dyDescent="0.25">
      <c r="A933" s="117" t="s">
        <v>91</v>
      </c>
      <c r="B933" s="129" t="s">
        <v>142</v>
      </c>
      <c r="C933" s="129" t="s">
        <v>100</v>
      </c>
      <c r="D933" s="443" t="s">
        <v>1</v>
      </c>
      <c r="E933" s="437">
        <v>4</v>
      </c>
      <c r="F933" s="438" t="s">
        <v>112</v>
      </c>
      <c r="G933" s="441">
        <v>1.45</v>
      </c>
      <c r="H933" s="440" t="str">
        <f t="shared" si="383"/>
        <v>Tom Handley</v>
      </c>
      <c r="I933" s="440" t="str">
        <f t="shared" si="384"/>
        <v>Camberley and District A.C.</v>
      </c>
      <c r="J933" s="440" t="str">
        <f t="shared" si="385"/>
        <v>CDAC</v>
      </c>
      <c r="K933" s="437" t="str">
        <f t="shared" si="386"/>
        <v/>
      </c>
      <c r="L933" s="437" t="str">
        <f>IF(G933&gt;=CA1238,"AW"," ")</f>
        <v xml:space="preserve"> </v>
      </c>
      <c r="M933" s="2"/>
      <c r="N933" s="40" t="str">
        <f t="shared" si="382"/>
        <v>C</v>
      </c>
      <c r="O933" s="40" t="str">
        <f t="shared" si="382"/>
        <v>CC</v>
      </c>
      <c r="P933" s="161">
        <f>IF(N933=F930,12)+IF(N933=F931,11)+IF(N933=F932,10)+IF(N933=F933,9)+IF(N933=F934,8)+IF(N933=F935,7)+IF(N933=F936,6)+IF(N933=F937,5)+IF(N933=F938,4)+IF(N933=F939,3)+IF(N933=F940,2)+IF(N933=F941,1)</f>
        <v>0</v>
      </c>
      <c r="Q933" s="161">
        <f>IF(O933=F930,12)+IF(O933=F931,11)+IF(O933=F932,10)+IF(O933=F933,9)+IF(O933=F934,8)+IF(O933=F935,7)+IF(O933=F936,6)+IF(O933=F937,5)+IF(O933=F938,4)+IF(O933=F939,3)+IF(O933=F940,2)+IF(O933=F941,1)</f>
        <v>9</v>
      </c>
      <c r="R933" s="2"/>
      <c r="S933" s="136"/>
      <c r="T933" s="136"/>
      <c r="U933" s="136"/>
      <c r="V933" s="136">
        <f>P933+Q933</f>
        <v>9</v>
      </c>
      <c r="W933" s="136"/>
      <c r="X933" s="136"/>
      <c r="Y933" s="136"/>
      <c r="Z933" s="136"/>
      <c r="AA933" s="136"/>
      <c r="AB933" s="136"/>
      <c r="AC933" s="136"/>
      <c r="AD933" s="136"/>
      <c r="AE933" s="2"/>
      <c r="AF933" s="7"/>
    </row>
    <row r="934" spans="1:59" ht="20.100000000000001" customHeight="1" x14ac:dyDescent="0.25">
      <c r="A934" s="117" t="s">
        <v>91</v>
      </c>
      <c r="B934" s="129" t="s">
        <v>142</v>
      </c>
      <c r="C934" s="129" t="s">
        <v>100</v>
      </c>
      <c r="D934" s="443" t="s">
        <v>1</v>
      </c>
      <c r="E934" s="437">
        <v>5</v>
      </c>
      <c r="F934" s="438" t="s">
        <v>146</v>
      </c>
      <c r="G934" s="441">
        <v>1.45</v>
      </c>
      <c r="H934" s="440" t="str">
        <f t="shared" si="383"/>
        <v>Dylan Val</v>
      </c>
      <c r="I934" s="440" t="str">
        <f t="shared" si="384"/>
        <v>Windsor, Slough, Eton and Hounslow A.C.</v>
      </c>
      <c r="J934" s="440" t="str">
        <f t="shared" si="385"/>
        <v>WSEH</v>
      </c>
      <c r="K934" s="437" t="str">
        <f t="shared" si="386"/>
        <v/>
      </c>
      <c r="L934" s="437" t="str">
        <f>IF(G934&gt;=CA1239,"AW"," ")</f>
        <v xml:space="preserve"> </v>
      </c>
      <c r="M934" s="2"/>
      <c r="N934" s="40" t="str">
        <f t="shared" si="382"/>
        <v>G</v>
      </c>
      <c r="O934" s="40" t="str">
        <f t="shared" si="382"/>
        <v>GG</v>
      </c>
      <c r="P934" s="161">
        <f>IF(N934=F930,12)+IF(N934=F931,11)+IF(N934=F932,10)+IF(N934=F933,9)+IF(N934=F934,8)+IF(N934=F935,7)+IF(N934=F936,6)+IF(N934=F937,5)+IF(N934=F938,4)+IF(N934=F939,3)+IF(N934=F940,2)+IF(N934=F941,1)</f>
        <v>0</v>
      </c>
      <c r="Q934" s="161">
        <f>IF(O934=F930,12)+IF(O934=F931,11)+IF(O934=F932,10)+IF(O934=F933,9)+IF(O934=F934,8)+IF(O934=F935,7)+IF(O934=F936,6)+IF(O934=F937,5)+IF(O934=F938,4)+IF(O934=F939,3)+IF(O934=F940,2)+IF(O934=F941,1)</f>
        <v>0</v>
      </c>
      <c r="R934" s="2"/>
      <c r="S934" s="136"/>
      <c r="T934" s="136"/>
      <c r="U934" s="136"/>
      <c r="V934" s="136"/>
      <c r="W934" s="136">
        <f>P934+Q934</f>
        <v>0</v>
      </c>
      <c r="X934" s="136"/>
      <c r="Y934" s="136"/>
      <c r="Z934" s="136"/>
      <c r="AA934" s="136"/>
      <c r="AB934" s="136"/>
      <c r="AC934" s="136"/>
      <c r="AD934" s="136"/>
      <c r="AE934" s="2"/>
      <c r="AF934" s="7"/>
    </row>
    <row r="935" spans="1:59" ht="20.100000000000001" customHeight="1" x14ac:dyDescent="0.25">
      <c r="A935" s="117" t="s">
        <v>91</v>
      </c>
      <c r="B935" s="129" t="s">
        <v>142</v>
      </c>
      <c r="C935" s="129" t="s">
        <v>100</v>
      </c>
      <c r="D935" s="443" t="s">
        <v>1</v>
      </c>
      <c r="E935" s="437">
        <v>6</v>
      </c>
      <c r="F935" s="438"/>
      <c r="G935" s="441"/>
      <c r="H935" s="440" t="str">
        <f t="shared" si="383"/>
        <v xml:space="preserve"> </v>
      </c>
      <c r="I935" s="440" t="str">
        <f t="shared" si="384"/>
        <v/>
      </c>
      <c r="J935" s="440" t="str">
        <f t="shared" si="385"/>
        <v/>
      </c>
      <c r="K935" s="437" t="str">
        <f t="shared" si="386"/>
        <v/>
      </c>
      <c r="L935" s="437" t="str">
        <f>IF(G935&gt;=CA1240,"AW"," ")</f>
        <v xml:space="preserve"> </v>
      </c>
      <c r="M935" s="2"/>
      <c r="N935" s="40" t="str">
        <f t="shared" si="382"/>
        <v>H</v>
      </c>
      <c r="O935" s="40" t="str">
        <f t="shared" si="382"/>
        <v>HH</v>
      </c>
      <c r="P935" s="161">
        <f>IF(N935=F930,12)+IF(N935=F931,11)+IF(N935=F932,10)+IF(N935=F933,9)+IF(N935=F934,8)+IF(N935=F935,7)+IF(N935=F936,6)+IF(N935=F937,5)+IF(N935=F938,4)+IF(N935=F939,3)+IF(N935=F940,2)+IF(N935=F941,1)</f>
        <v>0</v>
      </c>
      <c r="Q935" s="161">
        <v>10.5</v>
      </c>
      <c r="R935" s="2"/>
      <c r="S935" s="136"/>
      <c r="T935" s="136"/>
      <c r="U935" s="136"/>
      <c r="V935" s="136"/>
      <c r="W935" s="136"/>
      <c r="X935" s="136">
        <f>P935+Q935</f>
        <v>10.5</v>
      </c>
      <c r="Y935" s="136"/>
      <c r="Z935" s="136"/>
      <c r="AA935" s="136"/>
      <c r="AB935" s="136"/>
      <c r="AC935" s="136"/>
      <c r="AD935" s="136"/>
      <c r="AE935" s="2"/>
      <c r="AF935" s="7"/>
    </row>
    <row r="936" spans="1:59" ht="20.100000000000001" customHeight="1" x14ac:dyDescent="0.25">
      <c r="A936" s="117" t="s">
        <v>91</v>
      </c>
      <c r="B936" s="129" t="s">
        <v>142</v>
      </c>
      <c r="C936" s="129" t="s">
        <v>100</v>
      </c>
      <c r="D936" s="129" t="s">
        <v>1</v>
      </c>
      <c r="E936" s="8">
        <v>7</v>
      </c>
      <c r="F936" s="144"/>
      <c r="G936" s="145"/>
      <c r="H936" s="122" t="str">
        <f t="shared" si="383"/>
        <v xml:space="preserve"> </v>
      </c>
      <c r="I936" s="122" t="str">
        <f t="shared" si="384"/>
        <v/>
      </c>
      <c r="J936" s="122" t="str">
        <f t="shared" si="385"/>
        <v/>
      </c>
      <c r="K936" s="8" t="str">
        <f t="shared" si="386"/>
        <v/>
      </c>
      <c r="L936" s="8" t="str">
        <f>IF(G936&gt;=CA1241,"AW"," ")</f>
        <v xml:space="preserve"> </v>
      </c>
      <c r="M936" s="2"/>
      <c r="N936" s="40" t="str">
        <f t="shared" si="382"/>
        <v>M</v>
      </c>
      <c r="O936" s="40" t="str">
        <f t="shared" si="382"/>
        <v>MM</v>
      </c>
      <c r="P936" s="161">
        <f>IF(N936=F930,12)+IF(N936=F931,11)+IF(N936=F932,10)+IF(N936=F933,9)+IF(N936=F934,8)+IF(N936=F935,7)+IF(N936=F936,6)+IF(N936=F937,5)+IF(N936=F938,4)+IF(N936=F939,3)+IF(N936=F940,2)+IF(N936=F941,1)</f>
        <v>0</v>
      </c>
      <c r="Q936" s="161">
        <f>IF(O936=F930,12)+IF(O936=F931,11)+IF(O936=F932,10)+IF(O936=F933,9)+IF(O936=F934,8)+IF(O936=F935,7)+IF(O936=F936,6)+IF(O936=F937,5)+IF(O936=F938,4)+IF(O936=F939,3)+IF(O936=F940,2)+IF(O936=F941,1)</f>
        <v>0</v>
      </c>
      <c r="R936" s="2"/>
      <c r="S936" s="136"/>
      <c r="T936" s="136"/>
      <c r="U936" s="136"/>
      <c r="V936" s="136"/>
      <c r="W936" s="136"/>
      <c r="X936" s="136"/>
      <c r="Y936" s="136">
        <f>P936+Q936</f>
        <v>0</v>
      </c>
      <c r="Z936" s="136"/>
      <c r="AA936" s="136"/>
      <c r="AB936" s="136"/>
      <c r="AC936" s="136"/>
      <c r="AD936" s="136"/>
      <c r="AE936" s="2"/>
      <c r="AF936" s="7"/>
    </row>
    <row r="937" spans="1:59" ht="20.100000000000001" customHeight="1" x14ac:dyDescent="0.25">
      <c r="A937" s="117" t="s">
        <v>91</v>
      </c>
      <c r="B937" s="129" t="s">
        <v>142</v>
      </c>
      <c r="C937" s="129" t="s">
        <v>100</v>
      </c>
      <c r="D937" s="129" t="s">
        <v>1</v>
      </c>
      <c r="E937" s="8">
        <v>8</v>
      </c>
      <c r="F937" s="144"/>
      <c r="G937" s="145"/>
      <c r="H937" s="122" t="str">
        <f t="shared" si="383"/>
        <v xml:space="preserve"> </v>
      </c>
      <c r="I937" s="122" t="str">
        <f t="shared" si="384"/>
        <v/>
      </c>
      <c r="J937" s="122" t="str">
        <f t="shared" si="385"/>
        <v/>
      </c>
      <c r="K937" s="8" t="str">
        <f t="shared" si="386"/>
        <v/>
      </c>
      <c r="L937" s="8" t="str">
        <f>IF(G937&gt;=CA1242,"AW"," ")</f>
        <v xml:space="preserve"> </v>
      </c>
      <c r="M937" s="2"/>
      <c r="N937" s="40" t="str">
        <f t="shared" si="382"/>
        <v>R</v>
      </c>
      <c r="O937" s="40" t="str">
        <f t="shared" si="382"/>
        <v>RR</v>
      </c>
      <c r="P937" s="161">
        <f>IF(N937=F930,12)+IF(N937=F931,11)+IF(N937=F932,10)+IF(N937=F933,9)+IF(N937=F934,8)+IF(N937=F935,7)+IF(N937=F936,6)+IF(N937=F937,5)+IF(N937=F938,4)+IF(N937=F939,3)+IF(N937=F940,2)+IF(N937=F941,1)</f>
        <v>0</v>
      </c>
      <c r="Q937" s="161">
        <f>IF(O937=F930,12)+IF(O937=F931,11)+IF(O937=F932,10)+IF(O937=F933,9)+IF(O937=F934,8)+IF(O937=F935,7)+IF(O937=F936,6)+IF(O937=F937,5)+IF(O937=F938,4)+IF(O937=F939,3)+IF(O937=F940,2)+IF(O937=F941,1)</f>
        <v>12</v>
      </c>
      <c r="R937" s="2"/>
      <c r="S937" s="136"/>
      <c r="T937" s="136"/>
      <c r="U937" s="136"/>
      <c r="V937" s="136"/>
      <c r="W937" s="136"/>
      <c r="X937" s="136"/>
      <c r="Y937" s="136"/>
      <c r="Z937" s="136">
        <f>P937+Q937</f>
        <v>12</v>
      </c>
      <c r="AA937" s="136"/>
      <c r="AB937" s="136"/>
      <c r="AC937" s="136"/>
      <c r="AD937" s="136"/>
      <c r="AE937" s="2"/>
      <c r="AF937" s="7"/>
    </row>
    <row r="938" spans="1:59" ht="20.100000000000001" customHeight="1" x14ac:dyDescent="0.25">
      <c r="A938" s="117" t="s">
        <v>91</v>
      </c>
      <c r="B938" s="129" t="s">
        <v>142</v>
      </c>
      <c r="C938" s="129" t="s">
        <v>100</v>
      </c>
      <c r="D938" s="129" t="s">
        <v>1</v>
      </c>
      <c r="E938" s="8">
        <v>9</v>
      </c>
      <c r="F938" s="144"/>
      <c r="G938" s="145"/>
      <c r="H938" s="122" t="str">
        <f t="shared" si="383"/>
        <v xml:space="preserve"> </v>
      </c>
      <c r="I938" s="122" t="str">
        <f t="shared" si="384"/>
        <v/>
      </c>
      <c r="J938" s="122" t="str">
        <f t="shared" si="385"/>
        <v/>
      </c>
      <c r="K938" s="8" t="str">
        <f t="shared" si="386"/>
        <v/>
      </c>
      <c r="L938" s="8" t="str">
        <f>IF(G938&gt;=CA1241,"AW"," ")</f>
        <v xml:space="preserve"> </v>
      </c>
      <c r="M938" s="2"/>
      <c r="N938" s="161" t="str">
        <f t="shared" si="382"/>
        <v>W</v>
      </c>
      <c r="O938" s="161" t="str">
        <f t="shared" si="382"/>
        <v>WW</v>
      </c>
      <c r="P938" s="161">
        <f>IF(N938=F930,12)+IF(N938=F931,11)+IF(N938=F932,10)+IF(N938=F933,9)+IF(N938=F934,8)+IF(N938=F935,7)+IF(N938=F936,6)+IF(N938=F937,5)+IF(N938=F938,4)+IF(N938=F939,3)+IF(N938=F940,2)+IF(N938=F941,1)</f>
        <v>0</v>
      </c>
      <c r="Q938" s="161">
        <f>IF(O938=F930,12)+IF(O938=F931,11)+IF(O938=F932,10)+IF(O938=F933,9)+IF(O938=F934,8)+IF(O938=F935,7)+IF(O938=F936,6)+IF(O938=F937,5)+IF(O938=F938,4)+IF(O938=F939,3)+IF(O938=F940,2)+IF(O938=F941,1)</f>
        <v>8</v>
      </c>
      <c r="R938" s="2"/>
      <c r="S938" s="136"/>
      <c r="T938" s="136"/>
      <c r="U938" s="136"/>
      <c r="V938" s="136"/>
      <c r="W938" s="136"/>
      <c r="X938" s="136"/>
      <c r="Y938" s="136"/>
      <c r="Z938" s="136"/>
      <c r="AA938" s="136">
        <f>P938+Q938</f>
        <v>8</v>
      </c>
      <c r="AB938" s="136"/>
      <c r="AC938" s="136"/>
      <c r="AD938" s="136"/>
      <c r="AE938" s="2"/>
      <c r="AF938" s="163"/>
    </row>
    <row r="939" spans="1:59" ht="20.100000000000001" customHeight="1" x14ac:dyDescent="0.25">
      <c r="A939" s="117" t="s">
        <v>91</v>
      </c>
      <c r="B939" s="129" t="s">
        <v>142</v>
      </c>
      <c r="C939" s="129" t="s">
        <v>100</v>
      </c>
      <c r="D939" s="129" t="s">
        <v>1</v>
      </c>
      <c r="E939" s="8">
        <v>10</v>
      </c>
      <c r="F939" s="144"/>
      <c r="G939" s="145"/>
      <c r="H939" s="122" t="str">
        <f t="shared" si="383"/>
        <v xml:space="preserve"> </v>
      </c>
      <c r="I939" s="122" t="str">
        <f t="shared" si="384"/>
        <v/>
      </c>
      <c r="J939" s="122" t="str">
        <f t="shared" si="385"/>
        <v/>
      </c>
      <c r="K939" s="8" t="str">
        <f t="shared" si="386"/>
        <v/>
      </c>
      <c r="L939" s="8" t="str">
        <f>IF(G939&gt;=CA1242,"AW"," ")</f>
        <v xml:space="preserve"> </v>
      </c>
      <c r="M939" s="2"/>
      <c r="N939" s="366" t="str">
        <f t="shared" si="382"/>
        <v>j</v>
      </c>
      <c r="O939" s="366" t="str">
        <f t="shared" si="382"/>
        <v>jj</v>
      </c>
      <c r="P939" s="366">
        <f>IF(N939=F930,12)+IF(N939=F931,11)+IF(N939=F932,10)+IF(N939=F933,9)+IF(N939=F934,8)+IF(N939=F935,7)+IF(N939=F936,6)+IF(N939=F937,5)+IF(N939=F938,4)+IF(N939=F939,3)+IF(N939=F940,2)+IF(N939=F941,1)</f>
        <v>0</v>
      </c>
      <c r="Q939" s="366">
        <f>IF(O939=F930,12)+IF(O939=F931,11)+IF(O939=F932,10)+IF(O939=F933,9)+IF(O939=F934,8)+IF(O939=F935,7)+IF(O939=F936,6)+IF(O939=F937,5)+IF(O939=F938,4)+IF(O939=F939,3)+IF(O939=F940,2)+IF(O939=F941,1)</f>
        <v>0</v>
      </c>
      <c r="R939" s="2"/>
      <c r="S939" s="136"/>
      <c r="T939" s="136"/>
      <c r="U939" s="136"/>
      <c r="V939" s="136"/>
      <c r="W939" s="136"/>
      <c r="X939" s="136"/>
      <c r="Y939" s="136"/>
      <c r="Z939" s="136"/>
      <c r="AA939" s="136"/>
      <c r="AB939" s="136">
        <f>P939+Q939</f>
        <v>0</v>
      </c>
      <c r="AC939" s="136"/>
      <c r="AD939" s="136"/>
      <c r="AE939" s="2"/>
      <c r="AF939" s="163"/>
    </row>
    <row r="940" spans="1:59" ht="20.100000000000001" customHeight="1" x14ac:dyDescent="0.25">
      <c r="A940" s="117" t="s">
        <v>91</v>
      </c>
      <c r="B940" s="129" t="s">
        <v>142</v>
      </c>
      <c r="C940" s="129" t="s">
        <v>100</v>
      </c>
      <c r="D940" s="129" t="s">
        <v>1</v>
      </c>
      <c r="E940" s="8">
        <v>11</v>
      </c>
      <c r="F940" s="144"/>
      <c r="G940" s="145"/>
      <c r="H940" s="122" t="str">
        <f t="shared" si="383"/>
        <v xml:space="preserve"> </v>
      </c>
      <c r="I940" s="122" t="str">
        <f t="shared" si="384"/>
        <v/>
      </c>
      <c r="J940" s="122" t="str">
        <f t="shared" si="385"/>
        <v/>
      </c>
      <c r="K940" s="8" t="str">
        <f t="shared" si="386"/>
        <v/>
      </c>
      <c r="L940" s="8" t="str">
        <f>IF(G940&gt;=CA1243,"AW"," ")</f>
        <v xml:space="preserve"> </v>
      </c>
      <c r="M940" s="2"/>
      <c r="N940" s="366" t="str">
        <f t="shared" si="382"/>
        <v>p</v>
      </c>
      <c r="O940" s="366" t="str">
        <f t="shared" si="382"/>
        <v>pp</v>
      </c>
      <c r="P940" s="366">
        <f>IF(N940=F930,12)+IF(N940=F931,11)+IF(N940=F932,10)+IF(N940=F933,9)+IF(N940=F934,8)+IF(N940=F935,7)+IF(N940=F936,6)+IF(N940=F937,5)+IF(N940=F938,4)+IF(N940=F939,3)+IF(N940=F940,2)+IF(N940=F941,1)</f>
        <v>0</v>
      </c>
      <c r="Q940" s="366">
        <f>IF(O940=F930,12)+IF(O940=F931,11)+IF(O940=F932,10)+IF(O940=F933,9)+IF(O940=F934,8)+IF(O940=F935,7)+IF(O940=F936,6)+IF(O940=F937,5)+IF(O940=F938,4)+IF(O940=F939,3)+IF(O940=F940,2)+IF(O940=F941,1)</f>
        <v>0</v>
      </c>
      <c r="R940" s="2"/>
      <c r="S940" s="136"/>
      <c r="T940" s="136"/>
      <c r="U940" s="136"/>
      <c r="V940" s="136"/>
      <c r="W940" s="136"/>
      <c r="X940" s="136"/>
      <c r="Y940" s="136"/>
      <c r="Z940" s="136"/>
      <c r="AA940" s="136"/>
      <c r="AB940" s="136"/>
      <c r="AC940" s="136">
        <f>P940+Q940</f>
        <v>0</v>
      </c>
      <c r="AD940" s="136"/>
      <c r="AE940" s="2"/>
      <c r="AF940" s="7"/>
    </row>
    <row r="941" spans="1:59" ht="20.100000000000001" customHeight="1" x14ac:dyDescent="0.25">
      <c r="A941" s="117" t="s">
        <v>91</v>
      </c>
      <c r="B941" s="129" t="s">
        <v>142</v>
      </c>
      <c r="C941" s="129" t="s">
        <v>100</v>
      </c>
      <c r="D941" s="129" t="s">
        <v>1</v>
      </c>
      <c r="E941" s="8">
        <v>12</v>
      </c>
      <c r="F941" s="144"/>
      <c r="G941" s="145"/>
      <c r="H941" s="122" t="str">
        <f t="shared" si="383"/>
        <v xml:space="preserve"> </v>
      </c>
      <c r="I941" s="122" t="str">
        <f t="shared" si="384"/>
        <v/>
      </c>
      <c r="J941" s="122" t="str">
        <f t="shared" si="385"/>
        <v/>
      </c>
      <c r="K941" s="8" t="str">
        <f t="shared" si="386"/>
        <v/>
      </c>
      <c r="L941" s="8" t="str">
        <f>IF(G941&gt;=CA1244,"AW"," ")</f>
        <v xml:space="preserve"> </v>
      </c>
      <c r="M941" s="2"/>
      <c r="N941" s="366" t="str">
        <f t="shared" si="382"/>
        <v>z</v>
      </c>
      <c r="O941" s="366" t="str">
        <f t="shared" si="382"/>
        <v>zz</v>
      </c>
      <c r="P941" s="366">
        <f>IF(N941=F930,12)+IF(N941=F931,11)+IF(N941=F932,10)+IF(N941=F933,9)+IF(N941=F934,8)+IF(N941=F935,7)+IF(N941=F936,6)+IF(N941=F937,5)+IF(N941=F938,4)+IF(N941=F939,3)+IF(N941=F940,2)+IF(N941=F941,1)</f>
        <v>0</v>
      </c>
      <c r="Q941" s="366">
        <f>IF(O941=F930,12)+IF(O941=F931,11)+IF(O941=F932,10)+IF(O941=F933,9)+IF(O941=F934,8)+IF(O941=F935,7)+IF(O941=F936,6)+IF(O941=F937,5)+IF(O941=F938,4)+IF(O941=F939,3)+IF(O941=F940,2)+IF(O941=F941,1)</f>
        <v>0</v>
      </c>
      <c r="R941" s="2"/>
      <c r="S941" s="136"/>
      <c r="T941" s="136"/>
      <c r="U941" s="136"/>
      <c r="V941" s="136"/>
      <c r="W941" s="136"/>
      <c r="X941" s="136"/>
      <c r="Y941" s="136"/>
      <c r="Z941" s="136"/>
      <c r="AA941" s="136"/>
      <c r="AB941" s="136"/>
      <c r="AC941" s="136"/>
      <c r="AD941" s="136">
        <f>P941+Q941</f>
        <v>0</v>
      </c>
      <c r="AE941" s="2"/>
      <c r="AF941" s="7"/>
    </row>
    <row r="942" spans="1:59" ht="19.5" customHeight="1" x14ac:dyDescent="0.25">
      <c r="A942" s="117" t="s">
        <v>91</v>
      </c>
      <c r="B942" s="129" t="s">
        <v>142</v>
      </c>
      <c r="C942" s="129"/>
      <c r="D942" s="129"/>
      <c r="E942" s="473" t="s">
        <v>36</v>
      </c>
      <c r="F942" s="473"/>
      <c r="G942" s="473"/>
      <c r="H942" s="473"/>
      <c r="I942" s="473"/>
      <c r="J942" s="473"/>
      <c r="K942" s="473"/>
      <c r="L942" s="473"/>
      <c r="M942" s="85"/>
      <c r="N942" s="40" t="str">
        <f t="shared" si="382"/>
        <v>,</v>
      </c>
      <c r="O942" s="40" t="str">
        <f t="shared" si="382"/>
        <v>,</v>
      </c>
      <c r="P942" s="40"/>
      <c r="Q942" s="40"/>
      <c r="R942" s="2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2"/>
      <c r="AF942" s="7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</row>
    <row r="943" spans="1:59" ht="20.100000000000001" customHeight="1" x14ac:dyDescent="0.25">
      <c r="A943" s="117" t="s">
        <v>91</v>
      </c>
      <c r="B943" s="129" t="s">
        <v>142</v>
      </c>
      <c r="C943" s="129" t="s">
        <v>159</v>
      </c>
      <c r="D943" s="443" t="s">
        <v>0</v>
      </c>
      <c r="E943" s="474" t="s">
        <v>225</v>
      </c>
      <c r="F943" s="474"/>
      <c r="G943" s="474"/>
      <c r="H943" s="474"/>
      <c r="I943" s="442" t="s">
        <v>92</v>
      </c>
      <c r="J943" s="442"/>
      <c r="K943" s="475">
        <f>'MATCH DETAILS'!K39</f>
        <v>4.4000000000000004</v>
      </c>
      <c r="L943" s="475"/>
      <c r="M943" s="127"/>
      <c r="N943" s="40" t="str">
        <f t="shared" si="382"/>
        <v>,</v>
      </c>
      <c r="O943" s="40" t="str">
        <f t="shared" si="382"/>
        <v>,</v>
      </c>
      <c r="P943" s="40"/>
      <c r="Q943" s="40"/>
      <c r="R943" s="2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2"/>
      <c r="AF943" s="7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"/>
      <c r="BC943" s="2"/>
      <c r="BD943" s="2"/>
      <c r="BE943" s="2"/>
      <c r="BF943" s="2"/>
      <c r="BG943" s="2"/>
    </row>
    <row r="944" spans="1:59" ht="20.100000000000001" customHeight="1" x14ac:dyDescent="0.25">
      <c r="A944" s="117" t="s">
        <v>91</v>
      </c>
      <c r="B944" s="129" t="s">
        <v>142</v>
      </c>
      <c r="C944" s="129" t="s">
        <v>159</v>
      </c>
      <c r="D944" s="443" t="s">
        <v>0</v>
      </c>
      <c r="E944" s="437">
        <v>1</v>
      </c>
      <c r="F944" s="438" t="s">
        <v>110</v>
      </c>
      <c r="G944" s="441">
        <v>3.5</v>
      </c>
      <c r="H944" s="440" t="str">
        <f t="shared" ref="H944:H955" si="387">IF(F944=0," ",VLOOKUP(F944,$AM$1244:$AO$1267,3,FALSE))</f>
        <v>Tolu Ayo-Ojo</v>
      </c>
      <c r="I944" s="440" t="str">
        <f t="shared" ref="I944:I955" si="388">IF(F944=0,"",VLOOKUP(F944,$BE$1218:$BG$1241,3,FALSE))</f>
        <v>Camberley and District A.C.</v>
      </c>
      <c r="J944" s="440" t="str">
        <f t="shared" ref="J944:J955" si="389">IF(F944=0,"",VLOOKUP(F944,$BB$1114:$BE$1137,4,FALSE))</f>
        <v>CDAC</v>
      </c>
      <c r="K944" s="437" t="str">
        <f t="shared" ref="K944:K955" si="390">IF(G944="","",IF($DC$1232="T"," ",IF($DC$1232="F",IF(G944&gt;=$CS$1232,"G1",IF(G944&gt;=$CV$1232,"G2",IF(G944&gt;=$CY$1232,"G3",IF(G944&gt;=$DB$1232,"G4","")))))))</f>
        <v>G3</v>
      </c>
      <c r="L944" s="437" t="str">
        <f t="shared" ref="L944:L951" si="391">IF(G944&gt;=CJ1219,"AW"," ")</f>
        <v>AW</v>
      </c>
      <c r="M944" s="2"/>
      <c r="N944" s="40" t="str">
        <f t="shared" si="382"/>
        <v>A</v>
      </c>
      <c r="O944" s="40" t="str">
        <f t="shared" si="382"/>
        <v>AA</v>
      </c>
      <c r="P944" s="161">
        <f>IF(N944=F944,12)+IF(N944=F945,11)+IF(N944=F946,10)+IF(N944=F947,9)+IF(N944=F948,8)+IF(N944=F949,7)+IF(N944=F950,6)+IF(N944=F951,5)+IF(N944=F952,4)+IF(N944=F953,3)+IF(N944=F954,2)+IF(N944=F955,1)</f>
        <v>0</v>
      </c>
      <c r="Q944" s="161">
        <f>IF(O944=F944,12)+IF(O944=F945,11)+IF(O944=F946,10)+IF(O944=F947,9)+IF(O944=F948,8)+IF(O944=F949,7)+IF(O944=F950,6)+IF(O944=F951,5)+IF(O944=F952,4)+IF(O944=F953,3)+IF(O944=F954,2)+IF(O944=F955,1)</f>
        <v>0</v>
      </c>
      <c r="R944" s="2"/>
      <c r="S944" s="136">
        <f>P944+Q944</f>
        <v>0</v>
      </c>
      <c r="T944" s="136"/>
      <c r="U944" s="136"/>
      <c r="V944" s="136"/>
      <c r="W944" s="136"/>
      <c r="X944" s="136"/>
      <c r="Y944" s="136"/>
      <c r="Z944" s="136"/>
      <c r="AA944" s="136"/>
      <c r="AB944" s="136"/>
      <c r="AC944" s="136"/>
      <c r="AD944" s="136"/>
      <c r="AE944" s="2"/>
      <c r="AF944" s="7"/>
      <c r="AG944" s="37"/>
      <c r="AH944" s="37"/>
      <c r="AI944" s="37"/>
      <c r="AJ944" s="37"/>
      <c r="AK944" s="37"/>
      <c r="AL944" s="37"/>
      <c r="AM944" s="37"/>
      <c r="AN944" s="37"/>
      <c r="AO944" s="37"/>
      <c r="AP944" s="37"/>
      <c r="AQ944" s="37"/>
      <c r="AR944" s="37"/>
      <c r="AS944" s="37"/>
      <c r="AT944" s="37"/>
      <c r="AU944" s="37"/>
      <c r="AV944" s="37"/>
      <c r="AW944" s="37"/>
      <c r="AX944" s="37"/>
      <c r="AY944" s="37"/>
      <c r="AZ944" s="37"/>
      <c r="BA944" s="37"/>
      <c r="BB944" s="37"/>
      <c r="BC944" s="37"/>
      <c r="BD944" s="37"/>
    </row>
    <row r="945" spans="1:56" ht="20.100000000000001" customHeight="1" x14ac:dyDescent="0.25">
      <c r="A945" s="117" t="s">
        <v>91</v>
      </c>
      <c r="B945" s="129" t="s">
        <v>142</v>
      </c>
      <c r="C945" s="129" t="s">
        <v>159</v>
      </c>
      <c r="D945" s="443" t="s">
        <v>0</v>
      </c>
      <c r="E945" s="437">
        <v>2</v>
      </c>
      <c r="F945" s="438" t="s">
        <v>143</v>
      </c>
      <c r="G945" s="441">
        <v>3.3</v>
      </c>
      <c r="H945" s="440" t="str">
        <f t="shared" si="387"/>
        <v>Max Young</v>
      </c>
      <c r="I945" s="440" t="str">
        <f t="shared" si="388"/>
        <v>Reading A.C.</v>
      </c>
      <c r="J945" s="440" t="str">
        <f t="shared" si="389"/>
        <v>RAC</v>
      </c>
      <c r="K945" s="437" t="str">
        <f t="shared" si="390"/>
        <v>G4</v>
      </c>
      <c r="L945" s="437" t="str">
        <f t="shared" si="391"/>
        <v>AW</v>
      </c>
      <c r="M945" s="2"/>
      <c r="N945" s="40" t="str">
        <f t="shared" si="382"/>
        <v>S</v>
      </c>
      <c r="O945" s="40" t="str">
        <f t="shared" si="382"/>
        <v>SS</v>
      </c>
      <c r="P945" s="161">
        <f>IF(N945=F944,12)+IF(N945=F945,11)+IF(N945=F946,10)+IF(N945=F947,9)+IF(N945=F948,8)+IF(N945=F949,7)+IF(N945=F950,6)+IF(N945=F951,5)+IF(N945=F952,4)+IF(N945=F953,3)+IF(N945=F954,2)+IF(N945=F955,1)</f>
        <v>0</v>
      </c>
      <c r="Q945" s="161">
        <f>IF(O945=F944,12)+IF(O945=F945,11)+IF(O945=F946,10)+IF(O945=F947,9)+IF(O945=F948,8)+IF(O945=F949,7)+IF(O945=F950,6)+IF(O945=F951,5)+IF(O945=F952,4)+IF(O945=F953,3)+IF(O945=F954,2)+IF(O945=F955,1)</f>
        <v>0</v>
      </c>
      <c r="R945" s="2"/>
      <c r="S945" s="136"/>
      <c r="T945" s="136">
        <f>P945+Q945</f>
        <v>0</v>
      </c>
      <c r="U945" s="136"/>
      <c r="V945" s="136"/>
      <c r="W945" s="136"/>
      <c r="X945" s="136"/>
      <c r="Y945" s="136"/>
      <c r="Z945" s="136"/>
      <c r="AA945" s="136"/>
      <c r="AB945" s="136"/>
      <c r="AC945" s="136"/>
      <c r="AD945" s="136"/>
      <c r="AE945" s="2"/>
      <c r="AF945" s="7"/>
      <c r="AG945" s="37"/>
      <c r="AH945" s="37"/>
      <c r="AI945" s="37"/>
      <c r="AJ945" s="37"/>
      <c r="AK945" s="37"/>
      <c r="AL945" s="37"/>
      <c r="AM945" s="37"/>
      <c r="AN945" s="37"/>
      <c r="AO945" s="37"/>
      <c r="AP945" s="37"/>
      <c r="AQ945" s="37"/>
      <c r="AR945" s="37"/>
      <c r="AS945" s="37"/>
      <c r="AT945" s="37"/>
      <c r="AU945" s="37"/>
      <c r="AV945" s="37"/>
      <c r="AW945" s="37"/>
      <c r="AX945" s="37"/>
      <c r="AY945" s="37"/>
      <c r="AZ945" s="37"/>
      <c r="BA945" s="37"/>
      <c r="BB945" s="37"/>
      <c r="BC945" s="37"/>
      <c r="BD945" s="37"/>
    </row>
    <row r="946" spans="1:56" ht="20.100000000000001" customHeight="1" x14ac:dyDescent="0.25">
      <c r="A946" s="117" t="s">
        <v>91</v>
      </c>
      <c r="B946" s="129" t="s">
        <v>142</v>
      </c>
      <c r="C946" s="129" t="s">
        <v>159</v>
      </c>
      <c r="D946" s="443" t="s">
        <v>0</v>
      </c>
      <c r="E946" s="437">
        <v>3</v>
      </c>
      <c r="F946" s="438"/>
      <c r="G946" s="441"/>
      <c r="H946" s="440" t="str">
        <f t="shared" si="387"/>
        <v xml:space="preserve"> </v>
      </c>
      <c r="I946" s="440" t="str">
        <f t="shared" si="388"/>
        <v/>
      </c>
      <c r="J946" s="440" t="str">
        <f t="shared" si="389"/>
        <v/>
      </c>
      <c r="K946" s="437" t="str">
        <f t="shared" si="390"/>
        <v/>
      </c>
      <c r="L946" s="437" t="str">
        <f t="shared" si="391"/>
        <v xml:space="preserve"> </v>
      </c>
      <c r="M946" s="2"/>
      <c r="N946" s="40" t="str">
        <f t="shared" si="382"/>
        <v>B</v>
      </c>
      <c r="O946" s="40" t="str">
        <f t="shared" si="382"/>
        <v>BB</v>
      </c>
      <c r="P946" s="161">
        <f>IF(N946=F944,12)+IF(N946=F945,11)+IF(N946=F946,10)+IF(N946=F947,9)+IF(N946=F948,8)+IF(N946=F949,7)+IF(N946=F950,6)+IF(N946=F951,5)+IF(N946=F952,4)+IF(N946=F953,3)+IF(N946=F954,2)+IF(N946=F955,1)</f>
        <v>0</v>
      </c>
      <c r="Q946" s="161">
        <f>IF(O946=F944,12)+IF(O946=F945,11)+IF(O946=F946,10)+IF(O946=F947,9)+IF(O946=F948,8)+IF(O946=F949,7)+IF(O946=F950,6)+IF(O946=F951,5)+IF(O946=F952,4)+IF(O946=F953,3)+IF(O946=F954,2)+IF(O946=F955,1)</f>
        <v>0</v>
      </c>
      <c r="R946" s="2"/>
      <c r="S946" s="136"/>
      <c r="T946" s="136"/>
      <c r="U946" s="136">
        <f>P946+Q946</f>
        <v>0</v>
      </c>
      <c r="V946" s="136"/>
      <c r="W946" s="136"/>
      <c r="X946" s="136"/>
      <c r="Y946" s="136"/>
      <c r="Z946" s="136"/>
      <c r="AA946" s="136"/>
      <c r="AB946" s="136"/>
      <c r="AC946" s="136"/>
      <c r="AD946" s="136"/>
      <c r="AE946" s="2"/>
      <c r="AF946" s="7"/>
      <c r="AG946" s="37"/>
      <c r="AH946" s="37"/>
      <c r="AI946" s="37"/>
      <c r="AJ946" s="37"/>
      <c r="AK946" s="37"/>
      <c r="AL946" s="37"/>
      <c r="AM946" s="37"/>
      <c r="AN946" s="37"/>
      <c r="AO946" s="37"/>
      <c r="AP946" s="37"/>
      <c r="AQ946" s="37"/>
      <c r="AR946" s="37"/>
      <c r="AS946" s="37"/>
      <c r="AT946" s="37"/>
      <c r="AU946" s="37"/>
      <c r="AV946" s="37"/>
      <c r="AW946" s="37"/>
      <c r="AX946" s="37"/>
      <c r="AY946" s="37"/>
      <c r="AZ946" s="37"/>
      <c r="BA946" s="37"/>
      <c r="BB946" s="37"/>
      <c r="BC946" s="37"/>
      <c r="BD946" s="37"/>
    </row>
    <row r="947" spans="1:56" ht="20.100000000000001" customHeight="1" x14ac:dyDescent="0.25">
      <c r="A947" s="117" t="s">
        <v>91</v>
      </c>
      <c r="B947" s="129" t="s">
        <v>142</v>
      </c>
      <c r="C947" s="129" t="s">
        <v>159</v>
      </c>
      <c r="D947" s="443" t="s">
        <v>0</v>
      </c>
      <c r="E947" s="437">
        <v>4</v>
      </c>
      <c r="F947" s="438"/>
      <c r="G947" s="441"/>
      <c r="H947" s="440" t="str">
        <f t="shared" si="387"/>
        <v xml:space="preserve"> </v>
      </c>
      <c r="I947" s="440" t="str">
        <f t="shared" si="388"/>
        <v/>
      </c>
      <c r="J947" s="440" t="str">
        <f t="shared" si="389"/>
        <v/>
      </c>
      <c r="K947" s="437" t="str">
        <f t="shared" si="390"/>
        <v/>
      </c>
      <c r="L947" s="437" t="str">
        <f t="shared" si="391"/>
        <v xml:space="preserve"> </v>
      </c>
      <c r="M947" s="2"/>
      <c r="N947" s="40" t="str">
        <f t="shared" ref="N947:O966" si="392">N933</f>
        <v>C</v>
      </c>
      <c r="O947" s="40" t="str">
        <f t="shared" si="392"/>
        <v>CC</v>
      </c>
      <c r="P947" s="161">
        <f>IF(N947=F944,12)+IF(N947=F945,11)+IF(N947=F946,10)+IF(N947=F947,9)+IF(N947=F948,8)+IF(N947=F949,7)+IF(N947=F950,6)+IF(N947=F951,5)+IF(N947=F952,4)+IF(N947=F953,3)+IF(N947=F954,2)+IF(N947=F955,1)</f>
        <v>12</v>
      </c>
      <c r="Q947" s="161">
        <f>IF(O947=F944,12)+IF(O947=F945,11)+IF(O947=F946,10)+IF(O947=F947,9)+IF(O947=F948,8)+IF(O947=F949,7)+IF(O947=F950,6)+IF(O947=F951,5)+IF(O947=F952,4)+IF(O947=F953,3)+IF(O947=F954,2)+IF(O947=F955,1)</f>
        <v>0</v>
      </c>
      <c r="R947" s="2"/>
      <c r="S947" s="136"/>
      <c r="T947" s="136"/>
      <c r="U947" s="136"/>
      <c r="V947" s="136">
        <f>P947+Q947</f>
        <v>12</v>
      </c>
      <c r="W947" s="136"/>
      <c r="X947" s="136"/>
      <c r="Y947" s="136"/>
      <c r="Z947" s="136"/>
      <c r="AA947" s="136"/>
      <c r="AB947" s="136"/>
      <c r="AC947" s="136"/>
      <c r="AD947" s="136"/>
      <c r="AE947" s="2"/>
      <c r="AF947" s="7"/>
      <c r="AG947" s="37"/>
      <c r="AH947" s="37"/>
      <c r="AI947" s="37"/>
      <c r="AJ947" s="37"/>
      <c r="AK947" s="37"/>
      <c r="AL947" s="37"/>
      <c r="AM947" s="37"/>
      <c r="AN947" s="37"/>
      <c r="AO947" s="37"/>
      <c r="AP947" s="37"/>
      <c r="AQ947" s="37"/>
      <c r="AR947" s="37"/>
      <c r="AS947" s="37"/>
      <c r="AT947" s="37"/>
      <c r="AU947" s="37"/>
      <c r="AV947" s="37"/>
      <c r="AW947" s="37"/>
      <c r="AX947" s="37"/>
      <c r="AY947" s="37"/>
      <c r="AZ947" s="37"/>
      <c r="BA947" s="37"/>
      <c r="BB947" s="37"/>
      <c r="BC947" s="37"/>
      <c r="BD947" s="37"/>
    </row>
    <row r="948" spans="1:56" ht="20.100000000000001" customHeight="1" x14ac:dyDescent="0.25">
      <c r="A948" s="117" t="s">
        <v>91</v>
      </c>
      <c r="B948" s="129" t="s">
        <v>142</v>
      </c>
      <c r="C948" s="129" t="s">
        <v>159</v>
      </c>
      <c r="D948" s="443" t="s">
        <v>0</v>
      </c>
      <c r="E948" s="437">
        <v>5</v>
      </c>
      <c r="F948" s="438"/>
      <c r="G948" s="441"/>
      <c r="H948" s="440" t="str">
        <f t="shared" si="387"/>
        <v xml:space="preserve"> </v>
      </c>
      <c r="I948" s="440" t="str">
        <f t="shared" si="388"/>
        <v/>
      </c>
      <c r="J948" s="440" t="str">
        <f t="shared" si="389"/>
        <v/>
      </c>
      <c r="K948" s="437" t="str">
        <f t="shared" si="390"/>
        <v/>
      </c>
      <c r="L948" s="437" t="str">
        <f t="shared" si="391"/>
        <v xml:space="preserve"> </v>
      </c>
      <c r="M948" s="2"/>
      <c r="N948" s="40" t="str">
        <f t="shared" si="392"/>
        <v>G</v>
      </c>
      <c r="O948" s="40" t="str">
        <f t="shared" si="392"/>
        <v>GG</v>
      </c>
      <c r="P948" s="161">
        <f>IF(N948=F944,12)+IF(N948=F945,11)+IF(N948=F946,10)+IF(N948=F947,9)+IF(N948=F948,8)+IF(N948=F949,7)+IF(N948=F950,6)+IF(N948=F951,5)+IF(N948=F952,4)+IF(N948=F953,3)+IF(N948=F954,2)+IF(N948=F955,1)</f>
        <v>0</v>
      </c>
      <c r="Q948" s="161">
        <f>IF(O948=F944,12)+IF(O948=F945,11)+IF(O948=F946,10)+IF(O948=F947,9)+IF(O948=F948,8)+IF(O948=F949,7)+IF(O948=F950,6)+IF(O948=F951,5)+IF(O948=F952,4)+IF(O948=F953,3)+IF(O948=F954,2)+IF(O948=F955,1)</f>
        <v>0</v>
      </c>
      <c r="R948" s="2"/>
      <c r="S948" s="136"/>
      <c r="T948" s="136"/>
      <c r="U948" s="136"/>
      <c r="V948" s="136"/>
      <c r="W948" s="136">
        <f>P948+Q948</f>
        <v>0</v>
      </c>
      <c r="X948" s="136"/>
      <c r="Y948" s="136"/>
      <c r="Z948" s="136"/>
      <c r="AA948" s="136"/>
      <c r="AB948" s="136"/>
      <c r="AC948" s="136"/>
      <c r="AD948" s="136"/>
      <c r="AE948" s="2"/>
      <c r="AF948" s="7"/>
      <c r="AG948" s="37"/>
      <c r="AH948" s="37"/>
      <c r="AI948" s="37"/>
      <c r="AJ948" s="37"/>
      <c r="AK948" s="37"/>
      <c r="AL948" s="37"/>
      <c r="AM948" s="37"/>
      <c r="AN948" s="37"/>
      <c r="AO948" s="37"/>
      <c r="AP948" s="37"/>
      <c r="AQ948" s="37"/>
      <c r="AR948" s="37"/>
      <c r="AS948" s="37"/>
      <c r="AT948" s="37"/>
      <c r="AU948" s="37"/>
      <c r="AV948" s="37"/>
      <c r="AW948" s="37"/>
      <c r="AX948" s="37"/>
      <c r="AY948" s="37"/>
      <c r="AZ948" s="37"/>
      <c r="BA948" s="37"/>
      <c r="BB948" s="37"/>
      <c r="BC948" s="37"/>
      <c r="BD948" s="37"/>
    </row>
    <row r="949" spans="1:56" ht="20.100000000000001" customHeight="1" x14ac:dyDescent="0.25">
      <c r="A949" s="117" t="s">
        <v>91</v>
      </c>
      <c r="B949" s="129" t="s">
        <v>142</v>
      </c>
      <c r="C949" s="129" t="s">
        <v>159</v>
      </c>
      <c r="D949" s="443" t="s">
        <v>0</v>
      </c>
      <c r="E949" s="437">
        <v>6</v>
      </c>
      <c r="F949" s="438"/>
      <c r="G949" s="441"/>
      <c r="H949" s="440" t="str">
        <f t="shared" si="387"/>
        <v xml:space="preserve"> </v>
      </c>
      <c r="I949" s="440" t="str">
        <f t="shared" si="388"/>
        <v/>
      </c>
      <c r="J949" s="440" t="str">
        <f t="shared" si="389"/>
        <v/>
      </c>
      <c r="K949" s="437" t="str">
        <f t="shared" si="390"/>
        <v/>
      </c>
      <c r="L949" s="437" t="str">
        <f t="shared" si="391"/>
        <v xml:space="preserve"> </v>
      </c>
      <c r="M949" s="2"/>
      <c r="N949" s="40" t="str">
        <f t="shared" si="392"/>
        <v>H</v>
      </c>
      <c r="O949" s="40" t="str">
        <f t="shared" si="392"/>
        <v>HH</v>
      </c>
      <c r="P949" s="161">
        <f>IF(N949=F944,12)+IF(N949=F945,11)+IF(N949=F946,10)+IF(N949=F947,9)+IF(N949=F948,8)+IF(N949=F949,7)+IF(N949=F950,6)+IF(N949=F951,5)+IF(N949=F952,4)+IF(N949=F953,3)+IF(N949=F954,2)+IF(N949=F955,1)</f>
        <v>0</v>
      </c>
      <c r="Q949" s="161">
        <f>IF(O949=F944,12)+IF(O949=F945,11)+IF(O949=F946,10)+IF(O949=F947,9)+IF(O949=F948,8)+IF(O949=F949,7)+IF(O949=F950,6)+IF(O949=F951,5)+IF(O949=F952,4)+IF(O949=F953,3)+IF(O949=F954,2)+IF(O949=F955,1)</f>
        <v>0</v>
      </c>
      <c r="R949" s="2"/>
      <c r="S949" s="136"/>
      <c r="T949" s="136"/>
      <c r="U949" s="136"/>
      <c r="V949" s="136"/>
      <c r="W949" s="136"/>
      <c r="X949" s="136">
        <f>P949+Q949</f>
        <v>0</v>
      </c>
      <c r="Y949" s="136"/>
      <c r="Z949" s="136"/>
      <c r="AA949" s="136"/>
      <c r="AB949" s="136"/>
      <c r="AC949" s="136"/>
      <c r="AD949" s="136"/>
      <c r="AE949" s="2"/>
      <c r="AF949" s="7"/>
      <c r="AG949" s="37"/>
      <c r="AH949" s="37"/>
      <c r="AI949" s="37"/>
      <c r="AJ949" s="37"/>
      <c r="AK949" s="37"/>
      <c r="AL949" s="37"/>
      <c r="AM949" s="37"/>
      <c r="AN949" s="37"/>
      <c r="AO949" s="37"/>
      <c r="AP949" s="37"/>
      <c r="AQ949" s="37"/>
      <c r="AR949" s="37"/>
      <c r="AS949" s="37"/>
      <c r="AT949" s="37"/>
      <c r="AU949" s="37"/>
      <c r="AV949" s="37"/>
      <c r="AW949" s="37"/>
      <c r="AX949" s="37"/>
      <c r="AY949" s="37"/>
      <c r="AZ949" s="37"/>
      <c r="BA949" s="37"/>
      <c r="BB949" s="37"/>
      <c r="BC949" s="37"/>
      <c r="BD949" s="37"/>
    </row>
    <row r="950" spans="1:56" ht="20.100000000000001" customHeight="1" x14ac:dyDescent="0.25">
      <c r="A950" s="117" t="s">
        <v>91</v>
      </c>
      <c r="B950" s="129" t="s">
        <v>142</v>
      </c>
      <c r="C950" s="129" t="s">
        <v>159</v>
      </c>
      <c r="D950" s="443" t="s">
        <v>0</v>
      </c>
      <c r="E950" s="437">
        <v>7</v>
      </c>
      <c r="F950" s="438"/>
      <c r="G950" s="441"/>
      <c r="H950" s="440" t="str">
        <f t="shared" si="387"/>
        <v xml:space="preserve"> </v>
      </c>
      <c r="I950" s="440" t="str">
        <f t="shared" si="388"/>
        <v/>
      </c>
      <c r="J950" s="440" t="str">
        <f t="shared" si="389"/>
        <v/>
      </c>
      <c r="K950" s="437" t="str">
        <f t="shared" si="390"/>
        <v/>
      </c>
      <c r="L950" s="437" t="str">
        <f t="shared" si="391"/>
        <v xml:space="preserve"> </v>
      </c>
      <c r="M950" s="2"/>
      <c r="N950" s="40" t="str">
        <f t="shared" si="392"/>
        <v>M</v>
      </c>
      <c r="O950" s="40" t="str">
        <f t="shared" si="392"/>
        <v>MM</v>
      </c>
      <c r="P950" s="161">
        <f>IF(N950=F944,12)+IF(N950=F945,11)+IF(N950=F946,10)+IF(N950=F947,9)+IF(N950=F948,8)+IF(N950=F949,7)+IF(N950=F950,6)+IF(N950=F951,5)+IF(N950=F952,4)+IF(N950=F953,3)+IF(N950=F954,2)+IF(N950=F955,1)</f>
        <v>0</v>
      </c>
      <c r="Q950" s="161">
        <f>IF(O950=F944,12)+IF(O950=F945,11)+IF(O950=F946,10)+IF(O950=F947,9)+IF(O950=F948,8)+IF(O950=F949,7)+IF(O950=F950,6)+IF(O950=F951,5)+IF(O950=F952,4)+IF(O950=F953,3)+IF(O950=F954,2)+IF(O950=F955,1)</f>
        <v>0</v>
      </c>
      <c r="R950" s="2"/>
      <c r="S950" s="136"/>
      <c r="T950" s="136"/>
      <c r="U950" s="136"/>
      <c r="V950" s="136"/>
      <c r="W950" s="136"/>
      <c r="X950" s="136"/>
      <c r="Y950" s="136">
        <f>P950+Q950</f>
        <v>0</v>
      </c>
      <c r="Z950" s="136"/>
      <c r="AA950" s="136"/>
      <c r="AB950" s="136"/>
      <c r="AC950" s="136"/>
      <c r="AD950" s="136"/>
      <c r="AE950" s="2"/>
      <c r="AF950" s="7"/>
      <c r="AG950" s="37"/>
      <c r="AH950" s="37"/>
      <c r="AI950" s="37"/>
      <c r="AJ950" s="37"/>
      <c r="AK950" s="37"/>
      <c r="AL950" s="37"/>
      <c r="AM950" s="37"/>
      <c r="AN950" s="37"/>
      <c r="AO950" s="37"/>
      <c r="AP950" s="37"/>
      <c r="AQ950" s="37"/>
      <c r="AR950" s="37"/>
      <c r="AS950" s="37"/>
      <c r="AT950" s="37"/>
      <c r="AU950" s="37"/>
      <c r="AV950" s="37"/>
      <c r="AW950" s="37"/>
      <c r="AX950" s="37"/>
      <c r="AY950" s="37"/>
      <c r="AZ950" s="37"/>
      <c r="BA950" s="37"/>
      <c r="BB950" s="37"/>
      <c r="BC950" s="37"/>
      <c r="BD950" s="37"/>
    </row>
    <row r="951" spans="1:56" ht="20.100000000000001" customHeight="1" x14ac:dyDescent="0.25">
      <c r="A951" s="117" t="s">
        <v>91</v>
      </c>
      <c r="B951" s="129" t="s">
        <v>142</v>
      </c>
      <c r="C951" s="129" t="s">
        <v>159</v>
      </c>
      <c r="D951" s="443" t="s">
        <v>0</v>
      </c>
      <c r="E951" s="437">
        <v>8</v>
      </c>
      <c r="F951" s="438"/>
      <c r="G951" s="441"/>
      <c r="H951" s="440" t="str">
        <f t="shared" si="387"/>
        <v xml:space="preserve"> </v>
      </c>
      <c r="I951" s="440" t="str">
        <f t="shared" si="388"/>
        <v/>
      </c>
      <c r="J951" s="440" t="str">
        <f t="shared" si="389"/>
        <v/>
      </c>
      <c r="K951" s="437" t="str">
        <f t="shared" si="390"/>
        <v/>
      </c>
      <c r="L951" s="437" t="str">
        <f t="shared" si="391"/>
        <v xml:space="preserve"> </v>
      </c>
      <c r="M951" s="2"/>
      <c r="N951" s="40" t="str">
        <f t="shared" si="392"/>
        <v>R</v>
      </c>
      <c r="O951" s="40" t="str">
        <f t="shared" si="392"/>
        <v>RR</v>
      </c>
      <c r="P951" s="161">
        <f>IF(N951=F944,12)+IF(N951=F945,11)+IF(N951=F946,10)+IF(N951=F947,9)+IF(N951=F948,8)+IF(N951=F949,7)+IF(N951=F950,6)+IF(N951=F951,5)+IF(N951=F952,4)+IF(N951=F953,3)+IF(N951=F954,2)+IF(N951=F955,1)</f>
        <v>11</v>
      </c>
      <c r="Q951" s="161">
        <f>IF(O951=F944,12)+IF(O951=F945,11)+IF(O951=F946,10)+IF(O951=F947,9)+IF(O951=F948,8)+IF(O951=F949,7)+IF(O951=F950,6)+IF(O951=F951,5)+IF(O951=F952,4)+IF(O951=F953,3)+IF(O951=F954,2)+IF(O951=F955,1)</f>
        <v>0</v>
      </c>
      <c r="R951" s="2"/>
      <c r="S951" s="136"/>
      <c r="T951" s="136"/>
      <c r="U951" s="136"/>
      <c r="V951" s="136"/>
      <c r="W951" s="136"/>
      <c r="X951" s="136"/>
      <c r="Y951" s="136"/>
      <c r="Z951" s="136">
        <f>P951+Q951</f>
        <v>11</v>
      </c>
      <c r="AA951" s="136"/>
      <c r="AB951" s="136"/>
      <c r="AC951" s="136"/>
      <c r="AD951" s="136"/>
      <c r="AE951" s="2"/>
      <c r="AF951" s="7"/>
      <c r="AG951" s="37"/>
      <c r="AH951" s="37"/>
      <c r="AI951" s="37"/>
      <c r="AJ951" s="37"/>
      <c r="AK951" s="37"/>
      <c r="AL951" s="37"/>
      <c r="AM951" s="37"/>
      <c r="AN951" s="37"/>
      <c r="AO951" s="37"/>
      <c r="AP951" s="37"/>
      <c r="AQ951" s="37"/>
      <c r="AR951" s="37"/>
      <c r="AS951" s="37"/>
      <c r="AT951" s="37"/>
      <c r="AU951" s="37"/>
      <c r="AV951" s="37"/>
      <c r="AW951" s="37"/>
      <c r="AX951" s="37"/>
      <c r="AY951" s="37"/>
      <c r="AZ951" s="37"/>
      <c r="BA951" s="37"/>
      <c r="BB951" s="37"/>
      <c r="BC951" s="37"/>
      <c r="BD951" s="37"/>
    </row>
    <row r="952" spans="1:56" ht="20.100000000000001" customHeight="1" x14ac:dyDescent="0.25">
      <c r="A952" s="117" t="s">
        <v>91</v>
      </c>
      <c r="B952" s="129" t="s">
        <v>142</v>
      </c>
      <c r="C952" s="129" t="s">
        <v>159</v>
      </c>
      <c r="D952" s="443" t="s">
        <v>0</v>
      </c>
      <c r="E952" s="437">
        <v>9</v>
      </c>
      <c r="F952" s="438"/>
      <c r="G952" s="441"/>
      <c r="H952" s="440" t="str">
        <f t="shared" si="387"/>
        <v xml:space="preserve"> </v>
      </c>
      <c r="I952" s="440" t="str">
        <f t="shared" si="388"/>
        <v/>
      </c>
      <c r="J952" s="440" t="str">
        <f t="shared" si="389"/>
        <v/>
      </c>
      <c r="K952" s="437" t="str">
        <f t="shared" si="390"/>
        <v/>
      </c>
      <c r="L952" s="437" t="str">
        <f>IF(G952&gt;=CJ1225,"AW"," ")</f>
        <v xml:space="preserve"> </v>
      </c>
      <c r="M952" s="2"/>
      <c r="N952" s="161" t="str">
        <f t="shared" si="392"/>
        <v>W</v>
      </c>
      <c r="O952" s="161" t="str">
        <f t="shared" si="392"/>
        <v>WW</v>
      </c>
      <c r="P952" s="161">
        <f>IF(N952=F944,12)+IF(N952=F945,11)+IF(N952=F946,10)+IF(N952=F947,9)+IF(N952=F948,8)+IF(N952=F949,7)+IF(N952=F950,6)+IF(N952=F951,5)+IF(N952=F952,4)+IF(N952=F953,3)+IF(N952=F954,2)+IF(N952=F955,1)</f>
        <v>0</v>
      </c>
      <c r="Q952" s="161">
        <f>IF(O952=F944,12)+IF(O952=F945,11)+IF(O952=F946,10)+IF(O952=F947,9)+IF(O952=F948,8)+IF(O952=F949,7)+IF(O952=F950,6)+IF(O952=F951,5)+IF(O952=F952,4)+IF(O952=F953,3)+IF(O952=F954,2)+IF(O952=F955,1)</f>
        <v>0</v>
      </c>
      <c r="R952" s="2"/>
      <c r="S952" s="136"/>
      <c r="T952" s="136"/>
      <c r="U952" s="136"/>
      <c r="V952" s="136"/>
      <c r="W952" s="136"/>
      <c r="X952" s="136"/>
      <c r="Y952" s="136"/>
      <c r="Z952" s="136"/>
      <c r="AA952" s="136">
        <f>P952+Q952</f>
        <v>0</v>
      </c>
      <c r="AB952" s="136"/>
      <c r="AC952" s="136"/>
      <c r="AD952" s="136"/>
      <c r="AE952" s="2"/>
      <c r="AF952" s="163"/>
      <c r="AG952" s="37"/>
      <c r="AH952" s="37"/>
      <c r="AI952" s="37"/>
      <c r="AJ952" s="37"/>
      <c r="AK952" s="37"/>
      <c r="AL952" s="37"/>
      <c r="AM952" s="37"/>
      <c r="AN952" s="37"/>
      <c r="AO952" s="37"/>
      <c r="AP952" s="37"/>
      <c r="AQ952" s="37"/>
      <c r="AR952" s="37"/>
      <c r="AS952" s="37"/>
      <c r="AT952" s="37"/>
      <c r="AU952" s="37"/>
      <c r="AV952" s="37"/>
      <c r="AW952" s="37"/>
      <c r="AX952" s="37"/>
      <c r="AY952" s="37"/>
      <c r="AZ952" s="37"/>
      <c r="BA952" s="37"/>
      <c r="BB952" s="37"/>
      <c r="BC952" s="37"/>
      <c r="BD952" s="37"/>
    </row>
    <row r="953" spans="1:56" ht="20.100000000000001" customHeight="1" x14ac:dyDescent="0.25">
      <c r="A953" s="117" t="s">
        <v>91</v>
      </c>
      <c r="B953" s="129" t="s">
        <v>142</v>
      </c>
      <c r="C953" s="129" t="s">
        <v>159</v>
      </c>
      <c r="D953" s="443" t="s">
        <v>0</v>
      </c>
      <c r="E953" s="437">
        <v>10</v>
      </c>
      <c r="F953" s="438"/>
      <c r="G953" s="441"/>
      <c r="H953" s="440" t="str">
        <f t="shared" si="387"/>
        <v xml:space="preserve"> </v>
      </c>
      <c r="I953" s="440" t="str">
        <f t="shared" si="388"/>
        <v/>
      </c>
      <c r="J953" s="440" t="str">
        <f t="shared" si="389"/>
        <v/>
      </c>
      <c r="K953" s="437" t="str">
        <f t="shared" si="390"/>
        <v/>
      </c>
      <c r="L953" s="437" t="str">
        <f>IF(G953&gt;=CJ1226,"AW"," ")</f>
        <v xml:space="preserve"> </v>
      </c>
      <c r="M953" s="2"/>
      <c r="N953" s="366" t="str">
        <f t="shared" si="392"/>
        <v>j</v>
      </c>
      <c r="O953" s="366" t="str">
        <f t="shared" si="392"/>
        <v>jj</v>
      </c>
      <c r="P953" s="366">
        <f>IF(N953=F944,12)+IF(N953=F945,11)+IF(N953=F946,10)+IF(N953=F947,9)+IF(N953=F948,8)+IF(N953=F949,7)+IF(N953=F950,6)+IF(N953=F951,5)+IF(N953=F952,4)+IF(N953=F953,3)+IF(N953=F954,2)+IF(N953=F955,1)</f>
        <v>0</v>
      </c>
      <c r="Q953" s="366">
        <f>IF(O953=F944,12)+IF(O953=F945,11)+IF(O953=F946,10)+IF(O953=F947,9)+IF(O953=F948,8)+IF(O953=F949,7)+IF(O953=F950,6)+IF(O953=F951,5)+IF(O953=F952,4)+IF(O953=F953,3)+IF(O953=F954,2)+IF(O953=F955,1)</f>
        <v>0</v>
      </c>
      <c r="R953" s="2"/>
      <c r="S953" s="136"/>
      <c r="T953" s="136"/>
      <c r="U953" s="136"/>
      <c r="V953" s="136"/>
      <c r="W953" s="136"/>
      <c r="X953" s="136"/>
      <c r="Y953" s="136"/>
      <c r="Z953" s="136"/>
      <c r="AA953" s="136"/>
      <c r="AB953" s="136">
        <f>P953+Q953</f>
        <v>0</v>
      </c>
      <c r="AC953" s="136"/>
      <c r="AD953" s="136"/>
      <c r="AE953" s="2"/>
      <c r="AF953" s="163"/>
    </row>
    <row r="954" spans="1:56" ht="20.100000000000001" customHeight="1" x14ac:dyDescent="0.25">
      <c r="A954" s="117" t="s">
        <v>91</v>
      </c>
      <c r="B954" s="129" t="s">
        <v>142</v>
      </c>
      <c r="C954" s="129" t="s">
        <v>159</v>
      </c>
      <c r="D954" s="443" t="s">
        <v>0</v>
      </c>
      <c r="E954" s="437">
        <v>11</v>
      </c>
      <c r="F954" s="438"/>
      <c r="G954" s="441"/>
      <c r="H954" s="440" t="str">
        <f t="shared" si="387"/>
        <v xml:space="preserve"> </v>
      </c>
      <c r="I954" s="440" t="str">
        <f t="shared" si="388"/>
        <v/>
      </c>
      <c r="J954" s="440" t="str">
        <f t="shared" si="389"/>
        <v/>
      </c>
      <c r="K954" s="437" t="str">
        <f t="shared" si="390"/>
        <v/>
      </c>
      <c r="L954" s="437" t="str">
        <f>IF(G954&gt;=CJ1227,"AW"," ")</f>
        <v xml:space="preserve"> </v>
      </c>
      <c r="M954" s="2"/>
      <c r="N954" s="366" t="str">
        <f t="shared" si="392"/>
        <v>p</v>
      </c>
      <c r="O954" s="366" t="str">
        <f t="shared" si="392"/>
        <v>pp</v>
      </c>
      <c r="P954" s="366">
        <f>IF(N954=F944,12)+IF(N954=F945,11)+IF(N954=F946,10)+IF(N954=F947,9)+IF(N954=F948,8)+IF(N954=F949,7)+IF(N954=F950,6)+IF(N954=F951,5)+IF(N954=F952,4)+IF(N954=F953,3)+IF(N954=F954,2)+IF(N954=F955,1)</f>
        <v>0</v>
      </c>
      <c r="Q954" s="366">
        <f>IF(O954=F944,12)+IF(O954=F945,11)+IF(O954=F946,10)+IF(O954=F947,9)+IF(O954=F948,8)+IF(O954=F949,7)+IF(O954=F950,6)+IF(O954=F951,5)+IF(O954=F952,4)+IF(O954=F953,3)+IF(O954=F954,2)+IF(O954=F955,1)</f>
        <v>0</v>
      </c>
      <c r="R954" s="2"/>
      <c r="S954" s="136"/>
      <c r="T954" s="136"/>
      <c r="U954" s="136"/>
      <c r="V954" s="136"/>
      <c r="W954" s="136"/>
      <c r="X954" s="136"/>
      <c r="Y954" s="136"/>
      <c r="Z954" s="136"/>
      <c r="AA954" s="136"/>
      <c r="AB954" s="136"/>
      <c r="AC954" s="136">
        <f>P954+Q954</f>
        <v>0</v>
      </c>
      <c r="AD954" s="136"/>
      <c r="AE954" s="2"/>
      <c r="AF954" s="7"/>
      <c r="AG954" s="37"/>
      <c r="AH954" s="37"/>
      <c r="AI954" s="37"/>
      <c r="AJ954" s="37"/>
      <c r="AK954" s="37"/>
      <c r="AL954" s="37"/>
      <c r="AM954" s="37"/>
      <c r="AN954" s="37"/>
      <c r="AO954" s="37"/>
      <c r="AP954" s="37"/>
      <c r="AQ954" s="37"/>
      <c r="AR954" s="37"/>
      <c r="AS954" s="37"/>
      <c r="AT954" s="37"/>
      <c r="AU954" s="37"/>
      <c r="AV954" s="37"/>
      <c r="AW954" s="37"/>
      <c r="AX954" s="37"/>
      <c r="AY954" s="37"/>
      <c r="AZ954" s="37"/>
      <c r="BA954" s="37"/>
      <c r="BB954" s="37"/>
      <c r="BC954" s="37"/>
      <c r="BD954" s="37"/>
    </row>
    <row r="955" spans="1:56" ht="20.100000000000001" customHeight="1" x14ac:dyDescent="0.25">
      <c r="A955" s="117" t="s">
        <v>91</v>
      </c>
      <c r="B955" s="129" t="s">
        <v>142</v>
      </c>
      <c r="C955" s="129" t="s">
        <v>159</v>
      </c>
      <c r="D955" s="443" t="s">
        <v>0</v>
      </c>
      <c r="E955" s="437">
        <v>12</v>
      </c>
      <c r="F955" s="438"/>
      <c r="G955" s="441"/>
      <c r="H955" s="440" t="str">
        <f t="shared" si="387"/>
        <v xml:space="preserve"> </v>
      </c>
      <c r="I955" s="440" t="str">
        <f t="shared" si="388"/>
        <v/>
      </c>
      <c r="J955" s="440" t="str">
        <f t="shared" si="389"/>
        <v/>
      </c>
      <c r="K955" s="437" t="str">
        <f t="shared" si="390"/>
        <v/>
      </c>
      <c r="L955" s="437" t="str">
        <f>IF(G955&gt;=CJ1228,"AW"," ")</f>
        <v xml:space="preserve"> </v>
      </c>
      <c r="M955" s="2"/>
      <c r="N955" s="366" t="str">
        <f t="shared" si="392"/>
        <v>z</v>
      </c>
      <c r="O955" s="366" t="str">
        <f t="shared" si="392"/>
        <v>zz</v>
      </c>
      <c r="P955" s="366">
        <f>IF(N955=F944,12)+IF(N955=F945,11)+IF(N955=F946,10)+IF(N955=F947,9)+IF(N955=F948,8)+IF(N955=F949,7)+IF(N955=F950,6)+IF(N955=F951,5)+IF(N955=F952,4)+IF(N955=F953,3)+IF(N955=F954,2)+IF(N955=F955,1)</f>
        <v>0</v>
      </c>
      <c r="Q955" s="366">
        <f>IF(O955=F944,12)+IF(O955=F945,11)+IF(O955=F946,10)+IF(O955=F947,9)+IF(O955=F948,8)+IF(O955=F949,7)+IF(O955=F950,6)+IF(O955=F951,5)+IF(O955=F952,4)+IF(O955=F953,3)+IF(O955=F954,2)+IF(O955=F955,1)</f>
        <v>0</v>
      </c>
      <c r="R955" s="2"/>
      <c r="S955" s="136"/>
      <c r="T955" s="136"/>
      <c r="U955" s="136"/>
      <c r="V955" s="136"/>
      <c r="W955" s="136"/>
      <c r="X955" s="136"/>
      <c r="Y955" s="136"/>
      <c r="Z955" s="136"/>
      <c r="AA955" s="136"/>
      <c r="AB955" s="136"/>
      <c r="AC955" s="136"/>
      <c r="AD955" s="136">
        <f>P955+Q955</f>
        <v>0</v>
      </c>
      <c r="AE955" s="2"/>
      <c r="AF955" s="7"/>
    </row>
    <row r="956" spans="1:56" ht="20.100000000000001" customHeight="1" x14ac:dyDescent="0.25">
      <c r="A956" s="117" t="s">
        <v>91</v>
      </c>
      <c r="B956" s="129" t="s">
        <v>142</v>
      </c>
      <c r="C956" s="40"/>
      <c r="D956" s="443"/>
      <c r="E956" s="476" t="s">
        <v>36</v>
      </c>
      <c r="F956" s="476"/>
      <c r="G956" s="476"/>
      <c r="H956" s="476"/>
      <c r="I956" s="476"/>
      <c r="J956" s="476"/>
      <c r="K956" s="476"/>
      <c r="L956" s="476"/>
      <c r="M956" s="2"/>
      <c r="N956" s="40" t="str">
        <f t="shared" si="392"/>
        <v>,</v>
      </c>
      <c r="O956" s="40" t="str">
        <f t="shared" si="392"/>
        <v>,</v>
      </c>
      <c r="P956" s="40"/>
      <c r="Q956" s="40"/>
      <c r="R956" s="2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2"/>
      <c r="AF956" s="7"/>
    </row>
    <row r="957" spans="1:56" ht="20.100000000000001" customHeight="1" x14ac:dyDescent="0.25">
      <c r="A957" s="117" t="s">
        <v>91</v>
      </c>
      <c r="B957" s="129" t="s">
        <v>142</v>
      </c>
      <c r="C957" s="129" t="s">
        <v>159</v>
      </c>
      <c r="D957" s="443" t="s">
        <v>1</v>
      </c>
      <c r="E957" s="474" t="s">
        <v>226</v>
      </c>
      <c r="F957" s="474"/>
      <c r="G957" s="474"/>
      <c r="H957" s="474"/>
      <c r="I957" s="442" t="s">
        <v>92</v>
      </c>
      <c r="J957" s="442"/>
      <c r="K957" s="475">
        <f>K943</f>
        <v>4.4000000000000004</v>
      </c>
      <c r="L957" s="475"/>
      <c r="M957" s="2"/>
      <c r="N957" s="40" t="str">
        <f t="shared" si="392"/>
        <v>,</v>
      </c>
      <c r="O957" s="40" t="str">
        <f t="shared" si="392"/>
        <v>,</v>
      </c>
      <c r="P957" s="40"/>
      <c r="Q957" s="40"/>
      <c r="R957" s="2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2"/>
      <c r="AF957" s="7"/>
    </row>
    <row r="958" spans="1:56" ht="20.100000000000001" customHeight="1" x14ac:dyDescent="0.25">
      <c r="A958" s="117" t="s">
        <v>91</v>
      </c>
      <c r="B958" s="129" t="s">
        <v>142</v>
      </c>
      <c r="C958" s="129" t="s">
        <v>159</v>
      </c>
      <c r="D958" s="443" t="s">
        <v>1</v>
      </c>
      <c r="E958" s="437">
        <v>1</v>
      </c>
      <c r="F958" s="438" t="s">
        <v>145</v>
      </c>
      <c r="G958" s="441">
        <v>3</v>
      </c>
      <c r="H958" s="440" t="str">
        <f t="shared" ref="H958:H969" si="393">IF(F958=0," ",VLOOKUP(F958,$AM$1244:$AO$1267,3,FALSE))</f>
        <v>Toby Irving</v>
      </c>
      <c r="I958" s="440" t="str">
        <f t="shared" ref="I958:I969" si="394">IF(F958=0,"",VLOOKUP(F958,$BE$1218:$BG$1241,3,FALSE))</f>
        <v>Reading A.C.</v>
      </c>
      <c r="J958" s="440" t="str">
        <f t="shared" ref="J958:J969" si="395">IF(F958=0,"",VLOOKUP(F958,$BB$1114:$BE$1137,4,FALSE))</f>
        <v>RAC</v>
      </c>
      <c r="K958" s="437" t="str">
        <f t="shared" ref="K958:K969" si="396">IF(G958="","",IF($DC$1232="T"," ",IF($DC$1232="F",IF(G958&gt;=$CS$1232,"G1",IF(G958&gt;=$CV$1232,"G2",IF(G958&gt;=$CY$1232,"G3",IF(G958&gt;=$DB$1232,"G4","")))))))</f>
        <v>G4</v>
      </c>
      <c r="L958" s="437" t="str">
        <f>IF(G958&gt;=CJ1231,"AW"," ")</f>
        <v>AW</v>
      </c>
      <c r="M958" s="2"/>
      <c r="N958" s="40" t="str">
        <f t="shared" si="392"/>
        <v>A</v>
      </c>
      <c r="O958" s="40" t="str">
        <f t="shared" si="392"/>
        <v>AA</v>
      </c>
      <c r="P958" s="161">
        <f>IF(N958=F958,12)+IF(N958=F959,11)+IF(N958=F960,10)+IF(N958=F961,9)+IF(N958=F962,8)+IF(N958=F963,7)+IF(N958=F964,6)+IF(N958=F965,5)+IF(N958=F966,4)+IF(N958=F967,3)+IF(N958=F968,2)+IF(N958=F969,1)</f>
        <v>0</v>
      </c>
      <c r="Q958" s="161">
        <f>IF(O958=F958,12)+IF(O958=F959,11)+IF(O958=F960,10)+IF(O958=F961,9)+IF(O958=F962,8)+IF(O958=F963,7)+IF(O958=F964,6)+IF(O958=F965,5)+IF(O958=F966,4)+IF(O958=F967,3)+IF(O958=F968,2)+IF(O958=F969,1)</f>
        <v>0</v>
      </c>
      <c r="R958" s="2"/>
      <c r="S958" s="136">
        <f>P958+Q958</f>
        <v>0</v>
      </c>
      <c r="T958" s="136"/>
      <c r="U958" s="136"/>
      <c r="V958" s="136"/>
      <c r="W958" s="136"/>
      <c r="X958" s="136"/>
      <c r="Y958" s="136"/>
      <c r="Z958" s="136"/>
      <c r="AA958" s="136"/>
      <c r="AB958" s="136"/>
      <c r="AC958" s="136"/>
      <c r="AD958" s="136"/>
      <c r="AE958" s="2"/>
      <c r="AF958" s="7"/>
    </row>
    <row r="959" spans="1:56" ht="20.100000000000001" customHeight="1" x14ac:dyDescent="0.25">
      <c r="A959" s="117" t="s">
        <v>91</v>
      </c>
      <c r="B959" s="129" t="s">
        <v>142</v>
      </c>
      <c r="C959" s="129" t="s">
        <v>159</v>
      </c>
      <c r="D959" s="129" t="s">
        <v>1</v>
      </c>
      <c r="E959" s="8">
        <v>2</v>
      </c>
      <c r="F959" s="144"/>
      <c r="G959" s="145"/>
      <c r="H959" s="122" t="str">
        <f t="shared" si="393"/>
        <v xml:space="preserve"> </v>
      </c>
      <c r="I959" s="122" t="str">
        <f t="shared" si="394"/>
        <v/>
      </c>
      <c r="J959" s="122" t="str">
        <f t="shared" si="395"/>
        <v/>
      </c>
      <c r="K959" s="8" t="str">
        <f t="shared" si="396"/>
        <v/>
      </c>
      <c r="L959" s="8" t="str">
        <f>IF(G959&gt;=CJ1232,"AW"," ")</f>
        <v xml:space="preserve"> </v>
      </c>
      <c r="M959" s="2"/>
      <c r="N959" s="40" t="str">
        <f t="shared" si="392"/>
        <v>S</v>
      </c>
      <c r="O959" s="40" t="str">
        <f t="shared" si="392"/>
        <v>SS</v>
      </c>
      <c r="P959" s="161">
        <f>IF(N959=F958,12)+IF(N959=F959,11)+IF(N959=F960,10)+IF(N959=F961,9)+IF(N959=F962,8)+IF(N959=F963,7)+IF(N959=F964,6)+IF(N959=F965,5)+IF(N959=F966,4)+IF(N959=F967,3)+IF(N959=F968,2)+IF(N959=F969,1)</f>
        <v>0</v>
      </c>
      <c r="Q959" s="161">
        <f>IF(O959=F958,12)+IF(O959=F959,11)+IF(O959=F960,10)+IF(O959=F961,9)+IF(O959=F962,8)+IF(O959=F963,7)+IF(O959=F964,6)+IF(O959=F965,5)+IF(O959=F966,4)+IF(O959=F967,3)+IF(O959=F968,2)+IF(O959=F969,1)</f>
        <v>0</v>
      </c>
      <c r="R959" s="2"/>
      <c r="S959" s="136"/>
      <c r="T959" s="136">
        <f>P959+Q959</f>
        <v>0</v>
      </c>
      <c r="U959" s="136"/>
      <c r="V959" s="136"/>
      <c r="W959" s="136"/>
      <c r="X959" s="136"/>
      <c r="Y959" s="136"/>
      <c r="Z959" s="136"/>
      <c r="AA959" s="136"/>
      <c r="AB959" s="136"/>
      <c r="AC959" s="136"/>
      <c r="AD959" s="136"/>
      <c r="AE959" s="2"/>
      <c r="AF959" s="7"/>
    </row>
    <row r="960" spans="1:56" ht="20.100000000000001" customHeight="1" x14ac:dyDescent="0.25">
      <c r="A960" s="117" t="s">
        <v>91</v>
      </c>
      <c r="B960" s="129" t="s">
        <v>142</v>
      </c>
      <c r="C960" s="129" t="s">
        <v>159</v>
      </c>
      <c r="D960" s="129" t="s">
        <v>1</v>
      </c>
      <c r="E960" s="8">
        <v>3</v>
      </c>
      <c r="F960" s="144"/>
      <c r="G960" s="145"/>
      <c r="H960" s="122" t="str">
        <f t="shared" si="393"/>
        <v xml:space="preserve"> </v>
      </c>
      <c r="I960" s="122" t="str">
        <f t="shared" si="394"/>
        <v/>
      </c>
      <c r="J960" s="122" t="str">
        <f t="shared" si="395"/>
        <v/>
      </c>
      <c r="K960" s="8" t="str">
        <f t="shared" si="396"/>
        <v/>
      </c>
      <c r="L960" s="8" t="str">
        <f>IF(G960&gt;=CJ1233,"AW"," ")</f>
        <v xml:space="preserve"> </v>
      </c>
      <c r="M960" s="2"/>
      <c r="N960" s="40" t="str">
        <f t="shared" si="392"/>
        <v>B</v>
      </c>
      <c r="O960" s="40" t="str">
        <f t="shared" si="392"/>
        <v>BB</v>
      </c>
      <c r="P960" s="161">
        <f>IF(N960=F958,12)+IF(N960=F959,11)+IF(N960=F960,10)+IF(N960=F961,9)+IF(N960=F962,8)+IF(N960=F963,7)+IF(N960=F964,6)+IF(N960=F965,5)+IF(N960=F966,4)+IF(N960=F967,3)+IF(N960=F968,2)+IF(N960=F969,1)</f>
        <v>0</v>
      </c>
      <c r="Q960" s="161">
        <f>IF(O960=F958,12)+IF(O960=F959,11)+IF(O960=F960,10)+IF(O960=F961,9)+IF(O960=F962,8)+IF(O960=F963,7)+IF(O960=F964,6)+IF(O960=F965,5)+IF(O960=F966,4)+IF(O960=F967,3)+IF(O960=F968,2)+IF(O960=F969,1)</f>
        <v>0</v>
      </c>
      <c r="R960" s="2"/>
      <c r="S960" s="136"/>
      <c r="T960" s="136"/>
      <c r="U960" s="136">
        <f>P960+Q960</f>
        <v>0</v>
      </c>
      <c r="V960" s="136"/>
      <c r="W960" s="136"/>
      <c r="X960" s="136"/>
      <c r="Y960" s="136"/>
      <c r="Z960" s="136"/>
      <c r="AA960" s="136"/>
      <c r="AB960" s="136"/>
      <c r="AC960" s="136"/>
      <c r="AD960" s="136"/>
      <c r="AE960" s="2"/>
      <c r="AF960" s="7"/>
    </row>
    <row r="961" spans="1:59" ht="20.100000000000001" customHeight="1" x14ac:dyDescent="0.25">
      <c r="A961" s="117" t="s">
        <v>91</v>
      </c>
      <c r="B961" s="129" t="s">
        <v>142</v>
      </c>
      <c r="C961" s="129" t="s">
        <v>159</v>
      </c>
      <c r="D961" s="129" t="s">
        <v>1</v>
      </c>
      <c r="E961" s="8">
        <v>4</v>
      </c>
      <c r="F961" s="144"/>
      <c r="G961" s="145"/>
      <c r="H961" s="122" t="str">
        <f t="shared" si="393"/>
        <v xml:space="preserve"> </v>
      </c>
      <c r="I961" s="122" t="str">
        <f t="shared" si="394"/>
        <v/>
      </c>
      <c r="J961" s="122" t="str">
        <f t="shared" si="395"/>
        <v/>
      </c>
      <c r="K961" s="8" t="str">
        <f t="shared" si="396"/>
        <v/>
      </c>
      <c r="L961" s="8" t="str">
        <f>IF(G961&gt;=CJ1238,"AW"," ")</f>
        <v xml:space="preserve"> </v>
      </c>
      <c r="M961" s="2"/>
      <c r="N961" s="40" t="str">
        <f t="shared" si="392"/>
        <v>C</v>
      </c>
      <c r="O961" s="40" t="str">
        <f t="shared" si="392"/>
        <v>CC</v>
      </c>
      <c r="P961" s="161">
        <f>IF(N961=F958,12)+IF(N961=F959,11)+IF(N961=F960,10)+IF(N961=F961,9)+IF(N961=F962,8)+IF(N961=F963,7)+IF(N961=F964,6)+IF(N961=F965,5)+IF(N961=F966,4)+IF(N961=F967,3)+IF(N961=F968,2)+IF(N961=F969,1)</f>
        <v>0</v>
      </c>
      <c r="Q961" s="161">
        <f>IF(O961=F958,12)+IF(O961=F959,11)+IF(O961=F960,10)+IF(O961=F961,9)+IF(O961=F962,8)+IF(O961=F963,7)+IF(O961=F964,6)+IF(O961=F965,5)+IF(O961=F966,4)+IF(O961=F967,3)+IF(O961=F968,2)+IF(O961=F969,1)</f>
        <v>0</v>
      </c>
      <c r="R961" s="2"/>
      <c r="S961" s="136"/>
      <c r="T961" s="136"/>
      <c r="U961" s="136"/>
      <c r="V961" s="136">
        <f>P961+Q961</f>
        <v>0</v>
      </c>
      <c r="W961" s="136"/>
      <c r="X961" s="136"/>
      <c r="Y961" s="136"/>
      <c r="Z961" s="136"/>
      <c r="AA961" s="136"/>
      <c r="AB961" s="136"/>
      <c r="AC961" s="136"/>
      <c r="AD961" s="136"/>
      <c r="AE961" s="2"/>
      <c r="AF961" s="7"/>
    </row>
    <row r="962" spans="1:59" ht="20.100000000000001" customHeight="1" x14ac:dyDescent="0.25">
      <c r="A962" s="117" t="s">
        <v>91</v>
      </c>
      <c r="B962" s="129" t="s">
        <v>142</v>
      </c>
      <c r="C962" s="129" t="s">
        <v>159</v>
      </c>
      <c r="D962" s="129" t="s">
        <v>1</v>
      </c>
      <c r="E962" s="8">
        <v>5</v>
      </c>
      <c r="F962" s="144"/>
      <c r="G962" s="145"/>
      <c r="H962" s="122" t="str">
        <f t="shared" si="393"/>
        <v xml:space="preserve"> </v>
      </c>
      <c r="I962" s="122" t="str">
        <f t="shared" si="394"/>
        <v/>
      </c>
      <c r="J962" s="122" t="str">
        <f t="shared" si="395"/>
        <v/>
      </c>
      <c r="K962" s="8" t="str">
        <f t="shared" si="396"/>
        <v/>
      </c>
      <c r="L962" s="8" t="str">
        <f>IF(G962&gt;=CJ1239,"AW"," ")</f>
        <v xml:space="preserve"> </v>
      </c>
      <c r="M962" s="2"/>
      <c r="N962" s="40" t="str">
        <f t="shared" si="392"/>
        <v>G</v>
      </c>
      <c r="O962" s="40" t="str">
        <f t="shared" si="392"/>
        <v>GG</v>
      </c>
      <c r="P962" s="161">
        <f>IF(N962=F958,12)+IF(N962=F959,11)+IF(N962=F960,10)+IF(N962=F961,9)+IF(N962=F962,8)+IF(N962=F963,7)+IF(N962=F964,6)+IF(N962=F965,5)+IF(N962=F966,4)+IF(N962=F967,3)+IF(N962=F968,2)+IF(N962=F969,1)</f>
        <v>0</v>
      </c>
      <c r="Q962" s="161">
        <f>IF(O962=F958,12)+IF(O962=F959,11)+IF(O962=F960,10)+IF(O962=F961,9)+IF(O962=F962,8)+IF(O962=F963,7)+IF(O962=F964,6)+IF(O962=F965,5)+IF(O962=F966,4)+IF(O962=F967,3)+IF(O962=F968,2)+IF(O962=F969,1)</f>
        <v>0</v>
      </c>
      <c r="R962" s="2"/>
      <c r="S962" s="136"/>
      <c r="T962" s="136"/>
      <c r="U962" s="136"/>
      <c r="V962" s="136"/>
      <c r="W962" s="136">
        <f>P962+Q962</f>
        <v>0</v>
      </c>
      <c r="X962" s="136"/>
      <c r="Y962" s="136"/>
      <c r="Z962" s="136"/>
      <c r="AA962" s="136"/>
      <c r="AB962" s="136"/>
      <c r="AC962" s="136"/>
      <c r="AD962" s="136"/>
      <c r="AE962" s="2"/>
      <c r="AF962" s="7"/>
    </row>
    <row r="963" spans="1:59" ht="20.100000000000001" customHeight="1" x14ac:dyDescent="0.25">
      <c r="A963" s="117" t="s">
        <v>91</v>
      </c>
      <c r="B963" s="129" t="s">
        <v>142</v>
      </c>
      <c r="C963" s="129" t="s">
        <v>159</v>
      </c>
      <c r="D963" s="129" t="s">
        <v>1</v>
      </c>
      <c r="E963" s="8">
        <v>6</v>
      </c>
      <c r="F963" s="144"/>
      <c r="G963" s="145"/>
      <c r="H963" s="122" t="str">
        <f t="shared" si="393"/>
        <v xml:space="preserve"> </v>
      </c>
      <c r="I963" s="122" t="str">
        <f t="shared" si="394"/>
        <v/>
      </c>
      <c r="J963" s="122" t="str">
        <f t="shared" si="395"/>
        <v/>
      </c>
      <c r="K963" s="8" t="str">
        <f t="shared" si="396"/>
        <v/>
      </c>
      <c r="L963" s="8" t="str">
        <f>IF(G963&gt;=CJ1240,"AW"," ")</f>
        <v xml:space="preserve"> </v>
      </c>
      <c r="M963" s="2"/>
      <c r="N963" s="40" t="str">
        <f t="shared" si="392"/>
        <v>H</v>
      </c>
      <c r="O963" s="40" t="str">
        <f t="shared" si="392"/>
        <v>HH</v>
      </c>
      <c r="P963" s="161">
        <f>IF(N963=F958,12)+IF(N963=F959,11)+IF(N963=F960,10)+IF(N963=F961,9)+IF(N963=F962,8)+IF(N963=F963,7)+IF(N963=F964,6)+IF(N963=F965,5)+IF(N963=F966,4)+IF(N963=F967,3)+IF(N963=F968,2)+IF(N963=F969,1)</f>
        <v>0</v>
      </c>
      <c r="Q963" s="161">
        <f>IF(O963=F958,12)+IF(O963=F959,11)+IF(O963=F960,10)+IF(O963=F961,9)+IF(O963=F962,8)+IF(O963=F963,7)+IF(O963=F964,6)+IF(O963=F965,5)+IF(O963=F966,4)+IF(O963=F967,3)+IF(O963=F968,2)+IF(O963=F969,1)</f>
        <v>0</v>
      </c>
      <c r="R963" s="2"/>
      <c r="S963" s="136"/>
      <c r="T963" s="136"/>
      <c r="U963" s="136"/>
      <c r="V963" s="136"/>
      <c r="W963" s="136"/>
      <c r="X963" s="136">
        <f>P963+Q963</f>
        <v>0</v>
      </c>
      <c r="Y963" s="136"/>
      <c r="Z963" s="136"/>
      <c r="AA963" s="136"/>
      <c r="AB963" s="136"/>
      <c r="AC963" s="136"/>
      <c r="AD963" s="136"/>
      <c r="AE963" s="2"/>
      <c r="AF963" s="7"/>
    </row>
    <row r="964" spans="1:59" ht="20.100000000000001" customHeight="1" x14ac:dyDescent="0.25">
      <c r="A964" s="117" t="s">
        <v>91</v>
      </c>
      <c r="B964" s="129" t="s">
        <v>142</v>
      </c>
      <c r="C964" s="129" t="s">
        <v>159</v>
      </c>
      <c r="D964" s="129" t="s">
        <v>1</v>
      </c>
      <c r="E964" s="8">
        <v>7</v>
      </c>
      <c r="F964" s="144"/>
      <c r="G964" s="145"/>
      <c r="H964" s="122" t="str">
        <f t="shared" si="393"/>
        <v xml:space="preserve"> </v>
      </c>
      <c r="I964" s="122" t="str">
        <f t="shared" si="394"/>
        <v/>
      </c>
      <c r="J964" s="122" t="str">
        <f t="shared" si="395"/>
        <v/>
      </c>
      <c r="K964" s="8" t="str">
        <f t="shared" si="396"/>
        <v/>
      </c>
      <c r="L964" s="8" t="str">
        <f>IF(G964&gt;=CJ1241,"AW"," ")</f>
        <v xml:space="preserve"> </v>
      </c>
      <c r="M964" s="2"/>
      <c r="N964" s="40" t="str">
        <f t="shared" si="392"/>
        <v>M</v>
      </c>
      <c r="O964" s="40" t="str">
        <f t="shared" si="392"/>
        <v>MM</v>
      </c>
      <c r="P964" s="161">
        <f>IF(N964=F958,12)+IF(N964=F959,11)+IF(N964=F960,10)+IF(N964=F961,9)+IF(N964=F962,8)+IF(N964=F963,7)+IF(N964=F964,6)+IF(N964=F965,5)+IF(N964=F966,4)+IF(N964=F967,3)+IF(N964=F968,2)+IF(N964=F969,1)</f>
        <v>0</v>
      </c>
      <c r="Q964" s="161">
        <f>IF(O964=F958,12)+IF(O964=F959,11)+IF(O964=F960,10)+IF(O964=F961,9)+IF(O964=F962,8)+IF(O964=F963,7)+IF(O964=F964,6)+IF(O964=F965,5)+IF(O964=F966,4)+IF(O964=F967,3)+IF(O964=F968,2)+IF(O964=F969,1)</f>
        <v>0</v>
      </c>
      <c r="R964" s="2"/>
      <c r="S964" s="136"/>
      <c r="T964" s="136"/>
      <c r="U964" s="136"/>
      <c r="V964" s="136"/>
      <c r="W964" s="136"/>
      <c r="X964" s="136"/>
      <c r="Y964" s="136">
        <f>P964+Q964</f>
        <v>0</v>
      </c>
      <c r="Z964" s="136"/>
      <c r="AA964" s="136"/>
      <c r="AB964" s="136"/>
      <c r="AC964" s="136"/>
      <c r="AD964" s="136"/>
      <c r="AE964" s="2"/>
      <c r="AF964" s="7"/>
    </row>
    <row r="965" spans="1:59" ht="20.100000000000001" customHeight="1" x14ac:dyDescent="0.25">
      <c r="A965" s="117" t="s">
        <v>91</v>
      </c>
      <c r="B965" s="129" t="s">
        <v>142</v>
      </c>
      <c r="C965" s="129" t="s">
        <v>159</v>
      </c>
      <c r="D965" s="129" t="s">
        <v>1</v>
      </c>
      <c r="E965" s="8">
        <v>8</v>
      </c>
      <c r="F965" s="144"/>
      <c r="G965" s="145"/>
      <c r="H965" s="122" t="str">
        <f t="shared" si="393"/>
        <v xml:space="preserve"> </v>
      </c>
      <c r="I965" s="122" t="str">
        <f t="shared" si="394"/>
        <v/>
      </c>
      <c r="J965" s="122" t="str">
        <f t="shared" si="395"/>
        <v/>
      </c>
      <c r="K965" s="8" t="str">
        <f t="shared" si="396"/>
        <v/>
      </c>
      <c r="L965" s="8" t="str">
        <f>IF(G965&gt;=CJ1242,"AW"," ")</f>
        <v xml:space="preserve"> </v>
      </c>
      <c r="M965" s="2"/>
      <c r="N965" s="40" t="str">
        <f t="shared" si="392"/>
        <v>R</v>
      </c>
      <c r="O965" s="40" t="str">
        <f t="shared" si="392"/>
        <v>RR</v>
      </c>
      <c r="P965" s="161">
        <f>IF(N965=F958,12)+IF(N965=F959,11)+IF(N965=F960,10)+IF(N965=F961,9)+IF(N965=F962,8)+IF(N965=F963,7)+IF(N965=F964,6)+IF(N965=F965,5)+IF(N965=F966,4)+IF(N965=F967,3)+IF(N965=F968,2)+IF(N965=F969,1)</f>
        <v>0</v>
      </c>
      <c r="Q965" s="161">
        <f>IF(O965=F958,12)+IF(O965=F959,11)+IF(O965=F960,10)+IF(O965=F961,9)+IF(O965=F962,8)+IF(O965=F963,7)+IF(O965=F964,6)+IF(O965=F965,5)+IF(O965=F966,4)+IF(O965=F967,3)+IF(O965=F968,2)+IF(O965=F969,1)</f>
        <v>12</v>
      </c>
      <c r="R965" s="2"/>
      <c r="S965" s="136"/>
      <c r="T965" s="136"/>
      <c r="U965" s="136"/>
      <c r="V965" s="136"/>
      <c r="W965" s="136"/>
      <c r="X965" s="136"/>
      <c r="Y965" s="136"/>
      <c r="Z965" s="136">
        <f>P965+Q965</f>
        <v>12</v>
      </c>
      <c r="AA965" s="136"/>
      <c r="AB965" s="136"/>
      <c r="AC965" s="136"/>
      <c r="AD965" s="136"/>
      <c r="AE965" s="2"/>
      <c r="AF965" s="7"/>
    </row>
    <row r="966" spans="1:59" ht="20.100000000000001" customHeight="1" x14ac:dyDescent="0.25">
      <c r="A966" s="117" t="s">
        <v>91</v>
      </c>
      <c r="B966" s="129" t="s">
        <v>142</v>
      </c>
      <c r="C966" s="129" t="s">
        <v>159</v>
      </c>
      <c r="D966" s="129" t="s">
        <v>1</v>
      </c>
      <c r="E966" s="8">
        <v>9</v>
      </c>
      <c r="F966" s="144"/>
      <c r="G966" s="145"/>
      <c r="H966" s="122" t="str">
        <f t="shared" si="393"/>
        <v xml:space="preserve"> </v>
      </c>
      <c r="I966" s="122" t="str">
        <f t="shared" si="394"/>
        <v/>
      </c>
      <c r="J966" s="122" t="str">
        <f t="shared" si="395"/>
        <v/>
      </c>
      <c r="K966" s="8" t="str">
        <f t="shared" si="396"/>
        <v/>
      </c>
      <c r="L966" s="8" t="str">
        <f>IF(G966&gt;=CJ1241,"AW"," ")</f>
        <v xml:space="preserve"> </v>
      </c>
      <c r="M966" s="2"/>
      <c r="N966" s="161" t="str">
        <f t="shared" si="392"/>
        <v>W</v>
      </c>
      <c r="O966" s="161" t="str">
        <f t="shared" si="392"/>
        <v>WW</v>
      </c>
      <c r="P966" s="161">
        <f>IF(N966=F958,12)+IF(N966=F959,11)+IF(N966=F960,10)+IF(N966=F961,9)+IF(N966=F962,8)+IF(N966=F963,7)+IF(N966=F964,6)+IF(N966=F965,5)+IF(N966=F966,4)+IF(N966=F967,3)+IF(N966=F968,2)+IF(N966=F969,1)</f>
        <v>0</v>
      </c>
      <c r="Q966" s="161">
        <f>IF(O966=F958,12)+IF(O966=F959,11)+IF(O966=F960,10)+IF(O966=F961,9)+IF(O966=F962,8)+IF(O966=F963,7)+IF(O966=F964,6)+IF(O966=F965,5)+IF(O966=F966,4)+IF(O966=F967,3)+IF(O966=F968,2)+IF(O966=F969,1)</f>
        <v>0</v>
      </c>
      <c r="R966" s="2"/>
      <c r="S966" s="136"/>
      <c r="T966" s="136"/>
      <c r="U966" s="136"/>
      <c r="V966" s="136"/>
      <c r="W966" s="136"/>
      <c r="X966" s="136"/>
      <c r="Y966" s="136"/>
      <c r="Z966" s="136"/>
      <c r="AA966" s="136">
        <f>P966+Q966</f>
        <v>0</v>
      </c>
      <c r="AB966" s="136"/>
      <c r="AC966" s="136"/>
      <c r="AD966" s="136"/>
      <c r="AE966" s="2"/>
      <c r="AF966" s="163"/>
    </row>
    <row r="967" spans="1:59" ht="20.100000000000001" customHeight="1" x14ac:dyDescent="0.25">
      <c r="A967" s="117" t="s">
        <v>91</v>
      </c>
      <c r="B967" s="129" t="s">
        <v>142</v>
      </c>
      <c r="C967" s="129" t="s">
        <v>159</v>
      </c>
      <c r="D967" s="129" t="s">
        <v>1</v>
      </c>
      <c r="E967" s="8">
        <v>10</v>
      </c>
      <c r="F967" s="144"/>
      <c r="G967" s="145"/>
      <c r="H967" s="122" t="str">
        <f t="shared" si="393"/>
        <v xml:space="preserve"> </v>
      </c>
      <c r="I967" s="122" t="str">
        <f t="shared" si="394"/>
        <v/>
      </c>
      <c r="J967" s="122" t="str">
        <f t="shared" si="395"/>
        <v/>
      </c>
      <c r="K967" s="8" t="str">
        <f t="shared" si="396"/>
        <v/>
      </c>
      <c r="L967" s="8" t="str">
        <f>IF(G967&gt;=CJ1242,"AW"," ")</f>
        <v xml:space="preserve"> </v>
      </c>
      <c r="M967" s="2"/>
      <c r="N967" s="366" t="str">
        <f t="shared" ref="N967:O986" si="397">N953</f>
        <v>j</v>
      </c>
      <c r="O967" s="366" t="str">
        <f t="shared" si="397"/>
        <v>jj</v>
      </c>
      <c r="P967" s="366">
        <f>IF(N967=F958,12)+IF(N967=F959,11)+IF(N967=F960,10)+IF(N967=F961,9)+IF(N967=F962,8)+IF(N967=F963,7)+IF(N967=F964,6)+IF(N967=F965,5)+IF(N967=F966,4)+IF(N967=F967,3)+IF(N967=F968,2)+IF(N967=F969,1)</f>
        <v>0</v>
      </c>
      <c r="Q967" s="366">
        <f>IF(O967=F958,12)+IF(O967=F959,11)+IF(O967=F960,10)+IF(O967=F961,9)+IF(O967=F962,8)+IF(O967=F963,7)+IF(O967=F964,6)+IF(O967=F965,5)+IF(O967=F966,4)+IF(O967=F967,3)+IF(O967=F968,2)+IF(O967=F969,1)</f>
        <v>0</v>
      </c>
      <c r="R967" s="2"/>
      <c r="S967" s="136"/>
      <c r="T967" s="136"/>
      <c r="U967" s="136"/>
      <c r="V967" s="136"/>
      <c r="W967" s="136"/>
      <c r="X967" s="136"/>
      <c r="Y967" s="136"/>
      <c r="Z967" s="136"/>
      <c r="AA967" s="136"/>
      <c r="AB967" s="136">
        <f>P967+Q967</f>
        <v>0</v>
      </c>
      <c r="AC967" s="136"/>
      <c r="AD967" s="136"/>
      <c r="AE967" s="2"/>
      <c r="AF967" s="163"/>
    </row>
    <row r="968" spans="1:59" ht="20.100000000000001" customHeight="1" x14ac:dyDescent="0.25">
      <c r="A968" s="117" t="s">
        <v>91</v>
      </c>
      <c r="B968" s="129" t="s">
        <v>142</v>
      </c>
      <c r="C968" s="129" t="s">
        <v>159</v>
      </c>
      <c r="D968" s="129" t="s">
        <v>1</v>
      </c>
      <c r="E968" s="8">
        <v>11</v>
      </c>
      <c r="F968" s="144"/>
      <c r="G968" s="145"/>
      <c r="H968" s="122" t="str">
        <f t="shared" si="393"/>
        <v xml:space="preserve"> </v>
      </c>
      <c r="I968" s="122" t="str">
        <f t="shared" si="394"/>
        <v/>
      </c>
      <c r="J968" s="122" t="str">
        <f t="shared" si="395"/>
        <v/>
      </c>
      <c r="K968" s="8" t="str">
        <f t="shared" si="396"/>
        <v/>
      </c>
      <c r="L968" s="8" t="str">
        <f>IF(G968&gt;=CJ1243,"AW"," ")</f>
        <v xml:space="preserve"> </v>
      </c>
      <c r="M968" s="2"/>
      <c r="N968" s="366" t="str">
        <f t="shared" si="397"/>
        <v>p</v>
      </c>
      <c r="O968" s="366" t="str">
        <f t="shared" si="397"/>
        <v>pp</v>
      </c>
      <c r="P968" s="366">
        <f>IF(N968=F958,12)+IF(N968=F959,11)+IF(N968=F960,10)+IF(N968=F961,9)+IF(N968=F962,8)+IF(N968=F963,7)+IF(N968=F964,6)+IF(N968=F965,5)+IF(N968=F966,4)+IF(N968=F967,3)+IF(N968=F968,2)+IF(N968=F969,1)</f>
        <v>0</v>
      </c>
      <c r="Q968" s="366">
        <f>IF(O968=F958,12)+IF(O968=F959,11)+IF(O968=F960,10)+IF(O968=F961,9)+IF(O968=F962,8)+IF(O968=F963,7)+IF(O968=F964,6)+IF(O968=F965,5)+IF(O968=F966,4)+IF(O968=F967,3)+IF(O968=F968,2)+IF(O968=F969,1)</f>
        <v>0</v>
      </c>
      <c r="R968" s="2"/>
      <c r="S968" s="136"/>
      <c r="T968" s="136"/>
      <c r="U968" s="136"/>
      <c r="V968" s="136"/>
      <c r="W968" s="136"/>
      <c r="X968" s="136"/>
      <c r="Y968" s="136"/>
      <c r="Z968" s="136"/>
      <c r="AA968" s="136"/>
      <c r="AB968" s="136"/>
      <c r="AC968" s="136">
        <f>P968+Q968</f>
        <v>0</v>
      </c>
      <c r="AD968" s="136"/>
      <c r="AE968" s="2"/>
      <c r="AF968" s="7"/>
    </row>
    <row r="969" spans="1:59" ht="20.100000000000001" customHeight="1" x14ac:dyDescent="0.25">
      <c r="A969" s="117" t="s">
        <v>91</v>
      </c>
      <c r="B969" s="129" t="s">
        <v>142</v>
      </c>
      <c r="C969" s="129" t="s">
        <v>159</v>
      </c>
      <c r="D969" s="129" t="s">
        <v>1</v>
      </c>
      <c r="E969" s="8">
        <v>12</v>
      </c>
      <c r="F969" s="144"/>
      <c r="G969" s="145"/>
      <c r="H969" s="122" t="str">
        <f t="shared" si="393"/>
        <v xml:space="preserve"> </v>
      </c>
      <c r="I969" s="122" t="str">
        <f t="shared" si="394"/>
        <v/>
      </c>
      <c r="J969" s="122" t="str">
        <f t="shared" si="395"/>
        <v/>
      </c>
      <c r="K969" s="8" t="str">
        <f t="shared" si="396"/>
        <v/>
      </c>
      <c r="L969" s="8" t="str">
        <f>IF(G969&gt;=CJ1244,"AW"," ")</f>
        <v xml:space="preserve"> </v>
      </c>
      <c r="M969" s="2"/>
      <c r="N969" s="366" t="str">
        <f t="shared" si="397"/>
        <v>z</v>
      </c>
      <c r="O969" s="366" t="str">
        <f t="shared" si="397"/>
        <v>zz</v>
      </c>
      <c r="P969" s="366">
        <f>IF(N969=F958,12)+IF(N969=F959,11)+IF(N969=F960,10)+IF(N969=F961,9)+IF(N969=F962,8)+IF(N969=F963,7)+IF(N969=F964,6)+IF(N969=F965,5)+IF(N969=F966,4)+IF(N969=F967,3)+IF(N969=F968,2)+IF(N969=F969,1)</f>
        <v>0</v>
      </c>
      <c r="Q969" s="366">
        <f>IF(O969=F958,12)+IF(O969=F959,11)+IF(O969=F960,10)+IF(O969=F961,9)+IF(O969=F962,8)+IF(O969=F963,7)+IF(O969=F964,6)+IF(O969=F965,5)+IF(O969=F966,4)+IF(O969=F967,3)+IF(O969=F968,2)+IF(O969=F969,1)</f>
        <v>0</v>
      </c>
      <c r="R969" s="2"/>
      <c r="S969" s="136"/>
      <c r="T969" s="136"/>
      <c r="U969" s="136"/>
      <c r="V969" s="136"/>
      <c r="W969" s="136"/>
      <c r="X969" s="136"/>
      <c r="Y969" s="136"/>
      <c r="Z969" s="136"/>
      <c r="AA969" s="136"/>
      <c r="AB969" s="136"/>
      <c r="AC969" s="136"/>
      <c r="AD969" s="136">
        <f>P969+Q969</f>
        <v>0</v>
      </c>
      <c r="AE969" s="2"/>
      <c r="AF969" s="7"/>
    </row>
    <row r="970" spans="1:59" ht="20.100000000000001" customHeight="1" x14ac:dyDescent="0.25">
      <c r="A970" s="117" t="s">
        <v>91</v>
      </c>
      <c r="B970" s="129" t="s">
        <v>142</v>
      </c>
      <c r="C970" s="129"/>
      <c r="D970" s="129"/>
      <c r="E970" s="473" t="s">
        <v>36</v>
      </c>
      <c r="F970" s="473"/>
      <c r="G970" s="473"/>
      <c r="H970" s="473"/>
      <c r="I970" s="473"/>
      <c r="J970" s="473"/>
      <c r="K970" s="473"/>
      <c r="L970" s="473"/>
      <c r="M970" s="85"/>
      <c r="N970" s="40" t="str">
        <f t="shared" si="397"/>
        <v>,</v>
      </c>
      <c r="O970" s="40" t="str">
        <f t="shared" si="397"/>
        <v>,</v>
      </c>
      <c r="P970" s="40"/>
      <c r="Q970" s="40"/>
      <c r="R970" s="2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2"/>
      <c r="AF970" s="7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</row>
    <row r="971" spans="1:59" ht="20.100000000000001" customHeight="1" x14ac:dyDescent="0.25">
      <c r="A971" s="117" t="s">
        <v>91</v>
      </c>
      <c r="B971" s="129" t="s">
        <v>142</v>
      </c>
      <c r="C971" s="129" t="s">
        <v>160</v>
      </c>
      <c r="D971" s="443" t="s">
        <v>0</v>
      </c>
      <c r="E971" s="474" t="s">
        <v>227</v>
      </c>
      <c r="F971" s="474"/>
      <c r="G971" s="474"/>
      <c r="H971" s="474"/>
      <c r="I971" s="442" t="s">
        <v>92</v>
      </c>
      <c r="J971" s="442"/>
      <c r="K971" s="475">
        <f>'MATCH DETAILS'!K38</f>
        <v>13.4</v>
      </c>
      <c r="L971" s="475"/>
      <c r="M971" s="127"/>
      <c r="N971" s="40" t="str">
        <f t="shared" si="397"/>
        <v>,</v>
      </c>
      <c r="O971" s="40" t="str">
        <f t="shared" si="397"/>
        <v>,</v>
      </c>
      <c r="P971" s="40"/>
      <c r="Q971" s="40"/>
      <c r="R971" s="2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2"/>
      <c r="AF971" s="7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  <c r="BA971" s="25"/>
      <c r="BB971" s="2"/>
      <c r="BC971" s="2"/>
      <c r="BD971" s="2"/>
      <c r="BE971" s="2"/>
      <c r="BF971" s="2"/>
      <c r="BG971" s="2"/>
    </row>
    <row r="972" spans="1:59" ht="20.100000000000001" customHeight="1" x14ac:dyDescent="0.25">
      <c r="A972" s="117" t="s">
        <v>91</v>
      </c>
      <c r="B972" s="129" t="s">
        <v>142</v>
      </c>
      <c r="C972" s="129" t="s">
        <v>160</v>
      </c>
      <c r="D972" s="443" t="s">
        <v>0</v>
      </c>
      <c r="E972" s="437">
        <v>1</v>
      </c>
      <c r="F972" s="438" t="s">
        <v>0</v>
      </c>
      <c r="G972" s="441">
        <v>11.79</v>
      </c>
      <c r="H972" s="440" t="str">
        <f t="shared" ref="H972:H983" si="398">IF(F972=0," ",VLOOKUP(F972,$AP$1244:$AR$1267,3,FALSE))</f>
        <v>Cameron Zack</v>
      </c>
      <c r="I972" s="440" t="str">
        <f t="shared" ref="I972:I983" si="399">IF(F972=0,"",VLOOKUP(F972,$BE$1218:$BG$1241,3,FALSE))</f>
        <v>Aldershot, Farnham and District A.C.</v>
      </c>
      <c r="J972" s="440" t="str">
        <f t="shared" ref="J972:J983" si="400">IF(F972=0,"",VLOOKUP(F972,$BB$1114:$BE$1137,4,FALSE))</f>
        <v>AFD</v>
      </c>
      <c r="K972" s="437" t="str">
        <f t="shared" ref="K972:K983" si="401">IF(G972="","",IF($DC$1231="T"," ",IF($DC$1231="F",IF(G972&gt;=$CS$1231,"G1",IF(G972&gt;=$CV$1231,"G2",IF(G972&gt;=$CY$1231,"G3",IF(G972&gt;=$DB$1231,"G4","")))))))</f>
        <v>G4</v>
      </c>
      <c r="L972" s="437" t="str">
        <f t="shared" ref="L972:L979" si="402">IF(G972&gt;=CL1219,"AW"," ")</f>
        <v>AW</v>
      </c>
      <c r="M972" s="2"/>
      <c r="N972" s="40" t="str">
        <f t="shared" si="397"/>
        <v>A</v>
      </c>
      <c r="O972" s="40" t="str">
        <f t="shared" si="397"/>
        <v>AA</v>
      </c>
      <c r="P972" s="161">
        <f>IF(N972=F972,12)+IF(N972=F973,11)+IF(N972=F974,10)+IF(N972=F975,9)+IF(N972=F976,8)+IF(N972=F977,7)+IF(N972=F978,6)+IF(N972=F979,5)+IF(N972=F980,4)+IF(N972=F981,3)+IF(N972=F982,2)+IF(N972=F983,1)</f>
        <v>12</v>
      </c>
      <c r="Q972" s="161">
        <f>IF(O972=F972,12)+IF(O972=F973,11)+IF(O972=F974,10)+IF(O972=F975,9)+IF(O972=F976,8)+IF(O972=F977,7)+IF(O972=F978,6)+IF(O972=F979,5)+IF(O972=F980,4)+IF(O972=F981,3)+IF(O972=F982,2)+IF(O972=F983,1)</f>
        <v>0</v>
      </c>
      <c r="R972" s="2"/>
      <c r="S972" s="136">
        <f>P972+Q972</f>
        <v>12</v>
      </c>
      <c r="T972" s="136"/>
      <c r="U972" s="136"/>
      <c r="V972" s="136"/>
      <c r="W972" s="136"/>
      <c r="X972" s="136"/>
      <c r="Y972" s="136"/>
      <c r="Z972" s="136"/>
      <c r="AA972" s="136"/>
      <c r="AB972" s="136"/>
      <c r="AC972" s="136"/>
      <c r="AD972" s="136"/>
      <c r="AE972" s="2"/>
      <c r="AF972" s="7"/>
      <c r="AG972" s="37"/>
      <c r="AH972" s="37"/>
      <c r="AI972" s="37"/>
      <c r="AJ972" s="37"/>
      <c r="AK972" s="37"/>
      <c r="AL972" s="37"/>
      <c r="AM972" s="37"/>
      <c r="AN972" s="37"/>
      <c r="AO972" s="37"/>
      <c r="AP972" s="37"/>
      <c r="AQ972" s="37"/>
      <c r="AR972" s="37"/>
      <c r="AS972" s="37"/>
      <c r="AT972" s="37"/>
      <c r="AU972" s="37"/>
      <c r="AV972" s="37"/>
      <c r="AW972" s="37"/>
      <c r="AX972" s="37"/>
      <c r="AY972" s="37"/>
      <c r="AZ972" s="37"/>
      <c r="BA972" s="37"/>
      <c r="BB972" s="37"/>
      <c r="BC972" s="37"/>
      <c r="BD972" s="37"/>
    </row>
    <row r="973" spans="1:59" ht="20.100000000000001" customHeight="1" x14ac:dyDescent="0.25">
      <c r="A973" s="117" t="s">
        <v>91</v>
      </c>
      <c r="B973" s="129" t="s">
        <v>142</v>
      </c>
      <c r="C973" s="129" t="s">
        <v>160</v>
      </c>
      <c r="D973" s="443" t="s">
        <v>0</v>
      </c>
      <c r="E973" s="437">
        <v>2</v>
      </c>
      <c r="F973" s="438" t="s">
        <v>110</v>
      </c>
      <c r="G973" s="441">
        <v>11.56</v>
      </c>
      <c r="H973" s="440" t="s">
        <v>514</v>
      </c>
      <c r="I973" s="440" t="str">
        <f t="shared" si="399"/>
        <v>Camberley and District A.C.</v>
      </c>
      <c r="J973" s="440" t="str">
        <f t="shared" si="400"/>
        <v>CDAC</v>
      </c>
      <c r="K973" s="437" t="str">
        <f t="shared" si="401"/>
        <v>G4</v>
      </c>
      <c r="L973" s="437" t="str">
        <f t="shared" si="402"/>
        <v>AW</v>
      </c>
      <c r="M973" s="2"/>
      <c r="N973" s="40" t="str">
        <f t="shared" si="397"/>
        <v>S</v>
      </c>
      <c r="O973" s="40" t="str">
        <f t="shared" si="397"/>
        <v>SS</v>
      </c>
      <c r="P973" s="161">
        <f>IF(N973=F972,12)+IF(N973=F973,11)+IF(N973=F974,10)+IF(N973=F975,9)+IF(N973=F976,8)+IF(N973=F977,7)+IF(N973=F978,6)+IF(N973=F979,5)+IF(N973=F980,4)+IF(N973=F981,3)+IF(N973=F982,2)+IF(N973=F983,1)</f>
        <v>0</v>
      </c>
      <c r="Q973" s="161">
        <f>IF(O973=F972,12)+IF(O973=F973,11)+IF(O973=F974,10)+IF(O973=F975,9)+IF(O973=F976,8)+IF(O973=F977,7)+IF(O973=F978,6)+IF(O973=F979,5)+IF(O973=F980,4)+IF(O973=F981,3)+IF(O973=F982,2)+IF(O973=F983,1)</f>
        <v>0</v>
      </c>
      <c r="R973" s="2"/>
      <c r="S973" s="136"/>
      <c r="T973" s="136">
        <f>P973+Q973</f>
        <v>0</v>
      </c>
      <c r="U973" s="136"/>
      <c r="V973" s="136"/>
      <c r="W973" s="136"/>
      <c r="X973" s="136"/>
      <c r="Y973" s="136"/>
      <c r="Z973" s="136"/>
      <c r="AA973" s="136"/>
      <c r="AB973" s="136"/>
      <c r="AC973" s="136"/>
      <c r="AD973" s="136"/>
      <c r="AE973" s="2"/>
      <c r="AF973" s="7"/>
      <c r="AG973" s="37"/>
      <c r="AH973" s="37"/>
      <c r="AI973" s="37"/>
      <c r="AJ973" s="37"/>
      <c r="AK973" s="37"/>
      <c r="AL973" s="37"/>
      <c r="AM973" s="37"/>
      <c r="AN973" s="37"/>
      <c r="AO973" s="37"/>
      <c r="AP973" s="37"/>
      <c r="AQ973" s="37"/>
      <c r="AR973" s="37"/>
      <c r="AS973" s="37"/>
      <c r="AT973" s="37"/>
      <c r="AU973" s="37"/>
      <c r="AV973" s="37"/>
      <c r="AW973" s="37"/>
      <c r="AX973" s="37"/>
      <c r="AY973" s="37"/>
      <c r="AZ973" s="37"/>
      <c r="BA973" s="37"/>
      <c r="BB973" s="37"/>
      <c r="BC973" s="37"/>
      <c r="BD973" s="37"/>
    </row>
    <row r="974" spans="1:59" ht="20.100000000000001" customHeight="1" x14ac:dyDescent="0.25">
      <c r="A974" s="117" t="s">
        <v>91</v>
      </c>
      <c r="B974" s="129" t="s">
        <v>142</v>
      </c>
      <c r="C974" s="129" t="s">
        <v>160</v>
      </c>
      <c r="D974" s="443" t="s">
        <v>0</v>
      </c>
      <c r="E974" s="437">
        <v>3</v>
      </c>
      <c r="F974" s="438" t="s">
        <v>95</v>
      </c>
      <c r="G974" s="441">
        <v>11.13</v>
      </c>
      <c r="H974" s="440" t="str">
        <f t="shared" si="398"/>
        <v>Toby Dronfield</v>
      </c>
      <c r="I974" s="440" t="str">
        <f t="shared" si="399"/>
        <v>Guildford and Godalming A.C.</v>
      </c>
      <c r="J974" s="440" t="str">
        <f t="shared" si="400"/>
        <v>GGAC</v>
      </c>
      <c r="K974" s="437" t="str">
        <f t="shared" si="401"/>
        <v/>
      </c>
      <c r="L974" s="437" t="str">
        <f t="shared" si="402"/>
        <v>AW</v>
      </c>
      <c r="M974" s="2"/>
      <c r="N974" s="40" t="str">
        <f t="shared" si="397"/>
        <v>B</v>
      </c>
      <c r="O974" s="40" t="str">
        <f t="shared" si="397"/>
        <v>BB</v>
      </c>
      <c r="P974" s="161">
        <f>IF(N974=F972,12)+IF(N974=F973,11)+IF(N974=F974,10)+IF(N974=F975,9)+IF(N974=F976,8)+IF(N974=F977,7)+IF(N974=F978,6)+IF(N974=F979,5)+IF(N974=F980,4)+IF(N974=F981,3)+IF(N974=F982,2)+IF(N974=F983,1)</f>
        <v>0</v>
      </c>
      <c r="Q974" s="161">
        <f>IF(O974=F972,12)+IF(O974=F973,11)+IF(O974=F974,10)+IF(O974=F975,9)+IF(O974=F976,8)+IF(O974=F977,7)+IF(O974=F978,6)+IF(O974=F979,5)+IF(O974=F980,4)+IF(O974=F981,3)+IF(O974=F982,2)+IF(O974=F983,1)</f>
        <v>8</v>
      </c>
      <c r="R974" s="2"/>
      <c r="S974" s="136"/>
      <c r="T974" s="136"/>
      <c r="U974" s="136">
        <f>P974+Q974</f>
        <v>8</v>
      </c>
      <c r="V974" s="136"/>
      <c r="W974" s="136"/>
      <c r="X974" s="136"/>
      <c r="Y974" s="136"/>
      <c r="Z974" s="136"/>
      <c r="AA974" s="136"/>
      <c r="AB974" s="136"/>
      <c r="AC974" s="136"/>
      <c r="AD974" s="136"/>
      <c r="AE974" s="2"/>
      <c r="AF974" s="7"/>
      <c r="AG974" s="37"/>
      <c r="AH974" s="37"/>
      <c r="AI974" s="37"/>
      <c r="AJ974" s="37"/>
      <c r="AK974" s="37"/>
      <c r="AL974" s="37"/>
      <c r="AM974" s="37"/>
      <c r="AN974" s="37"/>
      <c r="AO974" s="37"/>
      <c r="AP974" s="37"/>
      <c r="AQ974" s="37"/>
      <c r="AR974" s="37"/>
      <c r="AS974" s="37"/>
      <c r="AT974" s="37"/>
      <c r="AU974" s="37"/>
      <c r="AV974" s="37"/>
      <c r="AW974" s="37"/>
      <c r="AX974" s="37"/>
      <c r="AY974" s="37"/>
      <c r="AZ974" s="37"/>
      <c r="BA974" s="37"/>
      <c r="BB974" s="37"/>
      <c r="BC974" s="37"/>
      <c r="BD974" s="37"/>
    </row>
    <row r="975" spans="1:59" ht="20.100000000000001" customHeight="1" x14ac:dyDescent="0.25">
      <c r="A975" s="117" t="s">
        <v>91</v>
      </c>
      <c r="B975" s="129" t="s">
        <v>142</v>
      </c>
      <c r="C975" s="129" t="s">
        <v>160</v>
      </c>
      <c r="D975" s="443" t="s">
        <v>0</v>
      </c>
      <c r="E975" s="437">
        <v>4</v>
      </c>
      <c r="F975" s="438" t="s">
        <v>142</v>
      </c>
      <c r="G975" s="441">
        <v>10.96</v>
      </c>
      <c r="H975" s="440" t="str">
        <f t="shared" si="398"/>
        <v>Raja Khan</v>
      </c>
      <c r="I975" s="440" t="str">
        <f t="shared" si="399"/>
        <v>Maidenhead A.C.</v>
      </c>
      <c r="J975" s="440" t="str">
        <f t="shared" si="400"/>
        <v>MAC</v>
      </c>
      <c r="K975" s="437" t="str">
        <f t="shared" si="401"/>
        <v/>
      </c>
      <c r="L975" s="437" t="str">
        <f t="shared" si="402"/>
        <v xml:space="preserve"> </v>
      </c>
      <c r="M975" s="2"/>
      <c r="N975" s="40" t="str">
        <f t="shared" si="397"/>
        <v>C</v>
      </c>
      <c r="O975" s="40" t="str">
        <f t="shared" si="397"/>
        <v>CC</v>
      </c>
      <c r="P975" s="161">
        <f>IF(N975=F972,12)+IF(N975=F973,11)+IF(N975=F974,10)+IF(N975=F975,9)+IF(N975=F976,8)+IF(N975=F977,7)+IF(N975=F978,6)+IF(N975=F979,5)+IF(N975=F980,4)+IF(N975=F981,3)+IF(N975=F982,2)+IF(N975=F983,1)</f>
        <v>11</v>
      </c>
      <c r="Q975" s="161">
        <f>IF(O975=F972,12)+IF(O975=F973,11)+IF(O975=F974,10)+IF(O975=F975,9)+IF(O975=F976,8)+IF(O975=F977,7)+IF(O975=F978,6)+IF(O975=F979,5)+IF(O975=F980,4)+IF(O975=F981,3)+IF(O975=F982,2)+IF(O975=F983,1)</f>
        <v>0</v>
      </c>
      <c r="R975" s="2"/>
      <c r="S975" s="136"/>
      <c r="T975" s="136"/>
      <c r="U975" s="136"/>
      <c r="V975" s="136">
        <f>P975+Q975</f>
        <v>11</v>
      </c>
      <c r="W975" s="136"/>
      <c r="X975" s="136"/>
      <c r="Y975" s="136"/>
      <c r="Z975" s="136"/>
      <c r="AA975" s="136"/>
      <c r="AB975" s="136"/>
      <c r="AC975" s="136"/>
      <c r="AD975" s="136"/>
      <c r="AE975" s="2"/>
      <c r="AF975" s="7"/>
      <c r="AG975" s="37"/>
      <c r="AH975" s="37"/>
      <c r="AI975" s="37"/>
      <c r="AJ975" s="37"/>
      <c r="AK975" s="37"/>
      <c r="AL975" s="37"/>
      <c r="AM975" s="37"/>
      <c r="AN975" s="37"/>
      <c r="AO975" s="37"/>
      <c r="AP975" s="37"/>
      <c r="AQ975" s="37"/>
      <c r="AR975" s="37"/>
      <c r="AS975" s="37"/>
      <c r="AT975" s="37"/>
      <c r="AU975" s="37"/>
      <c r="AV975" s="37"/>
      <c r="AW975" s="37"/>
      <c r="AX975" s="37"/>
      <c r="AY975" s="37"/>
      <c r="AZ975" s="37"/>
      <c r="BA975" s="37"/>
      <c r="BB975" s="37"/>
      <c r="BC975" s="37"/>
      <c r="BD975" s="37"/>
    </row>
    <row r="976" spans="1:59" ht="20.100000000000001" customHeight="1" x14ac:dyDescent="0.25">
      <c r="A976" s="117" t="s">
        <v>91</v>
      </c>
      <c r="B976" s="129" t="s">
        <v>142</v>
      </c>
      <c r="C976" s="129" t="s">
        <v>160</v>
      </c>
      <c r="D976" s="443" t="s">
        <v>0</v>
      </c>
      <c r="E976" s="437">
        <v>5</v>
      </c>
      <c r="F976" s="438" t="s">
        <v>85</v>
      </c>
      <c r="G976" s="441">
        <v>10.96</v>
      </c>
      <c r="H976" s="440" t="str">
        <f t="shared" si="398"/>
        <v>Frank Cotter</v>
      </c>
      <c r="I976" s="440" t="str">
        <f t="shared" si="399"/>
        <v>Bracknell A.C.</v>
      </c>
      <c r="J976" s="440" t="str">
        <f t="shared" si="400"/>
        <v>BAC</v>
      </c>
      <c r="K976" s="437" t="str">
        <f t="shared" si="401"/>
        <v/>
      </c>
      <c r="L976" s="437" t="str">
        <f t="shared" si="402"/>
        <v xml:space="preserve"> </v>
      </c>
      <c r="M976" s="2"/>
      <c r="N976" s="40" t="str">
        <f t="shared" si="397"/>
        <v>G</v>
      </c>
      <c r="O976" s="40" t="str">
        <f t="shared" si="397"/>
        <v>GG</v>
      </c>
      <c r="P976" s="161">
        <f>IF(N976=F972,12)+IF(N976=F973,11)+IF(N976=F974,10)+IF(N976=F975,9)+IF(N976=F976,8)+IF(N976=F977,7)+IF(N976=F978,6)+IF(N976=F979,5)+IF(N976=F980,4)+IF(N976=F981,3)+IF(N976=F982,2)+IF(N976=F983,1)</f>
        <v>0</v>
      </c>
      <c r="Q976" s="161">
        <f>IF(O976=F972,12)+IF(O976=F973,11)+IF(O976=F974,10)+IF(O976=F975,9)+IF(O976=F976,8)+IF(O976=F977,7)+IF(O976=F978,6)+IF(O976=F979,5)+IF(O976=F980,4)+IF(O976=F981,3)+IF(O976=F982,2)+IF(O976=F983,1)</f>
        <v>10</v>
      </c>
      <c r="R976" s="2"/>
      <c r="S976" s="136"/>
      <c r="T976" s="136"/>
      <c r="U976" s="136"/>
      <c r="V976" s="136"/>
      <c r="W976" s="136">
        <f>P976+Q976</f>
        <v>10</v>
      </c>
      <c r="X976" s="136"/>
      <c r="Y976" s="136"/>
      <c r="Z976" s="136"/>
      <c r="AA976" s="136"/>
      <c r="AB976" s="136"/>
      <c r="AC976" s="136"/>
      <c r="AD976" s="136"/>
      <c r="AE976" s="2"/>
      <c r="AF976" s="7"/>
      <c r="AG976" s="37"/>
      <c r="AH976" s="37"/>
      <c r="AI976" s="37"/>
      <c r="AJ976" s="37"/>
      <c r="AK976" s="37"/>
      <c r="AL976" s="37"/>
      <c r="AM976" s="37"/>
      <c r="AN976" s="37"/>
      <c r="AO976" s="37"/>
      <c r="AP976" s="37"/>
      <c r="AQ976" s="37"/>
      <c r="AR976" s="37"/>
      <c r="AS976" s="37"/>
      <c r="AT976" s="37"/>
      <c r="AU976" s="37"/>
      <c r="AV976" s="37"/>
      <c r="AW976" s="37"/>
      <c r="AX976" s="37"/>
      <c r="AY976" s="37"/>
      <c r="AZ976" s="37"/>
      <c r="BA976" s="37"/>
      <c r="BB976" s="37"/>
      <c r="BC976" s="37"/>
      <c r="BD976" s="37"/>
    </row>
    <row r="977" spans="1:56" ht="20.100000000000001" customHeight="1" x14ac:dyDescent="0.25">
      <c r="A977" s="117" t="s">
        <v>91</v>
      </c>
      <c r="B977" s="129" t="s">
        <v>142</v>
      </c>
      <c r="C977" s="129" t="s">
        <v>160</v>
      </c>
      <c r="D977" s="443" t="s">
        <v>0</v>
      </c>
      <c r="E977" s="437">
        <v>6</v>
      </c>
      <c r="F977" s="438" t="s">
        <v>111</v>
      </c>
      <c r="G977" s="441">
        <v>8.3000000000000007</v>
      </c>
      <c r="H977" s="440" t="str">
        <f t="shared" si="398"/>
        <v>Rhys Feaviour</v>
      </c>
      <c r="I977" s="440" t="str">
        <f t="shared" si="399"/>
        <v>Hillingdon A.C.</v>
      </c>
      <c r="J977" s="440" t="str">
        <f t="shared" si="400"/>
        <v>HJAC</v>
      </c>
      <c r="K977" s="437" t="str">
        <f t="shared" si="401"/>
        <v/>
      </c>
      <c r="L977" s="437" t="str">
        <f t="shared" si="402"/>
        <v xml:space="preserve"> </v>
      </c>
      <c r="M977" s="2"/>
      <c r="N977" s="40" t="str">
        <f t="shared" si="397"/>
        <v>H</v>
      </c>
      <c r="O977" s="40" t="str">
        <f t="shared" si="397"/>
        <v>HH</v>
      </c>
      <c r="P977" s="161">
        <f>IF(N977=F972,12)+IF(N977=F973,11)+IF(N977=F974,10)+IF(N977=F975,9)+IF(N977=F976,8)+IF(N977=F977,7)+IF(N977=F978,6)+IF(N977=F979,5)+IF(N977=F980,4)+IF(N977=F981,3)+IF(N977=F982,2)+IF(N977=F983,1)</f>
        <v>7</v>
      </c>
      <c r="Q977" s="161">
        <f>IF(O977=F972,12)+IF(O977=F973,11)+IF(O977=F974,10)+IF(O977=F975,9)+IF(O977=F976,8)+IF(O977=F977,7)+IF(O977=F978,6)+IF(O977=F979,5)+IF(O977=F980,4)+IF(O977=F981,3)+IF(O977=F982,2)+IF(O977=F983,1)</f>
        <v>0</v>
      </c>
      <c r="R977" s="2"/>
      <c r="S977" s="136"/>
      <c r="T977" s="136"/>
      <c r="U977" s="136"/>
      <c r="V977" s="136"/>
      <c r="W977" s="136"/>
      <c r="X977" s="136">
        <f>P977+Q977</f>
        <v>7</v>
      </c>
      <c r="Y977" s="136"/>
      <c r="Z977" s="136"/>
      <c r="AA977" s="136"/>
      <c r="AB977" s="136"/>
      <c r="AC977" s="136"/>
      <c r="AD977" s="136"/>
      <c r="AE977" s="2"/>
      <c r="AF977" s="7"/>
      <c r="AG977" s="37"/>
      <c r="AH977" s="37"/>
      <c r="AI977" s="37"/>
      <c r="AJ977" s="37"/>
      <c r="AK977" s="37"/>
      <c r="AL977" s="37"/>
      <c r="AM977" s="37"/>
      <c r="AN977" s="37"/>
      <c r="AO977" s="37"/>
      <c r="AP977" s="37"/>
      <c r="AQ977" s="37"/>
      <c r="AR977" s="37"/>
      <c r="AS977" s="37"/>
      <c r="AT977" s="37"/>
      <c r="AU977" s="37"/>
      <c r="AV977" s="37"/>
      <c r="AW977" s="37"/>
      <c r="AX977" s="37"/>
      <c r="AY977" s="37"/>
      <c r="AZ977" s="37"/>
      <c r="BA977" s="37"/>
      <c r="BB977" s="37"/>
      <c r="BC977" s="37"/>
      <c r="BD977" s="37"/>
    </row>
    <row r="978" spans="1:56" ht="20.100000000000001" customHeight="1" x14ac:dyDescent="0.25">
      <c r="A978" s="117" t="s">
        <v>91</v>
      </c>
      <c r="B978" s="129" t="s">
        <v>142</v>
      </c>
      <c r="C978" s="129" t="s">
        <v>160</v>
      </c>
      <c r="D978" s="443" t="s">
        <v>0</v>
      </c>
      <c r="E978" s="437">
        <v>7</v>
      </c>
      <c r="F978" s="438"/>
      <c r="G978" s="441"/>
      <c r="H978" s="440" t="str">
        <f t="shared" si="398"/>
        <v xml:space="preserve"> </v>
      </c>
      <c r="I978" s="440" t="str">
        <f t="shared" si="399"/>
        <v/>
      </c>
      <c r="J978" s="440" t="str">
        <f t="shared" si="400"/>
        <v/>
      </c>
      <c r="K978" s="437" t="str">
        <f t="shared" si="401"/>
        <v/>
      </c>
      <c r="L978" s="437" t="str">
        <f t="shared" si="402"/>
        <v xml:space="preserve"> </v>
      </c>
      <c r="M978" s="2"/>
      <c r="N978" s="40" t="str">
        <f t="shared" si="397"/>
        <v>M</v>
      </c>
      <c r="O978" s="40" t="str">
        <f t="shared" si="397"/>
        <v>MM</v>
      </c>
      <c r="P978" s="161">
        <f>IF(N978=F972,12)+IF(N978=F973,11)+IF(N978=F974,10)+IF(N978=F975,9)+IF(N978=F976,8)+IF(N978=F977,7)+IF(N978=F978,6)+IF(N978=F979,5)+IF(N978=F980,4)+IF(N978=F981,3)+IF(N978=F982,2)+IF(N978=F983,1)</f>
        <v>9</v>
      </c>
      <c r="Q978" s="161">
        <f>IF(O978=F972,12)+IF(O978=F973,11)+IF(O978=F974,10)+IF(O978=F975,9)+IF(O978=F976,8)+IF(O978=F977,7)+IF(O978=F978,6)+IF(O978=F979,5)+IF(O978=F980,4)+IF(O978=F981,3)+IF(O978=F982,2)+IF(O978=F983,1)</f>
        <v>0</v>
      </c>
      <c r="R978" s="2"/>
      <c r="S978" s="136"/>
      <c r="T978" s="136"/>
      <c r="U978" s="136"/>
      <c r="V978" s="136"/>
      <c r="W978" s="136"/>
      <c r="X978" s="136"/>
      <c r="Y978" s="136">
        <f>P978+Q978</f>
        <v>9</v>
      </c>
      <c r="Z978" s="136"/>
      <c r="AA978" s="136"/>
      <c r="AB978" s="136"/>
      <c r="AC978" s="136"/>
      <c r="AD978" s="136"/>
      <c r="AE978" s="2"/>
      <c r="AF978" s="7"/>
      <c r="AG978" s="37"/>
      <c r="AH978" s="37"/>
      <c r="AI978" s="37"/>
      <c r="AJ978" s="37"/>
      <c r="AK978" s="37"/>
      <c r="AL978" s="37"/>
      <c r="AM978" s="37"/>
      <c r="AN978" s="37"/>
      <c r="AO978" s="37"/>
      <c r="AP978" s="37"/>
      <c r="AQ978" s="37"/>
      <c r="AR978" s="37"/>
      <c r="AS978" s="37"/>
      <c r="AT978" s="37"/>
      <c r="AU978" s="37"/>
      <c r="AV978" s="37"/>
      <c r="AW978" s="37"/>
      <c r="AX978" s="37"/>
      <c r="AY978" s="37"/>
      <c r="AZ978" s="37"/>
      <c r="BA978" s="37"/>
      <c r="BB978" s="37"/>
      <c r="BC978" s="37"/>
      <c r="BD978" s="37"/>
    </row>
    <row r="979" spans="1:56" ht="20.100000000000001" customHeight="1" x14ac:dyDescent="0.25">
      <c r="A979" s="117" t="s">
        <v>91</v>
      </c>
      <c r="B979" s="129" t="s">
        <v>142</v>
      </c>
      <c r="C979" s="129" t="s">
        <v>160</v>
      </c>
      <c r="D979" s="443" t="s">
        <v>0</v>
      </c>
      <c r="E979" s="437">
        <v>8</v>
      </c>
      <c r="F979" s="438"/>
      <c r="G979" s="441"/>
      <c r="H979" s="440" t="str">
        <f t="shared" si="398"/>
        <v xml:space="preserve"> </v>
      </c>
      <c r="I979" s="440" t="str">
        <f t="shared" si="399"/>
        <v/>
      </c>
      <c r="J979" s="440" t="str">
        <f t="shared" si="400"/>
        <v/>
      </c>
      <c r="K979" s="437" t="str">
        <f t="shared" si="401"/>
        <v/>
      </c>
      <c r="L979" s="437" t="str">
        <f t="shared" si="402"/>
        <v xml:space="preserve"> </v>
      </c>
      <c r="M979" s="2"/>
      <c r="N979" s="40" t="str">
        <f t="shared" si="397"/>
        <v>R</v>
      </c>
      <c r="O979" s="40" t="str">
        <f t="shared" si="397"/>
        <v>RR</v>
      </c>
      <c r="P979" s="161">
        <f>IF(N979=F972,12)+IF(N979=F973,11)+IF(N979=F974,10)+IF(N979=F975,9)+IF(N979=F976,8)+IF(N979=F977,7)+IF(N979=F978,6)+IF(N979=F979,5)+IF(N979=F980,4)+IF(N979=F981,3)+IF(N979=F982,2)+IF(N979=F983,1)</f>
        <v>0</v>
      </c>
      <c r="Q979" s="161">
        <f>IF(O979=F972,12)+IF(O979=F973,11)+IF(O979=F974,10)+IF(O979=F975,9)+IF(O979=F976,8)+IF(O979=F977,7)+IF(O979=F978,6)+IF(O979=F979,5)+IF(O979=F980,4)+IF(O979=F981,3)+IF(O979=F982,2)+IF(O979=F983,1)</f>
        <v>0</v>
      </c>
      <c r="R979" s="2"/>
      <c r="S979" s="136"/>
      <c r="T979" s="136"/>
      <c r="U979" s="136"/>
      <c r="V979" s="136"/>
      <c r="W979" s="136"/>
      <c r="X979" s="136"/>
      <c r="Y979" s="136"/>
      <c r="Z979" s="136">
        <f>P979+Q979</f>
        <v>0</v>
      </c>
      <c r="AA979" s="136"/>
      <c r="AB979" s="136"/>
      <c r="AC979" s="136"/>
      <c r="AD979" s="136"/>
      <c r="AE979" s="2"/>
      <c r="AF979" s="7"/>
      <c r="AG979" s="37"/>
      <c r="AH979" s="37"/>
      <c r="AI979" s="37"/>
      <c r="AJ979" s="37"/>
      <c r="AK979" s="37"/>
      <c r="AL979" s="37"/>
      <c r="AM979" s="37"/>
      <c r="AN979" s="37"/>
      <c r="AO979" s="37"/>
      <c r="AP979" s="37"/>
      <c r="AQ979" s="37"/>
      <c r="AR979" s="37"/>
      <c r="AS979" s="37"/>
      <c r="AT979" s="37"/>
      <c r="AU979" s="37"/>
      <c r="AV979" s="37"/>
      <c r="AW979" s="37"/>
      <c r="AX979" s="37"/>
      <c r="AY979" s="37"/>
      <c r="AZ979" s="37"/>
      <c r="BA979" s="37"/>
      <c r="BB979" s="37"/>
      <c r="BC979" s="37"/>
      <c r="BD979" s="37"/>
    </row>
    <row r="980" spans="1:56" ht="20.100000000000001" customHeight="1" x14ac:dyDescent="0.25">
      <c r="A980" s="117" t="s">
        <v>91</v>
      </c>
      <c r="B980" s="129" t="s">
        <v>142</v>
      </c>
      <c r="C980" s="129" t="s">
        <v>160</v>
      </c>
      <c r="D980" s="443" t="s">
        <v>0</v>
      </c>
      <c r="E980" s="437">
        <v>9</v>
      </c>
      <c r="F980" s="438"/>
      <c r="G980" s="441"/>
      <c r="H980" s="440" t="str">
        <f t="shared" si="398"/>
        <v xml:space="preserve"> </v>
      </c>
      <c r="I980" s="440" t="str">
        <f t="shared" si="399"/>
        <v/>
      </c>
      <c r="J980" s="440" t="str">
        <f t="shared" si="400"/>
        <v/>
      </c>
      <c r="K980" s="437" t="str">
        <f t="shared" si="401"/>
        <v/>
      </c>
      <c r="L980" s="437" t="str">
        <f>IF(G980&gt;=CL1225,"AW"," ")</f>
        <v xml:space="preserve"> </v>
      </c>
      <c r="M980" s="2"/>
      <c r="N980" s="161" t="str">
        <f t="shared" si="397"/>
        <v>W</v>
      </c>
      <c r="O980" s="161" t="str">
        <f t="shared" si="397"/>
        <v>WW</v>
      </c>
      <c r="P980" s="161">
        <f>IF(N980=F972,12)+IF(N980=F973,11)+IF(N980=F974,10)+IF(N980=F975,9)+IF(N980=F976,8)+IF(N980=F977,7)+IF(N980=F978,6)+IF(N980=F979,5)+IF(N980=F980,4)+IF(N980=F981,3)+IF(N980=F982,2)+IF(N980=F983,1)</f>
        <v>0</v>
      </c>
      <c r="Q980" s="161">
        <f>IF(O980=F972,12)+IF(O980=F973,11)+IF(O980=F974,10)+IF(O980=F975,9)+IF(O980=F976,8)+IF(O980=F977,7)+IF(O980=F978,6)+IF(O980=F979,5)+IF(O980=F980,4)+IF(O980=F981,3)+IF(O980=F982,2)+IF(O980=F983,1)</f>
        <v>0</v>
      </c>
      <c r="R980" s="2"/>
      <c r="S980" s="136"/>
      <c r="T980" s="136"/>
      <c r="U980" s="136"/>
      <c r="V980" s="136"/>
      <c r="W980" s="136"/>
      <c r="X980" s="136"/>
      <c r="Y980" s="136"/>
      <c r="Z980" s="136"/>
      <c r="AA980" s="136">
        <f>P980+Q980</f>
        <v>0</v>
      </c>
      <c r="AB980" s="136"/>
      <c r="AC980" s="136"/>
      <c r="AD980" s="136"/>
      <c r="AE980" s="2"/>
      <c r="AF980" s="163"/>
      <c r="AG980" s="37"/>
      <c r="AH980" s="37"/>
      <c r="AI980" s="37"/>
      <c r="AJ980" s="37"/>
      <c r="AK980" s="37"/>
      <c r="AL980" s="37"/>
      <c r="AM980" s="37"/>
      <c r="AN980" s="37"/>
      <c r="AO980" s="37"/>
      <c r="AP980" s="37"/>
      <c r="AQ980" s="37"/>
      <c r="AR980" s="37"/>
      <c r="AS980" s="37"/>
      <c r="AT980" s="37"/>
      <c r="AU980" s="37"/>
      <c r="AV980" s="37"/>
      <c r="AW980" s="37"/>
      <c r="AX980" s="37"/>
      <c r="AY980" s="37"/>
      <c r="AZ980" s="37"/>
      <c r="BA980" s="37"/>
      <c r="BB980" s="37"/>
      <c r="BC980" s="37"/>
      <c r="BD980" s="37"/>
    </row>
    <row r="981" spans="1:56" ht="20.100000000000001" customHeight="1" x14ac:dyDescent="0.25">
      <c r="A981" s="117" t="s">
        <v>91</v>
      </c>
      <c r="B981" s="129" t="s">
        <v>142</v>
      </c>
      <c r="C981" s="129" t="s">
        <v>160</v>
      </c>
      <c r="D981" s="443" t="s">
        <v>0</v>
      </c>
      <c r="E981" s="437">
        <v>10</v>
      </c>
      <c r="F981" s="438"/>
      <c r="G981" s="441"/>
      <c r="H981" s="440" t="str">
        <f t="shared" si="398"/>
        <v xml:space="preserve"> </v>
      </c>
      <c r="I981" s="440" t="str">
        <f t="shared" si="399"/>
        <v/>
      </c>
      <c r="J981" s="440" t="str">
        <f t="shared" si="400"/>
        <v/>
      </c>
      <c r="K981" s="437" t="str">
        <f t="shared" si="401"/>
        <v/>
      </c>
      <c r="L981" s="437" t="str">
        <f>IF(G981&gt;=CL1226,"AW"," ")</f>
        <v xml:space="preserve"> </v>
      </c>
      <c r="M981" s="2"/>
      <c r="N981" s="366" t="str">
        <f t="shared" si="397"/>
        <v>j</v>
      </c>
      <c r="O981" s="366" t="str">
        <f t="shared" si="397"/>
        <v>jj</v>
      </c>
      <c r="P981" s="366">
        <f>IF(N981=F972,12)+IF(N981=F973,11)+IF(N981=F974,10)+IF(N981=F975,9)+IF(N981=F976,8)+IF(N981=F977,7)+IF(N981=F978,6)+IF(N981=F979,5)+IF(N981=F980,4)+IF(N981=F981,3)+IF(N981=F982,2)+IF(N981=F983,1)</f>
        <v>0</v>
      </c>
      <c r="Q981" s="366">
        <f>IF(O981=F972,12)+IF(O981=F973,11)+IF(O981=F974,10)+IF(O981=F975,9)+IF(O981=F976,8)+IF(O981=F977,7)+IF(O981=F978,6)+IF(O981=F979,5)+IF(O981=F980,4)+IF(O981=F981,3)+IF(O981=F982,2)+IF(O981=F983,1)</f>
        <v>0</v>
      </c>
      <c r="R981" s="2"/>
      <c r="S981" s="136"/>
      <c r="T981" s="136"/>
      <c r="U981" s="136"/>
      <c r="V981" s="136"/>
      <c r="W981" s="136"/>
      <c r="X981" s="136"/>
      <c r="Y981" s="136"/>
      <c r="Z981" s="136"/>
      <c r="AA981" s="136"/>
      <c r="AB981" s="136">
        <f>P981+Q981</f>
        <v>0</v>
      </c>
      <c r="AC981" s="136"/>
      <c r="AD981" s="136"/>
      <c r="AE981" s="2"/>
      <c r="AF981" s="163"/>
    </row>
    <row r="982" spans="1:56" ht="20.100000000000001" customHeight="1" x14ac:dyDescent="0.25">
      <c r="A982" s="117" t="s">
        <v>91</v>
      </c>
      <c r="B982" s="129" t="s">
        <v>142</v>
      </c>
      <c r="C982" s="129" t="s">
        <v>160</v>
      </c>
      <c r="D982" s="443" t="s">
        <v>0</v>
      </c>
      <c r="E982" s="437">
        <v>11</v>
      </c>
      <c r="F982" s="438"/>
      <c r="G982" s="441"/>
      <c r="H982" s="440" t="str">
        <f t="shared" si="398"/>
        <v xml:space="preserve"> </v>
      </c>
      <c r="I982" s="440" t="str">
        <f t="shared" si="399"/>
        <v/>
      </c>
      <c r="J982" s="440" t="str">
        <f t="shared" si="400"/>
        <v/>
      </c>
      <c r="K982" s="437" t="str">
        <f t="shared" si="401"/>
        <v/>
      </c>
      <c r="L982" s="437" t="str">
        <f>IF(G982&gt;=CL1227,"AW"," ")</f>
        <v xml:space="preserve"> </v>
      </c>
      <c r="M982" s="2"/>
      <c r="N982" s="366" t="str">
        <f t="shared" si="397"/>
        <v>p</v>
      </c>
      <c r="O982" s="366" t="str">
        <f t="shared" si="397"/>
        <v>pp</v>
      </c>
      <c r="P982" s="366">
        <f>IF(N982=F972,12)+IF(N982=F973,11)+IF(N982=F974,10)+IF(N982=F975,9)+IF(N982=F976,8)+IF(N982=F977,7)+IF(N982=F978,6)+IF(N982=F979,5)+IF(N982=F980,4)+IF(N982=F981,3)+IF(N982=F982,2)+IF(N982=F983,1)</f>
        <v>0</v>
      </c>
      <c r="Q982" s="366">
        <f>IF(O982=F972,12)+IF(O982=F973,11)+IF(O982=F974,10)+IF(O982=F975,9)+IF(O982=F976,8)+IF(O982=F977,7)+IF(O982=F978,6)+IF(O982=F979,5)+IF(O982=F980,4)+IF(O982=F981,3)+IF(O982=F982,2)+IF(O982=F983,1)</f>
        <v>0</v>
      </c>
      <c r="R982" s="2"/>
      <c r="S982" s="136"/>
      <c r="T982" s="136"/>
      <c r="U982" s="136"/>
      <c r="V982" s="136"/>
      <c r="W982" s="136"/>
      <c r="X982" s="136"/>
      <c r="Y982" s="136"/>
      <c r="Z982" s="136"/>
      <c r="AA982" s="136"/>
      <c r="AB982" s="136"/>
      <c r="AC982" s="136">
        <f>P982+Q982</f>
        <v>0</v>
      </c>
      <c r="AD982" s="136"/>
      <c r="AE982" s="2"/>
      <c r="AF982" s="7"/>
      <c r="AG982" s="37"/>
      <c r="AH982" s="37"/>
      <c r="AI982" s="37"/>
      <c r="AJ982" s="37"/>
      <c r="AK982" s="37"/>
      <c r="AL982" s="37"/>
      <c r="AM982" s="37"/>
      <c r="AN982" s="37"/>
      <c r="AO982" s="37"/>
      <c r="AP982" s="37"/>
      <c r="AQ982" s="37"/>
      <c r="AR982" s="37"/>
      <c r="AS982" s="37"/>
      <c r="AT982" s="37"/>
      <c r="AU982" s="37"/>
      <c r="AV982" s="37"/>
      <c r="AW982" s="37"/>
      <c r="AX982" s="37"/>
      <c r="AY982" s="37"/>
      <c r="AZ982" s="37"/>
      <c r="BA982" s="37"/>
      <c r="BB982" s="37"/>
      <c r="BC982" s="37"/>
      <c r="BD982" s="37"/>
    </row>
    <row r="983" spans="1:56" ht="20.100000000000001" customHeight="1" x14ac:dyDescent="0.25">
      <c r="A983" s="117" t="s">
        <v>91</v>
      </c>
      <c r="B983" s="129" t="s">
        <v>142</v>
      </c>
      <c r="C983" s="129" t="s">
        <v>160</v>
      </c>
      <c r="D983" s="443" t="s">
        <v>0</v>
      </c>
      <c r="E983" s="437">
        <v>12</v>
      </c>
      <c r="F983" s="438"/>
      <c r="G983" s="441"/>
      <c r="H983" s="440" t="str">
        <f t="shared" si="398"/>
        <v xml:space="preserve"> </v>
      </c>
      <c r="I983" s="440" t="str">
        <f t="shared" si="399"/>
        <v/>
      </c>
      <c r="J983" s="440" t="str">
        <f t="shared" si="400"/>
        <v/>
      </c>
      <c r="K983" s="437" t="str">
        <f t="shared" si="401"/>
        <v/>
      </c>
      <c r="L983" s="437" t="str">
        <f>IF(G983&gt;=CL1228,"AW"," ")</f>
        <v xml:space="preserve"> </v>
      </c>
      <c r="M983" s="2"/>
      <c r="N983" s="366" t="str">
        <f t="shared" si="397"/>
        <v>z</v>
      </c>
      <c r="O983" s="366" t="str">
        <f t="shared" si="397"/>
        <v>zz</v>
      </c>
      <c r="P983" s="366">
        <f>IF(N983=F972,12)+IF(N983=F973,11)+IF(N983=F974,10)+IF(N983=F975,9)+IF(N983=F976,8)+IF(N983=F977,7)+IF(N983=F978,6)+IF(N983=F979,5)+IF(N983=F980,4)+IF(N983=F981,3)+IF(N983=F982,2)+IF(N983=F983,1)</f>
        <v>0</v>
      </c>
      <c r="Q983" s="366">
        <f>IF(O983=F972,12)+IF(O983=F973,11)+IF(O983=F974,10)+IF(O983=F975,9)+IF(O983=F976,8)+IF(O983=F977,7)+IF(O983=F978,6)+IF(O983=F979,5)+IF(O983=F980,4)+IF(O983=F981,3)+IF(O983=F982,2)+IF(O983=F983,1)</f>
        <v>0</v>
      </c>
      <c r="R983" s="2"/>
      <c r="S983" s="136"/>
      <c r="T983" s="136"/>
      <c r="U983" s="136"/>
      <c r="V983" s="136"/>
      <c r="W983" s="136"/>
      <c r="X983" s="136"/>
      <c r="Y983" s="136"/>
      <c r="Z983" s="136"/>
      <c r="AA983" s="136"/>
      <c r="AB983" s="136"/>
      <c r="AC983" s="136"/>
      <c r="AD983" s="136">
        <f>P983+Q983</f>
        <v>0</v>
      </c>
      <c r="AE983" s="2"/>
      <c r="AF983" s="7"/>
    </row>
    <row r="984" spans="1:56" ht="20.100000000000001" customHeight="1" x14ac:dyDescent="0.25">
      <c r="A984" s="117" t="s">
        <v>91</v>
      </c>
      <c r="B984" s="129" t="s">
        <v>142</v>
      </c>
      <c r="C984" s="40"/>
      <c r="D984" s="443"/>
      <c r="E984" s="476" t="s">
        <v>36</v>
      </c>
      <c r="F984" s="476"/>
      <c r="G984" s="476"/>
      <c r="H984" s="476"/>
      <c r="I984" s="476"/>
      <c r="J984" s="476"/>
      <c r="K984" s="476"/>
      <c r="L984" s="476"/>
      <c r="M984" s="2"/>
      <c r="N984" s="40" t="str">
        <f t="shared" si="397"/>
        <v>,</v>
      </c>
      <c r="O984" s="40" t="str">
        <f t="shared" si="397"/>
        <v>,</v>
      </c>
      <c r="P984" s="40"/>
      <c r="Q984" s="40"/>
      <c r="R984" s="2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2"/>
      <c r="AF984" s="7"/>
    </row>
    <row r="985" spans="1:56" ht="20.100000000000001" customHeight="1" x14ac:dyDescent="0.25">
      <c r="A985" s="117" t="s">
        <v>91</v>
      </c>
      <c r="B985" s="129" t="s">
        <v>142</v>
      </c>
      <c r="C985" s="129" t="s">
        <v>160</v>
      </c>
      <c r="D985" s="443" t="s">
        <v>1</v>
      </c>
      <c r="E985" s="474" t="s">
        <v>228</v>
      </c>
      <c r="F985" s="474"/>
      <c r="G985" s="474"/>
      <c r="H985" s="474"/>
      <c r="I985" s="442" t="s">
        <v>92</v>
      </c>
      <c r="J985" s="442"/>
      <c r="K985" s="475">
        <f>K971</f>
        <v>13.4</v>
      </c>
      <c r="L985" s="475"/>
      <c r="M985" s="2"/>
      <c r="N985" s="40" t="str">
        <f t="shared" si="397"/>
        <v>,</v>
      </c>
      <c r="O985" s="40" t="str">
        <f t="shared" si="397"/>
        <v>,</v>
      </c>
      <c r="P985" s="40"/>
      <c r="Q985" s="40"/>
      <c r="R985" s="2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2"/>
      <c r="AF985" s="7"/>
    </row>
    <row r="986" spans="1:56" ht="20.100000000000001" customHeight="1" x14ac:dyDescent="0.25">
      <c r="A986" s="117" t="s">
        <v>91</v>
      </c>
      <c r="B986" s="129" t="s">
        <v>142</v>
      </c>
      <c r="C986" s="129" t="s">
        <v>160</v>
      </c>
      <c r="D986" s="443" t="s">
        <v>1</v>
      </c>
      <c r="E986" s="437">
        <v>1</v>
      </c>
      <c r="F986" s="438" t="s">
        <v>55</v>
      </c>
      <c r="G986" s="441">
        <v>11.08</v>
      </c>
      <c r="H986" s="440" t="str">
        <f t="shared" ref="H986:H997" si="403">IF(F986=0," ",VLOOKUP(F986,$AP$1244:$AR$1267,3,FALSE))</f>
        <v>Samuel Clifton</v>
      </c>
      <c r="I986" s="440" t="str">
        <f t="shared" ref="I986:I997" si="404">IF(F986=0,"",VLOOKUP(F986,$BE$1218:$BG$1241,3,FALSE))</f>
        <v>Guildford and Godalming A.C.</v>
      </c>
      <c r="J986" s="440" t="str">
        <f t="shared" ref="J986:J997" si="405">IF(F986=0,"",VLOOKUP(F986,$BB$1114:$BE$1137,4,FALSE))</f>
        <v>GGAC</v>
      </c>
      <c r="K986" s="437" t="str">
        <f t="shared" ref="K986:K997" si="406">IF(G986="","",IF($DC$1231="T"," ",IF($DC$1231="F",IF(G986&gt;=$CS$1231,"G1",IF(G986&gt;=$CV$1231,"G2",IF(G986&gt;=$CY$1231,"G3",IF(G986&gt;=$DB$1231,"G4","")))))))</f>
        <v/>
      </c>
      <c r="L986" s="437" t="str">
        <f>IF(G986&gt;=CL1231,"AW"," ")</f>
        <v>AW</v>
      </c>
      <c r="M986" s="2"/>
      <c r="N986" s="40" t="str">
        <f t="shared" si="397"/>
        <v>A</v>
      </c>
      <c r="O986" s="40" t="str">
        <f t="shared" si="397"/>
        <v>AA</v>
      </c>
      <c r="P986" s="161">
        <f>IF(N986=F986,12)+IF(N986=F987,11)+IF(N986=F988,10)+IF(N986=F989,9)+IF(N986=F990,8)+IF(N986=F991,7)+IF(N986=F992,6)+IF(N986=F993,5)+IF(N986=F994,4)+IF(N986=F995,3)+IF(N986=F996,2)+IF(N986=F997,1)</f>
        <v>0</v>
      </c>
      <c r="Q986" s="161">
        <f>IF(O986=F986,12)+IF(O986=F987,11)+IF(O986=F988,10)+IF(O986=F989,9)+IF(O986=F990,8)+IF(O986=F991,7)+IF(O986=F992,6)+IF(O986=F993,5)+IF(O986=F994,4)+IF(O986=F995,3)+IF(O986=F996,2)+IF(O986=F997,1)</f>
        <v>0</v>
      </c>
      <c r="R986" s="2"/>
      <c r="S986" s="136">
        <f>P986+Q986</f>
        <v>0</v>
      </c>
      <c r="T986" s="136"/>
      <c r="U986" s="136"/>
      <c r="V986" s="136"/>
      <c r="W986" s="136"/>
      <c r="X986" s="136"/>
      <c r="Y986" s="136"/>
      <c r="Z986" s="136"/>
      <c r="AA986" s="136"/>
      <c r="AB986" s="136"/>
      <c r="AC986" s="136"/>
      <c r="AD986" s="136"/>
      <c r="AE986" s="2"/>
      <c r="AF986" s="7"/>
    </row>
    <row r="987" spans="1:56" ht="20.100000000000001" customHeight="1" x14ac:dyDescent="0.25">
      <c r="A987" s="117" t="s">
        <v>91</v>
      </c>
      <c r="B987" s="129" t="s">
        <v>142</v>
      </c>
      <c r="C987" s="129" t="s">
        <v>160</v>
      </c>
      <c r="D987" s="443" t="s">
        <v>1</v>
      </c>
      <c r="E987" s="437">
        <v>2</v>
      </c>
      <c r="F987" s="438" t="s">
        <v>112</v>
      </c>
      <c r="G987" s="441">
        <v>10.34</v>
      </c>
      <c r="H987" s="440" t="s">
        <v>517</v>
      </c>
      <c r="I987" s="440" t="str">
        <f t="shared" si="404"/>
        <v>Camberley and District A.C.</v>
      </c>
      <c r="J987" s="440" t="str">
        <f t="shared" si="405"/>
        <v>CDAC</v>
      </c>
      <c r="K987" s="437" t="str">
        <f t="shared" si="406"/>
        <v/>
      </c>
      <c r="L987" s="437" t="str">
        <f>IF(G987&gt;=CL1232,"AW"," ")</f>
        <v xml:space="preserve"> </v>
      </c>
      <c r="M987" s="2"/>
      <c r="N987" s="40" t="str">
        <f t="shared" ref="N987:O998" si="407">N973</f>
        <v>S</v>
      </c>
      <c r="O987" s="40" t="str">
        <f t="shared" si="407"/>
        <v>SS</v>
      </c>
      <c r="P987" s="161">
        <f>IF(N987=F986,12)+IF(N987=F987,11)+IF(N987=F988,10)+IF(N987=F989,9)+IF(N987=F990,8)+IF(N987=F991,7)+IF(N987=F992,6)+IF(N987=F993,5)+IF(N987=F994,4)+IF(N987=F995,3)+IF(N987=F996,2)+IF(N987=F997,1)</f>
        <v>0</v>
      </c>
      <c r="Q987" s="161">
        <f>IF(O987=F986,12)+IF(O987=F987,11)+IF(O987=F988,10)+IF(O987=F989,9)+IF(O987=F990,8)+IF(O987=F991,7)+IF(O987=F992,6)+IF(O987=F993,5)+IF(O987=F994,4)+IF(O987=F995,3)+IF(O987=F996,2)+IF(O987=F997,1)</f>
        <v>0</v>
      </c>
      <c r="R987" s="2"/>
      <c r="S987" s="136"/>
      <c r="T987" s="136">
        <f>P987+Q987</f>
        <v>0</v>
      </c>
      <c r="U987" s="136"/>
      <c r="V987" s="136"/>
      <c r="W987" s="136"/>
      <c r="X987" s="136"/>
      <c r="Y987" s="136"/>
      <c r="Z987" s="136"/>
      <c r="AA987" s="136"/>
      <c r="AB987" s="136"/>
      <c r="AC987" s="136"/>
      <c r="AD987" s="136"/>
      <c r="AE987" s="2"/>
      <c r="AF987" s="7"/>
    </row>
    <row r="988" spans="1:56" ht="20.100000000000001" customHeight="1" x14ac:dyDescent="0.25">
      <c r="A988" s="117" t="s">
        <v>91</v>
      </c>
      <c r="B988" s="129" t="s">
        <v>142</v>
      </c>
      <c r="C988" s="129" t="s">
        <v>160</v>
      </c>
      <c r="D988" s="443" t="s">
        <v>1</v>
      </c>
      <c r="E988" s="437">
        <v>3</v>
      </c>
      <c r="F988" s="438" t="s">
        <v>1</v>
      </c>
      <c r="G988" s="441">
        <v>9.8000000000000007</v>
      </c>
      <c r="H988" s="440" t="str">
        <f t="shared" si="403"/>
        <v>Louis Agopian</v>
      </c>
      <c r="I988" s="440" t="str">
        <f t="shared" si="404"/>
        <v>Bracknell A.C.</v>
      </c>
      <c r="J988" s="440" t="str">
        <f t="shared" si="405"/>
        <v>BAC</v>
      </c>
      <c r="K988" s="437" t="str">
        <f t="shared" si="406"/>
        <v/>
      </c>
      <c r="L988" s="437" t="str">
        <f>IF(G988&gt;=CL1233,"AW"," ")</f>
        <v xml:space="preserve"> </v>
      </c>
      <c r="M988" s="2"/>
      <c r="N988" s="40" t="str">
        <f t="shared" si="407"/>
        <v>B</v>
      </c>
      <c r="O988" s="40" t="str">
        <f t="shared" si="407"/>
        <v>BB</v>
      </c>
      <c r="P988" s="161">
        <f>IF(N988=F986,12)+IF(N988=F987,11)+IF(N988=F988,10)+IF(N988=F989,9)+IF(N988=F990,8)+IF(N988=F991,7)+IF(N988=F992,6)+IF(N988=F993,5)+IF(N988=F994,4)+IF(N988=F995,3)+IF(N988=F996,2)+IF(N988=F997,1)</f>
        <v>10</v>
      </c>
      <c r="Q988" s="161">
        <f>IF(O988=F986,12)+IF(O988=F987,11)+IF(O988=F988,10)+IF(O988=F989,9)+IF(O988=F990,8)+IF(O988=F991,7)+IF(O988=F992,6)+IF(O988=F993,5)+IF(O988=F994,4)+IF(O988=F995,3)+IF(O988=F996,2)+IF(O988=F997,1)</f>
        <v>0</v>
      </c>
      <c r="R988" s="2"/>
      <c r="S988" s="136"/>
      <c r="T988" s="136"/>
      <c r="U988" s="136">
        <f>P988+Q988</f>
        <v>10</v>
      </c>
      <c r="V988" s="136"/>
      <c r="W988" s="136"/>
      <c r="X988" s="136"/>
      <c r="Y988" s="136"/>
      <c r="Z988" s="136"/>
      <c r="AA988" s="136"/>
      <c r="AB988" s="136"/>
      <c r="AC988" s="136"/>
      <c r="AD988" s="136"/>
      <c r="AE988" s="2"/>
      <c r="AF988" s="7"/>
    </row>
    <row r="989" spans="1:56" ht="20.100000000000001" customHeight="1" x14ac:dyDescent="0.25">
      <c r="A989" s="117" t="s">
        <v>91</v>
      </c>
      <c r="B989" s="129" t="s">
        <v>142</v>
      </c>
      <c r="C989" s="129" t="s">
        <v>160</v>
      </c>
      <c r="D989" s="443" t="s">
        <v>1</v>
      </c>
      <c r="E989" s="437">
        <v>4</v>
      </c>
      <c r="F989" s="438"/>
      <c r="G989" s="441"/>
      <c r="H989" s="440" t="str">
        <f t="shared" si="403"/>
        <v xml:space="preserve"> </v>
      </c>
      <c r="I989" s="440" t="str">
        <f t="shared" si="404"/>
        <v/>
      </c>
      <c r="J989" s="440" t="str">
        <f t="shared" si="405"/>
        <v/>
      </c>
      <c r="K989" s="437" t="str">
        <f t="shared" si="406"/>
        <v/>
      </c>
      <c r="L989" s="437" t="str">
        <f>IF(G989&gt;=CL1238,"AW"," ")</f>
        <v xml:space="preserve"> </v>
      </c>
      <c r="M989" s="2"/>
      <c r="N989" s="40" t="str">
        <f t="shared" si="407"/>
        <v>C</v>
      </c>
      <c r="O989" s="40" t="str">
        <f t="shared" si="407"/>
        <v>CC</v>
      </c>
      <c r="P989" s="161">
        <f>IF(N989=F986,12)+IF(N989=F987,11)+IF(N989=F988,10)+IF(N989=F989,9)+IF(N989=F990,8)+IF(N989=F991,7)+IF(N989=F992,6)+IF(N989=F993,5)+IF(N989=F994,4)+IF(N989=F995,3)+IF(N989=F996,2)+IF(N989=F997,1)</f>
        <v>0</v>
      </c>
      <c r="Q989" s="161">
        <f>IF(O989=F986,12)+IF(O989=F987,11)+IF(O989=F988,10)+IF(O989=F989,9)+IF(O989=F990,8)+IF(O989=F991,7)+IF(O989=F992,6)+IF(O989=F993,5)+IF(O989=F994,4)+IF(O989=F995,3)+IF(O989=F996,2)+IF(O989=F997,1)</f>
        <v>11</v>
      </c>
      <c r="R989" s="2"/>
      <c r="S989" s="136"/>
      <c r="T989" s="136"/>
      <c r="U989" s="136"/>
      <c r="V989" s="136">
        <f>P989+Q989</f>
        <v>11</v>
      </c>
      <c r="W989" s="136"/>
      <c r="X989" s="136"/>
      <c r="Y989" s="136"/>
      <c r="Z989" s="136"/>
      <c r="AA989" s="136"/>
      <c r="AB989" s="136"/>
      <c r="AC989" s="136"/>
      <c r="AD989" s="136"/>
      <c r="AE989" s="2"/>
      <c r="AF989" s="7"/>
    </row>
    <row r="990" spans="1:56" ht="20.100000000000001" customHeight="1" x14ac:dyDescent="0.25">
      <c r="A990" s="117" t="s">
        <v>91</v>
      </c>
      <c r="B990" s="129" t="s">
        <v>142</v>
      </c>
      <c r="C990" s="129" t="s">
        <v>160</v>
      </c>
      <c r="D990" s="129" t="s">
        <v>1</v>
      </c>
      <c r="E990" s="8">
        <v>5</v>
      </c>
      <c r="F990" s="144"/>
      <c r="G990" s="145"/>
      <c r="H990" s="122" t="str">
        <f t="shared" si="403"/>
        <v xml:space="preserve"> </v>
      </c>
      <c r="I990" s="122" t="str">
        <f t="shared" si="404"/>
        <v/>
      </c>
      <c r="J990" s="122" t="str">
        <f t="shared" si="405"/>
        <v/>
      </c>
      <c r="K990" s="8" t="str">
        <f t="shared" si="406"/>
        <v/>
      </c>
      <c r="L990" s="8" t="str">
        <f>IF(G990&gt;=CL1239,"AW"," ")</f>
        <v xml:space="preserve"> </v>
      </c>
      <c r="M990" s="2"/>
      <c r="N990" s="40" t="str">
        <f t="shared" si="407"/>
        <v>G</v>
      </c>
      <c r="O990" s="40" t="str">
        <f t="shared" si="407"/>
        <v>GG</v>
      </c>
      <c r="P990" s="161">
        <f>IF(N990=F986,12)+IF(N990=F987,11)+IF(N990=F988,10)+IF(N990=F989,9)+IF(N990=F990,8)+IF(N990=F991,7)+IF(N990=F992,6)+IF(N990=F993,5)+IF(N990=F994,4)+IF(N990=F995,3)+IF(N990=F996,2)+IF(N990=F997,1)</f>
        <v>12</v>
      </c>
      <c r="Q990" s="161">
        <f>IF(O990=F986,12)+IF(O990=F987,11)+IF(O990=F988,10)+IF(O990=F989,9)+IF(O990=F990,8)+IF(O990=F991,7)+IF(O990=F992,6)+IF(O990=F993,5)+IF(O990=F994,4)+IF(O990=F995,3)+IF(O990=F996,2)+IF(O990=F997,1)</f>
        <v>0</v>
      </c>
      <c r="R990" s="2"/>
      <c r="S990" s="136"/>
      <c r="T990" s="136"/>
      <c r="U990" s="136"/>
      <c r="V990" s="136"/>
      <c r="W990" s="136">
        <f>P990+Q990</f>
        <v>12</v>
      </c>
      <c r="X990" s="136"/>
      <c r="Y990" s="136"/>
      <c r="Z990" s="136"/>
      <c r="AA990" s="136"/>
      <c r="AB990" s="136"/>
      <c r="AC990" s="136"/>
      <c r="AD990" s="136"/>
      <c r="AE990" s="2"/>
      <c r="AF990" s="7"/>
    </row>
    <row r="991" spans="1:56" ht="20.100000000000001" customHeight="1" x14ac:dyDescent="0.25">
      <c r="A991" s="117" t="s">
        <v>91</v>
      </c>
      <c r="B991" s="129" t="s">
        <v>142</v>
      </c>
      <c r="C991" s="129" t="s">
        <v>160</v>
      </c>
      <c r="D991" s="129" t="s">
        <v>1</v>
      </c>
      <c r="E991" s="8">
        <v>6</v>
      </c>
      <c r="F991" s="144"/>
      <c r="G991" s="145"/>
      <c r="H991" s="122" t="str">
        <f t="shared" si="403"/>
        <v xml:space="preserve"> </v>
      </c>
      <c r="I991" s="122" t="str">
        <f t="shared" si="404"/>
        <v/>
      </c>
      <c r="J991" s="122" t="str">
        <f t="shared" si="405"/>
        <v/>
      </c>
      <c r="K991" s="8" t="str">
        <f t="shared" si="406"/>
        <v/>
      </c>
      <c r="L991" s="8" t="str">
        <f>IF(G991&gt;=CL1240,"AW"," ")</f>
        <v xml:space="preserve"> </v>
      </c>
      <c r="M991" s="2"/>
      <c r="N991" s="40" t="str">
        <f t="shared" si="407"/>
        <v>H</v>
      </c>
      <c r="O991" s="40" t="str">
        <f t="shared" si="407"/>
        <v>HH</v>
      </c>
      <c r="P991" s="161">
        <f>IF(N991=F986,12)+IF(N991=F987,11)+IF(N991=F988,10)+IF(N991=F989,9)+IF(N991=F990,8)+IF(N991=F991,7)+IF(N991=F992,6)+IF(N991=F993,5)+IF(N991=F994,4)+IF(N991=F995,3)+IF(N991=F996,2)+IF(N991=F997,1)</f>
        <v>0</v>
      </c>
      <c r="Q991" s="161">
        <f>IF(O991=F986,12)+IF(O991=F987,11)+IF(O991=F988,10)+IF(O991=F989,9)+IF(O991=F990,8)+IF(O991=F991,7)+IF(O991=F992,6)+IF(O991=F993,5)+IF(O991=F994,4)+IF(O991=F995,3)+IF(O991=F996,2)+IF(O991=F997,1)</f>
        <v>0</v>
      </c>
      <c r="R991" s="2"/>
      <c r="S991" s="136"/>
      <c r="T991" s="136"/>
      <c r="U991" s="136"/>
      <c r="V991" s="136"/>
      <c r="W991" s="136"/>
      <c r="X991" s="136">
        <f>P991+Q991</f>
        <v>0</v>
      </c>
      <c r="Y991" s="136"/>
      <c r="Z991" s="136"/>
      <c r="AA991" s="136"/>
      <c r="AB991" s="136"/>
      <c r="AC991" s="136"/>
      <c r="AD991" s="136"/>
      <c r="AE991" s="2"/>
      <c r="AF991" s="7"/>
    </row>
    <row r="992" spans="1:56" ht="20.100000000000001" customHeight="1" x14ac:dyDescent="0.25">
      <c r="A992" s="117" t="s">
        <v>91</v>
      </c>
      <c r="B992" s="129" t="s">
        <v>142</v>
      </c>
      <c r="C992" s="129" t="s">
        <v>160</v>
      </c>
      <c r="D992" s="129" t="s">
        <v>1</v>
      </c>
      <c r="E992" s="8">
        <v>7</v>
      </c>
      <c r="F992" s="144"/>
      <c r="G992" s="145"/>
      <c r="H992" s="122" t="str">
        <f t="shared" si="403"/>
        <v xml:space="preserve"> </v>
      </c>
      <c r="I992" s="122" t="str">
        <f t="shared" si="404"/>
        <v/>
      </c>
      <c r="J992" s="122" t="str">
        <f t="shared" si="405"/>
        <v/>
      </c>
      <c r="K992" s="8" t="str">
        <f t="shared" si="406"/>
        <v/>
      </c>
      <c r="L992" s="8" t="str">
        <f>IF(G992&gt;=CL1241,"AW"," ")</f>
        <v xml:space="preserve"> </v>
      </c>
      <c r="M992" s="2"/>
      <c r="N992" s="40" t="str">
        <f t="shared" si="407"/>
        <v>M</v>
      </c>
      <c r="O992" s="40" t="str">
        <f t="shared" si="407"/>
        <v>MM</v>
      </c>
      <c r="P992" s="161">
        <f>IF(N992=F986,12)+IF(N992=F987,11)+IF(N992=F988,10)+IF(N992=F989,9)+IF(N992=F990,8)+IF(N992=F991,7)+IF(N992=F992,6)+IF(N992=F993,5)+IF(N992=F994,4)+IF(N992=F995,3)+IF(N992=F996,2)+IF(N992=F997,1)</f>
        <v>0</v>
      </c>
      <c r="Q992" s="161">
        <f>IF(O992=F986,12)+IF(O992=F987,11)+IF(O992=F988,10)+IF(O992=F989,9)+IF(O992=F990,8)+IF(O992=F991,7)+IF(O992=F992,6)+IF(O992=F993,5)+IF(O992=F994,4)+IF(O992=F995,3)+IF(O992=F996,2)+IF(O992=F997,1)</f>
        <v>0</v>
      </c>
      <c r="R992" s="2"/>
      <c r="S992" s="136"/>
      <c r="T992" s="136"/>
      <c r="U992" s="136"/>
      <c r="V992" s="136"/>
      <c r="W992" s="136"/>
      <c r="X992" s="136"/>
      <c r="Y992" s="136">
        <f>P992+Q992</f>
        <v>0</v>
      </c>
      <c r="Z992" s="136"/>
      <c r="AA992" s="136"/>
      <c r="AB992" s="136"/>
      <c r="AC992" s="136"/>
      <c r="AD992" s="136"/>
      <c r="AE992" s="2"/>
      <c r="AF992" s="7"/>
    </row>
    <row r="993" spans="1:59" ht="20.100000000000001" customHeight="1" x14ac:dyDescent="0.25">
      <c r="A993" s="117" t="s">
        <v>91</v>
      </c>
      <c r="B993" s="129" t="s">
        <v>142</v>
      </c>
      <c r="C993" s="129" t="s">
        <v>160</v>
      </c>
      <c r="D993" s="129" t="s">
        <v>1</v>
      </c>
      <c r="E993" s="8">
        <v>8</v>
      </c>
      <c r="F993" s="144"/>
      <c r="G993" s="145"/>
      <c r="H993" s="122" t="str">
        <f t="shared" si="403"/>
        <v xml:space="preserve"> </v>
      </c>
      <c r="I993" s="122" t="str">
        <f t="shared" si="404"/>
        <v/>
      </c>
      <c r="J993" s="122" t="str">
        <f t="shared" si="405"/>
        <v/>
      </c>
      <c r="K993" s="8" t="str">
        <f t="shared" si="406"/>
        <v/>
      </c>
      <c r="L993" s="8" t="str">
        <f>IF(G993&gt;=CL1242,"AW"," ")</f>
        <v xml:space="preserve"> </v>
      </c>
      <c r="M993" s="2"/>
      <c r="N993" s="40" t="str">
        <f t="shared" si="407"/>
        <v>R</v>
      </c>
      <c r="O993" s="40" t="str">
        <f t="shared" si="407"/>
        <v>RR</v>
      </c>
      <c r="P993" s="161">
        <f>IF(N993=F986,12)+IF(N993=F987,11)+IF(N993=F988,10)+IF(N993=F989,9)+IF(N993=F990,8)+IF(N993=F991,7)+IF(N993=F992,6)+IF(N993=F993,5)+IF(N993=F994,4)+IF(N993=F995,3)+IF(N993=F996,2)+IF(N993=F997,1)</f>
        <v>0</v>
      </c>
      <c r="Q993" s="161">
        <f>IF(O993=F986,12)+IF(O993=F987,11)+IF(O993=F988,10)+IF(O993=F989,9)+IF(O993=F990,8)+IF(O993=F991,7)+IF(O993=F992,6)+IF(O993=F993,5)+IF(O993=F994,4)+IF(O993=F995,3)+IF(O993=F996,2)+IF(O993=F997,1)</f>
        <v>0</v>
      </c>
      <c r="R993" s="2"/>
      <c r="S993" s="136"/>
      <c r="T993" s="136"/>
      <c r="U993" s="136"/>
      <c r="V993" s="136"/>
      <c r="W993" s="136"/>
      <c r="X993" s="136"/>
      <c r="Y993" s="136"/>
      <c r="Z993" s="136">
        <f>P993+Q993</f>
        <v>0</v>
      </c>
      <c r="AA993" s="136"/>
      <c r="AB993" s="136"/>
      <c r="AC993" s="136"/>
      <c r="AD993" s="136"/>
      <c r="AE993" s="2"/>
      <c r="AF993" s="7"/>
    </row>
    <row r="994" spans="1:59" ht="20.100000000000001" customHeight="1" x14ac:dyDescent="0.25">
      <c r="A994" s="117" t="s">
        <v>91</v>
      </c>
      <c r="B994" s="129" t="s">
        <v>142</v>
      </c>
      <c r="C994" s="129" t="s">
        <v>160</v>
      </c>
      <c r="D994" s="129" t="s">
        <v>1</v>
      </c>
      <c r="E994" s="8">
        <v>9</v>
      </c>
      <c r="F994" s="144"/>
      <c r="G994" s="145"/>
      <c r="H994" s="122" t="str">
        <f t="shared" si="403"/>
        <v xml:space="preserve"> </v>
      </c>
      <c r="I994" s="122" t="str">
        <f t="shared" si="404"/>
        <v/>
      </c>
      <c r="J994" s="122" t="str">
        <f t="shared" si="405"/>
        <v/>
      </c>
      <c r="K994" s="8" t="str">
        <f t="shared" si="406"/>
        <v/>
      </c>
      <c r="L994" s="8" t="str">
        <f>IF(G994&gt;=CL1241,"AW"," ")</f>
        <v xml:space="preserve"> </v>
      </c>
      <c r="M994" s="2"/>
      <c r="N994" s="161" t="str">
        <f t="shared" si="407"/>
        <v>W</v>
      </c>
      <c r="O994" s="161" t="str">
        <f t="shared" si="407"/>
        <v>WW</v>
      </c>
      <c r="P994" s="161">
        <f>IF(N994=F986,12)+IF(N994=F987,11)+IF(N994=F988,10)+IF(N994=F989,9)+IF(N994=F990,8)+IF(N994=F991,7)+IF(N994=F992,6)+IF(N994=F993,5)+IF(N994=F994,4)+IF(N994=F995,3)+IF(N994=F996,2)+IF(N994=F997,1)</f>
        <v>0</v>
      </c>
      <c r="Q994" s="161">
        <f>IF(O994=F986,12)+IF(O994=F987,11)+IF(O994=F988,10)+IF(O994=F989,9)+IF(O994=F990,8)+IF(O994=F991,7)+IF(O994=F992,6)+IF(O994=F993,5)+IF(O994=F994,4)+IF(O994=F995,3)+IF(O994=F996,2)+IF(O994=F997,1)</f>
        <v>0</v>
      </c>
      <c r="R994" s="2"/>
      <c r="S994" s="136"/>
      <c r="T994" s="136"/>
      <c r="U994" s="136"/>
      <c r="V994" s="136"/>
      <c r="W994" s="136"/>
      <c r="X994" s="136"/>
      <c r="Y994" s="136"/>
      <c r="Z994" s="136"/>
      <c r="AA994" s="136">
        <f>P994+Q994</f>
        <v>0</v>
      </c>
      <c r="AB994" s="136"/>
      <c r="AC994" s="136"/>
      <c r="AD994" s="136"/>
      <c r="AE994" s="2"/>
      <c r="AF994" s="163"/>
    </row>
    <row r="995" spans="1:59" ht="20.100000000000001" customHeight="1" x14ac:dyDescent="0.25">
      <c r="A995" s="117" t="s">
        <v>91</v>
      </c>
      <c r="B995" s="129" t="s">
        <v>142</v>
      </c>
      <c r="C995" s="129" t="s">
        <v>160</v>
      </c>
      <c r="D995" s="129" t="s">
        <v>1</v>
      </c>
      <c r="E995" s="8">
        <v>10</v>
      </c>
      <c r="F995" s="144"/>
      <c r="G995" s="145"/>
      <c r="H995" s="122" t="str">
        <f t="shared" si="403"/>
        <v xml:space="preserve"> </v>
      </c>
      <c r="I995" s="122" t="str">
        <f t="shared" si="404"/>
        <v/>
      </c>
      <c r="J995" s="122" t="str">
        <f t="shared" si="405"/>
        <v/>
      </c>
      <c r="K995" s="8" t="str">
        <f t="shared" si="406"/>
        <v/>
      </c>
      <c r="L995" s="8" t="str">
        <f>IF(G995&gt;=CL1242,"AW"," ")</f>
        <v xml:space="preserve"> </v>
      </c>
      <c r="M995" s="2"/>
      <c r="N995" s="366" t="str">
        <f t="shared" si="407"/>
        <v>j</v>
      </c>
      <c r="O995" s="366" t="str">
        <f t="shared" si="407"/>
        <v>jj</v>
      </c>
      <c r="P995" s="366">
        <f>IF(N995=F986,12)+IF(N995=F987,11)+IF(N995=F988,10)+IF(N995=F989,9)+IF(N995=F990,8)+IF(N995=F991,7)+IF(N995=F992,6)+IF(N995=F993,5)+IF(N995=F994,4)+IF(N995=F995,3)+IF(N995=F996,2)+IF(N995=F997,1)</f>
        <v>0</v>
      </c>
      <c r="Q995" s="366">
        <f>IF(O995=F986,12)+IF(O995=F987,11)+IF(O995=F988,10)+IF(O995=F989,9)+IF(O995=F990,8)+IF(O995=F991,7)+IF(O995=F992,6)+IF(O995=F993,5)+IF(O995=F994,4)+IF(O995=F995,3)+IF(O995=F996,2)+IF(O995=F997,1)</f>
        <v>0</v>
      </c>
      <c r="R995" s="2"/>
      <c r="S995" s="136"/>
      <c r="T995" s="136"/>
      <c r="U995" s="136"/>
      <c r="V995" s="136"/>
      <c r="W995" s="136"/>
      <c r="X995" s="136"/>
      <c r="Y995" s="136"/>
      <c r="Z995" s="136"/>
      <c r="AA995" s="136"/>
      <c r="AB995" s="136">
        <f>P995+Q995</f>
        <v>0</v>
      </c>
      <c r="AC995" s="136"/>
      <c r="AD995" s="136"/>
      <c r="AE995" s="2"/>
      <c r="AF995" s="163"/>
    </row>
    <row r="996" spans="1:59" ht="20.100000000000001" customHeight="1" x14ac:dyDescent="0.25">
      <c r="A996" s="117" t="s">
        <v>91</v>
      </c>
      <c r="B996" s="129" t="s">
        <v>142</v>
      </c>
      <c r="C996" s="129" t="s">
        <v>160</v>
      </c>
      <c r="D996" s="129" t="s">
        <v>1</v>
      </c>
      <c r="E996" s="8">
        <v>11</v>
      </c>
      <c r="F996" s="144"/>
      <c r="G996" s="145"/>
      <c r="H996" s="122" t="str">
        <f t="shared" si="403"/>
        <v xml:space="preserve"> </v>
      </c>
      <c r="I996" s="122" t="str">
        <f t="shared" si="404"/>
        <v/>
      </c>
      <c r="J996" s="122" t="str">
        <f t="shared" si="405"/>
        <v/>
      </c>
      <c r="K996" s="8" t="str">
        <f t="shared" si="406"/>
        <v/>
      </c>
      <c r="L996" s="8" t="str">
        <f>IF(G996&gt;=CL1243,"AW"," ")</f>
        <v xml:space="preserve"> </v>
      </c>
      <c r="M996" s="2"/>
      <c r="N996" s="366" t="str">
        <f t="shared" si="407"/>
        <v>p</v>
      </c>
      <c r="O996" s="366" t="str">
        <f t="shared" si="407"/>
        <v>pp</v>
      </c>
      <c r="P996" s="366">
        <f>IF(N996=F986,12)+IF(N996=F987,11)+IF(N996=F988,10)+IF(N996=F989,9)+IF(N996=F990,8)+IF(N996=F991,7)+IF(N996=F992,6)+IF(N996=F993,5)+IF(N996=F994,4)+IF(N996=F995,3)+IF(N996=F996,2)+IF(N996=F997,1)</f>
        <v>0</v>
      </c>
      <c r="Q996" s="366">
        <f>IF(O996=F986,12)+IF(O996=F987,11)+IF(O996=F988,10)+IF(O996=F989,9)+IF(O996=F990,8)+IF(O996=F991,7)+IF(O996=F992,6)+IF(O996=F993,5)+IF(O996=F994,4)+IF(O996=F995,3)+IF(O996=F996,2)+IF(O996=F997,1)</f>
        <v>0</v>
      </c>
      <c r="R996" s="2"/>
      <c r="S996" s="136"/>
      <c r="T996" s="136"/>
      <c r="U996" s="136"/>
      <c r="V996" s="136"/>
      <c r="W996" s="136"/>
      <c r="X996" s="136"/>
      <c r="Y996" s="136"/>
      <c r="Z996" s="136"/>
      <c r="AA996" s="136"/>
      <c r="AB996" s="136"/>
      <c r="AC996" s="136">
        <f>P996+Q996</f>
        <v>0</v>
      </c>
      <c r="AD996" s="136"/>
      <c r="AE996" s="2"/>
      <c r="AF996" s="7"/>
    </row>
    <row r="997" spans="1:59" ht="20.100000000000001" customHeight="1" x14ac:dyDescent="0.25">
      <c r="A997" s="117" t="s">
        <v>91</v>
      </c>
      <c r="B997" s="129" t="s">
        <v>142</v>
      </c>
      <c r="C997" s="129" t="s">
        <v>160</v>
      </c>
      <c r="D997" s="129" t="s">
        <v>1</v>
      </c>
      <c r="E997" s="8">
        <v>12</v>
      </c>
      <c r="F997" s="144"/>
      <c r="G997" s="145"/>
      <c r="H997" s="122" t="str">
        <f t="shared" si="403"/>
        <v xml:space="preserve"> </v>
      </c>
      <c r="I997" s="122" t="str">
        <f t="shared" si="404"/>
        <v/>
      </c>
      <c r="J997" s="122" t="str">
        <f t="shared" si="405"/>
        <v/>
      </c>
      <c r="K997" s="8" t="str">
        <f t="shared" si="406"/>
        <v/>
      </c>
      <c r="L997" s="8" t="str">
        <f>IF(G997&gt;=CL1244,"AW"," ")</f>
        <v xml:space="preserve"> </v>
      </c>
      <c r="M997" s="2"/>
      <c r="N997" s="366" t="str">
        <f t="shared" si="407"/>
        <v>z</v>
      </c>
      <c r="O997" s="366" t="str">
        <f t="shared" si="407"/>
        <v>zz</v>
      </c>
      <c r="P997" s="366">
        <f>IF(N997=F986,12)+IF(N997=F987,11)+IF(N997=F988,10)+IF(N997=F989,9)+IF(N997=F990,8)+IF(N997=F991,7)+IF(N997=F992,6)+IF(N997=F993,5)+IF(N997=F994,4)+IF(N997=F995,3)+IF(N997=F996,2)+IF(N997=F997,1)</f>
        <v>0</v>
      </c>
      <c r="Q997" s="366">
        <f>IF(O997=F986,12)+IF(O997=F987,11)+IF(O997=F988,10)+IF(O997=F989,9)+IF(O997=F990,8)+IF(O997=F991,7)+IF(O997=F992,6)+IF(O997=F993,5)+IF(O997=F994,4)+IF(O997=F995,3)+IF(O997=F996,2)+IF(O997=F997,1)</f>
        <v>0</v>
      </c>
      <c r="R997" s="2"/>
      <c r="S997" s="136"/>
      <c r="T997" s="136"/>
      <c r="U997" s="136"/>
      <c r="V997" s="136"/>
      <c r="W997" s="136"/>
      <c r="X997" s="136"/>
      <c r="Y997" s="136"/>
      <c r="Z997" s="136"/>
      <c r="AA997" s="136"/>
      <c r="AB997" s="136"/>
      <c r="AC997" s="136"/>
      <c r="AD997" s="136">
        <f>P997+Q997</f>
        <v>0</v>
      </c>
      <c r="AE997" s="2"/>
      <c r="AF997" s="7"/>
    </row>
    <row r="998" spans="1:59" ht="20.100000000000001" customHeight="1" x14ac:dyDescent="0.25">
      <c r="A998" s="117" t="s">
        <v>91</v>
      </c>
      <c r="B998" s="129" t="s">
        <v>142</v>
      </c>
      <c r="C998" s="129"/>
      <c r="D998" s="129"/>
      <c r="E998" s="473" t="s">
        <v>36</v>
      </c>
      <c r="F998" s="473"/>
      <c r="G998" s="473"/>
      <c r="H998" s="473"/>
      <c r="I998" s="473"/>
      <c r="J998" s="473"/>
      <c r="K998" s="473"/>
      <c r="L998" s="473"/>
      <c r="M998" s="85"/>
      <c r="N998" s="40" t="str">
        <f t="shared" si="407"/>
        <v>,</v>
      </c>
      <c r="O998" s="40" t="str">
        <f t="shared" si="407"/>
        <v>,</v>
      </c>
      <c r="P998" s="40"/>
      <c r="Q998" s="40"/>
      <c r="R998" s="2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2"/>
      <c r="AF998" s="7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</row>
    <row r="999" spans="1:59" ht="20.100000000000001" customHeight="1" x14ac:dyDescent="0.25">
      <c r="A999" s="117" t="s">
        <v>91</v>
      </c>
      <c r="B999" s="129" t="s">
        <v>142</v>
      </c>
      <c r="C999" s="129" t="s">
        <v>244</v>
      </c>
      <c r="D999" s="443" t="s">
        <v>0</v>
      </c>
      <c r="E999" s="474" t="s">
        <v>229</v>
      </c>
      <c r="F999" s="474"/>
      <c r="G999" s="474"/>
      <c r="H999" s="474"/>
      <c r="I999" s="442" t="s">
        <v>92</v>
      </c>
      <c r="J999" s="442"/>
      <c r="K999" s="475">
        <f>'MATCH DETAILS'!K40</f>
        <v>15.96</v>
      </c>
      <c r="L999" s="475"/>
      <c r="M999" s="127"/>
      <c r="N999" s="40" t="str">
        <f t="shared" ref="N999:O1012" si="408">N929</f>
        <v>,</v>
      </c>
      <c r="O999" s="40" t="str">
        <f t="shared" si="408"/>
        <v>,</v>
      </c>
      <c r="P999" s="40"/>
      <c r="Q999" s="40"/>
      <c r="R999" s="2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2"/>
      <c r="AF999" s="7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</row>
    <row r="1000" spans="1:59" ht="20.100000000000001" customHeight="1" x14ac:dyDescent="0.25">
      <c r="A1000" s="117" t="s">
        <v>91</v>
      </c>
      <c r="B1000" s="129" t="s">
        <v>142</v>
      </c>
      <c r="C1000" s="129" t="s">
        <v>244</v>
      </c>
      <c r="D1000" s="443" t="s">
        <v>0</v>
      </c>
      <c r="E1000" s="437">
        <v>1</v>
      </c>
      <c r="F1000" s="438" t="s">
        <v>1</v>
      </c>
      <c r="G1000" s="441">
        <v>11.16</v>
      </c>
      <c r="H1000" s="440" t="str">
        <f t="shared" ref="H1000:H1011" si="409">IF(F1000=0," ",VLOOKUP(F1000,$AS$1244:$AU$1267,3,FALSE))</f>
        <v>James Gardner</v>
      </c>
      <c r="I1000" s="440" t="str">
        <f t="shared" ref="I1000:I1011" si="410">IF(F1000=0,"",VLOOKUP(F1000,$BE$1218:$BG$1241,3,FALSE))</f>
        <v>Bracknell A.C.</v>
      </c>
      <c r="J1000" s="440" t="str">
        <f t="shared" ref="J1000:J1011" si="411">IF(F1000=0,"",VLOOKUP(F1000,$BB$1114:$BE$1137,4,FALSE))</f>
        <v>BAC</v>
      </c>
      <c r="K1000" s="437" t="str">
        <f t="shared" ref="K1000:K1011" si="412">IF(G1000="","",IF($DC$1229="T"," ",IF($DC$1229="F",IF(G1000&gt;=$CS$1229,"G1",IF(G1000&gt;=$CV$1229,"G2",IF(G1000&gt;=$CY$1229,"G3",IF(G1000&gt;=$DB$1229,"G4","")))))))</f>
        <v>G4</v>
      </c>
      <c r="L1000" s="437" t="str">
        <f t="shared" ref="L1000:L1007" si="413">IF(G1000&gt;=CC1219,"AW"," ")</f>
        <v>AW</v>
      </c>
      <c r="M1000" s="2"/>
      <c r="N1000" s="40" t="str">
        <f t="shared" si="408"/>
        <v>A</v>
      </c>
      <c r="O1000" s="40" t="str">
        <f t="shared" si="408"/>
        <v>AA</v>
      </c>
      <c r="P1000" s="161">
        <f>IF(N1000=F1000,12)+IF(N1000=F1001,11)+IF(N1000=F1002,10)+IF(N1000=F1003,9)+IF(N1000=F1004,8)+IF(N1000=F1005,7)+IF(N1000=F1006,6)+IF(N1000=F1007,5)+IF(N1000=F1008,4)+IF(N1000=F1009,3)+IF(N1000=F1010,2)+IF(N1000=F1011,1)</f>
        <v>0</v>
      </c>
      <c r="Q1000" s="161">
        <f>IF(O1000=F1000,12)+IF(O1000=F1001,11)+IF(O1000=F1002,10)+IF(O1000=F1003,9)+IF(O1000=F1004,8)+IF(O1000=F1005,7)+IF(O1000=F1006,6)+IF(O1000=F1007,5)+IF(O1000=F1008,4)+IF(O1000=F1009,3)+IF(O1000=F1010,2)+IF(O1000=F1011,1)</f>
        <v>0</v>
      </c>
      <c r="R1000" s="2"/>
      <c r="S1000" s="136">
        <f>P1000+Q1000</f>
        <v>0</v>
      </c>
      <c r="T1000" s="136"/>
      <c r="U1000" s="136"/>
      <c r="V1000" s="136"/>
      <c r="W1000" s="136"/>
      <c r="X1000" s="136"/>
      <c r="Y1000" s="136"/>
      <c r="Z1000" s="136"/>
      <c r="AA1000" s="136"/>
      <c r="AB1000" s="136"/>
      <c r="AC1000" s="136"/>
      <c r="AD1000" s="136"/>
      <c r="AE1000" s="2"/>
      <c r="AF1000" s="7"/>
      <c r="AG1000" s="5"/>
      <c r="AH1000" s="5"/>
      <c r="AI1000" s="2"/>
      <c r="AJ1000" s="5"/>
      <c r="AK1000" s="5"/>
      <c r="AL1000" s="2"/>
      <c r="AM1000" s="5"/>
      <c r="AN1000" s="5"/>
      <c r="AO1000" s="2"/>
      <c r="AP1000" s="5"/>
      <c r="AQ1000" s="5"/>
      <c r="AR1000" s="2"/>
      <c r="AS1000" s="5"/>
      <c r="AT1000" s="5"/>
      <c r="AU1000" s="2"/>
      <c r="AV1000" s="2"/>
      <c r="AW1000" s="2"/>
      <c r="AX1000" s="2"/>
      <c r="AY1000" s="2"/>
      <c r="AZ1000" s="2"/>
      <c r="BA1000" s="2"/>
      <c r="BB1000" s="5"/>
      <c r="BC1000" s="5"/>
      <c r="BD1000" s="2"/>
      <c r="BE1000" s="5"/>
      <c r="BF1000" s="5"/>
      <c r="BG1000" s="2"/>
    </row>
    <row r="1001" spans="1:59" ht="20.100000000000001" customHeight="1" x14ac:dyDescent="0.25">
      <c r="A1001" s="117" t="s">
        <v>91</v>
      </c>
      <c r="B1001" s="129" t="s">
        <v>142</v>
      </c>
      <c r="C1001" s="129" t="s">
        <v>244</v>
      </c>
      <c r="D1001" s="443" t="s">
        <v>0</v>
      </c>
      <c r="E1001" s="437">
        <v>2</v>
      </c>
      <c r="F1001" s="438" t="s">
        <v>110</v>
      </c>
      <c r="G1001" s="441">
        <v>9.98</v>
      </c>
      <c r="H1001" s="440" t="str">
        <f t="shared" si="409"/>
        <v>Tolu Ayo-Ojo</v>
      </c>
      <c r="I1001" s="440" t="str">
        <f t="shared" si="410"/>
        <v>Camberley and District A.C.</v>
      </c>
      <c r="J1001" s="440" t="str">
        <f t="shared" si="411"/>
        <v>CDAC</v>
      </c>
      <c r="K1001" s="437" t="str">
        <f t="shared" si="412"/>
        <v/>
      </c>
      <c r="L1001" s="437" t="str">
        <f t="shared" si="413"/>
        <v xml:space="preserve"> </v>
      </c>
      <c r="M1001" s="2"/>
      <c r="N1001" s="40" t="str">
        <f t="shared" si="408"/>
        <v>S</v>
      </c>
      <c r="O1001" s="40" t="str">
        <f t="shared" si="408"/>
        <v>SS</v>
      </c>
      <c r="P1001" s="161">
        <f>IF(N1001=F1000,12)+IF(N1001=F1001,11)+IF(N1001=F1002,10)+IF(N1001=F1003,9)+IF(N1001=F1004,8)+IF(N1001=F1005,7)+IF(N1001=F1006,6)+IF(N1001=F1007,5)+IF(N1001=F1008,4)+IF(N1001=F1009,3)+IF(N1001=F1010,2)+IF(N1001=F1011,1)</f>
        <v>10</v>
      </c>
      <c r="Q1001" s="161">
        <f>IF(O1001=F1000,12)+IF(O1001=F1001,11)+IF(O1001=F1002,10)+IF(O1001=F1003,9)+IF(O1001=F1004,8)+IF(O1001=F1005,7)+IF(O1001=F1006,6)+IF(O1001=F1007,5)+IF(O1001=F1008,4)+IF(O1001=F1009,3)+IF(O1001=F1010,2)+IF(O1001=F1011,1)</f>
        <v>0</v>
      </c>
      <c r="R1001" s="2"/>
      <c r="S1001" s="136"/>
      <c r="T1001" s="136">
        <f>P1001+Q1001</f>
        <v>10</v>
      </c>
      <c r="U1001" s="136"/>
      <c r="V1001" s="136"/>
      <c r="W1001" s="136"/>
      <c r="X1001" s="136"/>
      <c r="Y1001" s="136"/>
      <c r="Z1001" s="136"/>
      <c r="AA1001" s="136"/>
      <c r="AB1001" s="136"/>
      <c r="AC1001" s="136"/>
      <c r="AD1001" s="136"/>
      <c r="AE1001" s="2"/>
      <c r="AF1001" s="7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</row>
    <row r="1002" spans="1:59" ht="20.100000000000001" customHeight="1" x14ac:dyDescent="0.25">
      <c r="A1002" s="117" t="s">
        <v>91</v>
      </c>
      <c r="B1002" s="129" t="s">
        <v>142</v>
      </c>
      <c r="C1002" s="129" t="s">
        <v>244</v>
      </c>
      <c r="D1002" s="443" t="s">
        <v>0</v>
      </c>
      <c r="E1002" s="437">
        <v>3</v>
      </c>
      <c r="F1002" s="438" t="s">
        <v>140</v>
      </c>
      <c r="G1002" s="441">
        <v>8.9600000000000009</v>
      </c>
      <c r="H1002" s="440" t="str">
        <f t="shared" si="409"/>
        <v>Albert Orriss McArthur</v>
      </c>
      <c r="I1002" s="440" t="str">
        <f t="shared" si="410"/>
        <v>Basingstoke and Mid Hants A.C.</v>
      </c>
      <c r="J1002" s="440" t="str">
        <f t="shared" si="411"/>
        <v>BMH</v>
      </c>
      <c r="K1002" s="437" t="str">
        <f t="shared" si="412"/>
        <v/>
      </c>
      <c r="L1002" s="437" t="str">
        <f t="shared" si="413"/>
        <v xml:space="preserve"> </v>
      </c>
      <c r="M1002" s="2"/>
      <c r="N1002" s="40" t="str">
        <f t="shared" si="408"/>
        <v>B</v>
      </c>
      <c r="O1002" s="40" t="str">
        <f t="shared" si="408"/>
        <v>BB</v>
      </c>
      <c r="P1002" s="161">
        <f>IF(N1002=F1000,12)+IF(N1002=F1001,11)+IF(N1002=F1002,10)+IF(N1002=F1003,9)+IF(N1002=F1004,8)+IF(N1002=F1005,7)+IF(N1002=F1006,6)+IF(N1002=F1007,5)+IF(N1002=F1008,4)+IF(N1002=F1009,3)+IF(N1002=F1010,2)+IF(N1002=F1011,1)</f>
        <v>12</v>
      </c>
      <c r="Q1002" s="161">
        <f>IF(O1002=F1000,12)+IF(O1002=F1001,11)+IF(O1002=F1002,10)+IF(O1002=F1003,9)+IF(O1002=F1004,8)+IF(O1002=F1005,7)+IF(O1002=F1006,6)+IF(O1002=F1007,5)+IF(O1002=F1008,4)+IF(O1002=F1009,3)+IF(O1002=F1010,2)+IF(O1002=F1011,1)</f>
        <v>0</v>
      </c>
      <c r="R1002" s="2"/>
      <c r="S1002" s="136"/>
      <c r="T1002" s="136"/>
      <c r="U1002" s="136">
        <f>P1002+Q1002</f>
        <v>12</v>
      </c>
      <c r="V1002" s="136"/>
      <c r="W1002" s="136"/>
      <c r="X1002" s="136"/>
      <c r="Y1002" s="136"/>
      <c r="Z1002" s="136"/>
      <c r="AA1002" s="136"/>
      <c r="AB1002" s="136"/>
      <c r="AC1002" s="136"/>
      <c r="AD1002" s="136"/>
      <c r="AE1002" s="2"/>
      <c r="AF1002" s="7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</row>
    <row r="1003" spans="1:59" ht="20.100000000000001" customHeight="1" x14ac:dyDescent="0.25">
      <c r="A1003" s="117" t="s">
        <v>91</v>
      </c>
      <c r="B1003" s="129" t="s">
        <v>142</v>
      </c>
      <c r="C1003" s="129" t="s">
        <v>244</v>
      </c>
      <c r="D1003" s="443" t="s">
        <v>0</v>
      </c>
      <c r="E1003" s="437">
        <v>4</v>
      </c>
      <c r="F1003" s="438" t="s">
        <v>111</v>
      </c>
      <c r="G1003" s="441">
        <v>8.36</v>
      </c>
      <c r="H1003" s="440" t="str">
        <f t="shared" si="409"/>
        <v>Ben Hooley</v>
      </c>
      <c r="I1003" s="440" t="str">
        <f t="shared" si="410"/>
        <v>Hillingdon A.C.</v>
      </c>
      <c r="J1003" s="440" t="str">
        <f t="shared" si="411"/>
        <v>HJAC</v>
      </c>
      <c r="K1003" s="437" t="str">
        <f t="shared" si="412"/>
        <v/>
      </c>
      <c r="L1003" s="437" t="str">
        <f t="shared" si="413"/>
        <v xml:space="preserve"> </v>
      </c>
      <c r="M1003" s="2"/>
      <c r="N1003" s="40" t="str">
        <f t="shared" si="408"/>
        <v>C</v>
      </c>
      <c r="O1003" s="40" t="str">
        <f t="shared" si="408"/>
        <v>CC</v>
      </c>
      <c r="P1003" s="161">
        <f>IF(N1003=F1000,12)+IF(N1003=F1001,11)+IF(N1003=F1002,10)+IF(N1003=F1003,9)+IF(N1003=F1004,8)+IF(N1003=F1005,7)+IF(N1003=F1006,6)+IF(N1003=F1007,5)+IF(N1003=F1008,4)+IF(N1003=F1009,3)+IF(N1003=F1010,2)+IF(N1003=F1011,1)</f>
        <v>11</v>
      </c>
      <c r="Q1003" s="161">
        <f>IF(O1003=F1000,12)+IF(O1003=F1001,11)+IF(O1003=F1002,10)+IF(O1003=F1003,9)+IF(O1003=F1004,8)+IF(O1003=F1005,7)+IF(O1003=F1006,6)+IF(O1003=F1007,5)+IF(O1003=F1008,4)+IF(O1003=F1009,3)+IF(O1003=F1010,2)+IF(O1003=F1011,1)</f>
        <v>0</v>
      </c>
      <c r="R1003" s="2"/>
      <c r="S1003" s="136"/>
      <c r="T1003" s="136"/>
      <c r="U1003" s="136"/>
      <c r="V1003" s="136">
        <f>P1003+Q1003</f>
        <v>11</v>
      </c>
      <c r="W1003" s="136"/>
      <c r="X1003" s="136"/>
      <c r="Y1003" s="136"/>
      <c r="Z1003" s="136"/>
      <c r="AA1003" s="136"/>
      <c r="AB1003" s="136"/>
      <c r="AC1003" s="136"/>
      <c r="AD1003" s="136"/>
      <c r="AE1003" s="2"/>
      <c r="AF1003" s="7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</row>
    <row r="1004" spans="1:59" ht="20.100000000000001" customHeight="1" x14ac:dyDescent="0.25">
      <c r="A1004" s="117" t="s">
        <v>91</v>
      </c>
      <c r="B1004" s="129" t="s">
        <v>142</v>
      </c>
      <c r="C1004" s="129" t="s">
        <v>244</v>
      </c>
      <c r="D1004" s="443" t="s">
        <v>0</v>
      </c>
      <c r="E1004" s="437">
        <v>5</v>
      </c>
      <c r="F1004" s="438"/>
      <c r="G1004" s="441"/>
      <c r="H1004" s="440" t="str">
        <f t="shared" si="409"/>
        <v xml:space="preserve"> </v>
      </c>
      <c r="I1004" s="440" t="str">
        <f t="shared" si="410"/>
        <v/>
      </c>
      <c r="J1004" s="440" t="str">
        <f t="shared" si="411"/>
        <v/>
      </c>
      <c r="K1004" s="437" t="str">
        <f t="shared" si="412"/>
        <v/>
      </c>
      <c r="L1004" s="437" t="str">
        <f t="shared" si="413"/>
        <v xml:space="preserve"> </v>
      </c>
      <c r="M1004" s="2"/>
      <c r="N1004" s="40" t="str">
        <f t="shared" si="408"/>
        <v>G</v>
      </c>
      <c r="O1004" s="40" t="str">
        <f t="shared" si="408"/>
        <v>GG</v>
      </c>
      <c r="P1004" s="161">
        <f>IF(N1004=F1000,12)+IF(N1004=F1001,11)+IF(N1004=F1002,10)+IF(N1004=F1003,9)+IF(N1004=F1004,8)+IF(N1004=F1005,7)+IF(N1004=F1006,6)+IF(N1004=F1007,5)+IF(N1004=F1008,4)+IF(N1004=F1009,3)+IF(N1004=F1010,2)+IF(N1004=F1011,1)</f>
        <v>0</v>
      </c>
      <c r="Q1004" s="161">
        <f>IF(O1004=F1000,12)+IF(O1004=F1001,11)+IF(O1004=F1002,10)+IF(O1004=F1003,9)+IF(O1004=F1004,8)+IF(O1004=F1005,7)+IF(O1004=F1006,6)+IF(O1004=F1007,5)+IF(O1004=F1008,4)+IF(O1004=F1009,3)+IF(O1004=F1010,2)+IF(O1004=F1011,1)</f>
        <v>0</v>
      </c>
      <c r="R1004" s="2"/>
      <c r="S1004" s="136"/>
      <c r="T1004" s="136"/>
      <c r="U1004" s="136"/>
      <c r="V1004" s="136"/>
      <c r="W1004" s="136">
        <f>P1004+Q1004</f>
        <v>0</v>
      </c>
      <c r="X1004" s="136"/>
      <c r="Y1004" s="136"/>
      <c r="Z1004" s="136"/>
      <c r="AA1004" s="136"/>
      <c r="AB1004" s="136"/>
      <c r="AC1004" s="136"/>
      <c r="AD1004" s="136"/>
      <c r="AE1004" s="2"/>
      <c r="AF1004" s="7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</row>
    <row r="1005" spans="1:59" ht="20.100000000000001" customHeight="1" x14ac:dyDescent="0.25">
      <c r="A1005" s="117" t="s">
        <v>91</v>
      </c>
      <c r="B1005" s="129" t="s">
        <v>142</v>
      </c>
      <c r="C1005" s="129" t="s">
        <v>244</v>
      </c>
      <c r="D1005" s="443" t="s">
        <v>0</v>
      </c>
      <c r="E1005" s="437">
        <v>6</v>
      </c>
      <c r="F1005" s="438"/>
      <c r="G1005" s="441"/>
      <c r="H1005" s="440" t="str">
        <f t="shared" si="409"/>
        <v xml:space="preserve"> </v>
      </c>
      <c r="I1005" s="440" t="str">
        <f t="shared" si="410"/>
        <v/>
      </c>
      <c r="J1005" s="440" t="str">
        <f t="shared" si="411"/>
        <v/>
      </c>
      <c r="K1005" s="437" t="str">
        <f t="shared" si="412"/>
        <v/>
      </c>
      <c r="L1005" s="437" t="str">
        <f t="shared" si="413"/>
        <v xml:space="preserve"> </v>
      </c>
      <c r="M1005" s="2"/>
      <c r="N1005" s="40" t="str">
        <f t="shared" si="408"/>
        <v>H</v>
      </c>
      <c r="O1005" s="40" t="str">
        <f t="shared" si="408"/>
        <v>HH</v>
      </c>
      <c r="P1005" s="161">
        <f>IF(N1005=F1000,12)+IF(N1005=F1001,11)+IF(N1005=F1002,10)+IF(N1005=F1003,9)+IF(N1005=F1004,8)+IF(N1005=F1005,7)+IF(N1005=F1006,6)+IF(N1005=F1007,5)+IF(N1005=F1008,4)+IF(N1005=F1009,3)+IF(N1005=F1010,2)+IF(N1005=F1011,1)</f>
        <v>9</v>
      </c>
      <c r="Q1005" s="161">
        <f>IF(O1005=F1000,12)+IF(O1005=F1001,11)+IF(O1005=F1002,10)+IF(O1005=F1003,9)+IF(O1005=F1004,8)+IF(O1005=F1005,7)+IF(O1005=F1006,6)+IF(O1005=F1007,5)+IF(O1005=F1008,4)+IF(O1005=F1009,3)+IF(O1005=F1010,2)+IF(O1005=F1011,1)</f>
        <v>0</v>
      </c>
      <c r="R1005" s="2"/>
      <c r="S1005" s="136"/>
      <c r="T1005" s="136"/>
      <c r="U1005" s="136"/>
      <c r="V1005" s="136"/>
      <c r="W1005" s="136"/>
      <c r="X1005" s="136">
        <f>P1005+Q1005</f>
        <v>9</v>
      </c>
      <c r="Y1005" s="136"/>
      <c r="Z1005" s="136"/>
      <c r="AA1005" s="136"/>
      <c r="AB1005" s="136"/>
      <c r="AC1005" s="136"/>
      <c r="AD1005" s="136"/>
      <c r="AE1005" s="2"/>
      <c r="AF1005" s="7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</row>
    <row r="1006" spans="1:59" ht="20.100000000000001" customHeight="1" x14ac:dyDescent="0.25">
      <c r="A1006" s="117" t="s">
        <v>91</v>
      </c>
      <c r="B1006" s="129" t="s">
        <v>142</v>
      </c>
      <c r="C1006" s="129" t="s">
        <v>244</v>
      </c>
      <c r="D1006" s="443" t="s">
        <v>0</v>
      </c>
      <c r="E1006" s="437">
        <v>7</v>
      </c>
      <c r="F1006" s="438"/>
      <c r="G1006" s="441"/>
      <c r="H1006" s="440" t="str">
        <f t="shared" si="409"/>
        <v xml:space="preserve"> </v>
      </c>
      <c r="I1006" s="440" t="str">
        <f t="shared" si="410"/>
        <v/>
      </c>
      <c r="J1006" s="440" t="str">
        <f t="shared" si="411"/>
        <v/>
      </c>
      <c r="K1006" s="437" t="str">
        <f t="shared" si="412"/>
        <v/>
      </c>
      <c r="L1006" s="437" t="str">
        <f t="shared" si="413"/>
        <v xml:space="preserve"> </v>
      </c>
      <c r="M1006" s="2"/>
      <c r="N1006" s="40" t="str">
        <f t="shared" si="408"/>
        <v>M</v>
      </c>
      <c r="O1006" s="40" t="str">
        <f t="shared" si="408"/>
        <v>MM</v>
      </c>
      <c r="P1006" s="161">
        <f>IF(N1006=F1000,12)+IF(N1006=F1001,11)+IF(N1006=F1002,10)+IF(N1006=F1003,9)+IF(N1006=F1004,8)+IF(N1006=F1005,7)+IF(N1006=F1006,6)+IF(N1006=F1007,5)+IF(N1006=F1008,4)+IF(N1006=F1009,3)+IF(N1006=F1010,2)+IF(N1006=F1011,1)</f>
        <v>0</v>
      </c>
      <c r="Q1006" s="161">
        <f>IF(O1006=F1000,12)+IF(O1006=F1001,11)+IF(O1006=F1002,10)+IF(O1006=F1003,9)+IF(O1006=F1004,8)+IF(O1006=F1005,7)+IF(O1006=F1006,6)+IF(O1006=F1007,5)+IF(O1006=F1008,4)+IF(O1006=F1009,3)+IF(O1006=F1010,2)+IF(O1006=F1011,1)</f>
        <v>0</v>
      </c>
      <c r="R1006" s="2"/>
      <c r="S1006" s="136"/>
      <c r="T1006" s="136"/>
      <c r="U1006" s="136"/>
      <c r="V1006" s="136"/>
      <c r="W1006" s="136"/>
      <c r="X1006" s="136"/>
      <c r="Y1006" s="136">
        <f>P1006+Q1006</f>
        <v>0</v>
      </c>
      <c r="Z1006" s="136"/>
      <c r="AA1006" s="136"/>
      <c r="AB1006" s="136"/>
      <c r="AC1006" s="136"/>
      <c r="AD1006" s="136"/>
      <c r="AE1006" s="2"/>
      <c r="AF1006" s="7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</row>
    <row r="1007" spans="1:59" ht="20.100000000000001" customHeight="1" x14ac:dyDescent="0.25">
      <c r="A1007" s="117" t="s">
        <v>91</v>
      </c>
      <c r="B1007" s="129" t="s">
        <v>142</v>
      </c>
      <c r="C1007" s="129" t="s">
        <v>244</v>
      </c>
      <c r="D1007" s="443" t="s">
        <v>0</v>
      </c>
      <c r="E1007" s="437">
        <v>8</v>
      </c>
      <c r="F1007" s="438"/>
      <c r="G1007" s="441"/>
      <c r="H1007" s="440" t="str">
        <f t="shared" si="409"/>
        <v xml:space="preserve"> </v>
      </c>
      <c r="I1007" s="440" t="str">
        <f t="shared" si="410"/>
        <v/>
      </c>
      <c r="J1007" s="440" t="str">
        <f t="shared" si="411"/>
        <v/>
      </c>
      <c r="K1007" s="437" t="str">
        <f t="shared" si="412"/>
        <v/>
      </c>
      <c r="L1007" s="437" t="str">
        <f t="shared" si="413"/>
        <v xml:space="preserve"> </v>
      </c>
      <c r="M1007" s="2"/>
      <c r="N1007" s="40" t="str">
        <f t="shared" si="408"/>
        <v>R</v>
      </c>
      <c r="O1007" s="40" t="str">
        <f t="shared" si="408"/>
        <v>RR</v>
      </c>
      <c r="P1007" s="161">
        <f>IF(N1007=F1000,12)+IF(N1007=F1001,11)+IF(N1007=F1002,10)+IF(N1007=F1003,9)+IF(N1007=F1004,8)+IF(N1007=F1005,7)+IF(N1007=F1006,6)+IF(N1007=F1007,5)+IF(N1007=F1008,4)+IF(N1007=F1009,3)+IF(N1007=F1010,2)+IF(N1007=F1011,1)</f>
        <v>0</v>
      </c>
      <c r="Q1007" s="161">
        <f>IF(O1007=F1000,12)+IF(O1007=F1001,11)+IF(O1007=F1002,10)+IF(O1007=F1003,9)+IF(O1007=F1004,8)+IF(O1007=F1005,7)+IF(O1007=F1006,6)+IF(O1007=F1007,5)+IF(O1007=F1008,4)+IF(O1007=F1009,3)+IF(O1007=F1010,2)+IF(O1007=F1011,1)</f>
        <v>0</v>
      </c>
      <c r="R1007" s="2"/>
      <c r="S1007" s="136"/>
      <c r="T1007" s="136"/>
      <c r="U1007" s="136"/>
      <c r="V1007" s="136"/>
      <c r="W1007" s="136"/>
      <c r="X1007" s="136"/>
      <c r="Y1007" s="136"/>
      <c r="Z1007" s="136">
        <f>P1007+Q1007</f>
        <v>0</v>
      </c>
      <c r="AA1007" s="136"/>
      <c r="AB1007" s="136"/>
      <c r="AC1007" s="136"/>
      <c r="AD1007" s="136"/>
      <c r="AE1007" s="2"/>
      <c r="AF1007" s="7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</row>
    <row r="1008" spans="1:59" ht="20.100000000000001" customHeight="1" x14ac:dyDescent="0.25">
      <c r="A1008" s="117" t="s">
        <v>91</v>
      </c>
      <c r="B1008" s="129" t="s">
        <v>142</v>
      </c>
      <c r="C1008" s="129" t="s">
        <v>244</v>
      </c>
      <c r="D1008" s="443" t="s">
        <v>0</v>
      </c>
      <c r="E1008" s="437">
        <v>9</v>
      </c>
      <c r="F1008" s="438"/>
      <c r="G1008" s="441"/>
      <c r="H1008" s="440" t="str">
        <f t="shared" si="409"/>
        <v xml:space="preserve"> </v>
      </c>
      <c r="I1008" s="440" t="str">
        <f t="shared" si="410"/>
        <v/>
      </c>
      <c r="J1008" s="440" t="str">
        <f t="shared" si="411"/>
        <v/>
      </c>
      <c r="K1008" s="437" t="str">
        <f t="shared" si="412"/>
        <v/>
      </c>
      <c r="L1008" s="437" t="str">
        <f>IF(G1008&gt;=CC1225,"AW"," ")</f>
        <v xml:space="preserve"> </v>
      </c>
      <c r="M1008" s="2"/>
      <c r="N1008" s="161" t="str">
        <f t="shared" si="408"/>
        <v>W</v>
      </c>
      <c r="O1008" s="161" t="str">
        <f t="shared" si="408"/>
        <v>WW</v>
      </c>
      <c r="P1008" s="161">
        <f>IF(N1008=F1000,12)+IF(N1008=F1001,11)+IF(N1008=F1002,10)+IF(N1008=F1003,9)+IF(N1008=F1004,8)+IF(N1008=F1005,7)+IF(N1008=F1006,6)+IF(N1008=F1007,5)+IF(N1008=F1008,4)+IF(N1008=F1009,3)+IF(N1008=F1010,2)+IF(N1008=F1011,1)</f>
        <v>0</v>
      </c>
      <c r="Q1008" s="161">
        <f>IF(O1008=F1000,12)+IF(O1008=F1001,11)+IF(O1008=F1002,10)+IF(O1008=F1003,9)+IF(O1008=F1004,8)+IF(O1008=F1005,7)+IF(O1008=F1006,6)+IF(O1008=F1007,5)+IF(O1008=F1008,4)+IF(O1008=F1009,3)+IF(O1008=F1010,2)+IF(O1008=F1011,1)</f>
        <v>0</v>
      </c>
      <c r="R1008" s="2"/>
      <c r="S1008" s="136"/>
      <c r="T1008" s="136"/>
      <c r="U1008" s="136"/>
      <c r="V1008" s="136"/>
      <c r="W1008" s="136"/>
      <c r="X1008" s="136"/>
      <c r="Y1008" s="136"/>
      <c r="Z1008" s="136"/>
      <c r="AA1008" s="136">
        <f>P1008+Q1008</f>
        <v>0</v>
      </c>
      <c r="AB1008" s="136"/>
      <c r="AC1008" s="136"/>
      <c r="AD1008" s="136"/>
      <c r="AE1008" s="2"/>
      <c r="AF1008" s="163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</row>
    <row r="1009" spans="1:59" ht="20.100000000000001" customHeight="1" x14ac:dyDescent="0.25">
      <c r="A1009" s="117" t="s">
        <v>91</v>
      </c>
      <c r="B1009" s="129" t="s">
        <v>142</v>
      </c>
      <c r="C1009" s="129" t="s">
        <v>244</v>
      </c>
      <c r="D1009" s="443" t="s">
        <v>0</v>
      </c>
      <c r="E1009" s="437">
        <v>10</v>
      </c>
      <c r="F1009" s="438"/>
      <c r="G1009" s="441"/>
      <c r="H1009" s="440" t="str">
        <f t="shared" si="409"/>
        <v xml:space="preserve"> </v>
      </c>
      <c r="I1009" s="440" t="str">
        <f t="shared" si="410"/>
        <v/>
      </c>
      <c r="J1009" s="440" t="str">
        <f t="shared" si="411"/>
        <v/>
      </c>
      <c r="K1009" s="437" t="str">
        <f t="shared" si="412"/>
        <v/>
      </c>
      <c r="L1009" s="437" t="str">
        <f>IF(G1009&gt;=CC1226,"AW"," ")</f>
        <v xml:space="preserve"> </v>
      </c>
      <c r="M1009" s="2"/>
      <c r="N1009" s="366" t="str">
        <f t="shared" si="408"/>
        <v>j</v>
      </c>
      <c r="O1009" s="366" t="str">
        <f t="shared" si="408"/>
        <v>jj</v>
      </c>
      <c r="P1009" s="366">
        <f>IF(N1009=F1000,12)+IF(N1009=F1001,11)+IF(N1009=F1002,10)+IF(N1009=F1003,9)+IF(N1009=F1004,8)+IF(N1009=F1005,7)+IF(N1009=F1006,6)+IF(N1009=F1007,5)+IF(N1009=F1008,4)+IF(N1009=F1009,3)+IF(N1009=F1010,2)+IF(N1009=F1011,1)</f>
        <v>0</v>
      </c>
      <c r="Q1009" s="366">
        <f>IF(O1009=F1000,12)+IF(O1009=F1001,11)+IF(O1009=F1002,10)+IF(O1009=F1003,9)+IF(O1009=F1004,8)+IF(O1009=F1005,7)+IF(O1009=F1006,6)+IF(O1009=F1007,5)+IF(O1009=F1008,4)+IF(O1009=F1009,3)+IF(O1009=F1010,2)+IF(O1009=F1011,1)</f>
        <v>0</v>
      </c>
      <c r="R1009" s="2"/>
      <c r="S1009" s="136"/>
      <c r="T1009" s="136"/>
      <c r="U1009" s="136"/>
      <c r="V1009" s="136"/>
      <c r="W1009" s="136"/>
      <c r="X1009" s="136"/>
      <c r="Y1009" s="136"/>
      <c r="Z1009" s="136"/>
      <c r="AA1009" s="136"/>
      <c r="AB1009" s="136">
        <f>P1009+Q1009</f>
        <v>0</v>
      </c>
      <c r="AC1009" s="136"/>
      <c r="AD1009" s="136"/>
      <c r="AE1009" s="2"/>
      <c r="AF1009" s="163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</row>
    <row r="1010" spans="1:59" ht="20.100000000000001" customHeight="1" x14ac:dyDescent="0.25">
      <c r="A1010" s="117" t="s">
        <v>91</v>
      </c>
      <c r="B1010" s="129" t="s">
        <v>142</v>
      </c>
      <c r="C1010" s="129" t="s">
        <v>244</v>
      </c>
      <c r="D1010" s="443" t="s">
        <v>0</v>
      </c>
      <c r="E1010" s="437">
        <v>11</v>
      </c>
      <c r="F1010" s="438"/>
      <c r="G1010" s="441"/>
      <c r="H1010" s="440" t="str">
        <f t="shared" si="409"/>
        <v xml:space="preserve"> </v>
      </c>
      <c r="I1010" s="440" t="str">
        <f t="shared" si="410"/>
        <v/>
      </c>
      <c r="J1010" s="440" t="str">
        <f t="shared" si="411"/>
        <v/>
      </c>
      <c r="K1010" s="437" t="str">
        <f t="shared" si="412"/>
        <v/>
      </c>
      <c r="L1010" s="437" t="str">
        <f>IF(G1010&gt;=CC1227,"AW"," ")</f>
        <v xml:space="preserve"> </v>
      </c>
      <c r="M1010" s="2"/>
      <c r="N1010" s="366" t="str">
        <f t="shared" si="408"/>
        <v>p</v>
      </c>
      <c r="O1010" s="366" t="str">
        <f t="shared" si="408"/>
        <v>pp</v>
      </c>
      <c r="P1010" s="366">
        <f>IF(N1010=F1000,12)+IF(N1010=F1001,11)+IF(N1010=F1002,10)+IF(N1010=F1003,9)+IF(N1010=F1004,8)+IF(N1010=F1005,7)+IF(N1010=F1006,6)+IF(N1010=F1007,5)+IF(N1010=F1008,4)+IF(N1010=F1009,3)+IF(N1010=F1010,2)+IF(N1010=F1011,1)</f>
        <v>0</v>
      </c>
      <c r="Q1010" s="366">
        <f>IF(O1010=F1000,12)+IF(O1010=F1001,11)+IF(O1010=F1002,10)+IF(O1010=F1003,9)+IF(O1010=F1004,8)+IF(O1010=F1005,7)+IF(O1010=F1006,6)+IF(O1010=F1007,5)+IF(O1010=F1008,4)+IF(O1010=F1009,3)+IF(O1010=F1010,2)+IF(O1010=F1011,1)</f>
        <v>0</v>
      </c>
      <c r="R1010" s="2"/>
      <c r="S1010" s="136"/>
      <c r="T1010" s="136"/>
      <c r="U1010" s="136"/>
      <c r="V1010" s="136"/>
      <c r="W1010" s="136"/>
      <c r="X1010" s="136"/>
      <c r="Y1010" s="136"/>
      <c r="Z1010" s="136"/>
      <c r="AA1010" s="136"/>
      <c r="AB1010" s="136"/>
      <c r="AC1010" s="136">
        <f>P1010+Q1010</f>
        <v>0</v>
      </c>
      <c r="AD1010" s="136"/>
      <c r="AE1010" s="2"/>
      <c r="AF1010" s="7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</row>
    <row r="1011" spans="1:59" ht="20.100000000000001" customHeight="1" x14ac:dyDescent="0.25">
      <c r="A1011" s="117" t="s">
        <v>91</v>
      </c>
      <c r="B1011" s="129" t="s">
        <v>142</v>
      </c>
      <c r="C1011" s="129" t="s">
        <v>244</v>
      </c>
      <c r="D1011" s="443" t="s">
        <v>0</v>
      </c>
      <c r="E1011" s="437">
        <v>12</v>
      </c>
      <c r="F1011" s="438"/>
      <c r="G1011" s="441"/>
      <c r="H1011" s="440" t="str">
        <f t="shared" si="409"/>
        <v xml:space="preserve"> </v>
      </c>
      <c r="I1011" s="440" t="str">
        <f t="shared" si="410"/>
        <v/>
      </c>
      <c r="J1011" s="440" t="str">
        <f t="shared" si="411"/>
        <v/>
      </c>
      <c r="K1011" s="437" t="str">
        <f t="shared" si="412"/>
        <v/>
      </c>
      <c r="L1011" s="437" t="str">
        <f>IF(G1011&gt;=CC1228,"AW"," ")</f>
        <v xml:space="preserve"> </v>
      </c>
      <c r="M1011" s="2"/>
      <c r="N1011" s="366" t="str">
        <f t="shared" si="408"/>
        <v>z</v>
      </c>
      <c r="O1011" s="366" t="str">
        <f t="shared" si="408"/>
        <v>zz</v>
      </c>
      <c r="P1011" s="366">
        <f>IF(N1011=F1000,12)+IF(N1011=F1001,11)+IF(N1011=F1002,10)+IF(N1011=F1003,9)+IF(N1011=F1004,8)+IF(N1011=F1005,7)+IF(N1011=F1006,6)+IF(N1011=F1007,5)+IF(N1011=F1008,4)+IF(N1011=F1009,3)+IF(N1011=F1010,2)+IF(N1011=F1011,1)</f>
        <v>0</v>
      </c>
      <c r="Q1011" s="366">
        <f>IF(O1011=F1000,12)+IF(O1011=F1001,11)+IF(O1011=F1002,10)+IF(O1011=F1003,9)+IF(O1011=F1004,8)+IF(O1011=F1005,7)+IF(O1011=F1006,6)+IF(O1011=F1007,5)+IF(O1011=F1008,4)+IF(O1011=F1009,3)+IF(O1011=F1010,2)+IF(O1011=F1011,1)</f>
        <v>0</v>
      </c>
      <c r="R1011" s="2"/>
      <c r="S1011" s="136"/>
      <c r="T1011" s="136"/>
      <c r="U1011" s="136"/>
      <c r="V1011" s="136"/>
      <c r="W1011" s="136"/>
      <c r="X1011" s="136"/>
      <c r="Y1011" s="136"/>
      <c r="Z1011" s="136"/>
      <c r="AA1011" s="136"/>
      <c r="AB1011" s="136"/>
      <c r="AC1011" s="136"/>
      <c r="AD1011" s="136">
        <f>P1011+Q1011</f>
        <v>0</v>
      </c>
      <c r="AE1011" s="2"/>
      <c r="AF1011" s="7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</row>
    <row r="1012" spans="1:59" ht="20.100000000000001" customHeight="1" x14ac:dyDescent="0.25">
      <c r="A1012" s="117" t="s">
        <v>91</v>
      </c>
      <c r="B1012" s="129" t="s">
        <v>142</v>
      </c>
      <c r="C1012" s="40"/>
      <c r="D1012" s="443"/>
      <c r="E1012" s="476" t="s">
        <v>36</v>
      </c>
      <c r="F1012" s="476"/>
      <c r="G1012" s="476"/>
      <c r="H1012" s="476"/>
      <c r="I1012" s="476"/>
      <c r="J1012" s="476"/>
      <c r="K1012" s="476"/>
      <c r="L1012" s="476"/>
      <c r="M1012" s="2"/>
      <c r="N1012" s="40" t="str">
        <f t="shared" si="408"/>
        <v>,</v>
      </c>
      <c r="O1012" s="40" t="str">
        <f t="shared" si="408"/>
        <v>,</v>
      </c>
      <c r="P1012" s="40"/>
      <c r="Q1012" s="40"/>
      <c r="R1012" s="2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2"/>
      <c r="AF1012" s="7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</row>
    <row r="1013" spans="1:59" ht="20.100000000000001" customHeight="1" x14ac:dyDescent="0.25">
      <c r="A1013" s="117" t="s">
        <v>91</v>
      </c>
      <c r="B1013" s="129" t="s">
        <v>142</v>
      </c>
      <c r="C1013" s="129" t="s">
        <v>244</v>
      </c>
      <c r="D1013" s="443" t="s">
        <v>1</v>
      </c>
      <c r="E1013" s="474" t="s">
        <v>230</v>
      </c>
      <c r="F1013" s="474"/>
      <c r="G1013" s="474"/>
      <c r="H1013" s="474"/>
      <c r="I1013" s="442" t="s">
        <v>92</v>
      </c>
      <c r="J1013" s="442"/>
      <c r="K1013" s="475">
        <f>K999</f>
        <v>15.96</v>
      </c>
      <c r="L1013" s="475"/>
      <c r="M1013" s="2"/>
      <c r="N1013" s="40" t="str">
        <f t="shared" ref="N1013:O1032" si="414">N999</f>
        <v>,</v>
      </c>
      <c r="O1013" s="40" t="str">
        <f t="shared" si="414"/>
        <v>,</v>
      </c>
      <c r="P1013" s="40"/>
      <c r="Q1013" s="40"/>
      <c r="R1013" s="2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2"/>
      <c r="AF1013" s="7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</row>
    <row r="1014" spans="1:59" ht="20.100000000000001" customHeight="1" x14ac:dyDescent="0.25">
      <c r="A1014" s="117" t="s">
        <v>91</v>
      </c>
      <c r="B1014" s="129" t="s">
        <v>142</v>
      </c>
      <c r="C1014" s="129" t="s">
        <v>244</v>
      </c>
      <c r="D1014" s="443" t="s">
        <v>1</v>
      </c>
      <c r="E1014" s="437">
        <v>1</v>
      </c>
      <c r="F1014" s="438" t="s">
        <v>85</v>
      </c>
      <c r="G1014" s="441">
        <v>10.84</v>
      </c>
      <c r="H1014" s="440" t="str">
        <f t="shared" ref="H1014:H1025" si="415">IF(F1014=0," ",VLOOKUP(F1014,$AS$1244:$AU$1267,3,FALSE))</f>
        <v>James Shefford</v>
      </c>
      <c r="I1014" s="440" t="str">
        <f t="shared" ref="I1014:I1025" si="416">IF(F1014=0,"",VLOOKUP(F1014,$BE$1218:$BG$1241,3,FALSE))</f>
        <v>Bracknell A.C.</v>
      </c>
      <c r="J1014" s="440" t="str">
        <f t="shared" ref="J1014:J1025" si="417">IF(F1014=0,"",VLOOKUP(F1014,$BB$1114:$BE$1137,4,FALSE))</f>
        <v>BAC</v>
      </c>
      <c r="K1014" s="437" t="str">
        <f t="shared" ref="K1014:K1025" si="418">IF(G1014="","",IF($DC$1229="T"," ",IF($DC$1229="F",IF(G1014&gt;=$CS$1229,"G1",IF(G1014&gt;=$CV$1229,"G2",IF(G1014&gt;=$CY$1229,"G3",IF(G1014&gt;=$DB$1229,"G4","")))))))</f>
        <v>G4</v>
      </c>
      <c r="L1014" s="437" t="str">
        <f>IF(G1014&gt;=CC1231,"AW"," ")</f>
        <v>AW</v>
      </c>
      <c r="M1014" s="2"/>
      <c r="N1014" s="40" t="str">
        <f t="shared" si="414"/>
        <v>A</v>
      </c>
      <c r="O1014" s="40" t="str">
        <f t="shared" si="414"/>
        <v>AA</v>
      </c>
      <c r="P1014" s="161">
        <f>IF(N1014=F1014,12)+IF(N1014=F1015,11)+IF(N1014=F1016,10)+IF(N1014=F1017,9)+IF(N1014=F1018,8)+IF(N1014=F1019,7)+IF(N1014=F1020,6)+IF(N1014=F1021,5)+IF(N1014=F1022,4)+IF(N1014=F1023,3)+IF(N1014=F1024,2)+IF(N1014=F1025,1)</f>
        <v>0</v>
      </c>
      <c r="Q1014" s="161">
        <f>IF(O1014=F1014,12)+IF(O1014=F1015,11)+IF(O1014=F1016,10)+IF(O1014=F1017,9)+IF(O1014=F1018,8)+IF(O1014=F1019,7)+IF(O1014=F1020,6)+IF(O1014=F1021,5)+IF(O1014=F1022,4)+IF(O1014=F1023,3)+IF(O1014=F1024,2)+IF(O1014=F1025,1)</f>
        <v>0</v>
      </c>
      <c r="R1014" s="2"/>
      <c r="S1014" s="136">
        <f>P1014+Q1014</f>
        <v>0</v>
      </c>
      <c r="T1014" s="136"/>
      <c r="U1014" s="136"/>
      <c r="V1014" s="136"/>
      <c r="W1014" s="136"/>
      <c r="X1014" s="136"/>
      <c r="Y1014" s="136"/>
      <c r="Z1014" s="136"/>
      <c r="AA1014" s="136"/>
      <c r="AB1014" s="136"/>
      <c r="AC1014" s="136"/>
      <c r="AD1014" s="136"/>
      <c r="AE1014" s="2"/>
      <c r="AF1014" s="7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</row>
    <row r="1015" spans="1:59" ht="20.100000000000001" customHeight="1" x14ac:dyDescent="0.25">
      <c r="A1015" s="117" t="s">
        <v>91</v>
      </c>
      <c r="B1015" s="129" t="s">
        <v>142</v>
      </c>
      <c r="C1015" s="129" t="s">
        <v>244</v>
      </c>
      <c r="D1015" s="443" t="s">
        <v>1</v>
      </c>
      <c r="E1015" s="437">
        <v>2</v>
      </c>
      <c r="F1015" s="438" t="s">
        <v>112</v>
      </c>
      <c r="G1015" s="441">
        <v>8.7799999999999994</v>
      </c>
      <c r="H1015" s="440" t="str">
        <f t="shared" si="415"/>
        <v>Joe Foster</v>
      </c>
      <c r="I1015" s="440" t="str">
        <f t="shared" si="416"/>
        <v>Camberley and District A.C.</v>
      </c>
      <c r="J1015" s="440" t="str">
        <f t="shared" si="417"/>
        <v>CDAC</v>
      </c>
      <c r="K1015" s="437" t="str">
        <f t="shared" si="418"/>
        <v/>
      </c>
      <c r="L1015" s="437" t="str">
        <f>IF(G1015&gt;=CC1232,"AW"," ")</f>
        <v xml:space="preserve"> </v>
      </c>
      <c r="M1015" s="2"/>
      <c r="N1015" s="40" t="str">
        <f t="shared" si="414"/>
        <v>S</v>
      </c>
      <c r="O1015" s="40" t="str">
        <f t="shared" si="414"/>
        <v>SS</v>
      </c>
      <c r="P1015" s="161">
        <f>IF(N1015=F1014,12)+IF(N1015=F1015,11)+IF(N1015=F1016,10)+IF(N1015=F1017,9)+IF(N1015=F1018,8)+IF(N1015=F1019,7)+IF(N1015=F1020,6)+IF(N1015=F1021,5)+IF(N1015=F1022,4)+IF(N1015=F1023,3)+IF(N1015=F1024,2)+IF(N1015=F1025,1)</f>
        <v>0</v>
      </c>
      <c r="Q1015" s="161">
        <f>IF(O1015=F1014,12)+IF(O1015=F1015,11)+IF(O1015=F1016,10)+IF(O1015=F1017,9)+IF(O1015=F1018,8)+IF(O1015=F1019,7)+IF(O1015=F1020,6)+IF(O1015=F1021,5)+IF(O1015=F1022,4)+IF(O1015=F1023,3)+IF(O1015=F1024,2)+IF(O1015=F1025,1)</f>
        <v>0</v>
      </c>
      <c r="R1015" s="2"/>
      <c r="S1015" s="136"/>
      <c r="T1015" s="136">
        <f>P1015+Q1015</f>
        <v>0</v>
      </c>
      <c r="U1015" s="136"/>
      <c r="V1015" s="136"/>
      <c r="W1015" s="136"/>
      <c r="X1015" s="136"/>
      <c r="Y1015" s="136"/>
      <c r="Z1015" s="136"/>
      <c r="AA1015" s="136"/>
      <c r="AB1015" s="136"/>
      <c r="AC1015" s="136"/>
      <c r="AD1015" s="136"/>
      <c r="AE1015" s="2"/>
      <c r="AF1015" s="7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</row>
    <row r="1016" spans="1:59" ht="20.100000000000001" customHeight="1" x14ac:dyDescent="0.25">
      <c r="A1016" s="117" t="s">
        <v>91</v>
      </c>
      <c r="B1016" s="129" t="s">
        <v>142</v>
      </c>
      <c r="C1016" s="129" t="s">
        <v>244</v>
      </c>
      <c r="D1016" s="443" t="s">
        <v>1</v>
      </c>
      <c r="E1016" s="437">
        <v>3</v>
      </c>
      <c r="F1016" s="438"/>
      <c r="G1016" s="441"/>
      <c r="H1016" s="440" t="str">
        <f t="shared" si="415"/>
        <v xml:space="preserve"> </v>
      </c>
      <c r="I1016" s="440" t="str">
        <f t="shared" si="416"/>
        <v/>
      </c>
      <c r="J1016" s="440" t="str">
        <f t="shared" si="417"/>
        <v/>
      </c>
      <c r="K1016" s="437" t="str">
        <f t="shared" si="418"/>
        <v/>
      </c>
      <c r="L1016" s="437" t="str">
        <f>IF(G1016&gt;=CC1233,"AW"," ")</f>
        <v xml:space="preserve"> </v>
      </c>
      <c r="M1016" s="2"/>
      <c r="N1016" s="40" t="str">
        <f t="shared" si="414"/>
        <v>B</v>
      </c>
      <c r="O1016" s="40" t="str">
        <f t="shared" si="414"/>
        <v>BB</v>
      </c>
      <c r="P1016" s="161">
        <f>IF(N1016=F1014,12)+IF(N1016=F1015,11)+IF(N1016=F1016,10)+IF(N1016=F1017,9)+IF(N1016=F1018,8)+IF(N1016=F1019,7)+IF(N1016=F1020,6)+IF(N1016=F1021,5)+IF(N1016=F1022,4)+IF(N1016=F1023,3)+IF(N1016=F1024,2)+IF(N1016=F1025,1)</f>
        <v>0</v>
      </c>
      <c r="Q1016" s="161">
        <f>IF(O1016=F1014,12)+IF(O1016=F1015,11)+IF(O1016=F1016,10)+IF(O1016=F1017,9)+IF(O1016=F1018,8)+IF(O1016=F1019,7)+IF(O1016=F1020,6)+IF(O1016=F1021,5)+IF(O1016=F1022,4)+IF(O1016=F1023,3)+IF(O1016=F1024,2)+IF(O1016=F1025,1)</f>
        <v>12</v>
      </c>
      <c r="R1016" s="2"/>
      <c r="S1016" s="136"/>
      <c r="T1016" s="136"/>
      <c r="U1016" s="136">
        <f>P1016+Q1016</f>
        <v>12</v>
      </c>
      <c r="V1016" s="136"/>
      <c r="W1016" s="136"/>
      <c r="X1016" s="136"/>
      <c r="Y1016" s="136"/>
      <c r="Z1016" s="136"/>
      <c r="AA1016" s="136"/>
      <c r="AB1016" s="136"/>
      <c r="AC1016" s="136"/>
      <c r="AD1016" s="136"/>
      <c r="AE1016" s="2"/>
      <c r="AF1016" s="7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</row>
    <row r="1017" spans="1:59" ht="20.100000000000001" customHeight="1" x14ac:dyDescent="0.25">
      <c r="A1017" s="117" t="s">
        <v>91</v>
      </c>
      <c r="B1017" s="129" t="s">
        <v>142</v>
      </c>
      <c r="C1017" s="129" t="s">
        <v>244</v>
      </c>
      <c r="D1017" s="129" t="s">
        <v>1</v>
      </c>
      <c r="E1017" s="8">
        <v>4</v>
      </c>
      <c r="F1017" s="144"/>
      <c r="G1017" s="145"/>
      <c r="H1017" s="122" t="str">
        <f t="shared" si="415"/>
        <v xml:space="preserve"> </v>
      </c>
      <c r="I1017" s="122" t="str">
        <f t="shared" si="416"/>
        <v/>
      </c>
      <c r="J1017" s="122" t="str">
        <f t="shared" si="417"/>
        <v/>
      </c>
      <c r="K1017" s="8" t="str">
        <f t="shared" si="418"/>
        <v/>
      </c>
      <c r="L1017" s="8" t="str">
        <f>IF(G1017&gt;=CC1238,"AW"," ")</f>
        <v xml:space="preserve"> </v>
      </c>
      <c r="M1017" s="2"/>
      <c r="N1017" s="40" t="str">
        <f t="shared" si="414"/>
        <v>C</v>
      </c>
      <c r="O1017" s="40" t="str">
        <f t="shared" si="414"/>
        <v>CC</v>
      </c>
      <c r="P1017" s="161">
        <f>IF(N1017=F1014,12)+IF(N1017=F1015,11)+IF(N1017=F1016,10)+IF(N1017=F1017,9)+IF(N1017=F1018,8)+IF(N1017=F1019,7)+IF(N1017=F1020,6)+IF(N1017=F1021,5)+IF(N1017=F1022,4)+IF(N1017=F1023,3)+IF(N1017=F1024,2)+IF(N1017=F1025,1)</f>
        <v>0</v>
      </c>
      <c r="Q1017" s="161">
        <f>IF(O1017=F1014,12)+IF(O1017=F1015,11)+IF(O1017=F1016,10)+IF(O1017=F1017,9)+IF(O1017=F1018,8)+IF(O1017=F1019,7)+IF(O1017=F1020,6)+IF(O1017=F1021,5)+IF(O1017=F1022,4)+IF(O1017=F1023,3)+IF(O1017=F1024,2)+IF(O1017=F1025,1)</f>
        <v>11</v>
      </c>
      <c r="R1017" s="2"/>
      <c r="S1017" s="136"/>
      <c r="T1017" s="136"/>
      <c r="U1017" s="136"/>
      <c r="V1017" s="136">
        <f>P1017+Q1017</f>
        <v>11</v>
      </c>
      <c r="W1017" s="136"/>
      <c r="X1017" s="136"/>
      <c r="Y1017" s="136"/>
      <c r="Z1017" s="136"/>
      <c r="AA1017" s="136"/>
      <c r="AB1017" s="136"/>
      <c r="AC1017" s="136"/>
      <c r="AD1017" s="136"/>
      <c r="AE1017" s="2"/>
      <c r="AF1017" s="7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</row>
    <row r="1018" spans="1:59" ht="20.100000000000001" customHeight="1" x14ac:dyDescent="0.25">
      <c r="A1018" s="117" t="s">
        <v>91</v>
      </c>
      <c r="B1018" s="129" t="s">
        <v>142</v>
      </c>
      <c r="C1018" s="129" t="s">
        <v>244</v>
      </c>
      <c r="D1018" s="129" t="s">
        <v>1</v>
      </c>
      <c r="E1018" s="8">
        <v>5</v>
      </c>
      <c r="F1018" s="144"/>
      <c r="G1018" s="145"/>
      <c r="H1018" s="122" t="str">
        <f t="shared" si="415"/>
        <v xml:space="preserve"> </v>
      </c>
      <c r="I1018" s="122" t="str">
        <f t="shared" si="416"/>
        <v/>
      </c>
      <c r="J1018" s="122" t="str">
        <f t="shared" si="417"/>
        <v/>
      </c>
      <c r="K1018" s="8" t="str">
        <f t="shared" si="418"/>
        <v/>
      </c>
      <c r="L1018" s="8" t="str">
        <f>IF(G1018&gt;=CC1239,"AW"," ")</f>
        <v xml:space="preserve"> </v>
      </c>
      <c r="M1018" s="2"/>
      <c r="N1018" s="40" t="str">
        <f t="shared" si="414"/>
        <v>G</v>
      </c>
      <c r="O1018" s="40" t="str">
        <f t="shared" si="414"/>
        <v>GG</v>
      </c>
      <c r="P1018" s="161">
        <f>IF(N1018=F1014,12)+IF(N1018=F1015,11)+IF(N1018=F1016,10)+IF(N1018=F1017,9)+IF(N1018=F1018,8)+IF(N1018=F1019,7)+IF(N1018=F1020,6)+IF(N1018=F1021,5)+IF(N1018=F1022,4)+IF(N1018=F1023,3)+IF(N1018=F1024,2)+IF(N1018=F1025,1)</f>
        <v>0</v>
      </c>
      <c r="Q1018" s="161">
        <f>IF(O1018=F1014,12)+IF(O1018=F1015,11)+IF(O1018=F1016,10)+IF(O1018=F1017,9)+IF(O1018=F1018,8)+IF(O1018=F1019,7)+IF(O1018=F1020,6)+IF(O1018=F1021,5)+IF(O1018=F1022,4)+IF(O1018=F1023,3)+IF(O1018=F1024,2)+IF(O1018=F1025,1)</f>
        <v>0</v>
      </c>
      <c r="R1018" s="2"/>
      <c r="S1018" s="136"/>
      <c r="T1018" s="136"/>
      <c r="U1018" s="136"/>
      <c r="V1018" s="136"/>
      <c r="W1018" s="136">
        <f>P1018+Q1018</f>
        <v>0</v>
      </c>
      <c r="X1018" s="136"/>
      <c r="Y1018" s="136"/>
      <c r="Z1018" s="136"/>
      <c r="AA1018" s="136"/>
      <c r="AB1018" s="136"/>
      <c r="AC1018" s="136"/>
      <c r="AD1018" s="136"/>
      <c r="AE1018" s="2"/>
      <c r="AF1018" s="7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</row>
    <row r="1019" spans="1:59" ht="20.100000000000001" customHeight="1" x14ac:dyDescent="0.25">
      <c r="A1019" s="117" t="s">
        <v>91</v>
      </c>
      <c r="B1019" s="129" t="s">
        <v>142</v>
      </c>
      <c r="C1019" s="129" t="s">
        <v>244</v>
      </c>
      <c r="D1019" s="129" t="s">
        <v>1</v>
      </c>
      <c r="E1019" s="8">
        <v>6</v>
      </c>
      <c r="F1019" s="144"/>
      <c r="G1019" s="145"/>
      <c r="H1019" s="122" t="str">
        <f t="shared" si="415"/>
        <v xml:space="preserve"> </v>
      </c>
      <c r="I1019" s="122" t="str">
        <f t="shared" si="416"/>
        <v/>
      </c>
      <c r="J1019" s="122" t="str">
        <f t="shared" si="417"/>
        <v/>
      </c>
      <c r="K1019" s="8" t="str">
        <f t="shared" si="418"/>
        <v/>
      </c>
      <c r="L1019" s="8" t="str">
        <f>IF(G1019&gt;=CC1240,"AW"," ")</f>
        <v xml:space="preserve"> </v>
      </c>
      <c r="M1019" s="2"/>
      <c r="N1019" s="40" t="str">
        <f t="shared" si="414"/>
        <v>H</v>
      </c>
      <c r="O1019" s="40" t="str">
        <f t="shared" si="414"/>
        <v>HH</v>
      </c>
      <c r="P1019" s="161">
        <f>IF(N1019=F1014,12)+IF(N1019=F1015,11)+IF(N1019=F1016,10)+IF(N1019=F1017,9)+IF(N1019=F1018,8)+IF(N1019=F1019,7)+IF(N1019=F1020,6)+IF(N1019=F1021,5)+IF(N1019=F1022,4)+IF(N1019=F1023,3)+IF(N1019=F1024,2)+IF(N1019=F1025,1)</f>
        <v>0</v>
      </c>
      <c r="Q1019" s="161">
        <f>IF(O1019=F1014,12)+IF(O1019=F1015,11)+IF(O1019=F1016,10)+IF(O1019=F1017,9)+IF(O1019=F1018,8)+IF(O1019=F1019,7)+IF(O1019=F1020,6)+IF(O1019=F1021,5)+IF(O1019=F1022,4)+IF(O1019=F1023,3)+IF(O1019=F1024,2)+IF(O1019=F1025,1)</f>
        <v>0</v>
      </c>
      <c r="R1019" s="2"/>
      <c r="S1019" s="136"/>
      <c r="T1019" s="136"/>
      <c r="U1019" s="136"/>
      <c r="V1019" s="136"/>
      <c r="W1019" s="136"/>
      <c r="X1019" s="136">
        <f>P1019+Q1019</f>
        <v>0</v>
      </c>
      <c r="Y1019" s="136"/>
      <c r="Z1019" s="136"/>
      <c r="AA1019" s="136"/>
      <c r="AB1019" s="136"/>
      <c r="AC1019" s="136"/>
      <c r="AD1019" s="136"/>
      <c r="AE1019" s="2"/>
      <c r="AF1019" s="7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</row>
    <row r="1020" spans="1:59" ht="20.100000000000001" customHeight="1" x14ac:dyDescent="0.25">
      <c r="A1020" s="117" t="s">
        <v>91</v>
      </c>
      <c r="B1020" s="129" t="s">
        <v>142</v>
      </c>
      <c r="C1020" s="129" t="s">
        <v>244</v>
      </c>
      <c r="D1020" s="129" t="s">
        <v>1</v>
      </c>
      <c r="E1020" s="8">
        <v>7</v>
      </c>
      <c r="F1020" s="144"/>
      <c r="G1020" s="145"/>
      <c r="H1020" s="122" t="str">
        <f t="shared" si="415"/>
        <v xml:space="preserve"> </v>
      </c>
      <c r="I1020" s="122" t="str">
        <f t="shared" si="416"/>
        <v/>
      </c>
      <c r="J1020" s="122" t="str">
        <f t="shared" si="417"/>
        <v/>
      </c>
      <c r="K1020" s="8" t="str">
        <f t="shared" si="418"/>
        <v/>
      </c>
      <c r="L1020" s="8" t="str">
        <f>IF(G1020&gt;=CC1241,"AW"," ")</f>
        <v xml:space="preserve"> </v>
      </c>
      <c r="M1020" s="2"/>
      <c r="N1020" s="40" t="str">
        <f t="shared" si="414"/>
        <v>M</v>
      </c>
      <c r="O1020" s="40" t="str">
        <f t="shared" si="414"/>
        <v>MM</v>
      </c>
      <c r="P1020" s="161">
        <f>IF(N1020=F1014,12)+IF(N1020=F1015,11)+IF(N1020=F1016,10)+IF(N1020=F1017,9)+IF(N1020=F1018,8)+IF(N1020=F1019,7)+IF(N1020=F1020,6)+IF(N1020=F1021,5)+IF(N1020=F1022,4)+IF(N1020=F1023,3)+IF(N1020=F1024,2)+IF(N1020=F1025,1)</f>
        <v>0</v>
      </c>
      <c r="Q1020" s="161">
        <f>IF(O1020=F1014,12)+IF(O1020=F1015,11)+IF(O1020=F1016,10)+IF(O1020=F1017,9)+IF(O1020=F1018,8)+IF(O1020=F1019,7)+IF(O1020=F1020,6)+IF(O1020=F1021,5)+IF(O1020=F1022,4)+IF(O1020=F1023,3)+IF(O1020=F1024,2)+IF(O1020=F1025,1)</f>
        <v>0</v>
      </c>
      <c r="R1020" s="2"/>
      <c r="S1020" s="136"/>
      <c r="T1020" s="136"/>
      <c r="U1020" s="136"/>
      <c r="V1020" s="136"/>
      <c r="W1020" s="136"/>
      <c r="X1020" s="136"/>
      <c r="Y1020" s="136">
        <f>P1020+Q1020</f>
        <v>0</v>
      </c>
      <c r="Z1020" s="136"/>
      <c r="AA1020" s="136"/>
      <c r="AB1020" s="136"/>
      <c r="AC1020" s="136"/>
      <c r="AD1020" s="136"/>
      <c r="AE1020" s="2"/>
      <c r="AF1020" s="7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</row>
    <row r="1021" spans="1:59" ht="20.100000000000001" customHeight="1" x14ac:dyDescent="0.25">
      <c r="A1021" s="117" t="s">
        <v>91</v>
      </c>
      <c r="B1021" s="129" t="s">
        <v>142</v>
      </c>
      <c r="C1021" s="129" t="s">
        <v>244</v>
      </c>
      <c r="D1021" s="129" t="s">
        <v>1</v>
      </c>
      <c r="E1021" s="8">
        <v>8</v>
      </c>
      <c r="F1021" s="144"/>
      <c r="G1021" s="145"/>
      <c r="H1021" s="122" t="str">
        <f t="shared" si="415"/>
        <v xml:space="preserve"> </v>
      </c>
      <c r="I1021" s="122" t="str">
        <f t="shared" si="416"/>
        <v/>
      </c>
      <c r="J1021" s="122" t="str">
        <f t="shared" si="417"/>
        <v/>
      </c>
      <c r="K1021" s="8" t="str">
        <f t="shared" si="418"/>
        <v/>
      </c>
      <c r="L1021" s="8" t="str">
        <f>IF(G1021&gt;=CC1242,"AW"," ")</f>
        <v xml:space="preserve"> </v>
      </c>
      <c r="M1021" s="2"/>
      <c r="N1021" s="40" t="str">
        <f t="shared" si="414"/>
        <v>R</v>
      </c>
      <c r="O1021" s="40" t="str">
        <f t="shared" si="414"/>
        <v>RR</v>
      </c>
      <c r="P1021" s="161">
        <f>IF(N1021=F1014,12)+IF(N1021=F1015,11)+IF(N1021=F1016,10)+IF(N1021=F1017,9)+IF(N1021=F1018,8)+IF(N1021=F1019,7)+IF(N1021=F1020,6)+IF(N1021=F1021,5)+IF(N1021=F1022,4)+IF(N1021=F1023,3)+IF(N1021=F1024,2)+IF(N1021=F1025,1)</f>
        <v>0</v>
      </c>
      <c r="Q1021" s="161">
        <f>IF(O1021=F1014,12)+IF(O1021=F1015,11)+IF(O1021=F1016,10)+IF(O1021=F1017,9)+IF(O1021=F1018,8)+IF(O1021=F1019,7)+IF(O1021=F1020,6)+IF(O1021=F1021,5)+IF(O1021=F1022,4)+IF(O1021=F1023,3)+IF(O1021=F1024,2)+IF(O1021=F1025,1)</f>
        <v>0</v>
      </c>
      <c r="R1021" s="2"/>
      <c r="S1021" s="136"/>
      <c r="T1021" s="136"/>
      <c r="U1021" s="136"/>
      <c r="V1021" s="136"/>
      <c r="W1021" s="136"/>
      <c r="X1021" s="136"/>
      <c r="Y1021" s="136"/>
      <c r="Z1021" s="136">
        <f>P1021+Q1021</f>
        <v>0</v>
      </c>
      <c r="AA1021" s="136"/>
      <c r="AB1021" s="136"/>
      <c r="AC1021" s="136"/>
      <c r="AD1021" s="136"/>
      <c r="AE1021" s="2"/>
      <c r="AF1021" s="7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</row>
    <row r="1022" spans="1:59" ht="20.100000000000001" customHeight="1" x14ac:dyDescent="0.25">
      <c r="A1022" s="117" t="s">
        <v>91</v>
      </c>
      <c r="B1022" s="129" t="s">
        <v>142</v>
      </c>
      <c r="C1022" s="129" t="s">
        <v>244</v>
      </c>
      <c r="D1022" s="129" t="s">
        <v>1</v>
      </c>
      <c r="E1022" s="8">
        <v>9</v>
      </c>
      <c r="F1022" s="144"/>
      <c r="G1022" s="145"/>
      <c r="H1022" s="122" t="str">
        <f t="shared" si="415"/>
        <v xml:space="preserve"> </v>
      </c>
      <c r="I1022" s="122" t="str">
        <f t="shared" si="416"/>
        <v/>
      </c>
      <c r="J1022" s="122" t="str">
        <f t="shared" si="417"/>
        <v/>
      </c>
      <c r="K1022" s="8" t="str">
        <f t="shared" si="418"/>
        <v/>
      </c>
      <c r="L1022" s="8" t="str">
        <f>IF(G1022&gt;=CC1241,"AW"," ")</f>
        <v xml:space="preserve"> </v>
      </c>
      <c r="M1022" s="2"/>
      <c r="N1022" s="161" t="str">
        <f t="shared" si="414"/>
        <v>W</v>
      </c>
      <c r="O1022" s="161" t="str">
        <f t="shared" si="414"/>
        <v>WW</v>
      </c>
      <c r="P1022" s="161">
        <f>IF(N1022=F1014,12)+IF(N1022=F1015,11)+IF(N1022=F1016,10)+IF(N1022=F1017,9)+IF(N1022=F1018,8)+IF(N1022=F1019,7)+IF(N1022=F1020,6)+IF(N1022=F1021,5)+IF(N1022=F1022,4)+IF(N1022=F1023,3)+IF(N1022=F1024,2)+IF(N1022=F1025,1)</f>
        <v>0</v>
      </c>
      <c r="Q1022" s="161">
        <f>IF(O1022=F1014,12)+IF(O1022=F1015,11)+IF(O1022=F1016,10)+IF(O1022=F1017,9)+IF(O1022=F1018,8)+IF(O1022=F1019,7)+IF(O1022=F1020,6)+IF(O1022=F1021,5)+IF(O1022=F1022,4)+IF(O1022=F1023,3)+IF(O1022=F1024,2)+IF(O1022=F1025,1)</f>
        <v>0</v>
      </c>
      <c r="R1022" s="2"/>
      <c r="S1022" s="136"/>
      <c r="T1022" s="136"/>
      <c r="U1022" s="136"/>
      <c r="V1022" s="136"/>
      <c r="W1022" s="136"/>
      <c r="X1022" s="136"/>
      <c r="Y1022" s="136"/>
      <c r="Z1022" s="136"/>
      <c r="AA1022" s="136">
        <f>P1022+Q1022</f>
        <v>0</v>
      </c>
      <c r="AB1022" s="136"/>
      <c r="AC1022" s="136"/>
      <c r="AD1022" s="136"/>
      <c r="AE1022" s="2"/>
      <c r="AF1022" s="163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</row>
    <row r="1023" spans="1:59" ht="20.100000000000001" customHeight="1" x14ac:dyDescent="0.25">
      <c r="A1023" s="117" t="s">
        <v>91</v>
      </c>
      <c r="B1023" s="129" t="s">
        <v>142</v>
      </c>
      <c r="C1023" s="129" t="s">
        <v>244</v>
      </c>
      <c r="D1023" s="129" t="s">
        <v>1</v>
      </c>
      <c r="E1023" s="8">
        <v>10</v>
      </c>
      <c r="F1023" s="144"/>
      <c r="G1023" s="145"/>
      <c r="H1023" s="122" t="str">
        <f t="shared" si="415"/>
        <v xml:space="preserve"> </v>
      </c>
      <c r="I1023" s="122" t="str">
        <f t="shared" si="416"/>
        <v/>
      </c>
      <c r="J1023" s="122" t="str">
        <f t="shared" si="417"/>
        <v/>
      </c>
      <c r="K1023" s="8" t="str">
        <f t="shared" si="418"/>
        <v/>
      </c>
      <c r="L1023" s="8" t="str">
        <f>IF(G1023&gt;=CC1242,"AW"," ")</f>
        <v xml:space="preserve"> </v>
      </c>
      <c r="M1023" s="2"/>
      <c r="N1023" s="366" t="str">
        <f t="shared" si="414"/>
        <v>j</v>
      </c>
      <c r="O1023" s="366" t="str">
        <f t="shared" si="414"/>
        <v>jj</v>
      </c>
      <c r="P1023" s="366">
        <f>IF(N1023=F1014,12)+IF(N1023=F1015,11)+IF(N1023=F1016,10)+IF(N1023=F1017,9)+IF(N1023=F1018,8)+IF(N1023=F1019,7)+IF(N1023=F1020,6)+IF(N1023=F1021,5)+IF(N1023=F1022,4)+IF(N1023=F1023,3)+IF(N1023=F1024,2)+IF(N1023=F1025,1)</f>
        <v>0</v>
      </c>
      <c r="Q1023" s="366">
        <f>IF(O1023=F1014,12)+IF(O1023=F1015,11)+IF(O1023=F1016,10)+IF(O1023=F1017,9)+IF(O1023=F1018,8)+IF(O1023=F1019,7)+IF(O1023=F1020,6)+IF(O1023=F1021,5)+IF(O1023=F1022,4)+IF(O1023=F1023,3)+IF(O1023=F1024,2)+IF(O1023=F1025,1)</f>
        <v>0</v>
      </c>
      <c r="R1023" s="2"/>
      <c r="S1023" s="136"/>
      <c r="T1023" s="136"/>
      <c r="U1023" s="136"/>
      <c r="V1023" s="136"/>
      <c r="W1023" s="136"/>
      <c r="X1023" s="136"/>
      <c r="Y1023" s="136"/>
      <c r="Z1023" s="136"/>
      <c r="AA1023" s="136"/>
      <c r="AB1023" s="136">
        <f>P1023+Q1023</f>
        <v>0</v>
      </c>
      <c r="AC1023" s="136"/>
      <c r="AD1023" s="136"/>
      <c r="AE1023" s="2"/>
      <c r="AF1023" s="163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</row>
    <row r="1024" spans="1:59" ht="20.100000000000001" customHeight="1" x14ac:dyDescent="0.25">
      <c r="A1024" s="117" t="s">
        <v>91</v>
      </c>
      <c r="B1024" s="129" t="s">
        <v>142</v>
      </c>
      <c r="C1024" s="129" t="s">
        <v>244</v>
      </c>
      <c r="D1024" s="129" t="s">
        <v>1</v>
      </c>
      <c r="E1024" s="8">
        <v>11</v>
      </c>
      <c r="F1024" s="144"/>
      <c r="G1024" s="145"/>
      <c r="H1024" s="122" t="str">
        <f t="shared" si="415"/>
        <v xml:space="preserve"> </v>
      </c>
      <c r="I1024" s="122" t="str">
        <f t="shared" si="416"/>
        <v/>
      </c>
      <c r="J1024" s="122" t="str">
        <f t="shared" si="417"/>
        <v/>
      </c>
      <c r="K1024" s="8" t="str">
        <f t="shared" si="418"/>
        <v/>
      </c>
      <c r="L1024" s="8" t="str">
        <f>IF(G1024&gt;=CC1243,"AW"," ")</f>
        <v xml:space="preserve"> </v>
      </c>
      <c r="M1024" s="2"/>
      <c r="N1024" s="366" t="str">
        <f t="shared" si="414"/>
        <v>p</v>
      </c>
      <c r="O1024" s="366" t="str">
        <f t="shared" si="414"/>
        <v>pp</v>
      </c>
      <c r="P1024" s="366">
        <f>IF(N1024=F1014,12)+IF(N1024=F1015,11)+IF(N1024=F1016,10)+IF(N1024=F1017,9)+IF(N1024=F1018,8)+IF(N1024=F1019,7)+IF(N1024=F1020,6)+IF(N1024=F1021,5)+IF(N1024=F1022,4)+IF(N1024=F1023,3)+IF(N1024=F1024,2)+IF(N1024=F1025,1)</f>
        <v>0</v>
      </c>
      <c r="Q1024" s="366">
        <f>IF(O1024=F1014,12)+IF(O1024=F1015,11)+IF(O1024=F1016,10)+IF(O1024=F1017,9)+IF(O1024=F1018,8)+IF(O1024=F1019,7)+IF(O1024=F1020,6)+IF(O1024=F1021,5)+IF(O1024=F1022,4)+IF(O1024=F1023,3)+IF(O1024=F1024,2)+IF(O1024=F1025,1)</f>
        <v>0</v>
      </c>
      <c r="R1024" s="2"/>
      <c r="S1024" s="136"/>
      <c r="T1024" s="136"/>
      <c r="U1024" s="136"/>
      <c r="V1024" s="136"/>
      <c r="W1024" s="136"/>
      <c r="X1024" s="136"/>
      <c r="Y1024" s="136"/>
      <c r="Z1024" s="136"/>
      <c r="AA1024" s="136"/>
      <c r="AB1024" s="136"/>
      <c r="AC1024" s="136">
        <f>P1024+Q1024</f>
        <v>0</v>
      </c>
      <c r="AD1024" s="136"/>
      <c r="AE1024" s="2"/>
      <c r="AF1024" s="7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</row>
    <row r="1025" spans="1:99" ht="20.100000000000001" customHeight="1" x14ac:dyDescent="0.25">
      <c r="A1025" s="117" t="s">
        <v>91</v>
      </c>
      <c r="B1025" s="129" t="s">
        <v>142</v>
      </c>
      <c r="C1025" s="129" t="s">
        <v>244</v>
      </c>
      <c r="D1025" s="129" t="s">
        <v>1</v>
      </c>
      <c r="E1025" s="8">
        <v>12</v>
      </c>
      <c r="F1025" s="144"/>
      <c r="G1025" s="145"/>
      <c r="H1025" s="122" t="str">
        <f t="shared" si="415"/>
        <v xml:space="preserve"> </v>
      </c>
      <c r="I1025" s="122" t="str">
        <f t="shared" si="416"/>
        <v/>
      </c>
      <c r="J1025" s="122" t="str">
        <f t="shared" si="417"/>
        <v/>
      </c>
      <c r="K1025" s="8" t="str">
        <f t="shared" si="418"/>
        <v/>
      </c>
      <c r="L1025" s="8" t="str">
        <f>IF(G1025&gt;=CC1244,"AW"," ")</f>
        <v xml:space="preserve"> </v>
      </c>
      <c r="M1025" s="2"/>
      <c r="N1025" s="366" t="str">
        <f t="shared" si="414"/>
        <v>z</v>
      </c>
      <c r="O1025" s="366" t="str">
        <f t="shared" si="414"/>
        <v>zz</v>
      </c>
      <c r="P1025" s="366">
        <f>IF(N1025=F1014,12)+IF(N1025=F1015,11)+IF(N1025=F1016,10)+IF(N1025=F1017,9)+IF(N1025=F1018,8)+IF(N1025=F1019,7)+IF(N1025=F1020,6)+IF(N1025=F1021,5)+IF(N1025=F1022,4)+IF(N1025=F1023,3)+IF(N1025=F1024,2)+IF(N1025=F1025,1)</f>
        <v>0</v>
      </c>
      <c r="Q1025" s="366">
        <f>IF(O1025=F1014,12)+IF(O1025=F1015,11)+IF(O1025=F1016,10)+IF(O1025=F1017,9)+IF(O1025=F1018,8)+IF(O1025=F1019,7)+IF(O1025=F1020,6)+IF(O1025=F1021,5)+IF(O1025=F1022,4)+IF(O1025=F1023,3)+IF(O1025=F1024,2)+IF(O1025=F1025,1)</f>
        <v>0</v>
      </c>
      <c r="R1025" s="2"/>
      <c r="S1025" s="136"/>
      <c r="T1025" s="136"/>
      <c r="U1025" s="136"/>
      <c r="V1025" s="136"/>
      <c r="W1025" s="136"/>
      <c r="X1025" s="136"/>
      <c r="Y1025" s="136"/>
      <c r="Z1025" s="136"/>
      <c r="AA1025" s="136"/>
      <c r="AB1025" s="136"/>
      <c r="AC1025" s="136"/>
      <c r="AD1025" s="136">
        <f>P1025+Q1025</f>
        <v>0</v>
      </c>
      <c r="AE1025" s="2"/>
      <c r="AF1025" s="7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</row>
    <row r="1026" spans="1:99" ht="20.100000000000001" customHeight="1" x14ac:dyDescent="0.25">
      <c r="A1026" s="117" t="s">
        <v>91</v>
      </c>
      <c r="B1026" s="129" t="s">
        <v>142</v>
      </c>
      <c r="C1026" s="129"/>
      <c r="D1026" s="129"/>
      <c r="E1026" s="473" t="s">
        <v>36</v>
      </c>
      <c r="F1026" s="473"/>
      <c r="G1026" s="473"/>
      <c r="H1026" s="473"/>
      <c r="I1026" s="473"/>
      <c r="J1026" s="473"/>
      <c r="K1026" s="473"/>
      <c r="L1026" s="473"/>
      <c r="M1026" s="85"/>
      <c r="N1026" s="40" t="str">
        <f t="shared" si="414"/>
        <v>,</v>
      </c>
      <c r="O1026" s="40" t="str">
        <f t="shared" si="414"/>
        <v>,</v>
      </c>
      <c r="P1026" s="40"/>
      <c r="Q1026" s="40"/>
      <c r="R1026" s="2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</row>
    <row r="1027" spans="1:99" ht="20.100000000000001" customHeight="1" x14ac:dyDescent="0.25">
      <c r="A1027" s="117" t="s">
        <v>91</v>
      </c>
      <c r="B1027" s="129" t="s">
        <v>142</v>
      </c>
      <c r="C1027" s="129" t="s">
        <v>245</v>
      </c>
      <c r="D1027" s="443" t="s">
        <v>0</v>
      </c>
      <c r="E1027" s="474" t="s">
        <v>231</v>
      </c>
      <c r="F1027" s="474"/>
      <c r="G1027" s="474"/>
      <c r="H1027" s="474"/>
      <c r="I1027" s="442" t="s">
        <v>92</v>
      </c>
      <c r="J1027" s="442"/>
      <c r="K1027" s="475">
        <f>'MATCH DETAILS'!K41</f>
        <v>50.68</v>
      </c>
      <c r="L1027" s="475"/>
      <c r="M1027" s="127"/>
      <c r="N1027" s="40" t="str">
        <f t="shared" si="414"/>
        <v>,</v>
      </c>
      <c r="O1027" s="40" t="str">
        <f t="shared" si="414"/>
        <v>,</v>
      </c>
      <c r="P1027" s="40"/>
      <c r="Q1027" s="40"/>
      <c r="R1027" s="2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BZ1027" s="2"/>
      <c r="CA1027" s="2"/>
      <c r="CB1027" s="2"/>
      <c r="CC1027" s="2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5"/>
      <c r="CP1027" s="35"/>
      <c r="CQ1027" s="35"/>
      <c r="CR1027" s="35"/>
      <c r="CS1027" s="35"/>
      <c r="CT1027" s="39"/>
      <c r="CU1027" s="39"/>
    </row>
    <row r="1028" spans="1:99" ht="20.100000000000001" customHeight="1" x14ac:dyDescent="0.25">
      <c r="A1028" s="117" t="s">
        <v>91</v>
      </c>
      <c r="B1028" s="129" t="s">
        <v>142</v>
      </c>
      <c r="C1028" s="129" t="s">
        <v>245</v>
      </c>
      <c r="D1028" s="443" t="s">
        <v>0</v>
      </c>
      <c r="E1028" s="437">
        <v>1</v>
      </c>
      <c r="F1028" s="438" t="s">
        <v>1</v>
      </c>
      <c r="G1028" s="441">
        <v>35.159999999999997</v>
      </c>
      <c r="H1028" s="440" t="str">
        <f t="shared" ref="H1028:H1039" si="419">IF(F1028=0," ",VLOOKUP(F1028,$AV$1244:$AX$1267,3,FALSE))</f>
        <v>James Gardner</v>
      </c>
      <c r="I1028" s="440" t="str">
        <f t="shared" ref="I1028:I1039" si="420">IF(F1028=0,"",VLOOKUP(F1028,$BE$1218:$BG$1241,3,FALSE))</f>
        <v>Bracknell A.C.</v>
      </c>
      <c r="J1028" s="440" t="str">
        <f t="shared" ref="J1028:J1039" si="421">IF(F1028=0,"",VLOOKUP(F1028,$BB$1114:$BE$1137,4,FALSE))</f>
        <v>BAC</v>
      </c>
      <c r="K1028" s="437" t="str">
        <f t="shared" ref="K1028:K1039" si="422">IF(G1028="","",IF($DC$1228="T"," ",IF($DC$1228="F",IF(G1028&gt;=$CS$1228,"G1",IF(G1028&gt;=$CV$1228,"G2",IF(G1028&gt;=$CY$1228,"G3",IF(G1028&gt;=$DB$1228,"G4","")))))))</f>
        <v>G3</v>
      </c>
      <c r="L1028" s="437" t="str">
        <f t="shared" ref="L1028:L1035" si="423">IF(G1028&gt;=CD1219,"AW"," ")</f>
        <v>AW</v>
      </c>
      <c r="M1028" s="2"/>
      <c r="N1028" s="40" t="str">
        <f t="shared" si="414"/>
        <v>A</v>
      </c>
      <c r="O1028" s="40" t="str">
        <f t="shared" si="414"/>
        <v>AA</v>
      </c>
      <c r="P1028" s="161">
        <f>IF(N1028=F1028,12)+IF(N1028=F1029,11)+IF(N1028=F1030,10)+IF(N1028=F1031,9)+IF(N1028=F1032,8)+IF(N1028=F1033,7)+IF(N1028=F1034,6)+IF(N1028=F1035,5)+IF(N1028=F1036,4)+IF(N1028=F1037,3)+IF(N1028=F1038,2)+IF(N1028=F1039,1)</f>
        <v>0</v>
      </c>
      <c r="Q1028" s="161">
        <f>IF(O1028=F1028,12)+IF(O1028=F1029,11)+IF(O1028=F1030,10)+IF(O1028=F1031,9)+IF(O1028=F1032,8)+IF(O1028=F1033,7)+IF(O1028=F1034,6)+IF(O1028=F1035,5)+IF(O1028=F1036,4)+IF(O1028=F1037,3)+IF(O1028=F1038,2)+IF(O1028=F1039,1)</f>
        <v>0</v>
      </c>
      <c r="R1028" s="2"/>
      <c r="S1028" s="136">
        <f>P1028+Q1028</f>
        <v>0</v>
      </c>
      <c r="T1028" s="136"/>
      <c r="U1028" s="136"/>
      <c r="V1028" s="136"/>
      <c r="W1028" s="136"/>
      <c r="X1028" s="136"/>
      <c r="Y1028" s="136"/>
      <c r="Z1028" s="136"/>
      <c r="AA1028" s="136"/>
      <c r="AB1028" s="136"/>
      <c r="AC1028" s="136"/>
      <c r="AD1028" s="136"/>
      <c r="AE1028" s="5"/>
      <c r="AF1028" s="20"/>
      <c r="AG1028" s="37"/>
      <c r="AH1028" s="37"/>
      <c r="AI1028" s="37"/>
      <c r="AJ1028" s="37"/>
      <c r="AK1028" s="37"/>
      <c r="AL1028" s="37"/>
      <c r="AM1028" s="37"/>
      <c r="AN1028" s="37"/>
      <c r="AO1028" s="37"/>
      <c r="AP1028" s="37"/>
      <c r="AQ1028" s="37"/>
      <c r="AR1028" s="37"/>
      <c r="AS1028" s="37"/>
      <c r="AT1028" s="37"/>
      <c r="AU1028" s="37"/>
      <c r="AV1028" s="37"/>
      <c r="AW1028" s="37"/>
      <c r="AX1028" s="37"/>
      <c r="AY1028" s="37"/>
      <c r="AZ1028" s="37"/>
      <c r="BA1028" s="37"/>
      <c r="BB1028" s="37"/>
      <c r="BC1028" s="37"/>
      <c r="BD1028" s="37"/>
      <c r="BE1028" s="37"/>
      <c r="BF1028" s="37"/>
      <c r="BG1028" s="37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5"/>
      <c r="CP1028" s="35"/>
      <c r="CQ1028" s="35"/>
      <c r="CR1028" s="35"/>
      <c r="CS1028" s="35"/>
      <c r="CT1028" s="39"/>
      <c r="CU1028" s="39"/>
    </row>
    <row r="1029" spans="1:99" ht="20.100000000000001" customHeight="1" x14ac:dyDescent="0.25">
      <c r="A1029" s="117" t="s">
        <v>91</v>
      </c>
      <c r="B1029" s="129" t="s">
        <v>142</v>
      </c>
      <c r="C1029" s="129" t="s">
        <v>245</v>
      </c>
      <c r="D1029" s="443" t="s">
        <v>0</v>
      </c>
      <c r="E1029" s="437">
        <v>2</v>
      </c>
      <c r="F1029" s="438" t="s">
        <v>55</v>
      </c>
      <c r="G1029" s="441">
        <v>29.45</v>
      </c>
      <c r="H1029" s="440" t="str">
        <f t="shared" si="419"/>
        <v>Anton Joseph</v>
      </c>
      <c r="I1029" s="440" t="str">
        <f t="shared" si="420"/>
        <v>Guildford and Godalming A.C.</v>
      </c>
      <c r="J1029" s="440" t="str">
        <f t="shared" si="421"/>
        <v>GGAC</v>
      </c>
      <c r="K1029" s="437" t="str">
        <f t="shared" si="422"/>
        <v>G4</v>
      </c>
      <c r="L1029" s="437" t="str">
        <f t="shared" si="423"/>
        <v>AW</v>
      </c>
      <c r="M1029" s="2"/>
      <c r="N1029" s="40" t="str">
        <f t="shared" si="414"/>
        <v>S</v>
      </c>
      <c r="O1029" s="40" t="str">
        <f t="shared" si="414"/>
        <v>SS</v>
      </c>
      <c r="P1029" s="161">
        <f>IF(N1029=F1028,12)+IF(N1029=F1029,11)+IF(N1029=F1030,10)+IF(N1029=F1031,9)+IF(N1029=F1032,8)+IF(N1029=F1033,7)+IF(N1029=F1034,6)+IF(N1029=F1035,5)+IF(N1029=F1036,4)+IF(N1029=F1037,3)+IF(N1029=F1038,2)+IF(N1029=F1039,1)</f>
        <v>8</v>
      </c>
      <c r="Q1029" s="161">
        <f>IF(O1029=F1028,12)+IF(O1029=F1029,11)+IF(O1029=F1030,10)+IF(O1029=F1031,9)+IF(O1029=F1032,8)+IF(O1029=F1033,7)+IF(O1029=F1034,6)+IF(O1029=F1035,5)+IF(O1029=F1036,4)+IF(O1029=F1037,3)+IF(O1029=F1038,2)+IF(O1029=F1039,1)</f>
        <v>0</v>
      </c>
      <c r="R1029" s="2"/>
      <c r="S1029" s="136"/>
      <c r="T1029" s="136">
        <f>P1029+Q1029</f>
        <v>8</v>
      </c>
      <c r="U1029" s="136"/>
      <c r="V1029" s="136"/>
      <c r="W1029" s="136"/>
      <c r="X1029" s="136"/>
      <c r="Y1029" s="136"/>
      <c r="Z1029" s="136"/>
      <c r="AA1029" s="136"/>
      <c r="AB1029" s="136"/>
      <c r="AC1029" s="136"/>
      <c r="AD1029" s="136"/>
      <c r="AE1029" s="2"/>
      <c r="AF1029" s="7"/>
      <c r="AG1029" s="5"/>
      <c r="AH1029" s="5"/>
      <c r="AI1029" s="7"/>
      <c r="AJ1029" s="20"/>
      <c r="AK1029" s="20"/>
      <c r="AL1029" s="7"/>
      <c r="AM1029" s="20"/>
      <c r="AN1029" s="20"/>
      <c r="AO1029" s="7"/>
      <c r="AP1029" s="20"/>
      <c r="AQ1029" s="20"/>
      <c r="AR1029" s="7"/>
      <c r="AS1029" s="20"/>
      <c r="AT1029" s="20"/>
      <c r="AU1029" s="7"/>
      <c r="AV1029" s="7"/>
      <c r="AW1029" s="7"/>
      <c r="AX1029" s="7"/>
      <c r="AY1029" s="7"/>
      <c r="AZ1029" s="7"/>
      <c r="BA1029" s="7"/>
      <c r="BB1029" s="20"/>
      <c r="BC1029" s="20"/>
      <c r="BD1029" s="7"/>
      <c r="BE1029" s="20"/>
      <c r="BF1029" s="20"/>
      <c r="BG1029" s="7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5"/>
      <c r="CP1029" s="35"/>
      <c r="CQ1029" s="35"/>
      <c r="CR1029" s="35"/>
      <c r="CS1029" s="35"/>
      <c r="CT1029" s="39"/>
      <c r="CU1029" s="39"/>
    </row>
    <row r="1030" spans="1:99" ht="20.100000000000001" customHeight="1" x14ac:dyDescent="0.25">
      <c r="A1030" s="117" t="s">
        <v>91</v>
      </c>
      <c r="B1030" s="129" t="s">
        <v>142</v>
      </c>
      <c r="C1030" s="129" t="s">
        <v>245</v>
      </c>
      <c r="D1030" s="443" t="s">
        <v>0</v>
      </c>
      <c r="E1030" s="437">
        <v>3</v>
      </c>
      <c r="F1030" s="438" t="s">
        <v>110</v>
      </c>
      <c r="G1030" s="441">
        <v>24.44</v>
      </c>
      <c r="H1030" s="440" t="str">
        <f t="shared" si="419"/>
        <v>Tolu Ayo-Ojo</v>
      </c>
      <c r="I1030" s="440" t="str">
        <f t="shared" si="420"/>
        <v>Camberley and District A.C.</v>
      </c>
      <c r="J1030" s="440" t="str">
        <f t="shared" si="421"/>
        <v>CDAC</v>
      </c>
      <c r="K1030" s="437" t="str">
        <f t="shared" si="422"/>
        <v/>
      </c>
      <c r="L1030" s="437" t="str">
        <f t="shared" si="423"/>
        <v xml:space="preserve"> </v>
      </c>
      <c r="M1030" s="2"/>
      <c r="N1030" s="40" t="str">
        <f t="shared" si="414"/>
        <v>B</v>
      </c>
      <c r="O1030" s="40" t="str">
        <f t="shared" si="414"/>
        <v>BB</v>
      </c>
      <c r="P1030" s="161">
        <f>IF(N1030=F1028,12)+IF(N1030=F1029,11)+IF(N1030=F1030,10)+IF(N1030=F1031,9)+IF(N1030=F1032,8)+IF(N1030=F1033,7)+IF(N1030=F1034,6)+IF(N1030=F1035,5)+IF(N1030=F1036,4)+IF(N1030=F1037,3)+IF(N1030=F1038,2)+IF(N1030=F1039,1)</f>
        <v>12</v>
      </c>
      <c r="Q1030" s="161">
        <f>IF(O1030=F1028,12)+IF(O1030=F1029,11)+IF(O1030=F1030,10)+IF(O1030=F1031,9)+IF(O1030=F1032,8)+IF(O1030=F1033,7)+IF(O1030=F1034,6)+IF(O1030=F1035,5)+IF(O1030=F1036,4)+IF(O1030=F1037,3)+IF(O1030=F1038,2)+IF(O1030=F1039,1)</f>
        <v>0</v>
      </c>
      <c r="R1030" s="2"/>
      <c r="S1030" s="136"/>
      <c r="T1030" s="136"/>
      <c r="U1030" s="136">
        <f>P1030+Q1030</f>
        <v>12</v>
      </c>
      <c r="V1030" s="136"/>
      <c r="W1030" s="136"/>
      <c r="X1030" s="136"/>
      <c r="Y1030" s="136"/>
      <c r="Z1030" s="136"/>
      <c r="AA1030" s="136"/>
      <c r="AB1030" s="136"/>
      <c r="AC1030" s="136"/>
      <c r="AD1030" s="136"/>
      <c r="AE1030" s="2"/>
      <c r="AF1030" s="7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5"/>
      <c r="CP1030" s="35"/>
      <c r="CQ1030" s="35"/>
      <c r="CR1030" s="35"/>
      <c r="CS1030" s="35"/>
      <c r="CT1030" s="39"/>
      <c r="CU1030" s="39"/>
    </row>
    <row r="1031" spans="1:99" ht="20.100000000000001" customHeight="1" x14ac:dyDescent="0.25">
      <c r="A1031" s="117" t="s">
        <v>91</v>
      </c>
      <c r="B1031" s="129" t="s">
        <v>142</v>
      </c>
      <c r="C1031" s="129" t="s">
        <v>245</v>
      </c>
      <c r="D1031" s="443" t="s">
        <v>0</v>
      </c>
      <c r="E1031" s="437">
        <v>4</v>
      </c>
      <c r="F1031" s="438" t="s">
        <v>111</v>
      </c>
      <c r="G1031" s="441">
        <v>17.309999999999999</v>
      </c>
      <c r="H1031" s="440" t="str">
        <f t="shared" si="419"/>
        <v>Tyrell Mitchell</v>
      </c>
      <c r="I1031" s="440" t="str">
        <f t="shared" si="420"/>
        <v>Hillingdon A.C.</v>
      </c>
      <c r="J1031" s="440" t="str">
        <f t="shared" si="421"/>
        <v>HJAC</v>
      </c>
      <c r="K1031" s="437" t="str">
        <f t="shared" si="422"/>
        <v/>
      </c>
      <c r="L1031" s="437" t="str">
        <f t="shared" si="423"/>
        <v xml:space="preserve"> </v>
      </c>
      <c r="M1031" s="2"/>
      <c r="N1031" s="40" t="str">
        <f t="shared" si="414"/>
        <v>C</v>
      </c>
      <c r="O1031" s="40" t="str">
        <f t="shared" si="414"/>
        <v>CC</v>
      </c>
      <c r="P1031" s="161">
        <f>IF(N1031=F1028,12)+IF(N1031=F1029,11)+IF(N1031=F1030,10)+IF(N1031=F1031,9)+IF(N1031=F1032,8)+IF(N1031=F1033,7)+IF(N1031=F1034,6)+IF(N1031=F1035,5)+IF(N1031=F1036,4)+IF(N1031=F1037,3)+IF(N1031=F1038,2)+IF(N1031=F1039,1)</f>
        <v>10</v>
      </c>
      <c r="Q1031" s="161">
        <f>IF(O1031=F1028,12)+IF(O1031=F1029,11)+IF(O1031=F1030,10)+IF(O1031=F1031,9)+IF(O1031=F1032,8)+IF(O1031=F1033,7)+IF(O1031=F1034,6)+IF(O1031=F1035,5)+IF(O1031=F1036,4)+IF(O1031=F1037,3)+IF(O1031=F1038,2)+IF(O1031=F1039,1)</f>
        <v>0</v>
      </c>
      <c r="R1031" s="2"/>
      <c r="S1031" s="136"/>
      <c r="T1031" s="136"/>
      <c r="U1031" s="136"/>
      <c r="V1031" s="136">
        <f>P1031+Q1031</f>
        <v>10</v>
      </c>
      <c r="W1031" s="136"/>
      <c r="X1031" s="136"/>
      <c r="Y1031" s="136"/>
      <c r="Z1031" s="136"/>
      <c r="AA1031" s="136"/>
      <c r="AB1031" s="136"/>
      <c r="AC1031" s="136"/>
      <c r="AD1031" s="136"/>
      <c r="AE1031" s="2"/>
      <c r="AF1031" s="7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I1031" s="37"/>
      <c r="BJ1031" s="37"/>
      <c r="BK1031" s="37"/>
      <c r="BL1031" s="37"/>
      <c r="BM1031" s="37"/>
      <c r="BN1031" s="37"/>
      <c r="BO1031" s="37"/>
      <c r="BP1031" s="37"/>
      <c r="BQ1031" s="37"/>
      <c r="BR1031" s="37"/>
      <c r="BS1031" s="37"/>
      <c r="BT1031" s="37"/>
      <c r="BU1031" s="37"/>
      <c r="BV1031" s="37"/>
      <c r="BW1031" s="37"/>
      <c r="BX1031" s="37"/>
      <c r="BY1031" s="37"/>
      <c r="BZ1031" s="37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5"/>
      <c r="CP1031" s="35"/>
      <c r="CQ1031" s="35"/>
      <c r="CR1031" s="35"/>
      <c r="CS1031" s="35"/>
      <c r="CT1031" s="39"/>
      <c r="CU1031" s="39"/>
    </row>
    <row r="1032" spans="1:99" ht="20.100000000000001" customHeight="1" x14ac:dyDescent="0.25">
      <c r="A1032" s="117" t="s">
        <v>91</v>
      </c>
      <c r="B1032" s="129" t="s">
        <v>142</v>
      </c>
      <c r="C1032" s="129" t="s">
        <v>245</v>
      </c>
      <c r="D1032" s="443" t="s">
        <v>0</v>
      </c>
      <c r="E1032" s="437">
        <v>5</v>
      </c>
      <c r="F1032" s="438" t="s">
        <v>140</v>
      </c>
      <c r="G1032" s="441">
        <v>12.7</v>
      </c>
      <c r="H1032" s="440" t="str">
        <f t="shared" si="419"/>
        <v>Joshua Kemp</v>
      </c>
      <c r="I1032" s="440" t="str">
        <f t="shared" si="420"/>
        <v>Basingstoke and Mid Hants A.C.</v>
      </c>
      <c r="J1032" s="440" t="str">
        <f t="shared" si="421"/>
        <v>BMH</v>
      </c>
      <c r="K1032" s="437" t="str">
        <f t="shared" si="422"/>
        <v/>
      </c>
      <c r="L1032" s="437" t="str">
        <f t="shared" si="423"/>
        <v xml:space="preserve"> </v>
      </c>
      <c r="M1032" s="2"/>
      <c r="N1032" s="40" t="str">
        <f t="shared" si="414"/>
        <v>G</v>
      </c>
      <c r="O1032" s="40" t="str">
        <f t="shared" si="414"/>
        <v>GG</v>
      </c>
      <c r="P1032" s="161">
        <f>IF(N1032=F1028,12)+IF(N1032=F1029,11)+IF(N1032=F1030,10)+IF(N1032=F1031,9)+IF(N1032=F1032,8)+IF(N1032=F1033,7)+IF(N1032=F1034,6)+IF(N1032=F1035,5)+IF(N1032=F1036,4)+IF(N1032=F1037,3)+IF(N1032=F1038,2)+IF(N1032=F1039,1)</f>
        <v>11</v>
      </c>
      <c r="Q1032" s="161">
        <f>IF(O1032=F1028,12)+IF(O1032=F1029,11)+IF(O1032=F1030,10)+IF(O1032=F1031,9)+IF(O1032=F1032,8)+IF(O1032=F1033,7)+IF(O1032=F1034,6)+IF(O1032=F1035,5)+IF(O1032=F1036,4)+IF(O1032=F1037,3)+IF(O1032=F1038,2)+IF(O1032=F1039,1)</f>
        <v>0</v>
      </c>
      <c r="R1032" s="2"/>
      <c r="S1032" s="136"/>
      <c r="T1032" s="136"/>
      <c r="U1032" s="136"/>
      <c r="V1032" s="136"/>
      <c r="W1032" s="136">
        <f>P1032+Q1032</f>
        <v>11</v>
      </c>
      <c r="X1032" s="136"/>
      <c r="Y1032" s="136"/>
      <c r="Z1032" s="136"/>
      <c r="AA1032" s="136"/>
      <c r="AB1032" s="136"/>
      <c r="AC1032" s="136"/>
      <c r="AD1032" s="136"/>
      <c r="AE1032" s="2"/>
      <c r="AF1032" s="7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I1032" s="37"/>
      <c r="BJ1032" s="37"/>
      <c r="BK1032" s="37"/>
      <c r="BL1032" s="37"/>
      <c r="BM1032" s="37"/>
      <c r="BN1032" s="37"/>
      <c r="BO1032" s="37"/>
      <c r="BP1032" s="37"/>
      <c r="BQ1032" s="37"/>
      <c r="BR1032" s="37"/>
      <c r="BS1032" s="37"/>
      <c r="BT1032" s="37"/>
      <c r="BU1032" s="37"/>
      <c r="BV1032" s="37"/>
      <c r="BW1032" s="37"/>
      <c r="BX1032" s="37"/>
      <c r="BY1032" s="37"/>
      <c r="BZ1032" s="37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5"/>
      <c r="CP1032" s="35"/>
      <c r="CQ1032" s="35"/>
      <c r="CR1032" s="35"/>
      <c r="CS1032" s="35"/>
      <c r="CT1032" s="39"/>
      <c r="CU1032" s="39"/>
    </row>
    <row r="1033" spans="1:99" ht="20.100000000000001" customHeight="1" x14ac:dyDescent="0.25">
      <c r="A1033" s="117" t="s">
        <v>91</v>
      </c>
      <c r="B1033" s="129" t="s">
        <v>142</v>
      </c>
      <c r="C1033" s="129" t="s">
        <v>245</v>
      </c>
      <c r="D1033" s="443" t="s">
        <v>0</v>
      </c>
      <c r="E1033" s="437">
        <v>6</v>
      </c>
      <c r="F1033" s="438"/>
      <c r="G1033" s="441"/>
      <c r="H1033" s="440" t="str">
        <f t="shared" si="419"/>
        <v xml:space="preserve"> </v>
      </c>
      <c r="I1033" s="440" t="str">
        <f t="shared" si="420"/>
        <v/>
      </c>
      <c r="J1033" s="440" t="str">
        <f t="shared" si="421"/>
        <v/>
      </c>
      <c r="K1033" s="437" t="str">
        <f t="shared" si="422"/>
        <v/>
      </c>
      <c r="L1033" s="437" t="str">
        <f t="shared" si="423"/>
        <v xml:space="preserve"> </v>
      </c>
      <c r="M1033" s="2"/>
      <c r="N1033" s="40" t="str">
        <f t="shared" ref="N1033:O1052" si="424">N1019</f>
        <v>H</v>
      </c>
      <c r="O1033" s="40" t="str">
        <f t="shared" si="424"/>
        <v>HH</v>
      </c>
      <c r="P1033" s="161">
        <f>IF(N1033=F1028,12)+IF(N1033=F1029,11)+IF(N1033=F1030,10)+IF(N1033=F1031,9)+IF(N1033=F1032,8)+IF(N1033=F1033,7)+IF(N1033=F1034,6)+IF(N1033=F1035,5)+IF(N1033=F1036,4)+IF(N1033=F1037,3)+IF(N1033=F1038,2)+IF(N1033=F1039,1)</f>
        <v>9</v>
      </c>
      <c r="Q1033" s="161">
        <f>IF(O1033=F1028,12)+IF(O1033=F1029,11)+IF(O1033=F1030,10)+IF(O1033=F1031,9)+IF(O1033=F1032,8)+IF(O1033=F1033,7)+IF(O1033=F1034,6)+IF(O1033=F1035,5)+IF(O1033=F1036,4)+IF(O1033=F1037,3)+IF(O1033=F1038,2)+IF(O1033=F1039,1)</f>
        <v>0</v>
      </c>
      <c r="R1033" s="2"/>
      <c r="S1033" s="136"/>
      <c r="T1033" s="136"/>
      <c r="U1033" s="136"/>
      <c r="V1033" s="136"/>
      <c r="W1033" s="136"/>
      <c r="X1033" s="136">
        <f>P1033+Q1033</f>
        <v>9</v>
      </c>
      <c r="Y1033" s="136"/>
      <c r="Z1033" s="136"/>
      <c r="AA1033" s="136"/>
      <c r="AB1033" s="136"/>
      <c r="AC1033" s="136"/>
      <c r="AD1033" s="136"/>
      <c r="AE1033" s="2"/>
      <c r="AF1033" s="7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I1033" s="37"/>
      <c r="BJ1033" s="37"/>
      <c r="BK1033" s="37"/>
      <c r="BL1033" s="37"/>
      <c r="BM1033" s="37"/>
      <c r="BN1033" s="37"/>
      <c r="BO1033" s="37"/>
      <c r="BP1033" s="37"/>
      <c r="BQ1033" s="37"/>
      <c r="BR1033" s="37"/>
      <c r="BS1033" s="37"/>
      <c r="BT1033" s="37"/>
      <c r="BU1033" s="37"/>
      <c r="BV1033" s="37"/>
      <c r="BW1033" s="37"/>
      <c r="BX1033" s="37"/>
      <c r="BY1033" s="37"/>
      <c r="BZ1033" s="37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5"/>
      <c r="CP1033" s="35"/>
      <c r="CQ1033" s="35"/>
      <c r="CR1033" s="35"/>
      <c r="CS1033" s="35"/>
      <c r="CT1033" s="39"/>
      <c r="CU1033" s="39"/>
    </row>
    <row r="1034" spans="1:99" ht="20.100000000000001" customHeight="1" x14ac:dyDescent="0.25">
      <c r="A1034" s="117" t="s">
        <v>91</v>
      </c>
      <c r="B1034" s="129" t="s">
        <v>142</v>
      </c>
      <c r="C1034" s="129" t="s">
        <v>245</v>
      </c>
      <c r="D1034" s="443" t="s">
        <v>0</v>
      </c>
      <c r="E1034" s="437">
        <v>7</v>
      </c>
      <c r="F1034" s="438"/>
      <c r="G1034" s="441"/>
      <c r="H1034" s="440" t="str">
        <f t="shared" si="419"/>
        <v xml:space="preserve"> </v>
      </c>
      <c r="I1034" s="440" t="str">
        <f t="shared" si="420"/>
        <v/>
      </c>
      <c r="J1034" s="440" t="str">
        <f t="shared" si="421"/>
        <v/>
      </c>
      <c r="K1034" s="437" t="str">
        <f t="shared" si="422"/>
        <v/>
      </c>
      <c r="L1034" s="437" t="str">
        <f t="shared" si="423"/>
        <v xml:space="preserve"> </v>
      </c>
      <c r="M1034" s="2"/>
      <c r="N1034" s="40" t="str">
        <f t="shared" si="424"/>
        <v>M</v>
      </c>
      <c r="O1034" s="40" t="str">
        <f t="shared" si="424"/>
        <v>MM</v>
      </c>
      <c r="P1034" s="161">
        <f>IF(N1034=F1028,12)+IF(N1034=F1029,11)+IF(N1034=F1030,10)+IF(N1034=F1031,9)+IF(N1034=F1032,8)+IF(N1034=F1033,7)+IF(N1034=F1034,6)+IF(N1034=F1035,5)+IF(N1034=F1036,4)+IF(N1034=F1037,3)+IF(N1034=F1038,2)+IF(N1034=F1039,1)</f>
        <v>0</v>
      </c>
      <c r="Q1034" s="161">
        <f>IF(O1034=F1028,12)+IF(O1034=F1029,11)+IF(O1034=F1030,10)+IF(O1034=F1031,9)+IF(O1034=F1032,8)+IF(O1034=F1033,7)+IF(O1034=F1034,6)+IF(O1034=F1035,5)+IF(O1034=F1036,4)+IF(O1034=F1037,3)+IF(O1034=F1038,2)+IF(O1034=F1039,1)</f>
        <v>0</v>
      </c>
      <c r="R1034" s="2"/>
      <c r="S1034" s="136"/>
      <c r="T1034" s="136"/>
      <c r="U1034" s="136"/>
      <c r="V1034" s="136"/>
      <c r="W1034" s="136"/>
      <c r="X1034" s="136"/>
      <c r="Y1034" s="136">
        <f>P1034+Q1034</f>
        <v>0</v>
      </c>
      <c r="Z1034" s="136"/>
      <c r="AA1034" s="136"/>
      <c r="AB1034" s="136"/>
      <c r="AC1034" s="136"/>
      <c r="AD1034" s="136"/>
      <c r="AE1034" s="2"/>
      <c r="AF1034" s="7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I1034" s="37"/>
      <c r="BJ1034" s="37"/>
      <c r="BK1034" s="37"/>
      <c r="BL1034" s="37"/>
      <c r="BM1034" s="37"/>
      <c r="BN1034" s="37"/>
      <c r="BO1034" s="37"/>
      <c r="BP1034" s="37"/>
      <c r="BQ1034" s="37"/>
      <c r="BR1034" s="37"/>
      <c r="BS1034" s="37"/>
      <c r="BT1034" s="37"/>
      <c r="BU1034" s="37"/>
      <c r="BV1034" s="37"/>
      <c r="BW1034" s="37"/>
      <c r="BX1034" s="37"/>
      <c r="BY1034" s="37"/>
      <c r="BZ1034" s="37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5"/>
      <c r="CP1034" s="35"/>
      <c r="CQ1034" s="35"/>
      <c r="CR1034" s="35"/>
      <c r="CS1034" s="35"/>
      <c r="CT1034" s="39"/>
      <c r="CU1034" s="39"/>
    </row>
    <row r="1035" spans="1:99" ht="20.100000000000001" customHeight="1" x14ac:dyDescent="0.25">
      <c r="A1035" s="117" t="s">
        <v>91</v>
      </c>
      <c r="B1035" s="129" t="s">
        <v>142</v>
      </c>
      <c r="C1035" s="129" t="s">
        <v>245</v>
      </c>
      <c r="D1035" s="443" t="s">
        <v>0</v>
      </c>
      <c r="E1035" s="437">
        <v>8</v>
      </c>
      <c r="F1035" s="438"/>
      <c r="G1035" s="441"/>
      <c r="H1035" s="440" t="str">
        <f t="shared" si="419"/>
        <v xml:space="preserve"> </v>
      </c>
      <c r="I1035" s="440" t="str">
        <f t="shared" si="420"/>
        <v/>
      </c>
      <c r="J1035" s="440" t="str">
        <f t="shared" si="421"/>
        <v/>
      </c>
      <c r="K1035" s="437" t="str">
        <f t="shared" si="422"/>
        <v/>
      </c>
      <c r="L1035" s="437" t="str">
        <f t="shared" si="423"/>
        <v xml:space="preserve"> </v>
      </c>
      <c r="M1035" s="2"/>
      <c r="N1035" s="40" t="str">
        <f t="shared" si="424"/>
        <v>R</v>
      </c>
      <c r="O1035" s="40" t="str">
        <f t="shared" si="424"/>
        <v>RR</v>
      </c>
      <c r="P1035" s="161">
        <f>IF(N1035=F1028,12)+IF(N1035=F1029,11)+IF(N1035=F1030,10)+IF(N1035=F1031,9)+IF(N1035=F1032,8)+IF(N1035=F1033,7)+IF(N1035=F1034,6)+IF(N1035=F1035,5)+IF(N1035=F1036,4)+IF(N1035=F1037,3)+IF(N1035=F1038,2)+IF(N1035=F1039,1)</f>
        <v>0</v>
      </c>
      <c r="Q1035" s="161">
        <f>IF(O1035=F1028,12)+IF(O1035=F1029,11)+IF(O1035=F1030,10)+IF(O1035=F1031,9)+IF(O1035=F1032,8)+IF(O1035=F1033,7)+IF(O1035=F1034,6)+IF(O1035=F1035,5)+IF(O1035=F1036,4)+IF(O1035=F1037,3)+IF(O1035=F1038,2)+IF(O1035=F1039,1)</f>
        <v>0</v>
      </c>
      <c r="R1035" s="2"/>
      <c r="S1035" s="136"/>
      <c r="T1035" s="136"/>
      <c r="U1035" s="136"/>
      <c r="V1035" s="136"/>
      <c r="W1035" s="136"/>
      <c r="X1035" s="136"/>
      <c r="Y1035" s="136"/>
      <c r="Z1035" s="136">
        <f>P1035+Q1035</f>
        <v>0</v>
      </c>
      <c r="AA1035" s="136"/>
      <c r="AB1035" s="136"/>
      <c r="AC1035" s="136"/>
      <c r="AD1035" s="136"/>
      <c r="AE1035" s="2"/>
      <c r="AF1035" s="7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I1035" s="37"/>
      <c r="BJ1035" s="37"/>
      <c r="BK1035" s="37"/>
      <c r="BL1035" s="37"/>
      <c r="BM1035" s="37"/>
      <c r="BN1035" s="37"/>
      <c r="BO1035" s="37"/>
      <c r="BP1035" s="37"/>
      <c r="BQ1035" s="37"/>
      <c r="BR1035" s="37"/>
      <c r="BS1035" s="37"/>
      <c r="BT1035" s="37"/>
      <c r="BU1035" s="37"/>
      <c r="BV1035" s="37"/>
      <c r="BW1035" s="37"/>
      <c r="BX1035" s="37"/>
      <c r="BY1035" s="37"/>
      <c r="BZ1035" s="37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5"/>
      <c r="CP1035" s="35"/>
      <c r="CQ1035" s="35"/>
      <c r="CR1035" s="35"/>
      <c r="CS1035" s="35"/>
      <c r="CT1035" s="39"/>
      <c r="CU1035" s="39"/>
    </row>
    <row r="1036" spans="1:99" ht="20.100000000000001" customHeight="1" x14ac:dyDescent="0.25">
      <c r="A1036" s="117" t="s">
        <v>91</v>
      </c>
      <c r="B1036" s="129" t="s">
        <v>142</v>
      </c>
      <c r="C1036" s="129" t="s">
        <v>245</v>
      </c>
      <c r="D1036" s="443" t="s">
        <v>0</v>
      </c>
      <c r="E1036" s="437">
        <v>9</v>
      </c>
      <c r="F1036" s="438"/>
      <c r="G1036" s="441"/>
      <c r="H1036" s="440" t="str">
        <f t="shared" si="419"/>
        <v xml:space="preserve"> </v>
      </c>
      <c r="I1036" s="440" t="str">
        <f t="shared" si="420"/>
        <v/>
      </c>
      <c r="J1036" s="440" t="str">
        <f t="shared" si="421"/>
        <v/>
      </c>
      <c r="K1036" s="437" t="str">
        <f t="shared" si="422"/>
        <v/>
      </c>
      <c r="L1036" s="437" t="str">
        <f>IF(G1036&gt;=CD1225,"AW"," ")</f>
        <v xml:space="preserve"> </v>
      </c>
      <c r="M1036" s="2"/>
      <c r="N1036" s="161" t="str">
        <f t="shared" si="424"/>
        <v>W</v>
      </c>
      <c r="O1036" s="161" t="str">
        <f t="shared" si="424"/>
        <v>WW</v>
      </c>
      <c r="P1036" s="161">
        <f>IF(N1036=F1028,12)+IF(N1036=F1029,11)+IF(N1036=F1030,10)+IF(N1036=F1031,9)+IF(N1036=F1032,8)+IF(N1036=F1033,7)+IF(N1036=F1034,6)+IF(N1036=F1035,5)+IF(N1036=F1036,4)+IF(N1036=F1037,3)+IF(N1036=F1038,2)+IF(N1036=F1039,1)</f>
        <v>0</v>
      </c>
      <c r="Q1036" s="161">
        <f>IF(O1036=F1028,12)+IF(O1036=F1029,11)+IF(O1036=F1030,10)+IF(O1036=F1031,9)+IF(O1036=F1032,8)+IF(O1036=F1033,7)+IF(O1036=F1034,6)+IF(O1036=F1035,5)+IF(O1036=F1036,4)+IF(O1036=F1037,3)+IF(O1036=F1038,2)+IF(O1036=F1039,1)</f>
        <v>0</v>
      </c>
      <c r="R1036" s="2"/>
      <c r="S1036" s="136"/>
      <c r="T1036" s="136"/>
      <c r="U1036" s="136"/>
      <c r="V1036" s="136"/>
      <c r="W1036" s="136"/>
      <c r="X1036" s="136"/>
      <c r="Y1036" s="136"/>
      <c r="Z1036" s="136"/>
      <c r="AA1036" s="136">
        <f>P1036+Q1036</f>
        <v>0</v>
      </c>
      <c r="AB1036" s="136"/>
      <c r="AC1036" s="136"/>
      <c r="AD1036" s="136"/>
      <c r="AE1036" s="2"/>
      <c r="AF1036" s="163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I1036" s="37"/>
      <c r="BJ1036" s="37"/>
      <c r="BK1036" s="37"/>
      <c r="BL1036" s="37"/>
      <c r="BM1036" s="37"/>
      <c r="BN1036" s="37"/>
      <c r="BO1036" s="37"/>
      <c r="BP1036" s="37"/>
      <c r="BQ1036" s="37"/>
      <c r="BR1036" s="37"/>
      <c r="BS1036" s="37"/>
      <c r="BT1036" s="37"/>
      <c r="BU1036" s="37"/>
      <c r="BV1036" s="37"/>
      <c r="BW1036" s="37"/>
      <c r="BX1036" s="37"/>
      <c r="BY1036" s="37"/>
      <c r="BZ1036" s="37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5"/>
      <c r="CP1036" s="35"/>
      <c r="CQ1036" s="35"/>
      <c r="CR1036" s="35"/>
      <c r="CS1036" s="35"/>
      <c r="CT1036" s="39"/>
      <c r="CU1036" s="39"/>
    </row>
    <row r="1037" spans="1:99" ht="20.100000000000001" customHeight="1" x14ac:dyDescent="0.25">
      <c r="A1037" s="117" t="s">
        <v>91</v>
      </c>
      <c r="B1037" s="129" t="s">
        <v>142</v>
      </c>
      <c r="C1037" s="129" t="s">
        <v>245</v>
      </c>
      <c r="D1037" s="443" t="s">
        <v>0</v>
      </c>
      <c r="E1037" s="437">
        <v>10</v>
      </c>
      <c r="F1037" s="438"/>
      <c r="G1037" s="441"/>
      <c r="H1037" s="440" t="str">
        <f t="shared" si="419"/>
        <v xml:space="preserve"> </v>
      </c>
      <c r="I1037" s="440" t="str">
        <f t="shared" si="420"/>
        <v/>
      </c>
      <c r="J1037" s="440" t="str">
        <f t="shared" si="421"/>
        <v/>
      </c>
      <c r="K1037" s="437" t="str">
        <f t="shared" si="422"/>
        <v/>
      </c>
      <c r="L1037" s="437" t="str">
        <f>IF(G1037&gt;=CD1226,"AW"," ")</f>
        <v xml:space="preserve"> </v>
      </c>
      <c r="M1037" s="2"/>
      <c r="N1037" s="366" t="str">
        <f t="shared" si="424"/>
        <v>j</v>
      </c>
      <c r="O1037" s="366" t="str">
        <f t="shared" si="424"/>
        <v>jj</v>
      </c>
      <c r="P1037" s="366">
        <f>IF(N1037=F1028,12)+IF(N1037=F1029,11)+IF(N1037=F1030,10)+IF(N1037=F1031,9)+IF(N1037=F1032,8)+IF(N1037=F1033,7)+IF(N1037=F1034,6)+IF(N1037=F1035,5)+IF(N1037=F1036,4)+IF(N1037=F1037,3)+IF(N1037=F1038,2)+IF(N1037=F1039,1)</f>
        <v>0</v>
      </c>
      <c r="Q1037" s="366">
        <f>IF(O1037=F1028,12)+IF(O1037=F1029,11)+IF(O1037=F1030,10)+IF(O1037=F1031,9)+IF(O1037=F1032,8)+IF(O1037=F1033,7)+IF(O1037=F1034,6)+IF(O1037=F1035,5)+IF(O1037=F1036,4)+IF(O1037=F1037,3)+IF(O1037=F1038,2)+IF(O1037=F1039,1)</f>
        <v>0</v>
      </c>
      <c r="R1037" s="2"/>
      <c r="S1037" s="136"/>
      <c r="T1037" s="136"/>
      <c r="U1037" s="136"/>
      <c r="V1037" s="136"/>
      <c r="W1037" s="136"/>
      <c r="X1037" s="136"/>
      <c r="Y1037" s="136"/>
      <c r="Z1037" s="136"/>
      <c r="AA1037" s="136"/>
      <c r="AB1037" s="136">
        <f>P1037+Q1037</f>
        <v>0</v>
      </c>
      <c r="AC1037" s="136"/>
      <c r="AD1037" s="136"/>
      <c r="AE1037" s="2"/>
      <c r="AF1037" s="163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</row>
    <row r="1038" spans="1:99" ht="20.100000000000001" customHeight="1" x14ac:dyDescent="0.25">
      <c r="A1038" s="117" t="s">
        <v>91</v>
      </c>
      <c r="B1038" s="129" t="s">
        <v>142</v>
      </c>
      <c r="C1038" s="129" t="s">
        <v>245</v>
      </c>
      <c r="D1038" s="443" t="s">
        <v>0</v>
      </c>
      <c r="E1038" s="437">
        <v>11</v>
      </c>
      <c r="F1038" s="438"/>
      <c r="G1038" s="441"/>
      <c r="H1038" s="440" t="str">
        <f t="shared" si="419"/>
        <v xml:space="preserve"> </v>
      </c>
      <c r="I1038" s="440" t="str">
        <f t="shared" si="420"/>
        <v/>
      </c>
      <c r="J1038" s="440" t="str">
        <f t="shared" si="421"/>
        <v/>
      </c>
      <c r="K1038" s="437" t="str">
        <f t="shared" si="422"/>
        <v/>
      </c>
      <c r="L1038" s="437" t="str">
        <f>IF(G1038&gt;=CD1227,"AW"," ")</f>
        <v xml:space="preserve"> </v>
      </c>
      <c r="M1038" s="2"/>
      <c r="N1038" s="366" t="str">
        <f t="shared" si="424"/>
        <v>p</v>
      </c>
      <c r="O1038" s="366" t="str">
        <f t="shared" si="424"/>
        <v>pp</v>
      </c>
      <c r="P1038" s="366">
        <f>IF(N1038=F1028,12)+IF(N1038=F1029,11)+IF(N1038=F1030,10)+IF(N1038=F1031,9)+IF(N1038=F1032,8)+IF(N1038=F1033,7)+IF(N1038=F1034,6)+IF(N1038=F1035,5)+IF(N1038=F1036,4)+IF(N1038=F1037,3)+IF(N1038=F1038,2)+IF(N1038=F1039,1)</f>
        <v>0</v>
      </c>
      <c r="Q1038" s="366">
        <f>IF(O1038=F1028,12)+IF(O1038=F1029,11)+IF(O1038=F1030,10)+IF(O1038=F1031,9)+IF(O1038=F1032,8)+IF(O1038=F1033,7)+IF(O1038=F1034,6)+IF(O1038=F1035,5)+IF(O1038=F1036,4)+IF(O1038=F1037,3)+IF(O1038=F1038,2)+IF(O1038=F1039,1)</f>
        <v>0</v>
      </c>
      <c r="R1038" s="2"/>
      <c r="S1038" s="136"/>
      <c r="T1038" s="136"/>
      <c r="U1038" s="136"/>
      <c r="V1038" s="136"/>
      <c r="W1038" s="136"/>
      <c r="X1038" s="136"/>
      <c r="Y1038" s="136"/>
      <c r="Z1038" s="136"/>
      <c r="AA1038" s="136"/>
      <c r="AB1038" s="136"/>
      <c r="AC1038" s="136">
        <f>P1038+Q1038</f>
        <v>0</v>
      </c>
      <c r="AD1038" s="136"/>
      <c r="AE1038" s="2"/>
      <c r="AF1038" s="7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I1038" s="37"/>
      <c r="BJ1038" s="37"/>
      <c r="BK1038" s="37"/>
      <c r="BL1038" s="37"/>
      <c r="BM1038" s="37"/>
      <c r="BN1038" s="37"/>
      <c r="BO1038" s="37"/>
      <c r="BP1038" s="37"/>
      <c r="BQ1038" s="37"/>
      <c r="BR1038" s="37"/>
      <c r="BS1038" s="37"/>
      <c r="BT1038" s="37"/>
      <c r="BU1038" s="37"/>
      <c r="BV1038" s="37"/>
      <c r="BW1038" s="37"/>
      <c r="BX1038" s="37"/>
      <c r="BY1038" s="37"/>
      <c r="BZ1038" s="37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5"/>
      <c r="CP1038" s="35"/>
      <c r="CQ1038" s="35"/>
      <c r="CR1038" s="35"/>
      <c r="CS1038" s="35"/>
      <c r="CT1038" s="39"/>
      <c r="CU1038" s="39"/>
    </row>
    <row r="1039" spans="1:99" ht="20.100000000000001" customHeight="1" x14ac:dyDescent="0.25">
      <c r="A1039" s="117" t="s">
        <v>91</v>
      </c>
      <c r="B1039" s="129" t="s">
        <v>142</v>
      </c>
      <c r="C1039" s="129" t="s">
        <v>245</v>
      </c>
      <c r="D1039" s="443" t="s">
        <v>0</v>
      </c>
      <c r="E1039" s="437">
        <v>12</v>
      </c>
      <c r="F1039" s="438"/>
      <c r="G1039" s="441"/>
      <c r="H1039" s="440" t="str">
        <f t="shared" si="419"/>
        <v xml:space="preserve"> </v>
      </c>
      <c r="I1039" s="440" t="str">
        <f t="shared" si="420"/>
        <v/>
      </c>
      <c r="J1039" s="440" t="str">
        <f t="shared" si="421"/>
        <v/>
      </c>
      <c r="K1039" s="437" t="str">
        <f t="shared" si="422"/>
        <v/>
      </c>
      <c r="L1039" s="437" t="str">
        <f>IF(G1039&gt;=CD1228,"AW"," ")</f>
        <v xml:space="preserve"> </v>
      </c>
      <c r="M1039" s="2"/>
      <c r="N1039" s="366" t="str">
        <f t="shared" si="424"/>
        <v>z</v>
      </c>
      <c r="O1039" s="366" t="str">
        <f t="shared" si="424"/>
        <v>zz</v>
      </c>
      <c r="P1039" s="366">
        <f>IF(N1039=F1028,12)+IF(N1039=F1029,11)+IF(N1039=F1030,10)+IF(N1039=F1031,9)+IF(N1039=F1032,8)+IF(N1039=F1033,7)+IF(N1039=F1034,6)+IF(N1039=F1035,5)+IF(N1039=F1036,4)+IF(N1039=F1037,3)+IF(N1039=F1038,2)+IF(N1039=F1039,1)</f>
        <v>0</v>
      </c>
      <c r="Q1039" s="366">
        <f>IF(O1039=F1028,12)+IF(O1039=F1029,11)+IF(O1039=F1030,10)+IF(O1039=F1031,9)+IF(O1039=F1032,8)+IF(O1039=F1033,7)+IF(O1039=F1034,6)+IF(O1039=F1035,5)+IF(O1039=F1036,4)+IF(O1039=F1037,3)+IF(O1039=F1038,2)+IF(O1039=F1039,1)</f>
        <v>0</v>
      </c>
      <c r="R1039" s="2"/>
      <c r="S1039" s="136"/>
      <c r="T1039" s="136"/>
      <c r="U1039" s="136"/>
      <c r="V1039" s="136"/>
      <c r="W1039" s="136"/>
      <c r="X1039" s="136"/>
      <c r="Y1039" s="136"/>
      <c r="Z1039" s="136"/>
      <c r="AA1039" s="136"/>
      <c r="AB1039" s="136"/>
      <c r="AC1039" s="136"/>
      <c r="AD1039" s="136">
        <f>P1039+Q1039</f>
        <v>0</v>
      </c>
      <c r="AE1039" s="2"/>
      <c r="AF1039" s="7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</row>
    <row r="1040" spans="1:99" ht="20.100000000000001" customHeight="1" x14ac:dyDescent="0.25">
      <c r="A1040" s="117" t="s">
        <v>91</v>
      </c>
      <c r="B1040" s="129" t="s">
        <v>142</v>
      </c>
      <c r="C1040" s="40"/>
      <c r="D1040" s="443"/>
      <c r="E1040" s="476" t="s">
        <v>36</v>
      </c>
      <c r="F1040" s="476"/>
      <c r="G1040" s="476"/>
      <c r="H1040" s="476"/>
      <c r="I1040" s="476"/>
      <c r="J1040" s="476"/>
      <c r="K1040" s="476"/>
      <c r="L1040" s="476"/>
      <c r="M1040" s="2"/>
      <c r="N1040" s="40" t="str">
        <f t="shared" si="424"/>
        <v>,</v>
      </c>
      <c r="O1040" s="40" t="str">
        <f t="shared" si="424"/>
        <v>,</v>
      </c>
      <c r="P1040" s="40"/>
      <c r="Q1040" s="40"/>
      <c r="R1040" s="2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2"/>
      <c r="AF1040" s="7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</row>
    <row r="1041" spans="1:59" ht="20.100000000000001" customHeight="1" x14ac:dyDescent="0.25">
      <c r="A1041" s="117" t="s">
        <v>91</v>
      </c>
      <c r="B1041" s="129" t="s">
        <v>142</v>
      </c>
      <c r="C1041" s="129" t="s">
        <v>245</v>
      </c>
      <c r="D1041" s="443" t="s">
        <v>1</v>
      </c>
      <c r="E1041" s="474" t="s">
        <v>232</v>
      </c>
      <c r="F1041" s="474"/>
      <c r="G1041" s="474"/>
      <c r="H1041" s="474"/>
      <c r="I1041" s="442" t="s">
        <v>92</v>
      </c>
      <c r="J1041" s="442"/>
      <c r="K1041" s="475">
        <f>K1027</f>
        <v>50.68</v>
      </c>
      <c r="L1041" s="475"/>
      <c r="M1041" s="2"/>
      <c r="N1041" s="40" t="str">
        <f t="shared" si="424"/>
        <v>,</v>
      </c>
      <c r="O1041" s="40" t="str">
        <f t="shared" si="424"/>
        <v>,</v>
      </c>
      <c r="P1041" s="40"/>
      <c r="Q1041" s="40"/>
      <c r="R1041" s="2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2"/>
      <c r="AF1041" s="7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</row>
    <row r="1042" spans="1:59" ht="20.100000000000001" customHeight="1" x14ac:dyDescent="0.25">
      <c r="A1042" s="117" t="s">
        <v>91</v>
      </c>
      <c r="B1042" s="129" t="s">
        <v>142</v>
      </c>
      <c r="C1042" s="129" t="s">
        <v>245</v>
      </c>
      <c r="D1042" s="443" t="s">
        <v>1</v>
      </c>
      <c r="E1042" s="437">
        <v>1</v>
      </c>
      <c r="F1042" s="438" t="s">
        <v>112</v>
      </c>
      <c r="G1042" s="441">
        <v>23.35</v>
      </c>
      <c r="H1042" s="440" t="str">
        <f t="shared" ref="H1042:H1053" si="425">IF(F1042=0," ",VLOOKUP(F1042,$AV$1244:$AX$1267,3,FALSE))</f>
        <v>Aidan Johnson</v>
      </c>
      <c r="I1042" s="440" t="str">
        <f t="shared" ref="I1042:I1053" si="426">IF(F1042=0,"",VLOOKUP(F1042,$BE$1218:$BG$1241,3,FALSE))</f>
        <v>Camberley and District A.C.</v>
      </c>
      <c r="J1042" s="440" t="str">
        <f t="shared" ref="J1042:J1053" si="427">IF(F1042=0,"",VLOOKUP(F1042,$BB$1114:$BE$1137,4,FALSE))</f>
        <v>CDAC</v>
      </c>
      <c r="K1042" s="437" t="str">
        <f t="shared" ref="K1042:K1053" si="428">IF(G1042="","",IF($DC$1228="T"," ",IF($DC$1228="F",IF(G1042&gt;=$CS$1228,"G1",IF(G1042&gt;=$CV$1228,"G2",IF(G1042&gt;=$CY$1228,"G3",IF(G1042&gt;=$DB$1228,"G4","")))))))</f>
        <v/>
      </c>
      <c r="L1042" s="437" t="str">
        <f>IF(G1042&gt;=CD1231,"AW"," ")</f>
        <v xml:space="preserve"> </v>
      </c>
      <c r="M1042" s="2"/>
      <c r="N1042" s="40" t="str">
        <f t="shared" si="424"/>
        <v>A</v>
      </c>
      <c r="O1042" s="40" t="str">
        <f t="shared" si="424"/>
        <v>AA</v>
      </c>
      <c r="P1042" s="161">
        <f>IF(N1042=F1042,12)+IF(N1042=F1043,11)+IF(N1042=F1044,10)+IF(N1042=F1045,9)+IF(N1042=F1046,8)+IF(N1042=F1047,7)+IF(N1042=F1048,6)+IF(N1042=F1049,5)+IF(N1042=F1050,4)+IF(N1042=F1051,3)+IF(N1042=F1052,2)+IF(N1042=F1053,1)</f>
        <v>0</v>
      </c>
      <c r="Q1042" s="161">
        <f>IF(O1042=F1042,12)+IF(O1042=F1043,11)+IF(O1042=F1044,10)+IF(O1042=F1045,9)+IF(O1042=F1046,8)+IF(O1042=F1047,7)+IF(O1042=F1048,6)+IF(O1042=F1049,5)+IF(O1042=F1050,4)+IF(O1042=F1051,3)+IF(O1042=F1052,2)+IF(O1042=F1053,1)</f>
        <v>0</v>
      </c>
      <c r="R1042" s="2"/>
      <c r="S1042" s="136">
        <f>P1042+Q1042</f>
        <v>0</v>
      </c>
      <c r="T1042" s="136"/>
      <c r="U1042" s="136"/>
      <c r="V1042" s="136"/>
      <c r="W1042" s="136"/>
      <c r="X1042" s="136"/>
      <c r="Y1042" s="136"/>
      <c r="Z1042" s="136"/>
      <c r="AA1042" s="136"/>
      <c r="AB1042" s="136"/>
      <c r="AC1042" s="136"/>
      <c r="AD1042" s="136"/>
      <c r="AE1042" s="2"/>
      <c r="AF1042" s="7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</row>
    <row r="1043" spans="1:59" ht="20.100000000000001" customHeight="1" x14ac:dyDescent="0.25">
      <c r="A1043" s="117" t="s">
        <v>91</v>
      </c>
      <c r="B1043" s="129" t="s">
        <v>142</v>
      </c>
      <c r="C1043" s="129" t="s">
        <v>245</v>
      </c>
      <c r="D1043" s="443" t="s">
        <v>1</v>
      </c>
      <c r="E1043" s="437">
        <v>2</v>
      </c>
      <c r="F1043" s="438" t="s">
        <v>85</v>
      </c>
      <c r="G1043" s="441">
        <v>22.8</v>
      </c>
      <c r="H1043" s="440" t="str">
        <f t="shared" si="425"/>
        <v>James Shefford</v>
      </c>
      <c r="I1043" s="440" t="str">
        <f t="shared" si="426"/>
        <v>Bracknell A.C.</v>
      </c>
      <c r="J1043" s="440" t="str">
        <f t="shared" si="427"/>
        <v>BAC</v>
      </c>
      <c r="K1043" s="437" t="str">
        <f t="shared" si="428"/>
        <v/>
      </c>
      <c r="L1043" s="437" t="str">
        <f>IF(G1043&gt;=CD1232,"AW"," ")</f>
        <v xml:space="preserve"> </v>
      </c>
      <c r="M1043" s="2"/>
      <c r="N1043" s="40" t="str">
        <f t="shared" si="424"/>
        <v>S</v>
      </c>
      <c r="O1043" s="40" t="str">
        <f t="shared" si="424"/>
        <v>SS</v>
      </c>
      <c r="P1043" s="161">
        <f>IF(N1043=F1042,12)+IF(N1043=F1043,11)+IF(N1043=F1044,10)+IF(N1043=F1045,9)+IF(N1043=F1046,8)+IF(N1043=F1047,7)+IF(N1043=F1048,6)+IF(N1043=F1049,5)+IF(N1043=F1050,4)+IF(N1043=F1051,3)+IF(N1043=F1052,2)+IF(N1043=F1053,1)</f>
        <v>0</v>
      </c>
      <c r="Q1043" s="161">
        <f>IF(O1043=F1042,12)+IF(O1043=F1043,11)+IF(O1043=F1044,10)+IF(O1043=F1045,9)+IF(O1043=F1046,8)+IF(O1043=F1047,7)+IF(O1043=F1048,6)+IF(O1043=F1049,5)+IF(O1043=F1050,4)+IF(O1043=F1051,3)+IF(O1043=F1052,2)+IF(O1043=F1053,1)</f>
        <v>0</v>
      </c>
      <c r="R1043" s="2"/>
      <c r="S1043" s="136"/>
      <c r="T1043" s="136">
        <f>P1043+Q1043</f>
        <v>0</v>
      </c>
      <c r="U1043" s="136"/>
      <c r="V1043" s="136"/>
      <c r="W1043" s="136"/>
      <c r="X1043" s="136"/>
      <c r="Y1043" s="136"/>
      <c r="Z1043" s="136"/>
      <c r="AA1043" s="136"/>
      <c r="AB1043" s="136"/>
      <c r="AC1043" s="136"/>
      <c r="AD1043" s="136"/>
      <c r="AE1043" s="2"/>
      <c r="AF1043" s="7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</row>
    <row r="1044" spans="1:59" ht="20.100000000000001" customHeight="1" x14ac:dyDescent="0.25">
      <c r="A1044" s="117" t="s">
        <v>91</v>
      </c>
      <c r="B1044" s="129" t="s">
        <v>142</v>
      </c>
      <c r="C1044" s="129" t="s">
        <v>245</v>
      </c>
      <c r="D1044" s="443" t="s">
        <v>1</v>
      </c>
      <c r="E1044" s="437">
        <v>3</v>
      </c>
      <c r="F1044" s="438"/>
      <c r="G1044" s="441"/>
      <c r="H1044" s="440" t="str">
        <f t="shared" si="425"/>
        <v xml:space="preserve"> </v>
      </c>
      <c r="I1044" s="440" t="str">
        <f t="shared" si="426"/>
        <v/>
      </c>
      <c r="J1044" s="440" t="str">
        <f t="shared" si="427"/>
        <v/>
      </c>
      <c r="K1044" s="437" t="str">
        <f t="shared" si="428"/>
        <v/>
      </c>
      <c r="L1044" s="437" t="str">
        <f>IF(G1044&gt;=CD1233,"AW"," ")</f>
        <v xml:space="preserve"> </v>
      </c>
      <c r="M1044" s="2"/>
      <c r="N1044" s="40" t="str">
        <f t="shared" si="424"/>
        <v>B</v>
      </c>
      <c r="O1044" s="40" t="str">
        <f t="shared" si="424"/>
        <v>BB</v>
      </c>
      <c r="P1044" s="161">
        <f>IF(N1044=F1042,12)+IF(N1044=F1043,11)+IF(N1044=F1044,10)+IF(N1044=F1045,9)+IF(N1044=F1046,8)+IF(N1044=F1047,7)+IF(N1044=F1048,6)+IF(N1044=F1049,5)+IF(N1044=F1050,4)+IF(N1044=F1051,3)+IF(N1044=F1052,2)+IF(N1044=F1053,1)</f>
        <v>0</v>
      </c>
      <c r="Q1044" s="161">
        <f>IF(O1044=F1042,12)+IF(O1044=F1043,11)+IF(O1044=F1044,10)+IF(O1044=F1045,9)+IF(O1044=F1046,8)+IF(O1044=F1047,7)+IF(O1044=F1048,6)+IF(O1044=F1049,5)+IF(O1044=F1050,4)+IF(O1044=F1051,3)+IF(O1044=F1052,2)+IF(O1044=F1053,1)</f>
        <v>11</v>
      </c>
      <c r="R1044" s="2"/>
      <c r="S1044" s="136"/>
      <c r="T1044" s="136"/>
      <c r="U1044" s="136">
        <f>P1044+Q1044</f>
        <v>11</v>
      </c>
      <c r="V1044" s="136"/>
      <c r="W1044" s="136"/>
      <c r="X1044" s="136"/>
      <c r="Y1044" s="136"/>
      <c r="Z1044" s="136"/>
      <c r="AA1044" s="136"/>
      <c r="AB1044" s="136"/>
      <c r="AC1044" s="136"/>
      <c r="AD1044" s="136"/>
      <c r="AE1044" s="2"/>
      <c r="AF1044" s="7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</row>
    <row r="1045" spans="1:59" ht="20.100000000000001" customHeight="1" x14ac:dyDescent="0.25">
      <c r="A1045" s="117" t="s">
        <v>91</v>
      </c>
      <c r="B1045" s="129" t="s">
        <v>142</v>
      </c>
      <c r="C1045" s="129" t="s">
        <v>245</v>
      </c>
      <c r="D1045" s="129" t="s">
        <v>1</v>
      </c>
      <c r="E1045" s="8">
        <v>4</v>
      </c>
      <c r="F1045" s="144"/>
      <c r="G1045" s="145"/>
      <c r="H1045" s="122" t="str">
        <f t="shared" si="425"/>
        <v xml:space="preserve"> </v>
      </c>
      <c r="I1045" s="122" t="str">
        <f t="shared" si="426"/>
        <v/>
      </c>
      <c r="J1045" s="122" t="str">
        <f t="shared" si="427"/>
        <v/>
      </c>
      <c r="K1045" s="8" t="str">
        <f t="shared" si="428"/>
        <v/>
      </c>
      <c r="L1045" s="8" t="str">
        <f>IF(G1045&gt;=CD1238,"AW"," ")</f>
        <v xml:space="preserve"> </v>
      </c>
      <c r="M1045" s="2"/>
      <c r="N1045" s="40" t="str">
        <f t="shared" si="424"/>
        <v>C</v>
      </c>
      <c r="O1045" s="40" t="str">
        <f t="shared" si="424"/>
        <v>CC</v>
      </c>
      <c r="P1045" s="161">
        <f>IF(N1045=F1042,12)+IF(N1045=F1043,11)+IF(N1045=F1044,10)+IF(N1045=F1045,9)+IF(N1045=F1046,8)+IF(N1045=F1047,7)+IF(N1045=F1048,6)+IF(N1045=F1049,5)+IF(N1045=F1050,4)+IF(N1045=F1051,3)+IF(N1045=F1052,2)+IF(N1045=F1053,1)</f>
        <v>0</v>
      </c>
      <c r="Q1045" s="161">
        <f>IF(O1045=F1042,12)+IF(O1045=F1043,11)+IF(O1045=F1044,10)+IF(O1045=F1045,9)+IF(O1045=F1046,8)+IF(O1045=F1047,7)+IF(O1045=F1048,6)+IF(O1045=F1049,5)+IF(O1045=F1050,4)+IF(O1045=F1051,3)+IF(O1045=F1052,2)+IF(O1045=F1053,1)</f>
        <v>12</v>
      </c>
      <c r="R1045" s="2"/>
      <c r="S1045" s="136"/>
      <c r="T1045" s="136"/>
      <c r="U1045" s="136"/>
      <c r="V1045" s="136">
        <f>P1045+Q1045</f>
        <v>12</v>
      </c>
      <c r="W1045" s="136"/>
      <c r="X1045" s="136"/>
      <c r="Y1045" s="136"/>
      <c r="Z1045" s="136"/>
      <c r="AA1045" s="136"/>
      <c r="AB1045" s="136"/>
      <c r="AC1045" s="136"/>
      <c r="AD1045" s="136"/>
      <c r="AE1045" s="2"/>
      <c r="AF1045" s="7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</row>
    <row r="1046" spans="1:59" ht="20.100000000000001" customHeight="1" x14ac:dyDescent="0.25">
      <c r="A1046" s="117" t="s">
        <v>91</v>
      </c>
      <c r="B1046" s="129" t="s">
        <v>142</v>
      </c>
      <c r="C1046" s="129" t="s">
        <v>245</v>
      </c>
      <c r="D1046" s="129" t="s">
        <v>1</v>
      </c>
      <c r="E1046" s="8">
        <v>5</v>
      </c>
      <c r="F1046" s="144"/>
      <c r="G1046" s="145"/>
      <c r="H1046" s="122" t="str">
        <f t="shared" si="425"/>
        <v xml:space="preserve"> </v>
      </c>
      <c r="I1046" s="122" t="str">
        <f t="shared" si="426"/>
        <v/>
      </c>
      <c r="J1046" s="122" t="str">
        <f t="shared" si="427"/>
        <v/>
      </c>
      <c r="K1046" s="8" t="str">
        <f t="shared" si="428"/>
        <v/>
      </c>
      <c r="L1046" s="8" t="str">
        <f>IF(G1046&gt;=CD1239,"AW"," ")</f>
        <v xml:space="preserve"> </v>
      </c>
      <c r="M1046" s="2"/>
      <c r="N1046" s="40" t="str">
        <f t="shared" si="424"/>
        <v>G</v>
      </c>
      <c r="O1046" s="40" t="str">
        <f t="shared" si="424"/>
        <v>GG</v>
      </c>
      <c r="P1046" s="161">
        <f>IF(N1046=F1042,12)+IF(N1046=F1043,11)+IF(N1046=F1044,10)+IF(N1046=F1045,9)+IF(N1046=F1046,8)+IF(N1046=F1047,7)+IF(N1046=F1048,6)+IF(N1046=F1049,5)+IF(N1046=F1050,4)+IF(N1046=F1051,3)+IF(N1046=F1052,2)+IF(N1046=F1053,1)</f>
        <v>0</v>
      </c>
      <c r="Q1046" s="161">
        <f>IF(O1046=F1042,12)+IF(O1046=F1043,11)+IF(O1046=F1044,10)+IF(O1046=F1045,9)+IF(O1046=F1046,8)+IF(O1046=F1047,7)+IF(O1046=F1048,6)+IF(O1046=F1049,5)+IF(O1046=F1050,4)+IF(O1046=F1051,3)+IF(O1046=F1052,2)+IF(O1046=F1053,1)</f>
        <v>0</v>
      </c>
      <c r="R1046" s="2"/>
      <c r="S1046" s="136"/>
      <c r="T1046" s="136"/>
      <c r="U1046" s="136"/>
      <c r="V1046" s="136"/>
      <c r="W1046" s="136">
        <f>P1046+Q1046</f>
        <v>0</v>
      </c>
      <c r="X1046" s="136"/>
      <c r="Y1046" s="136"/>
      <c r="Z1046" s="136"/>
      <c r="AA1046" s="136"/>
      <c r="AB1046" s="136"/>
      <c r="AC1046" s="136"/>
      <c r="AD1046" s="136"/>
      <c r="AE1046" s="2"/>
      <c r="AF1046" s="7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</row>
    <row r="1047" spans="1:59" ht="20.100000000000001" customHeight="1" x14ac:dyDescent="0.25">
      <c r="A1047" s="117" t="s">
        <v>91</v>
      </c>
      <c r="B1047" s="129" t="s">
        <v>142</v>
      </c>
      <c r="C1047" s="129" t="s">
        <v>245</v>
      </c>
      <c r="D1047" s="129" t="s">
        <v>1</v>
      </c>
      <c r="E1047" s="8">
        <v>6</v>
      </c>
      <c r="F1047" s="144"/>
      <c r="G1047" s="145"/>
      <c r="H1047" s="122" t="str">
        <f t="shared" si="425"/>
        <v xml:space="preserve"> </v>
      </c>
      <c r="I1047" s="122" t="str">
        <f t="shared" si="426"/>
        <v/>
      </c>
      <c r="J1047" s="122" t="str">
        <f t="shared" si="427"/>
        <v/>
      </c>
      <c r="K1047" s="8" t="str">
        <f t="shared" si="428"/>
        <v/>
      </c>
      <c r="L1047" s="8" t="str">
        <f>IF(G1047&gt;=CD1240,"AW"," ")</f>
        <v xml:space="preserve"> </v>
      </c>
      <c r="M1047" s="2"/>
      <c r="N1047" s="40" t="str">
        <f t="shared" si="424"/>
        <v>H</v>
      </c>
      <c r="O1047" s="40" t="str">
        <f t="shared" si="424"/>
        <v>HH</v>
      </c>
      <c r="P1047" s="161">
        <f>IF(N1047=F1042,12)+IF(N1047=F1043,11)+IF(N1047=F1044,10)+IF(N1047=F1045,9)+IF(N1047=F1046,8)+IF(N1047=F1047,7)+IF(N1047=F1048,6)+IF(N1047=F1049,5)+IF(N1047=F1050,4)+IF(N1047=F1051,3)+IF(N1047=F1052,2)+IF(N1047=F1053,1)</f>
        <v>0</v>
      </c>
      <c r="Q1047" s="161">
        <f>IF(O1047=F1042,12)+IF(O1047=F1043,11)+IF(O1047=F1044,10)+IF(O1047=F1045,9)+IF(O1047=F1046,8)+IF(O1047=F1047,7)+IF(O1047=F1048,6)+IF(O1047=F1049,5)+IF(O1047=F1050,4)+IF(O1047=F1051,3)+IF(O1047=F1052,2)+IF(O1047=F1053,1)</f>
        <v>0</v>
      </c>
      <c r="R1047" s="2"/>
      <c r="S1047" s="136"/>
      <c r="T1047" s="136"/>
      <c r="U1047" s="136"/>
      <c r="V1047" s="136"/>
      <c r="W1047" s="136"/>
      <c r="X1047" s="136">
        <f>P1047+Q1047</f>
        <v>0</v>
      </c>
      <c r="Y1047" s="136"/>
      <c r="Z1047" s="136"/>
      <c r="AA1047" s="136"/>
      <c r="AB1047" s="136"/>
      <c r="AC1047" s="136"/>
      <c r="AD1047" s="136"/>
      <c r="AE1047" s="2"/>
      <c r="AF1047" s="7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</row>
    <row r="1048" spans="1:59" ht="20.100000000000001" customHeight="1" x14ac:dyDescent="0.25">
      <c r="A1048" s="117" t="s">
        <v>91</v>
      </c>
      <c r="B1048" s="129" t="s">
        <v>142</v>
      </c>
      <c r="C1048" s="129" t="s">
        <v>245</v>
      </c>
      <c r="D1048" s="129" t="s">
        <v>1</v>
      </c>
      <c r="E1048" s="8">
        <v>7</v>
      </c>
      <c r="F1048" s="144"/>
      <c r="G1048" s="145"/>
      <c r="H1048" s="122" t="str">
        <f t="shared" si="425"/>
        <v xml:space="preserve"> </v>
      </c>
      <c r="I1048" s="122" t="str">
        <f t="shared" si="426"/>
        <v/>
      </c>
      <c r="J1048" s="122" t="str">
        <f t="shared" si="427"/>
        <v/>
      </c>
      <c r="K1048" s="8" t="str">
        <f t="shared" si="428"/>
        <v/>
      </c>
      <c r="L1048" s="8" t="str">
        <f>IF(G1048&gt;=CD1241,"AW"," ")</f>
        <v xml:space="preserve"> </v>
      </c>
      <c r="M1048" s="2"/>
      <c r="N1048" s="40" t="str">
        <f t="shared" si="424"/>
        <v>M</v>
      </c>
      <c r="O1048" s="40" t="str">
        <f t="shared" si="424"/>
        <v>MM</v>
      </c>
      <c r="P1048" s="161">
        <f>IF(N1048=F1042,12)+IF(N1048=F1043,11)+IF(N1048=F1044,10)+IF(N1048=F1045,9)+IF(N1048=F1046,8)+IF(N1048=F1047,7)+IF(N1048=F1048,6)+IF(N1048=F1049,5)+IF(N1048=F1050,4)+IF(N1048=F1051,3)+IF(N1048=F1052,2)+IF(N1048=F1053,1)</f>
        <v>0</v>
      </c>
      <c r="Q1048" s="161">
        <f>IF(O1048=F1042,12)+IF(O1048=F1043,11)+IF(O1048=F1044,10)+IF(O1048=F1045,9)+IF(O1048=F1046,8)+IF(O1048=F1047,7)+IF(O1048=F1048,6)+IF(O1048=F1049,5)+IF(O1048=F1050,4)+IF(O1048=F1051,3)+IF(O1048=F1052,2)+IF(O1048=F1053,1)</f>
        <v>0</v>
      </c>
      <c r="R1048" s="2"/>
      <c r="S1048" s="136"/>
      <c r="T1048" s="136"/>
      <c r="U1048" s="136"/>
      <c r="V1048" s="136"/>
      <c r="W1048" s="136"/>
      <c r="X1048" s="136"/>
      <c r="Y1048" s="136">
        <f>P1048+Q1048</f>
        <v>0</v>
      </c>
      <c r="Z1048" s="136"/>
      <c r="AA1048" s="136"/>
      <c r="AB1048" s="136"/>
      <c r="AC1048" s="136"/>
      <c r="AD1048" s="136"/>
      <c r="AE1048" s="2"/>
      <c r="AF1048" s="7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</row>
    <row r="1049" spans="1:59" ht="20.100000000000001" customHeight="1" x14ac:dyDescent="0.25">
      <c r="A1049" s="117" t="s">
        <v>91</v>
      </c>
      <c r="B1049" s="129" t="s">
        <v>142</v>
      </c>
      <c r="C1049" s="129" t="s">
        <v>245</v>
      </c>
      <c r="D1049" s="129" t="s">
        <v>1</v>
      </c>
      <c r="E1049" s="8">
        <v>8</v>
      </c>
      <c r="F1049" s="144"/>
      <c r="G1049" s="145"/>
      <c r="H1049" s="122" t="str">
        <f t="shared" si="425"/>
        <v xml:space="preserve"> </v>
      </c>
      <c r="I1049" s="122" t="str">
        <f t="shared" si="426"/>
        <v/>
      </c>
      <c r="J1049" s="122" t="str">
        <f t="shared" si="427"/>
        <v/>
      </c>
      <c r="K1049" s="8" t="str">
        <f t="shared" si="428"/>
        <v/>
      </c>
      <c r="L1049" s="8" t="str">
        <f>IF(G1049&gt;=CD1242,"AW"," ")</f>
        <v xml:space="preserve"> </v>
      </c>
      <c r="M1049" s="2"/>
      <c r="N1049" s="40" t="str">
        <f t="shared" si="424"/>
        <v>R</v>
      </c>
      <c r="O1049" s="40" t="str">
        <f t="shared" si="424"/>
        <v>RR</v>
      </c>
      <c r="P1049" s="161">
        <f>IF(N1049=F1042,12)+IF(N1049=F1043,11)+IF(N1049=F1044,10)+IF(N1049=F1045,9)+IF(N1049=F1046,8)+IF(N1049=F1047,7)+IF(N1049=F1048,6)+IF(N1049=F1049,5)+IF(N1049=F1050,4)+IF(N1049=F1051,3)+IF(N1049=F1052,2)+IF(N1049=F1053,1)</f>
        <v>0</v>
      </c>
      <c r="Q1049" s="161">
        <f>IF(O1049=F1042,12)+IF(O1049=F1043,11)+IF(O1049=F1044,10)+IF(O1049=F1045,9)+IF(O1049=F1046,8)+IF(O1049=F1047,7)+IF(O1049=F1048,6)+IF(O1049=F1049,5)+IF(O1049=F1050,4)+IF(O1049=F1051,3)+IF(O1049=F1052,2)+IF(O1049=F1053,1)</f>
        <v>0</v>
      </c>
      <c r="R1049" s="2"/>
      <c r="S1049" s="136"/>
      <c r="T1049" s="136"/>
      <c r="U1049" s="136"/>
      <c r="V1049" s="136"/>
      <c r="W1049" s="136"/>
      <c r="X1049" s="136"/>
      <c r="Y1049" s="136"/>
      <c r="Z1049" s="136">
        <f>P1049+Q1049</f>
        <v>0</v>
      </c>
      <c r="AA1049" s="136"/>
      <c r="AB1049" s="136"/>
      <c r="AC1049" s="136"/>
      <c r="AD1049" s="136"/>
      <c r="AE1049" s="2"/>
      <c r="AF1049" s="7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</row>
    <row r="1050" spans="1:59" ht="20.100000000000001" customHeight="1" x14ac:dyDescent="0.25">
      <c r="A1050" s="117" t="s">
        <v>91</v>
      </c>
      <c r="B1050" s="129" t="s">
        <v>142</v>
      </c>
      <c r="C1050" s="129" t="s">
        <v>245</v>
      </c>
      <c r="D1050" s="129" t="s">
        <v>1</v>
      </c>
      <c r="E1050" s="8">
        <v>9</v>
      </c>
      <c r="F1050" s="144"/>
      <c r="G1050" s="145"/>
      <c r="H1050" s="122" t="str">
        <f t="shared" si="425"/>
        <v xml:space="preserve"> </v>
      </c>
      <c r="I1050" s="122" t="str">
        <f t="shared" si="426"/>
        <v/>
      </c>
      <c r="J1050" s="122" t="str">
        <f t="shared" si="427"/>
        <v/>
      </c>
      <c r="K1050" s="8" t="str">
        <f t="shared" si="428"/>
        <v/>
      </c>
      <c r="L1050" s="8" t="str">
        <f>IF(G1050&gt;=CD1241,"AW"," ")</f>
        <v xml:space="preserve"> </v>
      </c>
      <c r="M1050" s="2"/>
      <c r="N1050" s="161" t="str">
        <f t="shared" si="424"/>
        <v>W</v>
      </c>
      <c r="O1050" s="161" t="str">
        <f t="shared" si="424"/>
        <v>WW</v>
      </c>
      <c r="P1050" s="161">
        <f>IF(N1050=F1042,12)+IF(N1050=F1043,11)+IF(N1050=F1044,10)+IF(N1050=F1045,9)+IF(N1050=F1046,8)+IF(N1050=F1047,7)+IF(N1050=F1048,6)+IF(N1050=F1049,5)+IF(N1050=F1050,4)+IF(N1050=F1051,3)+IF(N1050=F1052,2)+IF(N1050=F1053,1)</f>
        <v>0</v>
      </c>
      <c r="Q1050" s="161">
        <f>IF(O1050=F1042,12)+IF(O1050=F1043,11)+IF(O1050=F1044,10)+IF(O1050=F1045,9)+IF(O1050=F1046,8)+IF(O1050=F1047,7)+IF(O1050=F1048,6)+IF(O1050=F1049,5)+IF(O1050=F1050,4)+IF(O1050=F1051,3)+IF(O1050=F1052,2)+IF(O1050=F1053,1)</f>
        <v>0</v>
      </c>
      <c r="R1050" s="2"/>
      <c r="S1050" s="136"/>
      <c r="T1050" s="136"/>
      <c r="U1050" s="136"/>
      <c r="V1050" s="136"/>
      <c r="W1050" s="136"/>
      <c r="X1050" s="136"/>
      <c r="Y1050" s="136"/>
      <c r="Z1050" s="136"/>
      <c r="AA1050" s="136">
        <f>P1050+Q1050</f>
        <v>0</v>
      </c>
      <c r="AB1050" s="136"/>
      <c r="AC1050" s="136"/>
      <c r="AD1050" s="136"/>
      <c r="AE1050" s="2"/>
      <c r="AF1050" s="163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</row>
    <row r="1051" spans="1:59" ht="20.100000000000001" customHeight="1" x14ac:dyDescent="0.25">
      <c r="A1051" s="117" t="s">
        <v>91</v>
      </c>
      <c r="B1051" s="129" t="s">
        <v>142</v>
      </c>
      <c r="C1051" s="129" t="s">
        <v>245</v>
      </c>
      <c r="D1051" s="129" t="s">
        <v>1</v>
      </c>
      <c r="E1051" s="8">
        <v>10</v>
      </c>
      <c r="F1051" s="144"/>
      <c r="G1051" s="145"/>
      <c r="H1051" s="122" t="str">
        <f t="shared" si="425"/>
        <v xml:space="preserve"> </v>
      </c>
      <c r="I1051" s="122" t="str">
        <f t="shared" si="426"/>
        <v/>
      </c>
      <c r="J1051" s="122" t="str">
        <f t="shared" si="427"/>
        <v/>
      </c>
      <c r="K1051" s="8" t="str">
        <f t="shared" si="428"/>
        <v/>
      </c>
      <c r="L1051" s="8" t="str">
        <f>IF(G1051&gt;=CD1242,"AW"," ")</f>
        <v xml:space="preserve"> </v>
      </c>
      <c r="M1051" s="2"/>
      <c r="N1051" s="366" t="str">
        <f t="shared" si="424"/>
        <v>j</v>
      </c>
      <c r="O1051" s="366" t="str">
        <f t="shared" si="424"/>
        <v>jj</v>
      </c>
      <c r="P1051" s="366">
        <f>IF(N1051=F1042,12)+IF(N1051=F1043,11)+IF(N1051=F1044,10)+IF(N1051=F1045,9)+IF(N1051=F1046,8)+IF(N1051=F1047,7)+IF(N1051=F1048,6)+IF(N1051=F1049,5)+IF(N1051=F1050,4)+IF(N1051=F1051,3)+IF(N1051=F1052,2)+IF(N1051=F1053,1)</f>
        <v>0</v>
      </c>
      <c r="Q1051" s="366">
        <f>IF(O1051=F1042,12)+IF(O1051=F1043,11)+IF(O1051=F1044,10)+IF(O1051=F1045,9)+IF(O1051=F1046,8)+IF(O1051=F1047,7)+IF(O1051=F1048,6)+IF(O1051=F1049,5)+IF(O1051=F1050,4)+IF(O1051=F1051,3)+IF(O1051=F1052,2)+IF(O1051=F1053,1)</f>
        <v>0</v>
      </c>
      <c r="R1051" s="2"/>
      <c r="S1051" s="136"/>
      <c r="T1051" s="136"/>
      <c r="U1051" s="136"/>
      <c r="V1051" s="136"/>
      <c r="W1051" s="136"/>
      <c r="X1051" s="136"/>
      <c r="Y1051" s="136"/>
      <c r="Z1051" s="136"/>
      <c r="AA1051" s="136"/>
      <c r="AB1051" s="136">
        <f>P1051+Q1051</f>
        <v>0</v>
      </c>
      <c r="AC1051" s="136"/>
      <c r="AD1051" s="136"/>
      <c r="AE1051" s="2"/>
      <c r="AF1051" s="163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</row>
    <row r="1052" spans="1:59" ht="20.100000000000001" customHeight="1" x14ac:dyDescent="0.25">
      <c r="A1052" s="117" t="s">
        <v>91</v>
      </c>
      <c r="B1052" s="129" t="s">
        <v>142</v>
      </c>
      <c r="C1052" s="129" t="s">
        <v>245</v>
      </c>
      <c r="D1052" s="129" t="s">
        <v>1</v>
      </c>
      <c r="E1052" s="8">
        <v>11</v>
      </c>
      <c r="F1052" s="144"/>
      <c r="G1052" s="145"/>
      <c r="H1052" s="122" t="str">
        <f t="shared" si="425"/>
        <v xml:space="preserve"> </v>
      </c>
      <c r="I1052" s="122" t="str">
        <f t="shared" si="426"/>
        <v/>
      </c>
      <c r="J1052" s="122" t="str">
        <f t="shared" si="427"/>
        <v/>
      </c>
      <c r="K1052" s="8" t="str">
        <f t="shared" si="428"/>
        <v/>
      </c>
      <c r="L1052" s="8" t="str">
        <f>IF(G1052&gt;=CD1243,"AW"," ")</f>
        <v xml:space="preserve"> </v>
      </c>
      <c r="M1052" s="2"/>
      <c r="N1052" s="366" t="str">
        <f t="shared" si="424"/>
        <v>p</v>
      </c>
      <c r="O1052" s="366" t="str">
        <f t="shared" si="424"/>
        <v>pp</v>
      </c>
      <c r="P1052" s="366">
        <f>IF(N1052=F1042,12)+IF(N1052=F1043,11)+IF(N1052=F1044,10)+IF(N1052=F1045,9)+IF(N1052=F1046,8)+IF(N1052=F1047,7)+IF(N1052=F1048,6)+IF(N1052=F1049,5)+IF(N1052=F1050,4)+IF(N1052=F1051,3)+IF(N1052=F1052,2)+IF(N1052=F1053,1)</f>
        <v>0</v>
      </c>
      <c r="Q1052" s="366">
        <f>IF(O1052=F1042,12)+IF(O1052=F1043,11)+IF(O1052=F1044,10)+IF(O1052=F1045,9)+IF(O1052=F1046,8)+IF(O1052=F1047,7)+IF(O1052=F1048,6)+IF(O1052=F1049,5)+IF(O1052=F1050,4)+IF(O1052=F1051,3)+IF(O1052=F1052,2)+IF(O1052=F1053,1)</f>
        <v>0</v>
      </c>
      <c r="R1052" s="2"/>
      <c r="S1052" s="136"/>
      <c r="T1052" s="136"/>
      <c r="U1052" s="136"/>
      <c r="V1052" s="136"/>
      <c r="W1052" s="136"/>
      <c r="X1052" s="136"/>
      <c r="Y1052" s="136"/>
      <c r="Z1052" s="136"/>
      <c r="AA1052" s="136"/>
      <c r="AB1052" s="136"/>
      <c r="AC1052" s="136">
        <f>P1052+Q1052</f>
        <v>0</v>
      </c>
      <c r="AD1052" s="136"/>
      <c r="AE1052" s="2"/>
      <c r="AF1052" s="7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</row>
    <row r="1053" spans="1:59" ht="20.100000000000001" customHeight="1" x14ac:dyDescent="0.25">
      <c r="A1053" s="117" t="s">
        <v>91</v>
      </c>
      <c r="B1053" s="129" t="s">
        <v>142</v>
      </c>
      <c r="C1053" s="129" t="s">
        <v>245</v>
      </c>
      <c r="D1053" s="129" t="s">
        <v>1</v>
      </c>
      <c r="E1053" s="8">
        <v>12</v>
      </c>
      <c r="F1053" s="144"/>
      <c r="G1053" s="145"/>
      <c r="H1053" s="122" t="str">
        <f t="shared" si="425"/>
        <v xml:space="preserve"> </v>
      </c>
      <c r="I1053" s="122" t="str">
        <f t="shared" si="426"/>
        <v/>
      </c>
      <c r="J1053" s="122" t="str">
        <f t="shared" si="427"/>
        <v/>
      </c>
      <c r="K1053" s="8" t="str">
        <f t="shared" si="428"/>
        <v/>
      </c>
      <c r="L1053" s="8" t="str">
        <f>IF(G1053&gt;=CD1244,"AW"," ")</f>
        <v xml:space="preserve"> </v>
      </c>
      <c r="M1053" s="2"/>
      <c r="N1053" s="366" t="str">
        <f t="shared" ref="N1053:O1054" si="429">N1039</f>
        <v>z</v>
      </c>
      <c r="O1053" s="366" t="str">
        <f t="shared" si="429"/>
        <v>zz</v>
      </c>
      <c r="P1053" s="366">
        <f>IF(N1053=F1042,12)+IF(N1053=F1043,11)+IF(N1053=F1044,10)+IF(N1053=F1045,9)+IF(N1053=F1046,8)+IF(N1053=F1047,7)+IF(N1053=F1048,6)+IF(N1053=F1049,5)+IF(N1053=F1050,4)+IF(N1053=F1051,3)+IF(N1053=F1052,2)+IF(N1053=F1053,1)</f>
        <v>0</v>
      </c>
      <c r="Q1053" s="366">
        <f>IF(O1053=F1042,12)+IF(O1053=F1043,11)+IF(O1053=F1044,10)+IF(O1053=F1045,9)+IF(O1053=F1046,8)+IF(O1053=F1047,7)+IF(O1053=F1048,6)+IF(O1053=F1049,5)+IF(O1053=F1050,4)+IF(O1053=F1051,3)+IF(O1053=F1052,2)+IF(O1053=F1053,1)</f>
        <v>0</v>
      </c>
      <c r="R1053" s="2"/>
      <c r="S1053" s="136"/>
      <c r="T1053" s="136"/>
      <c r="U1053" s="136"/>
      <c r="V1053" s="136"/>
      <c r="W1053" s="136"/>
      <c r="X1053" s="136"/>
      <c r="Y1053" s="136"/>
      <c r="Z1053" s="136"/>
      <c r="AA1053" s="136"/>
      <c r="AB1053" s="136"/>
      <c r="AC1053" s="136"/>
      <c r="AD1053" s="136">
        <f>P1053+Q1053</f>
        <v>0</v>
      </c>
      <c r="AE1053" s="2"/>
      <c r="AF1053" s="7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</row>
    <row r="1054" spans="1:59" ht="20.100000000000001" customHeight="1" x14ac:dyDescent="0.25">
      <c r="A1054" s="117" t="s">
        <v>91</v>
      </c>
      <c r="B1054" s="129" t="s">
        <v>142</v>
      </c>
      <c r="C1054" s="130"/>
      <c r="D1054" s="130"/>
      <c r="E1054" s="473" t="s">
        <v>36</v>
      </c>
      <c r="F1054" s="473"/>
      <c r="G1054" s="473"/>
      <c r="H1054" s="473"/>
      <c r="I1054" s="473"/>
      <c r="J1054" s="473"/>
      <c r="K1054" s="473"/>
      <c r="L1054" s="473"/>
      <c r="M1054" s="85"/>
      <c r="N1054" s="40" t="str">
        <f t="shared" si="429"/>
        <v>,</v>
      </c>
      <c r="O1054" s="40" t="str">
        <f t="shared" si="429"/>
        <v>,</v>
      </c>
      <c r="P1054" s="40"/>
      <c r="Q1054" s="40"/>
      <c r="R1054" s="2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</row>
    <row r="1055" spans="1:59" ht="20.100000000000001" customHeight="1" x14ac:dyDescent="0.25">
      <c r="A1055" s="117" t="s">
        <v>91</v>
      </c>
      <c r="B1055" s="129" t="s">
        <v>142</v>
      </c>
      <c r="C1055" s="129" t="s">
        <v>246</v>
      </c>
      <c r="D1055" s="129" t="s">
        <v>0</v>
      </c>
      <c r="E1055" s="510" t="s">
        <v>233</v>
      </c>
      <c r="F1055" s="510"/>
      <c r="G1055" s="510"/>
      <c r="H1055" s="510"/>
      <c r="I1055" s="121" t="s">
        <v>92</v>
      </c>
      <c r="J1055" s="121"/>
      <c r="K1055" s="509">
        <f>'MATCH DETAILS'!K42</f>
        <v>55.7</v>
      </c>
      <c r="L1055" s="509"/>
      <c r="M1055" s="127"/>
      <c r="N1055" s="40" t="str">
        <f t="shared" ref="N1055:O1068" si="430">N1013</f>
        <v>,</v>
      </c>
      <c r="O1055" s="40" t="str">
        <f t="shared" si="430"/>
        <v>,</v>
      </c>
      <c r="P1055" s="40"/>
      <c r="Q1055" s="40"/>
      <c r="R1055" s="2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</row>
    <row r="1056" spans="1:59" ht="20.100000000000001" customHeight="1" x14ac:dyDescent="0.25">
      <c r="A1056" s="117" t="s">
        <v>91</v>
      </c>
      <c r="B1056" s="129" t="s">
        <v>142</v>
      </c>
      <c r="C1056" s="129" t="s">
        <v>246</v>
      </c>
      <c r="D1056" s="129" t="s">
        <v>0</v>
      </c>
      <c r="E1056" s="8">
        <v>1</v>
      </c>
      <c r="F1056" s="144" t="s">
        <v>0</v>
      </c>
      <c r="G1056" s="145">
        <v>44.11</v>
      </c>
      <c r="H1056" s="122" t="str">
        <f t="shared" ref="H1056:H1067" si="431">IF(F1056=0," ",VLOOKUP(F1056,$AY$1244:$BA$1267,3,FALSE))</f>
        <v>Cameron Zack</v>
      </c>
      <c r="I1056" s="122" t="str">
        <f t="shared" ref="I1056:I1067" si="432">IF(F1056=0,"",VLOOKUP(F1056,$BE$1218:$BG$1241,3,FALSE))</f>
        <v>Aldershot, Farnham and District A.C.</v>
      </c>
      <c r="J1056" s="122" t="str">
        <f t="shared" ref="J1056:J1067" si="433">IF(F1056=0,"",VLOOKUP(F1056,$BB$1114:$BE$1137,4,FALSE))</f>
        <v>AFD</v>
      </c>
      <c r="K1056" s="8" t="str">
        <f t="shared" ref="K1056:K1067" si="434">IF(G1056="","",IF($DC$1227="T"," ",IF($DC$1227="F",IF(G1056&gt;=$CS$1227,"G1",IF(G1056&gt;=$CV$1227,"G2",IF(G1056&gt;=$CY$1227,"G3",IF(G1056&gt;=$DB$1227,"G4","")))))))</f>
        <v>G3</v>
      </c>
      <c r="L1056" s="8" t="str">
        <f t="shared" ref="L1056:L1063" si="435">IF(G1056&gt;=CE1219,"AW"," ")</f>
        <v>AW</v>
      </c>
      <c r="M1056" s="2"/>
      <c r="N1056" s="40" t="str">
        <f t="shared" si="430"/>
        <v>A</v>
      </c>
      <c r="O1056" s="40" t="str">
        <f t="shared" si="430"/>
        <v>AA</v>
      </c>
      <c r="P1056" s="161">
        <f>IF(N1056=F1056,12)+IF(N1056=F1057,11)+IF(N1056=F1058,10)+IF(N1056=F1059,9)+IF(N1056=F1060,8)+IF(N1056=F1061,7)+IF(N1056=F1062,6)+IF(N1056=F1063,5)+IF(N1056=F1064,4)+IF(N1056=F1065,3)+IF(N1056=F1066,2)+IF(N1056=F1067,1)</f>
        <v>12</v>
      </c>
      <c r="Q1056" s="161">
        <f>IF(O1056=F1056,12)+IF(O1056=F1057,11)+IF(O1056=F1058,10)+IF(O1056=F1059,9)+IF(O1056=F1060,8)+IF(O1056=F1061,7)+IF(O1056=F1062,6)+IF(O1056=F1063,5)+IF(O1056=F1064,4)+IF(O1056=F1065,3)+IF(O1056=F1066,2)+IF(O1056=F1067,1)</f>
        <v>0</v>
      </c>
      <c r="R1056" s="2"/>
      <c r="S1056" s="136">
        <f>P1056+Q1056</f>
        <v>12</v>
      </c>
      <c r="T1056" s="136"/>
      <c r="U1056" s="136"/>
      <c r="V1056" s="136"/>
      <c r="W1056" s="136"/>
      <c r="X1056" s="136"/>
      <c r="Y1056" s="136"/>
      <c r="Z1056" s="136"/>
      <c r="AA1056" s="136"/>
      <c r="AB1056" s="136"/>
      <c r="AC1056" s="136"/>
      <c r="AD1056" s="136"/>
    </row>
    <row r="1057" spans="1:30" ht="20.100000000000001" customHeight="1" x14ac:dyDescent="0.25">
      <c r="A1057" s="117" t="s">
        <v>91</v>
      </c>
      <c r="B1057" s="129" t="s">
        <v>142</v>
      </c>
      <c r="C1057" s="129" t="s">
        <v>246</v>
      </c>
      <c r="D1057" s="129" t="s">
        <v>0</v>
      </c>
      <c r="E1057" s="8">
        <v>2</v>
      </c>
      <c r="F1057" s="144" t="s">
        <v>111</v>
      </c>
      <c r="G1057" s="145">
        <v>41.78</v>
      </c>
      <c r="H1057" s="122" t="str">
        <f t="shared" si="431"/>
        <v>Ben Hooley</v>
      </c>
      <c r="I1057" s="122" t="str">
        <f t="shared" si="432"/>
        <v>Hillingdon A.C.</v>
      </c>
      <c r="J1057" s="122" t="str">
        <f t="shared" si="433"/>
        <v>HJAC</v>
      </c>
      <c r="K1057" s="8" t="str">
        <f t="shared" si="434"/>
        <v>G4</v>
      </c>
      <c r="L1057" s="8" t="str">
        <f t="shared" si="435"/>
        <v>AW</v>
      </c>
      <c r="M1057" s="2"/>
      <c r="N1057" s="40" t="str">
        <f t="shared" si="430"/>
        <v>S</v>
      </c>
      <c r="O1057" s="40" t="str">
        <f t="shared" si="430"/>
        <v>SS</v>
      </c>
      <c r="P1057" s="161">
        <f>IF(N1057=F1056,12)+IF(N1057=F1057,11)+IF(N1057=F1058,10)+IF(N1057=F1059,9)+IF(N1057=F1060,8)+IF(N1057=F1061,7)+IF(N1057=F1062,6)+IF(N1057=F1063,5)+IF(N1057=F1064,4)+IF(N1057=F1065,3)+IF(N1057=F1066,2)+IF(N1057=F1067,1)</f>
        <v>7</v>
      </c>
      <c r="Q1057" s="161">
        <f>IF(O1057=F1056,12)+IF(O1057=F1057,11)+IF(O1057=F1058,10)+IF(O1057=F1059,9)+IF(O1057=F1060,8)+IF(O1057=F1061,7)+IF(O1057=F1062,6)+IF(O1057=F1063,5)+IF(O1057=F1064,4)+IF(O1057=F1065,3)+IF(O1057=F1066,2)+IF(O1057=F1067,1)</f>
        <v>0</v>
      </c>
      <c r="R1057" s="2"/>
      <c r="S1057" s="136"/>
      <c r="T1057" s="136">
        <f>P1057+Q1057</f>
        <v>7</v>
      </c>
      <c r="U1057" s="136"/>
      <c r="V1057" s="136"/>
      <c r="W1057" s="136"/>
      <c r="X1057" s="136"/>
      <c r="Y1057" s="136"/>
      <c r="Z1057" s="136"/>
      <c r="AA1057" s="136"/>
      <c r="AB1057" s="136"/>
      <c r="AC1057" s="136"/>
      <c r="AD1057" s="136"/>
    </row>
    <row r="1058" spans="1:30" ht="20.100000000000001" customHeight="1" x14ac:dyDescent="0.25">
      <c r="A1058" s="117" t="s">
        <v>91</v>
      </c>
      <c r="B1058" s="129" t="s">
        <v>142</v>
      </c>
      <c r="C1058" s="129" t="s">
        <v>246</v>
      </c>
      <c r="D1058" s="129" t="s">
        <v>0</v>
      </c>
      <c r="E1058" s="8">
        <v>3</v>
      </c>
      <c r="F1058" s="144" t="s">
        <v>1</v>
      </c>
      <c r="G1058" s="145">
        <v>40.76</v>
      </c>
      <c r="H1058" s="122" t="str">
        <f t="shared" si="431"/>
        <v>Jonah  McCafferty</v>
      </c>
      <c r="I1058" s="122" t="str">
        <f t="shared" si="432"/>
        <v>Bracknell A.C.</v>
      </c>
      <c r="J1058" s="122" t="str">
        <f t="shared" si="433"/>
        <v>BAC</v>
      </c>
      <c r="K1058" s="8" t="str">
        <f t="shared" si="434"/>
        <v>G4</v>
      </c>
      <c r="L1058" s="8" t="str">
        <f t="shared" si="435"/>
        <v>AW</v>
      </c>
      <c r="M1058" s="2"/>
      <c r="N1058" s="40" t="str">
        <f t="shared" si="430"/>
        <v>B</v>
      </c>
      <c r="O1058" s="40" t="str">
        <f t="shared" si="430"/>
        <v>BB</v>
      </c>
      <c r="P1058" s="161">
        <f>IF(N1058=F1056,12)+IF(N1058=F1057,11)+IF(N1058=F1058,10)+IF(N1058=F1059,9)+IF(N1058=F1060,8)+IF(N1058=F1061,7)+IF(N1058=F1062,6)+IF(N1058=F1063,5)+IF(N1058=F1064,4)+IF(N1058=F1065,3)+IF(N1058=F1066,2)+IF(N1058=F1067,1)</f>
        <v>10</v>
      </c>
      <c r="Q1058" s="161">
        <f>IF(O1058=F1056,12)+IF(O1058=F1057,11)+IF(O1058=F1058,10)+IF(O1058=F1059,9)+IF(O1058=F1060,8)+IF(O1058=F1061,7)+IF(O1058=F1062,6)+IF(O1058=F1063,5)+IF(O1058=F1064,4)+IF(O1058=F1065,3)+IF(O1058=F1066,2)+IF(O1058=F1067,1)</f>
        <v>0</v>
      </c>
      <c r="R1058" s="2"/>
      <c r="S1058" s="136"/>
      <c r="T1058" s="136"/>
      <c r="U1058" s="136">
        <f>P1058+Q1058</f>
        <v>10</v>
      </c>
      <c r="V1058" s="136"/>
      <c r="W1058" s="136"/>
      <c r="X1058" s="136"/>
      <c r="Y1058" s="136"/>
      <c r="Z1058" s="136"/>
      <c r="AA1058" s="136"/>
      <c r="AB1058" s="136"/>
      <c r="AC1058" s="136"/>
      <c r="AD1058" s="136"/>
    </row>
    <row r="1059" spans="1:30" ht="20.100000000000001" customHeight="1" x14ac:dyDescent="0.25">
      <c r="A1059" s="117" t="s">
        <v>91</v>
      </c>
      <c r="B1059" s="129" t="s">
        <v>142</v>
      </c>
      <c r="C1059" s="129" t="s">
        <v>246</v>
      </c>
      <c r="D1059" s="129" t="s">
        <v>0</v>
      </c>
      <c r="E1059" s="8">
        <v>4</v>
      </c>
      <c r="F1059" s="144" t="s">
        <v>110</v>
      </c>
      <c r="G1059" s="145">
        <v>36.700000000000003</v>
      </c>
      <c r="H1059" s="122" t="str">
        <f t="shared" si="431"/>
        <v>Owen Heard</v>
      </c>
      <c r="I1059" s="122" t="str">
        <f t="shared" si="432"/>
        <v>Camberley and District A.C.</v>
      </c>
      <c r="J1059" s="122" t="str">
        <f t="shared" si="433"/>
        <v>CDAC</v>
      </c>
      <c r="K1059" s="8" t="str">
        <f t="shared" si="434"/>
        <v/>
      </c>
      <c r="L1059" s="8" t="str">
        <f t="shared" si="435"/>
        <v>AW</v>
      </c>
      <c r="M1059" s="2"/>
      <c r="N1059" s="40" t="str">
        <f t="shared" si="430"/>
        <v>C</v>
      </c>
      <c r="O1059" s="40" t="str">
        <f t="shared" si="430"/>
        <v>CC</v>
      </c>
      <c r="P1059" s="161">
        <f>IF(N1059=F1056,12)+IF(N1059=F1057,11)+IF(N1059=F1058,10)+IF(N1059=F1059,9)+IF(N1059=F1060,8)+IF(N1059=F1061,7)+IF(N1059=F1062,6)+IF(N1059=F1063,5)+IF(N1059=F1064,4)+IF(N1059=F1065,3)+IF(N1059=F1066,2)+IF(N1059=F1067,1)</f>
        <v>9</v>
      </c>
      <c r="Q1059" s="161">
        <f>IF(O1059=F1056,12)+IF(O1059=F1057,11)+IF(O1059=F1058,10)+IF(O1059=F1059,9)+IF(O1059=F1060,8)+IF(O1059=F1061,7)+IF(O1059=F1062,6)+IF(O1059=F1063,5)+IF(O1059=F1064,4)+IF(O1059=F1065,3)+IF(O1059=F1066,2)+IF(O1059=F1067,1)</f>
        <v>0</v>
      </c>
      <c r="R1059" s="2"/>
      <c r="S1059" s="136"/>
      <c r="T1059" s="136"/>
      <c r="U1059" s="136"/>
      <c r="V1059" s="136">
        <f>P1059+Q1059</f>
        <v>9</v>
      </c>
      <c r="W1059" s="136"/>
      <c r="X1059" s="136"/>
      <c r="Y1059" s="136"/>
      <c r="Z1059" s="136"/>
      <c r="AA1059" s="136"/>
      <c r="AB1059" s="136"/>
      <c r="AC1059" s="136"/>
      <c r="AD1059" s="136"/>
    </row>
    <row r="1060" spans="1:30" ht="20.100000000000001" customHeight="1" x14ac:dyDescent="0.25">
      <c r="A1060" s="117" t="s">
        <v>91</v>
      </c>
      <c r="B1060" s="129" t="s">
        <v>142</v>
      </c>
      <c r="C1060" s="129" t="s">
        <v>246</v>
      </c>
      <c r="D1060" s="129" t="s">
        <v>0</v>
      </c>
      <c r="E1060" s="8">
        <v>5</v>
      </c>
      <c r="F1060" s="144" t="s">
        <v>55</v>
      </c>
      <c r="G1060" s="145">
        <v>32.19</v>
      </c>
      <c r="H1060" s="122" t="str">
        <f t="shared" si="431"/>
        <v>Toby Dronfield</v>
      </c>
      <c r="I1060" s="122" t="str">
        <f t="shared" si="432"/>
        <v>Guildford and Godalming A.C.</v>
      </c>
      <c r="J1060" s="122" t="str">
        <f t="shared" si="433"/>
        <v>GGAC</v>
      </c>
      <c r="K1060" s="8" t="str">
        <f t="shared" si="434"/>
        <v/>
      </c>
      <c r="L1060" s="8" t="str">
        <f t="shared" si="435"/>
        <v xml:space="preserve"> </v>
      </c>
      <c r="M1060" s="2"/>
      <c r="N1060" s="40" t="str">
        <f t="shared" si="430"/>
        <v>G</v>
      </c>
      <c r="O1060" s="40" t="str">
        <f t="shared" si="430"/>
        <v>GG</v>
      </c>
      <c r="P1060" s="161">
        <f>IF(N1060=F1056,12)+IF(N1060=F1057,11)+IF(N1060=F1058,10)+IF(N1060=F1059,9)+IF(N1060=F1060,8)+IF(N1060=F1061,7)+IF(N1060=F1062,6)+IF(N1060=F1063,5)+IF(N1060=F1064,4)+IF(N1060=F1065,3)+IF(N1060=F1066,2)+IF(N1060=F1067,1)</f>
        <v>8</v>
      </c>
      <c r="Q1060" s="161">
        <f>IF(O1060=F1056,12)+IF(O1060=F1057,11)+IF(O1060=F1058,10)+IF(O1060=F1059,9)+IF(O1060=F1060,8)+IF(O1060=F1061,7)+IF(O1060=F1062,6)+IF(O1060=F1063,5)+IF(O1060=F1064,4)+IF(O1060=F1065,3)+IF(O1060=F1066,2)+IF(O1060=F1067,1)</f>
        <v>0</v>
      </c>
      <c r="R1060" s="2"/>
      <c r="S1060" s="136"/>
      <c r="T1060" s="136"/>
      <c r="U1060" s="136"/>
      <c r="V1060" s="136"/>
      <c r="W1060" s="136">
        <f>P1060+Q1060</f>
        <v>8</v>
      </c>
      <c r="X1060" s="136"/>
      <c r="Y1060" s="136"/>
      <c r="Z1060" s="136"/>
      <c r="AA1060" s="136"/>
      <c r="AB1060" s="136"/>
      <c r="AC1060" s="136"/>
      <c r="AD1060" s="136"/>
    </row>
    <row r="1061" spans="1:30" ht="20.100000000000001" customHeight="1" x14ac:dyDescent="0.25">
      <c r="A1061" s="117" t="s">
        <v>91</v>
      </c>
      <c r="B1061" s="129" t="s">
        <v>142</v>
      </c>
      <c r="C1061" s="129" t="s">
        <v>246</v>
      </c>
      <c r="D1061" s="129" t="s">
        <v>0</v>
      </c>
      <c r="E1061" s="8">
        <v>6</v>
      </c>
      <c r="F1061" s="144" t="s">
        <v>140</v>
      </c>
      <c r="G1061" s="145">
        <v>17.45</v>
      </c>
      <c r="H1061" s="122" t="str">
        <f t="shared" si="431"/>
        <v>Joshua Kemp</v>
      </c>
      <c r="I1061" s="122" t="str">
        <f t="shared" si="432"/>
        <v>Basingstoke and Mid Hants A.C.</v>
      </c>
      <c r="J1061" s="122" t="str">
        <f t="shared" si="433"/>
        <v>BMH</v>
      </c>
      <c r="K1061" s="8" t="str">
        <f t="shared" si="434"/>
        <v/>
      </c>
      <c r="L1061" s="8" t="str">
        <f t="shared" si="435"/>
        <v xml:space="preserve"> </v>
      </c>
      <c r="M1061" s="2"/>
      <c r="N1061" s="40" t="str">
        <f t="shared" si="430"/>
        <v>H</v>
      </c>
      <c r="O1061" s="40" t="str">
        <f t="shared" si="430"/>
        <v>HH</v>
      </c>
      <c r="P1061" s="161">
        <f>IF(N1061=F1056,12)+IF(N1061=F1057,11)+IF(N1061=F1058,10)+IF(N1061=F1059,9)+IF(N1061=F1060,8)+IF(N1061=F1061,7)+IF(N1061=F1062,6)+IF(N1061=F1063,5)+IF(N1061=F1064,4)+IF(N1061=F1065,3)+IF(N1061=F1066,2)+IF(N1061=F1067,1)</f>
        <v>11</v>
      </c>
      <c r="Q1061" s="161">
        <f>IF(O1061=F1056,12)+IF(O1061=F1057,11)+IF(O1061=F1058,10)+IF(O1061=F1059,9)+IF(O1061=F1060,8)+IF(O1061=F1061,7)+IF(O1061=F1062,6)+IF(O1061=F1063,5)+IF(O1061=F1064,4)+IF(O1061=F1065,3)+IF(O1061=F1066,2)+IF(O1061=F1067,1)</f>
        <v>0</v>
      </c>
      <c r="R1061" s="2"/>
      <c r="S1061" s="136"/>
      <c r="T1061" s="136"/>
      <c r="U1061" s="136"/>
      <c r="V1061" s="136"/>
      <c r="W1061" s="136"/>
      <c r="X1061" s="136">
        <f>P1061+Q1061</f>
        <v>11</v>
      </c>
      <c r="Y1061" s="136"/>
      <c r="Z1061" s="136"/>
      <c r="AA1061" s="136"/>
      <c r="AB1061" s="136"/>
      <c r="AC1061" s="136"/>
      <c r="AD1061" s="136"/>
    </row>
    <row r="1062" spans="1:30" ht="20.100000000000001" customHeight="1" x14ac:dyDescent="0.25">
      <c r="A1062" s="117" t="s">
        <v>91</v>
      </c>
      <c r="B1062" s="129" t="s">
        <v>142</v>
      </c>
      <c r="C1062" s="129" t="s">
        <v>246</v>
      </c>
      <c r="D1062" s="129" t="s">
        <v>0</v>
      </c>
      <c r="E1062" s="8">
        <v>7</v>
      </c>
      <c r="F1062" s="144" t="s">
        <v>84</v>
      </c>
      <c r="G1062" s="145">
        <v>3.36</v>
      </c>
      <c r="H1062" s="122" t="str">
        <f t="shared" si="431"/>
        <v>Cameron McMahon</v>
      </c>
      <c r="I1062" s="122" t="str">
        <f t="shared" si="432"/>
        <v>Windsor, Slough, Eton and Hounslow A.C.</v>
      </c>
      <c r="J1062" s="122" t="str">
        <f t="shared" si="433"/>
        <v>WSEH</v>
      </c>
      <c r="K1062" s="8" t="str">
        <f t="shared" si="434"/>
        <v/>
      </c>
      <c r="L1062" s="8" t="str">
        <f t="shared" si="435"/>
        <v xml:space="preserve"> </v>
      </c>
      <c r="M1062" s="2"/>
      <c r="N1062" s="40" t="str">
        <f t="shared" si="430"/>
        <v>M</v>
      </c>
      <c r="O1062" s="40" t="str">
        <f t="shared" si="430"/>
        <v>MM</v>
      </c>
      <c r="P1062" s="161">
        <f>IF(N1062=F1056,12)+IF(N1062=F1057,11)+IF(N1062=F1058,10)+IF(N1062=F1059,9)+IF(N1062=F1060,8)+IF(N1062=F1061,7)+IF(N1062=F1062,6)+IF(N1062=F1063,5)+IF(N1062=F1064,4)+IF(N1062=F1065,3)+IF(N1062=F1066,2)+IF(N1062=F1067,1)</f>
        <v>0</v>
      </c>
      <c r="Q1062" s="161">
        <f>IF(O1062=F1056,12)+IF(O1062=F1057,11)+IF(O1062=F1058,10)+IF(O1062=F1059,9)+IF(O1062=F1060,8)+IF(O1062=F1061,7)+IF(O1062=F1062,6)+IF(O1062=F1063,5)+IF(O1062=F1064,4)+IF(O1062=F1065,3)+IF(O1062=F1066,2)+IF(O1062=F1067,1)</f>
        <v>0</v>
      </c>
      <c r="R1062" s="2"/>
      <c r="S1062" s="136"/>
      <c r="T1062" s="136"/>
      <c r="U1062" s="136"/>
      <c r="V1062" s="136"/>
      <c r="W1062" s="136"/>
      <c r="X1062" s="136"/>
      <c r="Y1062" s="136">
        <f>P1062+Q1062</f>
        <v>0</v>
      </c>
      <c r="Z1062" s="136"/>
      <c r="AA1062" s="136"/>
      <c r="AB1062" s="136"/>
      <c r="AC1062" s="136"/>
      <c r="AD1062" s="136"/>
    </row>
    <row r="1063" spans="1:30" ht="20.100000000000001" customHeight="1" x14ac:dyDescent="0.25">
      <c r="A1063" s="117" t="s">
        <v>91</v>
      </c>
      <c r="B1063" s="129" t="s">
        <v>142</v>
      </c>
      <c r="C1063" s="129" t="s">
        <v>246</v>
      </c>
      <c r="D1063" s="129" t="s">
        <v>0</v>
      </c>
      <c r="E1063" s="8">
        <v>8</v>
      </c>
      <c r="F1063" s="144"/>
      <c r="G1063" s="145"/>
      <c r="H1063" s="122" t="str">
        <f t="shared" si="431"/>
        <v xml:space="preserve"> </v>
      </c>
      <c r="I1063" s="122" t="str">
        <f t="shared" si="432"/>
        <v/>
      </c>
      <c r="J1063" s="122" t="str">
        <f t="shared" si="433"/>
        <v/>
      </c>
      <c r="K1063" s="8" t="str">
        <f t="shared" si="434"/>
        <v/>
      </c>
      <c r="L1063" s="8" t="str">
        <f t="shared" si="435"/>
        <v xml:space="preserve"> </v>
      </c>
      <c r="M1063" s="2"/>
      <c r="N1063" s="40" t="str">
        <f t="shared" si="430"/>
        <v>R</v>
      </c>
      <c r="O1063" s="40" t="str">
        <f t="shared" si="430"/>
        <v>RR</v>
      </c>
      <c r="P1063" s="161">
        <f>IF(N1063=F1056,12)+IF(N1063=F1057,11)+IF(N1063=F1058,10)+IF(N1063=F1059,9)+IF(N1063=F1060,8)+IF(N1063=F1061,7)+IF(N1063=F1062,6)+IF(N1063=F1063,5)+IF(N1063=F1064,4)+IF(N1063=F1065,3)+IF(N1063=F1066,2)+IF(N1063=F1067,1)</f>
        <v>0</v>
      </c>
      <c r="Q1063" s="161">
        <f>IF(O1063=F1056,12)+IF(O1063=F1057,11)+IF(O1063=F1058,10)+IF(O1063=F1059,9)+IF(O1063=F1060,8)+IF(O1063=F1061,7)+IF(O1063=F1062,6)+IF(O1063=F1063,5)+IF(O1063=F1064,4)+IF(O1063=F1065,3)+IF(O1063=F1066,2)+IF(O1063=F1067,1)</f>
        <v>0</v>
      </c>
      <c r="R1063" s="2"/>
      <c r="S1063" s="136"/>
      <c r="T1063" s="136"/>
      <c r="U1063" s="136"/>
      <c r="V1063" s="136"/>
      <c r="W1063" s="136"/>
      <c r="X1063" s="136"/>
      <c r="Y1063" s="136"/>
      <c r="Z1063" s="136">
        <f>P1063+Q1063</f>
        <v>0</v>
      </c>
      <c r="AA1063" s="136"/>
      <c r="AB1063" s="136"/>
      <c r="AC1063" s="136"/>
      <c r="AD1063" s="136"/>
    </row>
    <row r="1064" spans="1:30" ht="20.100000000000001" customHeight="1" x14ac:dyDescent="0.25">
      <c r="A1064" s="117" t="s">
        <v>91</v>
      </c>
      <c r="B1064" s="129" t="s">
        <v>142</v>
      </c>
      <c r="C1064" s="129" t="s">
        <v>246</v>
      </c>
      <c r="D1064" s="129" t="s">
        <v>0</v>
      </c>
      <c r="E1064" s="8">
        <v>9</v>
      </c>
      <c r="F1064" s="144"/>
      <c r="G1064" s="145"/>
      <c r="H1064" s="122" t="str">
        <f t="shared" si="431"/>
        <v xml:space="preserve"> </v>
      </c>
      <c r="I1064" s="122" t="str">
        <f t="shared" si="432"/>
        <v/>
      </c>
      <c r="J1064" s="122" t="str">
        <f t="shared" si="433"/>
        <v/>
      </c>
      <c r="K1064" s="8" t="str">
        <f t="shared" si="434"/>
        <v/>
      </c>
      <c r="L1064" s="8" t="str">
        <f>IF(G1064&gt;=CE1225,"AW"," ")</f>
        <v xml:space="preserve"> </v>
      </c>
      <c r="M1064" s="2"/>
      <c r="N1064" s="161" t="str">
        <f t="shared" si="430"/>
        <v>W</v>
      </c>
      <c r="O1064" s="161" t="str">
        <f t="shared" si="430"/>
        <v>WW</v>
      </c>
      <c r="P1064" s="161">
        <f>IF(N1064=F1056,12)+IF(N1064=F1057,11)+IF(N1064=F1058,10)+IF(N1064=F1059,9)+IF(N1064=F1060,8)+IF(N1064=F1061,7)+IF(N1064=F1062,6)+IF(N1064=F1063,5)+IF(N1064=F1064,4)+IF(N1064=F1065,3)+IF(N1064=F1066,2)+IF(N1064=F1067,1)</f>
        <v>6</v>
      </c>
      <c r="Q1064" s="161">
        <f>IF(O1064=F1056,12)+IF(O1064=F1057,11)+IF(O1064=F1058,10)+IF(O1064=F1059,9)+IF(O1064=F1060,8)+IF(O1064=F1061,7)+IF(O1064=F1062,6)+IF(O1064=F1063,5)+IF(O1064=F1064,4)+IF(O1064=F1065,3)+IF(O1064=F1066,2)+IF(O1064=F1067,1)</f>
        <v>0</v>
      </c>
      <c r="R1064" s="2"/>
      <c r="S1064" s="136"/>
      <c r="T1064" s="136"/>
      <c r="U1064" s="136"/>
      <c r="V1064" s="136"/>
      <c r="W1064" s="136"/>
      <c r="X1064" s="136"/>
      <c r="Y1064" s="136"/>
      <c r="Z1064" s="136"/>
      <c r="AA1064" s="136">
        <f>P1064+Q1064</f>
        <v>6</v>
      </c>
      <c r="AB1064" s="136"/>
      <c r="AC1064" s="136"/>
      <c r="AD1064" s="136"/>
    </row>
    <row r="1065" spans="1:30" ht="20.100000000000001" customHeight="1" x14ac:dyDescent="0.25">
      <c r="A1065" s="117" t="s">
        <v>91</v>
      </c>
      <c r="B1065" s="129" t="s">
        <v>142</v>
      </c>
      <c r="C1065" s="129" t="s">
        <v>246</v>
      </c>
      <c r="D1065" s="129" t="s">
        <v>0</v>
      </c>
      <c r="E1065" s="8">
        <v>10</v>
      </c>
      <c r="F1065" s="144"/>
      <c r="G1065" s="145"/>
      <c r="H1065" s="122" t="str">
        <f t="shared" si="431"/>
        <v xml:space="preserve"> </v>
      </c>
      <c r="I1065" s="122" t="str">
        <f t="shared" si="432"/>
        <v/>
      </c>
      <c r="J1065" s="122" t="str">
        <f t="shared" si="433"/>
        <v/>
      </c>
      <c r="K1065" s="8" t="str">
        <f t="shared" si="434"/>
        <v/>
      </c>
      <c r="L1065" s="8" t="str">
        <f>IF(G1065&gt;=CE1226,"AW"," ")</f>
        <v xml:space="preserve"> </v>
      </c>
      <c r="M1065" s="2"/>
      <c r="N1065" s="366" t="str">
        <f t="shared" si="430"/>
        <v>j</v>
      </c>
      <c r="O1065" s="366" t="str">
        <f t="shared" si="430"/>
        <v>jj</v>
      </c>
      <c r="P1065" s="366">
        <f>IF(N1065=F1056,12)+IF(N1065=F1057,11)+IF(N1065=F1058,10)+IF(N1065=F1059,9)+IF(N1065=F1060,8)+IF(N1065=F1061,7)+IF(N1065=F1062,6)+IF(N1065=F1063,5)+IF(N1065=F1064,4)+IF(N1065=F1065,3)+IF(N1065=F1066,2)+IF(N1065=F1067,1)</f>
        <v>0</v>
      </c>
      <c r="Q1065" s="366">
        <f>IF(O1065=F1056,12)+IF(O1065=F1057,11)+IF(O1065=F1058,10)+IF(O1065=F1059,9)+IF(O1065=F1060,8)+IF(O1065=F1061,7)+IF(O1065=F1062,6)+IF(O1065=F1063,5)+IF(O1065=F1064,4)+IF(O1065=F1065,3)+IF(O1065=F1066,2)+IF(O1065=F1067,1)</f>
        <v>0</v>
      </c>
      <c r="R1065" s="2"/>
      <c r="S1065" s="136"/>
      <c r="T1065" s="136"/>
      <c r="U1065" s="136"/>
      <c r="V1065" s="136"/>
      <c r="W1065" s="136"/>
      <c r="X1065" s="136"/>
      <c r="Y1065" s="136"/>
      <c r="Z1065" s="136"/>
      <c r="AA1065" s="136"/>
      <c r="AB1065" s="136">
        <f>P1065+Q1065</f>
        <v>0</v>
      </c>
      <c r="AC1065" s="136"/>
      <c r="AD1065" s="136"/>
    </row>
    <row r="1066" spans="1:30" ht="20.100000000000001" customHeight="1" x14ac:dyDescent="0.25">
      <c r="A1066" s="117" t="s">
        <v>91</v>
      </c>
      <c r="B1066" s="129" t="s">
        <v>142</v>
      </c>
      <c r="C1066" s="129" t="s">
        <v>246</v>
      </c>
      <c r="D1066" s="129" t="s">
        <v>0</v>
      </c>
      <c r="E1066" s="8">
        <v>11</v>
      </c>
      <c r="F1066" s="144"/>
      <c r="G1066" s="145"/>
      <c r="H1066" s="122" t="str">
        <f t="shared" si="431"/>
        <v xml:space="preserve"> </v>
      </c>
      <c r="I1066" s="122" t="str">
        <f t="shared" si="432"/>
        <v/>
      </c>
      <c r="J1066" s="122" t="str">
        <f t="shared" si="433"/>
        <v/>
      </c>
      <c r="K1066" s="8" t="str">
        <f t="shared" si="434"/>
        <v/>
      </c>
      <c r="L1066" s="8" t="str">
        <f>IF(G1066&gt;=CE1227,"AW"," ")</f>
        <v xml:space="preserve"> </v>
      </c>
      <c r="M1066" s="2"/>
      <c r="N1066" s="366" t="str">
        <f t="shared" si="430"/>
        <v>p</v>
      </c>
      <c r="O1066" s="366" t="str">
        <f t="shared" si="430"/>
        <v>pp</v>
      </c>
      <c r="P1066" s="366">
        <f>IF(N1066=F1056,12)+IF(N1066=F1057,11)+IF(N1066=F1058,10)+IF(N1066=F1059,9)+IF(N1066=F1060,8)+IF(N1066=F1061,7)+IF(N1066=F1062,6)+IF(N1066=F1063,5)+IF(N1066=F1064,4)+IF(N1066=F1065,3)+IF(N1066=F1066,2)+IF(N1066=F1067,1)</f>
        <v>0</v>
      </c>
      <c r="Q1066" s="366">
        <f>IF(O1066=F1056,12)+IF(O1066=F1057,11)+IF(O1066=F1058,10)+IF(O1066=F1059,9)+IF(O1066=F1060,8)+IF(O1066=F1061,7)+IF(O1066=F1062,6)+IF(O1066=F1063,5)+IF(O1066=F1064,4)+IF(O1066=F1065,3)+IF(O1066=F1066,2)+IF(O1066=F1067,1)</f>
        <v>0</v>
      </c>
      <c r="R1066" s="2"/>
      <c r="S1066" s="136"/>
      <c r="T1066" s="136"/>
      <c r="U1066" s="136"/>
      <c r="V1066" s="136"/>
      <c r="W1066" s="136"/>
      <c r="X1066" s="136"/>
      <c r="Y1066" s="136"/>
      <c r="Z1066" s="136"/>
      <c r="AA1066" s="136"/>
      <c r="AB1066" s="136"/>
      <c r="AC1066" s="136">
        <f>P1066+Q1066</f>
        <v>0</v>
      </c>
      <c r="AD1066" s="136"/>
    </row>
    <row r="1067" spans="1:30" ht="20.100000000000001" customHeight="1" x14ac:dyDescent="0.25">
      <c r="A1067" s="117" t="s">
        <v>91</v>
      </c>
      <c r="B1067" s="129" t="s">
        <v>142</v>
      </c>
      <c r="C1067" s="129" t="s">
        <v>246</v>
      </c>
      <c r="D1067" s="129" t="s">
        <v>0</v>
      </c>
      <c r="E1067" s="8">
        <v>12</v>
      </c>
      <c r="F1067" s="144"/>
      <c r="G1067" s="145"/>
      <c r="H1067" s="122" t="str">
        <f t="shared" si="431"/>
        <v xml:space="preserve"> </v>
      </c>
      <c r="I1067" s="122" t="str">
        <f t="shared" si="432"/>
        <v/>
      </c>
      <c r="J1067" s="122" t="str">
        <f t="shared" si="433"/>
        <v/>
      </c>
      <c r="K1067" s="8" t="str">
        <f t="shared" si="434"/>
        <v/>
      </c>
      <c r="L1067" s="8" t="str">
        <f>IF(G1067&gt;=CE1228,"AW"," ")</f>
        <v xml:space="preserve"> </v>
      </c>
      <c r="M1067" s="2"/>
      <c r="N1067" s="366" t="str">
        <f t="shared" si="430"/>
        <v>z</v>
      </c>
      <c r="O1067" s="366" t="str">
        <f t="shared" si="430"/>
        <v>zz</v>
      </c>
      <c r="P1067" s="366">
        <f>IF(N1067=F1056,12)+IF(N1067=F1057,11)+IF(N1067=F1058,10)+IF(N1067=F1059,9)+IF(N1067=F1060,8)+IF(N1067=F1061,7)+IF(N1067=F1062,6)+IF(N1067=F1063,5)+IF(N1067=F1064,4)+IF(N1067=F1065,3)+IF(N1067=F1066,2)+IF(N1067=F1067,1)</f>
        <v>0</v>
      </c>
      <c r="Q1067" s="366">
        <f>IF(O1067=F1056,12)+IF(O1067=F1057,11)+IF(O1067=F1058,10)+IF(O1067=F1059,9)+IF(O1067=F1060,8)+IF(O1067=F1061,7)+IF(O1067=F1062,6)+IF(O1067=F1063,5)+IF(O1067=F1064,4)+IF(O1067=F1065,3)+IF(O1067=F1066,2)+IF(O1067=F1067,1)</f>
        <v>0</v>
      </c>
      <c r="R1067" s="2"/>
      <c r="S1067" s="136"/>
      <c r="T1067" s="136"/>
      <c r="U1067" s="136"/>
      <c r="V1067" s="136"/>
      <c r="W1067" s="136"/>
      <c r="X1067" s="136"/>
      <c r="Y1067" s="136"/>
      <c r="Z1067" s="136"/>
      <c r="AA1067" s="136"/>
      <c r="AB1067" s="136"/>
      <c r="AC1067" s="136"/>
      <c r="AD1067" s="136">
        <f>P1067+Q1067</f>
        <v>0</v>
      </c>
    </row>
    <row r="1068" spans="1:30" ht="20.100000000000001" customHeight="1" x14ac:dyDescent="0.25">
      <c r="A1068" s="117" t="s">
        <v>91</v>
      </c>
      <c r="B1068" s="129" t="s">
        <v>142</v>
      </c>
      <c r="C1068" s="40"/>
      <c r="D1068" s="40"/>
      <c r="E1068" s="473" t="s">
        <v>36</v>
      </c>
      <c r="F1068" s="473"/>
      <c r="G1068" s="473"/>
      <c r="H1068" s="473"/>
      <c r="I1068" s="473"/>
      <c r="J1068" s="473"/>
      <c r="K1068" s="473"/>
      <c r="L1068" s="473"/>
      <c r="M1068" s="2"/>
      <c r="N1068" s="40" t="str">
        <f t="shared" si="430"/>
        <v>,</v>
      </c>
      <c r="O1068" s="40" t="str">
        <f t="shared" si="430"/>
        <v>,</v>
      </c>
      <c r="P1068" s="40"/>
      <c r="Q1068" s="40"/>
      <c r="R1068" s="2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</row>
    <row r="1069" spans="1:30" ht="20.100000000000001" customHeight="1" x14ac:dyDescent="0.25">
      <c r="A1069" s="117" t="s">
        <v>91</v>
      </c>
      <c r="B1069" s="129" t="s">
        <v>142</v>
      </c>
      <c r="C1069" s="129" t="s">
        <v>246</v>
      </c>
      <c r="D1069" s="129" t="s">
        <v>1</v>
      </c>
      <c r="E1069" s="510" t="s">
        <v>234</v>
      </c>
      <c r="F1069" s="510"/>
      <c r="G1069" s="510"/>
      <c r="H1069" s="510"/>
      <c r="I1069" s="121" t="s">
        <v>92</v>
      </c>
      <c r="J1069" s="121"/>
      <c r="K1069" s="509">
        <f>K1055</f>
        <v>55.7</v>
      </c>
      <c r="L1069" s="509"/>
      <c r="M1069" s="2"/>
      <c r="N1069" s="40" t="str">
        <f t="shared" ref="N1069:O1081" si="436">N1055</f>
        <v>,</v>
      </c>
      <c r="O1069" s="40" t="str">
        <f t="shared" si="436"/>
        <v>,</v>
      </c>
      <c r="P1069" s="40"/>
      <c r="Q1069" s="40"/>
      <c r="R1069" s="2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</row>
    <row r="1070" spans="1:30" ht="20.100000000000001" customHeight="1" x14ac:dyDescent="0.25">
      <c r="A1070" s="117" t="s">
        <v>91</v>
      </c>
      <c r="B1070" s="129" t="s">
        <v>142</v>
      </c>
      <c r="C1070" s="129" t="s">
        <v>246</v>
      </c>
      <c r="D1070" s="129" t="s">
        <v>1</v>
      </c>
      <c r="E1070" s="8">
        <v>1</v>
      </c>
      <c r="F1070" s="144" t="s">
        <v>86</v>
      </c>
      <c r="G1070" s="145">
        <v>43.2</v>
      </c>
      <c r="H1070" s="122" t="str">
        <f t="shared" ref="H1070:H1081" si="437">IF(F1070=0," ",VLOOKUP(F1070,$AY$1244:$BA$1267,3,FALSE))</f>
        <v>Ben Smith-Bannister</v>
      </c>
      <c r="I1070" s="122" t="str">
        <f t="shared" ref="I1070:I1081" si="438">IF(F1070=0,"",VLOOKUP(F1070,$BE$1218:$BG$1241,3,FALSE))</f>
        <v>Aldershot, Farnham and District A.C.</v>
      </c>
      <c r="J1070" s="122" t="str">
        <f t="shared" ref="J1070:J1081" si="439">IF(F1070=0,"",VLOOKUP(F1070,$BB$1114:$BE$1137,4,FALSE))</f>
        <v>AFD</v>
      </c>
      <c r="K1070" s="8" t="str">
        <f t="shared" ref="K1070:K1081" si="440">IF(G1070="","",IF($DC$1227="T"," ",IF($DC$1227="F",IF(G1070&gt;=$CS$1227,"G1",IF(G1070&gt;=$CV$1227,"G2",IF(G1070&gt;=$CY$1227,"G3",IF(G1070&gt;=$DB$1227,"G4","")))))))</f>
        <v>G4</v>
      </c>
      <c r="L1070" s="8" t="str">
        <f>IF(G1070&gt;=CE1231,"AW"," ")</f>
        <v>AW</v>
      </c>
      <c r="M1070" s="2"/>
      <c r="N1070" s="40" t="str">
        <f t="shared" si="436"/>
        <v>A</v>
      </c>
      <c r="O1070" s="40" t="str">
        <f t="shared" si="436"/>
        <v>AA</v>
      </c>
      <c r="P1070" s="161">
        <f>IF(N1070=F1070,12)+IF(N1070=F1071,11)+IF(N1070=F1072,10)+IF(N1070=F1073,9)+IF(N1070=F1074,8)+IF(N1070=F1075,7)+IF(N1070=F1076,6)+IF(N1070=F1077,5)+IF(N1070=F1078,4)+IF(N1070=F1079,3)+IF(N1070=F1080,2)+IF(N1070=F1081,1)</f>
        <v>0</v>
      </c>
      <c r="Q1070" s="161">
        <f>IF(O1070=F1070,12)+IF(O1070=F1071,11)+IF(O1070=F1072,10)+IF(O1070=F1073,9)+IF(O1070=F1074,8)+IF(O1070=F1075,7)+IF(O1070=F1076,6)+IF(O1070=F1077,5)+IF(O1070=F1078,4)+IF(O1070=F1079,3)+IF(O1070=F1080,2)+IF(O1070=F1081,1)</f>
        <v>12</v>
      </c>
      <c r="R1070" s="2"/>
      <c r="S1070" s="136">
        <f>P1070+Q1070</f>
        <v>12</v>
      </c>
      <c r="T1070" s="136"/>
      <c r="U1070" s="136"/>
      <c r="V1070" s="136"/>
      <c r="W1070" s="136"/>
      <c r="X1070" s="136"/>
      <c r="Y1070" s="136"/>
      <c r="Z1070" s="136"/>
      <c r="AA1070" s="136"/>
      <c r="AB1070" s="136"/>
      <c r="AC1070" s="136"/>
      <c r="AD1070" s="136"/>
    </row>
    <row r="1071" spans="1:30" ht="20.100000000000001" customHeight="1" x14ac:dyDescent="0.25">
      <c r="A1071" s="117" t="s">
        <v>91</v>
      </c>
      <c r="B1071" s="129" t="s">
        <v>142</v>
      </c>
      <c r="C1071" s="129" t="s">
        <v>246</v>
      </c>
      <c r="D1071" s="129" t="s">
        <v>1</v>
      </c>
      <c r="E1071" s="8">
        <v>2</v>
      </c>
      <c r="F1071" s="144" t="s">
        <v>112</v>
      </c>
      <c r="G1071" s="145">
        <v>26.7</v>
      </c>
      <c r="H1071" s="122" t="str">
        <f t="shared" si="437"/>
        <v>Joe Foster</v>
      </c>
      <c r="I1071" s="122" t="str">
        <f t="shared" si="438"/>
        <v>Camberley and District A.C.</v>
      </c>
      <c r="J1071" s="122" t="str">
        <f t="shared" si="439"/>
        <v>CDAC</v>
      </c>
      <c r="K1071" s="8" t="str">
        <f t="shared" si="440"/>
        <v/>
      </c>
      <c r="L1071" s="8" t="str">
        <f>IF(G1071&gt;=CE1232,"AW"," ")</f>
        <v xml:space="preserve"> </v>
      </c>
      <c r="M1071" s="2"/>
      <c r="N1071" s="40" t="str">
        <f t="shared" si="436"/>
        <v>S</v>
      </c>
      <c r="O1071" s="40" t="str">
        <f t="shared" si="436"/>
        <v>SS</v>
      </c>
      <c r="P1071" s="161">
        <f>IF(N1071=F1070,12)+IF(N1071=F1071,11)+IF(N1071=F1072,10)+IF(N1071=F1073,9)+IF(N1071=F1074,8)+IF(N1071=F1075,7)+IF(N1071=F1076,6)+IF(N1071=F1077,5)+IF(N1071=F1078,4)+IF(N1071=F1079,3)+IF(N1071=F1080,2)+IF(N1071=F1081,1)</f>
        <v>0</v>
      </c>
      <c r="Q1071" s="161">
        <f>IF(O1071=F1070,12)+IF(O1071=F1071,11)+IF(O1071=F1072,10)+IF(O1071=F1073,9)+IF(O1071=F1074,8)+IF(O1071=F1075,7)+IF(O1071=F1076,6)+IF(O1071=F1077,5)+IF(O1071=F1078,4)+IF(O1071=F1079,3)+IF(O1071=F1080,2)+IF(O1071=F1081,1)</f>
        <v>0</v>
      </c>
      <c r="R1071" s="2"/>
      <c r="S1071" s="136"/>
      <c r="T1071" s="136">
        <f>P1071+Q1071</f>
        <v>0</v>
      </c>
      <c r="U1071" s="136"/>
      <c r="V1071" s="136"/>
      <c r="W1071" s="136"/>
      <c r="X1071" s="136"/>
      <c r="Y1071" s="136"/>
      <c r="Z1071" s="136"/>
      <c r="AA1071" s="136"/>
      <c r="AB1071" s="136"/>
      <c r="AC1071" s="136"/>
      <c r="AD1071" s="136"/>
    </row>
    <row r="1072" spans="1:30" ht="20.100000000000001" customHeight="1" x14ac:dyDescent="0.25">
      <c r="A1072" s="117" t="s">
        <v>91</v>
      </c>
      <c r="B1072" s="129" t="s">
        <v>142</v>
      </c>
      <c r="C1072" s="129" t="s">
        <v>246</v>
      </c>
      <c r="D1072" s="129" t="s">
        <v>1</v>
      </c>
      <c r="E1072" s="8">
        <v>3</v>
      </c>
      <c r="F1072" s="144"/>
      <c r="G1072" s="145"/>
      <c r="H1072" s="122" t="str">
        <f t="shared" si="437"/>
        <v xml:space="preserve"> </v>
      </c>
      <c r="I1072" s="122" t="str">
        <f t="shared" si="438"/>
        <v/>
      </c>
      <c r="J1072" s="122" t="str">
        <f t="shared" si="439"/>
        <v/>
      </c>
      <c r="K1072" s="8" t="str">
        <f t="shared" si="440"/>
        <v/>
      </c>
      <c r="L1072" s="8" t="str">
        <f>IF(G1072&gt;=CE1233,"AW"," ")</f>
        <v xml:space="preserve"> </v>
      </c>
      <c r="M1072" s="2"/>
      <c r="N1072" s="40" t="str">
        <f t="shared" si="436"/>
        <v>B</v>
      </c>
      <c r="O1072" s="40" t="str">
        <f t="shared" si="436"/>
        <v>BB</v>
      </c>
      <c r="P1072" s="161">
        <f>IF(N1072=F1070,12)+IF(N1072=F1071,11)+IF(N1072=F1072,10)+IF(N1072=F1073,9)+IF(N1072=F1074,8)+IF(N1072=F1075,7)+IF(N1072=F1076,6)+IF(N1072=F1077,5)+IF(N1072=F1078,4)+IF(N1072=F1079,3)+IF(N1072=F1080,2)+IF(N1072=F1081,1)</f>
        <v>0</v>
      </c>
      <c r="Q1072" s="161">
        <f>IF(O1072=F1070,12)+IF(O1072=F1071,11)+IF(O1072=F1072,10)+IF(O1072=F1073,9)+IF(O1072=F1074,8)+IF(O1072=F1075,7)+IF(O1072=F1076,6)+IF(O1072=F1077,5)+IF(O1072=F1078,4)+IF(O1072=F1079,3)+IF(O1072=F1080,2)+IF(O1072=F1081,1)</f>
        <v>0</v>
      </c>
      <c r="R1072" s="2"/>
      <c r="S1072" s="136"/>
      <c r="T1072" s="136"/>
      <c r="U1072" s="136">
        <f>P1072+Q1072</f>
        <v>0</v>
      </c>
      <c r="V1072" s="136"/>
      <c r="W1072" s="136"/>
      <c r="X1072" s="136"/>
      <c r="Y1072" s="136"/>
      <c r="Z1072" s="136"/>
      <c r="AA1072" s="136"/>
      <c r="AB1072" s="136"/>
      <c r="AC1072" s="136"/>
      <c r="AD1072" s="136"/>
    </row>
    <row r="1073" spans="1:30" ht="20.100000000000001" customHeight="1" x14ac:dyDescent="0.25">
      <c r="A1073" s="117" t="s">
        <v>91</v>
      </c>
      <c r="B1073" s="129" t="s">
        <v>142</v>
      </c>
      <c r="C1073" s="129" t="s">
        <v>246</v>
      </c>
      <c r="D1073" s="129" t="s">
        <v>1</v>
      </c>
      <c r="E1073" s="8">
        <v>4</v>
      </c>
      <c r="F1073" s="144"/>
      <c r="G1073" s="145"/>
      <c r="H1073" s="122" t="str">
        <f t="shared" si="437"/>
        <v xml:space="preserve"> </v>
      </c>
      <c r="I1073" s="122" t="str">
        <f t="shared" si="438"/>
        <v/>
      </c>
      <c r="J1073" s="122" t="str">
        <f t="shared" si="439"/>
        <v/>
      </c>
      <c r="K1073" s="8" t="str">
        <f t="shared" si="440"/>
        <v/>
      </c>
      <c r="L1073" s="8" t="str">
        <f>IF(G1073&gt;=CE1238,"AW"," ")</f>
        <v xml:space="preserve"> </v>
      </c>
      <c r="M1073" s="2"/>
      <c r="N1073" s="40" t="str">
        <f t="shared" si="436"/>
        <v>C</v>
      </c>
      <c r="O1073" s="40" t="str">
        <f t="shared" si="436"/>
        <v>CC</v>
      </c>
      <c r="P1073" s="161">
        <f>IF(N1073=F1070,12)+IF(N1073=F1071,11)+IF(N1073=F1072,10)+IF(N1073=F1073,9)+IF(N1073=F1074,8)+IF(N1073=F1075,7)+IF(N1073=F1076,6)+IF(N1073=F1077,5)+IF(N1073=F1078,4)+IF(N1073=F1079,3)+IF(N1073=F1080,2)+IF(N1073=F1081,1)</f>
        <v>0</v>
      </c>
      <c r="Q1073" s="161">
        <f>IF(O1073=F1070,12)+IF(O1073=F1071,11)+IF(O1073=F1072,10)+IF(O1073=F1073,9)+IF(O1073=F1074,8)+IF(O1073=F1075,7)+IF(O1073=F1076,6)+IF(O1073=F1077,5)+IF(O1073=F1078,4)+IF(O1073=F1079,3)+IF(O1073=F1080,2)+IF(O1073=F1081,1)</f>
        <v>11</v>
      </c>
      <c r="R1073" s="2"/>
      <c r="S1073" s="136"/>
      <c r="T1073" s="136"/>
      <c r="U1073" s="136"/>
      <c r="V1073" s="136">
        <f>P1073+Q1073</f>
        <v>11</v>
      </c>
      <c r="W1073" s="136"/>
      <c r="X1073" s="136"/>
      <c r="Y1073" s="136"/>
      <c r="Z1073" s="136"/>
      <c r="AA1073" s="136"/>
      <c r="AB1073" s="136"/>
      <c r="AC1073" s="136"/>
      <c r="AD1073" s="136"/>
    </row>
    <row r="1074" spans="1:30" ht="20.100000000000001" customHeight="1" x14ac:dyDescent="0.25">
      <c r="A1074" s="117" t="s">
        <v>91</v>
      </c>
      <c r="B1074" s="129" t="s">
        <v>142</v>
      </c>
      <c r="C1074" s="129" t="s">
        <v>246</v>
      </c>
      <c r="D1074" s="129" t="s">
        <v>1</v>
      </c>
      <c r="E1074" s="8">
        <v>5</v>
      </c>
      <c r="F1074" s="144"/>
      <c r="G1074" s="145"/>
      <c r="H1074" s="122" t="str">
        <f t="shared" si="437"/>
        <v xml:space="preserve"> </v>
      </c>
      <c r="I1074" s="122" t="str">
        <f t="shared" si="438"/>
        <v/>
      </c>
      <c r="J1074" s="122" t="str">
        <f t="shared" si="439"/>
        <v/>
      </c>
      <c r="K1074" s="8" t="str">
        <f t="shared" si="440"/>
        <v/>
      </c>
      <c r="L1074" s="8" t="str">
        <f>IF(G1074&gt;=CE1239,"AW"," ")</f>
        <v xml:space="preserve"> </v>
      </c>
      <c r="M1074" s="2"/>
      <c r="N1074" s="40" t="str">
        <f t="shared" si="436"/>
        <v>G</v>
      </c>
      <c r="O1074" s="40" t="str">
        <f t="shared" si="436"/>
        <v>GG</v>
      </c>
      <c r="P1074" s="161">
        <f>IF(N1074=F1070,12)+IF(N1074=F1071,11)+IF(N1074=F1072,10)+IF(N1074=F1073,9)+IF(N1074=F1074,8)+IF(N1074=F1075,7)+IF(N1074=F1076,6)+IF(N1074=F1077,5)+IF(N1074=F1078,4)+IF(N1074=F1079,3)+IF(N1074=F1080,2)+IF(N1074=F1081,1)</f>
        <v>0</v>
      </c>
      <c r="Q1074" s="161">
        <f>IF(O1074=F1070,12)+IF(O1074=F1071,11)+IF(O1074=F1072,10)+IF(O1074=F1073,9)+IF(O1074=F1074,8)+IF(O1074=F1075,7)+IF(O1074=F1076,6)+IF(O1074=F1077,5)+IF(O1074=F1078,4)+IF(O1074=F1079,3)+IF(O1074=F1080,2)+IF(O1074=F1081,1)</f>
        <v>0</v>
      </c>
      <c r="R1074" s="2"/>
      <c r="S1074" s="136"/>
      <c r="T1074" s="136"/>
      <c r="U1074" s="136"/>
      <c r="V1074" s="136"/>
      <c r="W1074" s="136">
        <f>P1074+Q1074</f>
        <v>0</v>
      </c>
      <c r="X1074" s="136"/>
      <c r="Y1074" s="136"/>
      <c r="Z1074" s="136"/>
      <c r="AA1074" s="136"/>
      <c r="AB1074" s="136"/>
      <c r="AC1074" s="136"/>
      <c r="AD1074" s="136"/>
    </row>
    <row r="1075" spans="1:30" ht="20.100000000000001" customHeight="1" x14ac:dyDescent="0.25">
      <c r="A1075" s="117" t="s">
        <v>91</v>
      </c>
      <c r="B1075" s="129" t="s">
        <v>142</v>
      </c>
      <c r="C1075" s="129" t="s">
        <v>246</v>
      </c>
      <c r="D1075" s="129" t="s">
        <v>1</v>
      </c>
      <c r="E1075" s="8">
        <v>6</v>
      </c>
      <c r="F1075" s="144"/>
      <c r="G1075" s="145"/>
      <c r="H1075" s="122" t="str">
        <f t="shared" si="437"/>
        <v xml:space="preserve"> </v>
      </c>
      <c r="I1075" s="122" t="str">
        <f t="shared" si="438"/>
        <v/>
      </c>
      <c r="J1075" s="122" t="str">
        <f t="shared" si="439"/>
        <v/>
      </c>
      <c r="K1075" s="8" t="str">
        <f t="shared" si="440"/>
        <v/>
      </c>
      <c r="L1075" s="8" t="str">
        <f>IF(G1075&gt;=CE1240,"AW"," ")</f>
        <v xml:space="preserve"> </v>
      </c>
      <c r="M1075" s="2"/>
      <c r="N1075" s="40" t="str">
        <f t="shared" si="436"/>
        <v>H</v>
      </c>
      <c r="O1075" s="40" t="str">
        <f t="shared" si="436"/>
        <v>HH</v>
      </c>
      <c r="P1075" s="161">
        <f>IF(N1075=F1070,12)+IF(N1075=F1071,11)+IF(N1075=F1072,10)+IF(N1075=F1073,9)+IF(N1075=F1074,8)+IF(N1075=F1075,7)+IF(N1075=F1076,6)+IF(N1075=F1077,5)+IF(N1075=F1078,4)+IF(N1075=F1079,3)+IF(N1075=F1080,2)+IF(N1075=F1081,1)</f>
        <v>0</v>
      </c>
      <c r="Q1075" s="161">
        <f>IF(O1075=F1070,12)+IF(O1075=F1071,11)+IF(O1075=F1072,10)+IF(O1075=F1073,9)+IF(O1075=F1074,8)+IF(O1075=F1075,7)+IF(O1075=F1076,6)+IF(O1075=F1077,5)+IF(O1075=F1078,4)+IF(O1075=F1079,3)+IF(O1075=F1080,2)+IF(O1075=F1081,1)</f>
        <v>0</v>
      </c>
      <c r="R1075" s="2"/>
      <c r="S1075" s="136"/>
      <c r="T1075" s="136"/>
      <c r="U1075" s="136"/>
      <c r="V1075" s="136"/>
      <c r="W1075" s="136"/>
      <c r="X1075" s="136">
        <f>P1075+Q1075</f>
        <v>0</v>
      </c>
      <c r="Y1075" s="136"/>
      <c r="Z1075" s="136"/>
      <c r="AA1075" s="136"/>
      <c r="AB1075" s="136"/>
      <c r="AC1075" s="136"/>
      <c r="AD1075" s="136"/>
    </row>
    <row r="1076" spans="1:30" ht="20.100000000000001" customHeight="1" x14ac:dyDescent="0.25">
      <c r="A1076" s="117" t="s">
        <v>91</v>
      </c>
      <c r="B1076" s="129" t="s">
        <v>142</v>
      </c>
      <c r="C1076" s="129" t="s">
        <v>246</v>
      </c>
      <c r="D1076" s="129" t="s">
        <v>1</v>
      </c>
      <c r="E1076" s="8">
        <v>7</v>
      </c>
      <c r="F1076" s="144"/>
      <c r="G1076" s="145"/>
      <c r="H1076" s="122" t="str">
        <f t="shared" si="437"/>
        <v xml:space="preserve"> </v>
      </c>
      <c r="I1076" s="122" t="str">
        <f t="shared" si="438"/>
        <v/>
      </c>
      <c r="J1076" s="122" t="str">
        <f t="shared" si="439"/>
        <v/>
      </c>
      <c r="K1076" s="8" t="str">
        <f t="shared" si="440"/>
        <v/>
      </c>
      <c r="L1076" s="8" t="str">
        <f>IF(G1076&gt;=CE1241,"AW"," ")</f>
        <v xml:space="preserve"> </v>
      </c>
      <c r="M1076" s="2"/>
      <c r="N1076" s="40" t="str">
        <f t="shared" si="436"/>
        <v>M</v>
      </c>
      <c r="O1076" s="40" t="str">
        <f t="shared" si="436"/>
        <v>MM</v>
      </c>
      <c r="P1076" s="161">
        <f>IF(N1076=F1070,12)+IF(N1076=F1071,11)+IF(N1076=F1072,10)+IF(N1076=F1073,9)+IF(N1076=F1074,8)+IF(N1076=F1075,7)+IF(N1076=F1076,6)+IF(N1076=F1077,5)+IF(N1076=F1078,4)+IF(N1076=F1079,3)+IF(N1076=F1080,2)+IF(N1076=F1081,1)</f>
        <v>0</v>
      </c>
      <c r="Q1076" s="161">
        <f>IF(O1076=F1070,12)+IF(O1076=F1071,11)+IF(O1076=F1072,10)+IF(O1076=F1073,9)+IF(O1076=F1074,8)+IF(O1076=F1075,7)+IF(O1076=F1076,6)+IF(O1076=F1077,5)+IF(O1076=F1078,4)+IF(O1076=F1079,3)+IF(O1076=F1080,2)+IF(O1076=F1081,1)</f>
        <v>0</v>
      </c>
      <c r="R1076" s="2"/>
      <c r="S1076" s="136"/>
      <c r="T1076" s="136"/>
      <c r="U1076" s="136"/>
      <c r="V1076" s="136"/>
      <c r="W1076" s="136"/>
      <c r="X1076" s="136"/>
      <c r="Y1076" s="136">
        <f>P1076+Q1076</f>
        <v>0</v>
      </c>
      <c r="Z1076" s="136"/>
      <c r="AA1076" s="136"/>
      <c r="AB1076" s="136"/>
      <c r="AC1076" s="136"/>
      <c r="AD1076" s="136"/>
    </row>
    <row r="1077" spans="1:30" ht="20.100000000000001" customHeight="1" x14ac:dyDescent="0.25">
      <c r="A1077" s="117" t="s">
        <v>91</v>
      </c>
      <c r="B1077" s="129" t="s">
        <v>142</v>
      </c>
      <c r="C1077" s="129" t="s">
        <v>246</v>
      </c>
      <c r="D1077" s="129" t="s">
        <v>1</v>
      </c>
      <c r="E1077" s="8">
        <v>8</v>
      </c>
      <c r="F1077" s="144"/>
      <c r="G1077" s="145"/>
      <c r="H1077" s="122" t="str">
        <f t="shared" si="437"/>
        <v xml:space="preserve"> </v>
      </c>
      <c r="I1077" s="122" t="str">
        <f t="shared" si="438"/>
        <v/>
      </c>
      <c r="J1077" s="122" t="str">
        <f t="shared" si="439"/>
        <v/>
      </c>
      <c r="K1077" s="8" t="str">
        <f t="shared" si="440"/>
        <v/>
      </c>
      <c r="L1077" s="8" t="str">
        <f>IF(G1077&gt;=CE1242,"AW"," ")</f>
        <v xml:space="preserve"> </v>
      </c>
      <c r="M1077" s="2"/>
      <c r="N1077" s="40" t="str">
        <f t="shared" si="436"/>
        <v>R</v>
      </c>
      <c r="O1077" s="40" t="str">
        <f t="shared" si="436"/>
        <v>RR</v>
      </c>
      <c r="P1077" s="161">
        <f>IF(N1077=F1070,12)+IF(N1077=F1071,11)+IF(N1077=F1072,10)+IF(N1077=F1073,9)+IF(N1077=F1074,8)+IF(N1077=F1075,7)+IF(N1077=F1076,6)+IF(N1077=F1077,5)+IF(N1077=F1078,4)+IF(N1077=F1079,3)+IF(N1077=F1080,2)+IF(N1077=F1081,1)</f>
        <v>0</v>
      </c>
      <c r="Q1077" s="161">
        <f>IF(O1077=F1070,12)+IF(O1077=F1071,11)+IF(O1077=F1072,10)+IF(O1077=F1073,9)+IF(O1077=F1074,8)+IF(O1077=F1075,7)+IF(O1077=F1076,6)+IF(O1077=F1077,5)+IF(O1077=F1078,4)+IF(O1077=F1079,3)+IF(O1077=F1080,2)+IF(O1077=F1081,1)</f>
        <v>0</v>
      </c>
      <c r="R1077" s="2"/>
      <c r="S1077" s="136"/>
      <c r="T1077" s="136"/>
      <c r="U1077" s="136"/>
      <c r="V1077" s="136"/>
      <c r="W1077" s="136"/>
      <c r="X1077" s="136"/>
      <c r="Y1077" s="136"/>
      <c r="Z1077" s="136">
        <f>P1077+Q1077</f>
        <v>0</v>
      </c>
      <c r="AA1077" s="136"/>
      <c r="AB1077" s="136"/>
      <c r="AC1077" s="136"/>
      <c r="AD1077" s="136"/>
    </row>
    <row r="1078" spans="1:30" ht="20.100000000000001" customHeight="1" x14ac:dyDescent="0.25">
      <c r="A1078" s="117" t="s">
        <v>91</v>
      </c>
      <c r="B1078" s="129" t="s">
        <v>142</v>
      </c>
      <c r="C1078" s="129" t="s">
        <v>246</v>
      </c>
      <c r="D1078" s="129" t="s">
        <v>1</v>
      </c>
      <c r="E1078" s="8">
        <v>9</v>
      </c>
      <c r="F1078" s="144"/>
      <c r="G1078" s="145"/>
      <c r="H1078" s="122" t="str">
        <f t="shared" si="437"/>
        <v xml:space="preserve"> </v>
      </c>
      <c r="I1078" s="122" t="str">
        <f t="shared" si="438"/>
        <v/>
      </c>
      <c r="J1078" s="122" t="str">
        <f t="shared" si="439"/>
        <v/>
      </c>
      <c r="K1078" s="8" t="str">
        <f t="shared" si="440"/>
        <v/>
      </c>
      <c r="L1078" s="8" t="str">
        <f>IF(G1078&gt;=CE1241,"AW"," ")</f>
        <v xml:space="preserve"> </v>
      </c>
      <c r="M1078" s="2"/>
      <c r="N1078" s="161" t="str">
        <f t="shared" si="436"/>
        <v>W</v>
      </c>
      <c r="O1078" s="161" t="str">
        <f t="shared" si="436"/>
        <v>WW</v>
      </c>
      <c r="P1078" s="161">
        <f>IF(N1078=F1070,12)+IF(N1078=F1071,11)+IF(N1078=F1072,10)+IF(N1078=F1073,9)+IF(N1078=F1074,8)+IF(N1078=F1075,7)+IF(N1078=F1076,6)+IF(N1078=F1077,5)+IF(N1078=F1078,4)+IF(N1078=F1079,3)+IF(N1078=F1080,2)+IF(N1078=F1081,1)</f>
        <v>0</v>
      </c>
      <c r="Q1078" s="161">
        <f>IF(O1078=F1070,12)+IF(O1078=F1071,11)+IF(O1078=F1072,10)+IF(O1078=F1073,9)+IF(O1078=F1074,8)+IF(O1078=F1075,7)+IF(O1078=F1076,6)+IF(O1078=F1077,5)+IF(O1078=F1078,4)+IF(O1078=F1079,3)+IF(O1078=F1080,2)+IF(O1078=F1081,1)</f>
        <v>0</v>
      </c>
      <c r="R1078" s="2"/>
      <c r="S1078" s="136"/>
      <c r="T1078" s="136"/>
      <c r="U1078" s="136"/>
      <c r="V1078" s="136"/>
      <c r="W1078" s="136"/>
      <c r="X1078" s="136"/>
      <c r="Y1078" s="136"/>
      <c r="Z1078" s="136"/>
      <c r="AA1078" s="136">
        <f>P1078+Q1078</f>
        <v>0</v>
      </c>
      <c r="AB1078" s="136"/>
      <c r="AC1078" s="136"/>
      <c r="AD1078" s="136"/>
    </row>
    <row r="1079" spans="1:30" ht="20.100000000000001" customHeight="1" x14ac:dyDescent="0.25">
      <c r="A1079" s="117" t="s">
        <v>91</v>
      </c>
      <c r="B1079" s="129" t="s">
        <v>142</v>
      </c>
      <c r="C1079" s="129" t="s">
        <v>246</v>
      </c>
      <c r="D1079" s="129" t="s">
        <v>1</v>
      </c>
      <c r="E1079" s="8">
        <v>10</v>
      </c>
      <c r="F1079" s="144"/>
      <c r="G1079" s="145"/>
      <c r="H1079" s="122" t="str">
        <f t="shared" si="437"/>
        <v xml:space="preserve"> </v>
      </c>
      <c r="I1079" s="122" t="str">
        <f t="shared" si="438"/>
        <v/>
      </c>
      <c r="J1079" s="122" t="str">
        <f t="shared" si="439"/>
        <v/>
      </c>
      <c r="K1079" s="8" t="str">
        <f t="shared" si="440"/>
        <v/>
      </c>
      <c r="L1079" s="8" t="str">
        <f>IF(G1079&gt;=CE1242,"AW"," ")</f>
        <v xml:space="preserve"> </v>
      </c>
      <c r="M1079" s="2"/>
      <c r="N1079" s="366" t="str">
        <f t="shared" si="436"/>
        <v>j</v>
      </c>
      <c r="O1079" s="366" t="str">
        <f t="shared" si="436"/>
        <v>jj</v>
      </c>
      <c r="P1079" s="366">
        <f>IF(N1079=F1070,12)+IF(N1079=F1071,11)+IF(N1079=F1072,10)+IF(N1079=F1073,9)+IF(N1079=F1074,8)+IF(N1079=F1075,7)+IF(N1079=F1076,6)+IF(N1079=F1077,5)+IF(N1079=F1078,4)+IF(N1079=F1079,3)+IF(N1079=F1080,2)+IF(N1079=F1081,1)</f>
        <v>0</v>
      </c>
      <c r="Q1079" s="366">
        <f>IF(O1079=F1070,12)+IF(O1079=F1071,11)+IF(O1079=F1072,10)+IF(O1079=F1073,9)+IF(O1079=F1074,8)+IF(O1079=F1075,7)+IF(O1079=F1076,6)+IF(O1079=F1077,5)+IF(O1079=F1078,4)+IF(O1079=F1079,3)+IF(O1079=F1080,2)+IF(O1079=F1081,1)</f>
        <v>0</v>
      </c>
      <c r="R1079" s="2"/>
      <c r="S1079" s="136"/>
      <c r="T1079" s="136"/>
      <c r="U1079" s="136"/>
      <c r="V1079" s="136"/>
      <c r="W1079" s="136"/>
      <c r="X1079" s="136"/>
      <c r="Y1079" s="136"/>
      <c r="Z1079" s="136"/>
      <c r="AA1079" s="136"/>
      <c r="AB1079" s="136">
        <f>P1079+Q1079</f>
        <v>0</v>
      </c>
      <c r="AC1079" s="136"/>
      <c r="AD1079" s="136"/>
    </row>
    <row r="1080" spans="1:30" ht="20.100000000000001" customHeight="1" x14ac:dyDescent="0.25">
      <c r="A1080" s="117" t="s">
        <v>91</v>
      </c>
      <c r="B1080" s="129" t="s">
        <v>142</v>
      </c>
      <c r="C1080" s="129" t="s">
        <v>246</v>
      </c>
      <c r="D1080" s="129" t="s">
        <v>1</v>
      </c>
      <c r="E1080" s="8">
        <v>11</v>
      </c>
      <c r="F1080" s="144"/>
      <c r="G1080" s="145"/>
      <c r="H1080" s="122" t="str">
        <f t="shared" si="437"/>
        <v xml:space="preserve"> </v>
      </c>
      <c r="I1080" s="122" t="str">
        <f t="shared" si="438"/>
        <v/>
      </c>
      <c r="J1080" s="122" t="str">
        <f t="shared" si="439"/>
        <v/>
      </c>
      <c r="K1080" s="8" t="str">
        <f t="shared" si="440"/>
        <v/>
      </c>
      <c r="L1080" s="8" t="str">
        <f>IF(G1080&gt;=CE1243,"AW"," ")</f>
        <v xml:space="preserve"> </v>
      </c>
      <c r="M1080" s="2"/>
      <c r="N1080" s="366" t="str">
        <f t="shared" si="436"/>
        <v>p</v>
      </c>
      <c r="O1080" s="366" t="str">
        <f t="shared" si="436"/>
        <v>pp</v>
      </c>
      <c r="P1080" s="366">
        <f>IF(N1080=F1070,12)+IF(N1080=F1071,11)+IF(N1080=F1072,10)+IF(N1080=F1073,9)+IF(N1080=F1074,8)+IF(N1080=F1075,7)+IF(N1080=F1076,6)+IF(N1080=F1077,5)+IF(N1080=F1078,4)+IF(N1080=F1079,3)+IF(N1080=F1080,2)+IF(N1080=F1081,1)</f>
        <v>0</v>
      </c>
      <c r="Q1080" s="366">
        <f>IF(O1080=F1070,12)+IF(O1080=F1071,11)+IF(O1080=F1072,10)+IF(O1080=F1073,9)+IF(O1080=F1074,8)+IF(O1080=F1075,7)+IF(O1080=F1076,6)+IF(O1080=F1077,5)+IF(O1080=F1078,4)+IF(O1080=F1079,3)+IF(O1080=F1080,2)+IF(O1080=F1081,1)</f>
        <v>0</v>
      </c>
      <c r="R1080" s="2"/>
      <c r="S1080" s="136"/>
      <c r="T1080" s="136"/>
      <c r="U1080" s="136"/>
      <c r="V1080" s="136"/>
      <c r="W1080" s="136"/>
      <c r="X1080" s="136"/>
      <c r="Y1080" s="136"/>
      <c r="Z1080" s="136"/>
      <c r="AA1080" s="136"/>
      <c r="AB1080" s="136"/>
      <c r="AC1080" s="136">
        <f>P1080+Q1080</f>
        <v>0</v>
      </c>
      <c r="AD1080" s="136"/>
    </row>
    <row r="1081" spans="1:30" ht="20.100000000000001" customHeight="1" x14ac:dyDescent="0.25">
      <c r="A1081" s="117" t="s">
        <v>91</v>
      </c>
      <c r="B1081" s="129" t="s">
        <v>142</v>
      </c>
      <c r="C1081" s="129" t="s">
        <v>246</v>
      </c>
      <c r="D1081" s="129" t="s">
        <v>1</v>
      </c>
      <c r="E1081" s="8">
        <v>12</v>
      </c>
      <c r="F1081" s="144"/>
      <c r="G1081" s="145"/>
      <c r="H1081" s="122" t="str">
        <f t="shared" si="437"/>
        <v xml:space="preserve"> </v>
      </c>
      <c r="I1081" s="122" t="str">
        <f t="shared" si="438"/>
        <v/>
      </c>
      <c r="J1081" s="122" t="str">
        <f t="shared" si="439"/>
        <v/>
      </c>
      <c r="K1081" s="8" t="str">
        <f t="shared" si="440"/>
        <v/>
      </c>
      <c r="L1081" s="8" t="str">
        <f>IF(G1081&gt;=CE1244,"AW"," ")</f>
        <v xml:space="preserve"> </v>
      </c>
      <c r="M1081" s="2"/>
      <c r="N1081" s="366" t="str">
        <f t="shared" si="436"/>
        <v>z</v>
      </c>
      <c r="O1081" s="366" t="str">
        <f t="shared" si="436"/>
        <v>zz</v>
      </c>
      <c r="P1081" s="366">
        <f>IF(N1081=F1070,12)+IF(N1081=F1071,11)+IF(N1081=F1072,10)+IF(N1081=F1073,9)+IF(N1081=F1074,8)+IF(N1081=F1075,7)+IF(N1081=F1076,6)+IF(N1081=F1077,5)+IF(N1081=F1078,4)+IF(N1081=F1079,3)+IF(N1081=F1080,2)+IF(N1081=F1081,1)</f>
        <v>0</v>
      </c>
      <c r="Q1081" s="366">
        <f>IF(O1081=F1070,12)+IF(O1081=F1071,11)+IF(O1081=F1072,10)+IF(O1081=F1073,9)+IF(O1081=F1074,8)+IF(O1081=F1075,7)+IF(O1081=F1076,6)+IF(O1081=F1077,5)+IF(O1081=F1078,4)+IF(O1081=F1079,3)+IF(O1081=F1080,2)+IF(O1081=F1081,1)</f>
        <v>0</v>
      </c>
      <c r="R1081" s="2"/>
      <c r="S1081" s="136"/>
      <c r="T1081" s="136"/>
      <c r="U1081" s="136"/>
      <c r="V1081" s="136"/>
      <c r="W1081" s="136"/>
      <c r="X1081" s="136"/>
      <c r="Y1081" s="136"/>
      <c r="Z1081" s="136"/>
      <c r="AA1081" s="136"/>
      <c r="AB1081" s="136"/>
      <c r="AC1081" s="136"/>
      <c r="AD1081" s="136">
        <f>P1081+Q1081</f>
        <v>0</v>
      </c>
    </row>
    <row r="1082" spans="1:30" ht="20.100000000000001" customHeight="1" x14ac:dyDescent="0.25">
      <c r="A1082" s="117" t="s">
        <v>91</v>
      </c>
      <c r="B1082" s="129" t="s">
        <v>142</v>
      </c>
      <c r="C1082" s="129"/>
      <c r="D1082" s="129"/>
      <c r="E1082" s="473" t="s">
        <v>36</v>
      </c>
      <c r="F1082" s="473"/>
      <c r="G1082" s="473"/>
      <c r="H1082" s="473"/>
      <c r="I1082" s="473"/>
      <c r="J1082" s="473"/>
      <c r="K1082" s="473"/>
      <c r="L1082" s="473"/>
      <c r="M1082" s="85"/>
      <c r="N1082" s="53"/>
      <c r="O1082" s="53"/>
      <c r="P1082" s="40"/>
      <c r="Q1082" s="40"/>
      <c r="R1082" s="2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</row>
    <row r="1083" spans="1:30" ht="20.100000000000001" customHeight="1" x14ac:dyDescent="0.25">
      <c r="A1083" s="117" t="s">
        <v>91</v>
      </c>
      <c r="B1083" s="129" t="s">
        <v>142</v>
      </c>
      <c r="C1083" s="129" t="s">
        <v>247</v>
      </c>
      <c r="D1083" s="129" t="s">
        <v>0</v>
      </c>
      <c r="E1083" s="474" t="s">
        <v>235</v>
      </c>
      <c r="F1083" s="474"/>
      <c r="G1083" s="474"/>
      <c r="H1083" s="474"/>
      <c r="I1083" s="442" t="s">
        <v>92</v>
      </c>
      <c r="J1083" s="442"/>
      <c r="K1083" s="475">
        <f>'MATCH DETAILS'!K43</f>
        <v>69.989999999999995</v>
      </c>
      <c r="L1083" s="475"/>
      <c r="M1083" s="127"/>
      <c r="N1083" s="40" t="str">
        <f t="shared" ref="N1083:O1096" si="441">N1041</f>
        <v>,</v>
      </c>
      <c r="O1083" s="40" t="str">
        <f t="shared" si="441"/>
        <v>,</v>
      </c>
      <c r="P1083" s="40"/>
      <c r="Q1083" s="40"/>
      <c r="R1083" s="2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</row>
    <row r="1084" spans="1:30" ht="20.100000000000001" customHeight="1" x14ac:dyDescent="0.25">
      <c r="A1084" s="117" t="s">
        <v>91</v>
      </c>
      <c r="B1084" s="129" t="s">
        <v>142</v>
      </c>
      <c r="C1084" s="129" t="s">
        <v>247</v>
      </c>
      <c r="D1084" s="129" t="s">
        <v>0</v>
      </c>
      <c r="E1084" s="437">
        <v>1</v>
      </c>
      <c r="F1084" s="438" t="s">
        <v>1</v>
      </c>
      <c r="G1084" s="441">
        <v>45.44</v>
      </c>
      <c r="H1084" s="440" t="str">
        <f t="shared" ref="H1084:H1095" si="442">IF(F1084=0," ",VLOOKUP(F1084,$BB$1244:$BD$1267,3,FALSE))</f>
        <v>James Gardner</v>
      </c>
      <c r="I1084" s="440" t="str">
        <f t="shared" ref="I1084:I1095" si="443">IF(F1084=0,"",VLOOKUP(F1084,$BE$1218:$BG$1241,3,FALSE))</f>
        <v>Bracknell A.C.</v>
      </c>
      <c r="J1084" s="440" t="str">
        <f t="shared" ref="J1084:J1095" si="444">IF(F1084=0,"",VLOOKUP(F1084,$BB$1114:$BE$1137,4,FALSE))</f>
        <v>BAC</v>
      </c>
      <c r="K1084" s="437" t="str">
        <f t="shared" ref="K1084:K1095" si="445">IF(G1084="","",IF($DC$1233="T"," ",IF($DC$1233="F",IF(G1084&gt;=$CS$1233,"G1",IF(G1084&gt;=$CV$1233,"G2",IF(G1084&gt;=$CY$1233,"G3",IF(G1084&gt;=$DB$1233,"G4","")))))))</f>
        <v>G3</v>
      </c>
      <c r="L1084" s="437" t="str">
        <f t="shared" ref="L1084:L1091" si="446">IF(G1084&gt;=CK1219,"AW"," ")</f>
        <v>AW</v>
      </c>
      <c r="M1084" s="2"/>
      <c r="N1084" s="40" t="str">
        <f t="shared" si="441"/>
        <v>A</v>
      </c>
      <c r="O1084" s="40" t="str">
        <f t="shared" si="441"/>
        <v>AA</v>
      </c>
      <c r="P1084" s="161">
        <f>IF(N1084=F1084,12)+IF(N1084=F1085,11)+IF(N1084=F1086,10)+IF(N1084=F1087,9)+IF(N1084=F1088,8)+IF(N1084=F1089,7)+IF(N1084=F1090,6)+IF(N1084=F1091,5)+IF(N1084=F1092,4)+IF(N1084=F1093,3)+IF(N1084=F1094,2)+IF(N1084=F1095,1)</f>
        <v>0</v>
      </c>
      <c r="Q1084" s="161">
        <f>IF(O1084=F1084,12)+IF(O1084=F1085,11)+IF(O1084=F1086,10)+IF(O1084=F1087,9)+IF(O1084=F1088,8)+IF(O1084=F1089,7)+IF(O1084=F1090,6)+IF(O1084=F1091,5)+IF(O1084=F1092,4)+IF(O1084=F1093,3)+IF(O1084=F1094,2)+IF(O1084=F1095,1)</f>
        <v>0</v>
      </c>
      <c r="R1084" s="2"/>
      <c r="S1084" s="136">
        <f>P1084+Q1084</f>
        <v>0</v>
      </c>
      <c r="T1084" s="136"/>
      <c r="U1084" s="136"/>
      <c r="V1084" s="136"/>
      <c r="W1084" s="136"/>
      <c r="X1084" s="136"/>
      <c r="Y1084" s="136"/>
      <c r="Z1084" s="136"/>
      <c r="AA1084" s="136"/>
      <c r="AB1084" s="136"/>
      <c r="AC1084" s="136"/>
      <c r="AD1084" s="136"/>
    </row>
    <row r="1085" spans="1:30" ht="20.100000000000001" customHeight="1" x14ac:dyDescent="0.25">
      <c r="A1085" s="117" t="s">
        <v>91</v>
      </c>
      <c r="B1085" s="129" t="s">
        <v>142</v>
      </c>
      <c r="C1085" s="129" t="s">
        <v>247</v>
      </c>
      <c r="D1085" s="129" t="s">
        <v>0</v>
      </c>
      <c r="E1085" s="437">
        <v>2</v>
      </c>
      <c r="F1085" s="438" t="s">
        <v>55</v>
      </c>
      <c r="G1085" s="441">
        <v>45.24</v>
      </c>
      <c r="H1085" s="440" t="str">
        <f t="shared" si="442"/>
        <v>Anton Joseph</v>
      </c>
      <c r="I1085" s="440" t="str">
        <f t="shared" si="443"/>
        <v>Guildford and Godalming A.C.</v>
      </c>
      <c r="J1085" s="440" t="str">
        <f t="shared" si="444"/>
        <v>GGAC</v>
      </c>
      <c r="K1085" s="437" t="str">
        <f t="shared" si="445"/>
        <v>G3</v>
      </c>
      <c r="L1085" s="437" t="str">
        <f t="shared" si="446"/>
        <v>AW</v>
      </c>
      <c r="M1085" s="2"/>
      <c r="N1085" s="40" t="str">
        <f t="shared" si="441"/>
        <v>S</v>
      </c>
      <c r="O1085" s="40" t="str">
        <f t="shared" si="441"/>
        <v>SS</v>
      </c>
      <c r="P1085" s="161">
        <f>IF(N1085=F1084,12)+IF(N1085=F1085,11)+IF(N1085=F1086,10)+IF(N1085=F1087,9)+IF(N1085=F1088,8)+IF(N1085=F1089,7)+IF(N1085=F1090,6)+IF(N1085=F1091,5)+IF(N1085=F1092,4)+IF(N1085=F1093,3)+IF(N1085=F1094,2)+IF(N1085=F1095,1)</f>
        <v>9</v>
      </c>
      <c r="Q1085" s="161">
        <f>IF(O1085=F1084,12)+IF(O1085=F1085,11)+IF(O1085=F1086,10)+IF(O1085=F1087,9)+IF(O1085=F1088,8)+IF(O1085=F1089,7)+IF(O1085=F1090,6)+IF(O1085=F1091,5)+IF(O1085=F1092,4)+IF(O1085=F1093,3)+IF(O1085=F1094,2)+IF(O1085=F1095,1)</f>
        <v>0</v>
      </c>
      <c r="R1085" s="2"/>
      <c r="S1085" s="136"/>
      <c r="T1085" s="136">
        <f>P1085+Q1085</f>
        <v>9</v>
      </c>
      <c r="U1085" s="136"/>
      <c r="V1085" s="136"/>
      <c r="W1085" s="136"/>
      <c r="X1085" s="136"/>
      <c r="Y1085" s="136"/>
      <c r="Z1085" s="136"/>
      <c r="AA1085" s="136"/>
      <c r="AB1085" s="136"/>
      <c r="AC1085" s="136"/>
      <c r="AD1085" s="136"/>
    </row>
    <row r="1086" spans="1:30" ht="20.100000000000001" customHeight="1" x14ac:dyDescent="0.25">
      <c r="A1086" s="117" t="s">
        <v>91</v>
      </c>
      <c r="B1086" s="129" t="s">
        <v>142</v>
      </c>
      <c r="C1086" s="129" t="s">
        <v>247</v>
      </c>
      <c r="D1086" s="129" t="s">
        <v>0</v>
      </c>
      <c r="E1086" s="437">
        <v>3</v>
      </c>
      <c r="F1086" s="438" t="s">
        <v>143</v>
      </c>
      <c r="G1086" s="441">
        <v>40.89</v>
      </c>
      <c r="H1086" s="440" t="str">
        <f t="shared" si="442"/>
        <v>Jamie Bonella-Duke</v>
      </c>
      <c r="I1086" s="440" t="str">
        <f t="shared" si="443"/>
        <v>Reading A.C.</v>
      </c>
      <c r="J1086" s="440" t="str">
        <f t="shared" si="444"/>
        <v>RAC</v>
      </c>
      <c r="K1086" s="437" t="str">
        <f t="shared" si="445"/>
        <v>G3</v>
      </c>
      <c r="L1086" s="437" t="str">
        <f t="shared" si="446"/>
        <v>AW</v>
      </c>
      <c r="M1086" s="2"/>
      <c r="N1086" s="40" t="str">
        <f t="shared" si="441"/>
        <v>B</v>
      </c>
      <c r="O1086" s="40" t="str">
        <f t="shared" si="441"/>
        <v>BB</v>
      </c>
      <c r="P1086" s="161">
        <f>IF(N1086=F1084,12)+IF(N1086=F1085,11)+IF(N1086=F1086,10)+IF(N1086=F1087,9)+IF(N1086=F1088,8)+IF(N1086=F1089,7)+IF(N1086=F1090,6)+IF(N1086=F1091,5)+IF(N1086=F1092,4)+IF(N1086=F1093,3)+IF(N1086=F1094,2)+IF(N1086=F1095,1)</f>
        <v>12</v>
      </c>
      <c r="Q1086" s="161">
        <f>IF(O1086=F1084,12)+IF(O1086=F1085,11)+IF(O1086=F1086,10)+IF(O1086=F1087,9)+IF(O1086=F1088,8)+IF(O1086=F1089,7)+IF(O1086=F1090,6)+IF(O1086=F1091,5)+IF(O1086=F1092,4)+IF(O1086=F1093,3)+IF(O1086=F1094,2)+IF(O1086=F1095,1)</f>
        <v>0</v>
      </c>
      <c r="R1086" s="2"/>
      <c r="S1086" s="136"/>
      <c r="T1086" s="136"/>
      <c r="U1086" s="136">
        <f>P1086+Q1086</f>
        <v>12</v>
      </c>
      <c r="V1086" s="136"/>
      <c r="W1086" s="136"/>
      <c r="X1086" s="136"/>
      <c r="Y1086" s="136"/>
      <c r="Z1086" s="136"/>
      <c r="AA1086" s="136"/>
      <c r="AB1086" s="136"/>
      <c r="AC1086" s="136"/>
      <c r="AD1086" s="136"/>
    </row>
    <row r="1087" spans="1:30" ht="20.100000000000001" customHeight="1" x14ac:dyDescent="0.25">
      <c r="A1087" s="117" t="s">
        <v>91</v>
      </c>
      <c r="B1087" s="129" t="s">
        <v>142</v>
      </c>
      <c r="C1087" s="129" t="s">
        <v>247</v>
      </c>
      <c r="D1087" s="129" t="s">
        <v>0</v>
      </c>
      <c r="E1087" s="437">
        <v>4</v>
      </c>
      <c r="F1087" s="438" t="s">
        <v>140</v>
      </c>
      <c r="G1087" s="441">
        <v>14.67</v>
      </c>
      <c r="H1087" s="440" t="str">
        <f t="shared" si="442"/>
        <v>Alex Blackburn</v>
      </c>
      <c r="I1087" s="440" t="str">
        <f t="shared" si="443"/>
        <v>Basingstoke and Mid Hants A.C.</v>
      </c>
      <c r="J1087" s="440" t="str">
        <f t="shared" si="444"/>
        <v>BMH</v>
      </c>
      <c r="K1087" s="437" t="str">
        <f t="shared" si="445"/>
        <v/>
      </c>
      <c r="L1087" s="437" t="str">
        <f t="shared" si="446"/>
        <v xml:space="preserve"> </v>
      </c>
      <c r="M1087" s="2"/>
      <c r="N1087" s="40" t="str">
        <f t="shared" si="441"/>
        <v>C</v>
      </c>
      <c r="O1087" s="40" t="str">
        <f t="shared" si="441"/>
        <v>CC</v>
      </c>
      <c r="P1087" s="161">
        <f>IF(N1087=F1084,12)+IF(N1087=F1085,11)+IF(N1087=F1086,10)+IF(N1087=F1087,9)+IF(N1087=F1088,8)+IF(N1087=F1089,7)+IF(N1087=F1090,6)+IF(N1087=F1091,5)+IF(N1087=F1092,4)+IF(N1087=F1093,3)+IF(N1087=F1094,2)+IF(N1087=F1095,1)</f>
        <v>0</v>
      </c>
      <c r="Q1087" s="161">
        <f>IF(O1087=F1084,12)+IF(O1087=F1085,11)+IF(O1087=F1086,10)+IF(O1087=F1087,9)+IF(O1087=F1088,8)+IF(O1087=F1089,7)+IF(O1087=F1090,6)+IF(O1087=F1091,5)+IF(O1087=F1092,4)+IF(O1087=F1093,3)+IF(O1087=F1094,2)+IF(O1087=F1095,1)</f>
        <v>0</v>
      </c>
      <c r="R1087" s="2"/>
      <c r="S1087" s="136"/>
      <c r="T1087" s="136"/>
      <c r="U1087" s="136"/>
      <c r="V1087" s="136">
        <f>P1087+Q1087</f>
        <v>0</v>
      </c>
      <c r="W1087" s="136"/>
      <c r="X1087" s="136"/>
      <c r="Y1087" s="136"/>
      <c r="Z1087" s="136"/>
      <c r="AA1087" s="136"/>
      <c r="AB1087" s="136"/>
      <c r="AC1087" s="136"/>
      <c r="AD1087" s="136"/>
    </row>
    <row r="1088" spans="1:30" ht="20.100000000000001" customHeight="1" x14ac:dyDescent="0.25">
      <c r="A1088" s="117" t="s">
        <v>91</v>
      </c>
      <c r="B1088" s="129" t="s">
        <v>142</v>
      </c>
      <c r="C1088" s="129" t="s">
        <v>247</v>
      </c>
      <c r="D1088" s="129" t="s">
        <v>0</v>
      </c>
      <c r="E1088" s="437">
        <v>5</v>
      </c>
      <c r="F1088" s="438" t="s">
        <v>111</v>
      </c>
      <c r="G1088" s="441">
        <v>14.12</v>
      </c>
      <c r="H1088" s="440" t="str">
        <f t="shared" si="442"/>
        <v>Rhys Feaviour</v>
      </c>
      <c r="I1088" s="440" t="str">
        <f t="shared" si="443"/>
        <v>Hillingdon A.C.</v>
      </c>
      <c r="J1088" s="440" t="str">
        <f t="shared" si="444"/>
        <v>HJAC</v>
      </c>
      <c r="K1088" s="437" t="str">
        <f t="shared" si="445"/>
        <v/>
      </c>
      <c r="L1088" s="437" t="str">
        <f t="shared" si="446"/>
        <v xml:space="preserve"> </v>
      </c>
      <c r="M1088" s="2"/>
      <c r="N1088" s="40" t="str">
        <f t="shared" si="441"/>
        <v>G</v>
      </c>
      <c r="O1088" s="40" t="str">
        <f t="shared" si="441"/>
        <v>GG</v>
      </c>
      <c r="P1088" s="161">
        <f>IF(N1088=F1084,12)+IF(N1088=F1085,11)+IF(N1088=F1086,10)+IF(N1088=F1087,9)+IF(N1088=F1088,8)+IF(N1088=F1089,7)+IF(N1088=F1090,6)+IF(N1088=F1091,5)+IF(N1088=F1092,4)+IF(N1088=F1093,3)+IF(N1088=F1094,2)+IF(N1088=F1095,1)</f>
        <v>11</v>
      </c>
      <c r="Q1088" s="161">
        <f>IF(O1088=F1084,12)+IF(O1088=F1085,11)+IF(O1088=F1086,10)+IF(O1088=F1087,9)+IF(O1088=F1088,8)+IF(O1088=F1089,7)+IF(O1088=F1090,6)+IF(O1088=F1091,5)+IF(O1088=F1092,4)+IF(O1088=F1093,3)+IF(O1088=F1094,2)+IF(O1088=F1095,1)</f>
        <v>0</v>
      </c>
      <c r="R1088" s="2"/>
      <c r="S1088" s="136"/>
      <c r="T1088" s="136"/>
      <c r="U1088" s="136"/>
      <c r="V1088" s="136"/>
      <c r="W1088" s="136">
        <f>P1088+Q1088</f>
        <v>11</v>
      </c>
      <c r="X1088" s="136"/>
      <c r="Y1088" s="136"/>
      <c r="Z1088" s="136"/>
      <c r="AA1088" s="136"/>
      <c r="AB1088" s="136"/>
      <c r="AC1088" s="136"/>
      <c r="AD1088" s="136"/>
    </row>
    <row r="1089" spans="1:30" ht="20.100000000000001" customHeight="1" x14ac:dyDescent="0.25">
      <c r="A1089" s="117" t="s">
        <v>91</v>
      </c>
      <c r="B1089" s="129" t="s">
        <v>142</v>
      </c>
      <c r="C1089" s="129" t="s">
        <v>247</v>
      </c>
      <c r="D1089" s="129" t="s">
        <v>0</v>
      </c>
      <c r="E1089" s="437">
        <v>6</v>
      </c>
      <c r="F1089" s="438"/>
      <c r="G1089" s="441"/>
      <c r="H1089" s="440" t="str">
        <f t="shared" si="442"/>
        <v xml:space="preserve"> </v>
      </c>
      <c r="I1089" s="440" t="str">
        <f t="shared" si="443"/>
        <v/>
      </c>
      <c r="J1089" s="440" t="str">
        <f t="shared" si="444"/>
        <v/>
      </c>
      <c r="K1089" s="437" t="str">
        <f t="shared" si="445"/>
        <v/>
      </c>
      <c r="L1089" s="437" t="str">
        <f t="shared" si="446"/>
        <v xml:space="preserve"> </v>
      </c>
      <c r="M1089" s="2"/>
      <c r="N1089" s="40" t="str">
        <f t="shared" si="441"/>
        <v>H</v>
      </c>
      <c r="O1089" s="40" t="str">
        <f t="shared" si="441"/>
        <v>HH</v>
      </c>
      <c r="P1089" s="161">
        <f>IF(N1089=F1084,12)+IF(N1089=F1085,11)+IF(N1089=F1086,10)+IF(N1089=F1087,9)+IF(N1089=F1088,8)+IF(N1089=F1089,7)+IF(N1089=F1090,6)+IF(N1089=F1091,5)+IF(N1089=F1092,4)+IF(N1089=F1093,3)+IF(N1089=F1094,2)+IF(N1089=F1095,1)</f>
        <v>8</v>
      </c>
      <c r="Q1089" s="161">
        <f>IF(O1089=F1084,12)+IF(O1089=F1085,11)+IF(O1089=F1086,10)+IF(O1089=F1087,9)+IF(O1089=F1088,8)+IF(O1089=F1089,7)+IF(O1089=F1090,6)+IF(O1089=F1091,5)+IF(O1089=F1092,4)+IF(O1089=F1093,3)+IF(O1089=F1094,2)+IF(O1089=F1095,1)</f>
        <v>0</v>
      </c>
      <c r="R1089" s="2"/>
      <c r="S1089" s="136"/>
      <c r="T1089" s="136"/>
      <c r="U1089" s="136"/>
      <c r="V1089" s="136"/>
      <c r="W1089" s="136"/>
      <c r="X1089" s="136">
        <f>P1089+Q1089</f>
        <v>8</v>
      </c>
      <c r="Y1089" s="136"/>
      <c r="Z1089" s="136"/>
      <c r="AA1089" s="136"/>
      <c r="AB1089" s="136"/>
      <c r="AC1089" s="136"/>
      <c r="AD1089" s="136"/>
    </row>
    <row r="1090" spans="1:30" ht="20.100000000000001" customHeight="1" x14ac:dyDescent="0.25">
      <c r="A1090" s="117" t="s">
        <v>91</v>
      </c>
      <c r="B1090" s="129" t="s">
        <v>142</v>
      </c>
      <c r="C1090" s="129" t="s">
        <v>247</v>
      </c>
      <c r="D1090" s="129" t="s">
        <v>0</v>
      </c>
      <c r="E1090" s="437">
        <v>7</v>
      </c>
      <c r="F1090" s="438"/>
      <c r="G1090" s="441"/>
      <c r="H1090" s="440" t="str">
        <f t="shared" si="442"/>
        <v xml:space="preserve"> </v>
      </c>
      <c r="I1090" s="440" t="str">
        <f t="shared" si="443"/>
        <v/>
      </c>
      <c r="J1090" s="440" t="str">
        <f t="shared" si="444"/>
        <v/>
      </c>
      <c r="K1090" s="437" t="str">
        <f t="shared" si="445"/>
        <v/>
      </c>
      <c r="L1090" s="437" t="str">
        <f t="shared" si="446"/>
        <v xml:space="preserve"> </v>
      </c>
      <c r="M1090" s="2"/>
      <c r="N1090" s="40" t="str">
        <f t="shared" si="441"/>
        <v>M</v>
      </c>
      <c r="O1090" s="40" t="str">
        <f t="shared" si="441"/>
        <v>MM</v>
      </c>
      <c r="P1090" s="161">
        <f>IF(N1090=F1084,12)+IF(N1090=F1085,11)+IF(N1090=F1086,10)+IF(N1090=F1087,9)+IF(N1090=F1088,8)+IF(N1090=F1089,7)+IF(N1090=F1090,6)+IF(N1090=F1091,5)+IF(N1090=F1092,4)+IF(N1090=F1093,3)+IF(N1090=F1094,2)+IF(N1090=F1095,1)</f>
        <v>0</v>
      </c>
      <c r="Q1090" s="161">
        <f>IF(O1090=F1084,12)+IF(O1090=F1085,11)+IF(O1090=F1086,10)+IF(O1090=F1087,9)+IF(O1090=F1088,8)+IF(O1090=F1089,7)+IF(O1090=F1090,6)+IF(O1090=F1091,5)+IF(O1090=F1092,4)+IF(O1090=F1093,3)+IF(O1090=F1094,2)+IF(O1090=F1095,1)</f>
        <v>0</v>
      </c>
      <c r="R1090" s="2"/>
      <c r="S1090" s="136"/>
      <c r="T1090" s="136"/>
      <c r="U1090" s="136"/>
      <c r="V1090" s="136"/>
      <c r="W1090" s="136"/>
      <c r="X1090" s="136"/>
      <c r="Y1090" s="136">
        <f>P1090+Q1090</f>
        <v>0</v>
      </c>
      <c r="Z1090" s="136"/>
      <c r="AA1090" s="136"/>
      <c r="AB1090" s="136"/>
      <c r="AC1090" s="136"/>
      <c r="AD1090" s="136"/>
    </row>
    <row r="1091" spans="1:30" ht="20.100000000000001" customHeight="1" x14ac:dyDescent="0.25">
      <c r="A1091" s="117" t="s">
        <v>91</v>
      </c>
      <c r="B1091" s="129" t="s">
        <v>142</v>
      </c>
      <c r="C1091" s="129" t="s">
        <v>247</v>
      </c>
      <c r="D1091" s="129" t="s">
        <v>0</v>
      </c>
      <c r="E1091" s="437">
        <v>8</v>
      </c>
      <c r="F1091" s="438"/>
      <c r="G1091" s="441"/>
      <c r="H1091" s="440" t="str">
        <f t="shared" si="442"/>
        <v xml:space="preserve"> </v>
      </c>
      <c r="I1091" s="440" t="str">
        <f t="shared" si="443"/>
        <v/>
      </c>
      <c r="J1091" s="440" t="str">
        <f t="shared" si="444"/>
        <v/>
      </c>
      <c r="K1091" s="437" t="str">
        <f t="shared" si="445"/>
        <v/>
      </c>
      <c r="L1091" s="437" t="str">
        <f t="shared" si="446"/>
        <v xml:space="preserve"> </v>
      </c>
      <c r="M1091" s="2"/>
      <c r="N1091" s="40" t="str">
        <f t="shared" si="441"/>
        <v>R</v>
      </c>
      <c r="O1091" s="40" t="str">
        <f t="shared" si="441"/>
        <v>RR</v>
      </c>
      <c r="P1091" s="161">
        <f>IF(N1091=F1084,12)+IF(N1091=F1085,11)+IF(N1091=F1086,10)+IF(N1091=F1087,9)+IF(N1091=F1088,8)+IF(N1091=F1089,7)+IF(N1091=F1090,6)+IF(N1091=F1091,5)+IF(N1091=F1092,4)+IF(N1091=F1093,3)+IF(N1091=F1094,2)+IF(N1091=F1095,1)</f>
        <v>10</v>
      </c>
      <c r="Q1091" s="161">
        <f>IF(O1091=F1084,12)+IF(O1091=F1085,11)+IF(O1091=F1086,10)+IF(O1091=F1087,9)+IF(O1091=F1088,8)+IF(O1091=F1089,7)+IF(O1091=F1090,6)+IF(O1091=F1091,5)+IF(O1091=F1092,4)+IF(O1091=F1093,3)+IF(O1091=F1094,2)+IF(O1091=F1095,1)</f>
        <v>0</v>
      </c>
      <c r="R1091" s="2"/>
      <c r="S1091" s="136"/>
      <c r="T1091" s="136"/>
      <c r="U1091" s="136"/>
      <c r="V1091" s="136"/>
      <c r="W1091" s="136"/>
      <c r="X1091" s="136"/>
      <c r="Y1091" s="136"/>
      <c r="Z1091" s="136">
        <f>P1091+Q1091</f>
        <v>10</v>
      </c>
      <c r="AA1091" s="136"/>
      <c r="AB1091" s="136"/>
      <c r="AC1091" s="136"/>
      <c r="AD1091" s="136"/>
    </row>
    <row r="1092" spans="1:30" ht="20.100000000000001" customHeight="1" x14ac:dyDescent="0.25">
      <c r="A1092" s="117" t="s">
        <v>91</v>
      </c>
      <c r="B1092" s="129" t="s">
        <v>142</v>
      </c>
      <c r="C1092" s="129" t="s">
        <v>247</v>
      </c>
      <c r="D1092" s="129" t="s">
        <v>0</v>
      </c>
      <c r="E1092" s="437">
        <v>9</v>
      </c>
      <c r="F1092" s="438"/>
      <c r="G1092" s="441"/>
      <c r="H1092" s="440" t="str">
        <f t="shared" si="442"/>
        <v xml:space="preserve"> </v>
      </c>
      <c r="I1092" s="440" t="str">
        <f t="shared" si="443"/>
        <v/>
      </c>
      <c r="J1092" s="440" t="str">
        <f t="shared" si="444"/>
        <v/>
      </c>
      <c r="K1092" s="437" t="str">
        <f t="shared" si="445"/>
        <v/>
      </c>
      <c r="L1092" s="437" t="str">
        <f>IF(G1092&gt;=CK1225,"AW"," ")</f>
        <v xml:space="preserve"> </v>
      </c>
      <c r="M1092" s="2"/>
      <c r="N1092" s="161" t="str">
        <f t="shared" si="441"/>
        <v>W</v>
      </c>
      <c r="O1092" s="161" t="str">
        <f t="shared" si="441"/>
        <v>WW</v>
      </c>
      <c r="P1092" s="161">
        <f>IF(N1092=F1084,12)+IF(N1092=F1085,11)+IF(N1092=F1086,10)+IF(N1092=F1087,9)+IF(N1092=F1088,8)+IF(N1092=F1089,7)+IF(N1092=F1090,6)+IF(N1092=F1091,5)+IF(N1092=F1092,4)+IF(N1092=F1093,3)+IF(N1092=F1094,2)+IF(N1092=F1095,1)</f>
        <v>0</v>
      </c>
      <c r="Q1092" s="161">
        <f>IF(O1092=F1084,12)+IF(O1092=F1085,11)+IF(O1092=F1086,10)+IF(O1092=F1087,9)+IF(O1092=F1088,8)+IF(O1092=F1089,7)+IF(O1092=F1090,6)+IF(O1092=F1091,5)+IF(O1092=F1092,4)+IF(O1092=F1093,3)+IF(O1092=F1094,2)+IF(O1092=F1095,1)</f>
        <v>0</v>
      </c>
      <c r="R1092" s="2"/>
      <c r="S1092" s="136"/>
      <c r="T1092" s="136"/>
      <c r="U1092" s="136"/>
      <c r="V1092" s="136"/>
      <c r="W1092" s="136"/>
      <c r="X1092" s="136"/>
      <c r="Y1092" s="136"/>
      <c r="Z1092" s="136"/>
      <c r="AA1092" s="136">
        <f>P1092+Q1092</f>
        <v>0</v>
      </c>
      <c r="AB1092" s="136"/>
      <c r="AC1092" s="136"/>
      <c r="AD1092" s="136"/>
    </row>
    <row r="1093" spans="1:30" ht="20.100000000000001" customHeight="1" x14ac:dyDescent="0.25">
      <c r="A1093" s="117" t="s">
        <v>91</v>
      </c>
      <c r="B1093" s="129" t="s">
        <v>142</v>
      </c>
      <c r="C1093" s="129" t="s">
        <v>247</v>
      </c>
      <c r="D1093" s="129" t="s">
        <v>0</v>
      </c>
      <c r="E1093" s="437">
        <v>10</v>
      </c>
      <c r="F1093" s="438"/>
      <c r="G1093" s="441"/>
      <c r="H1093" s="440" t="str">
        <f t="shared" si="442"/>
        <v xml:space="preserve"> </v>
      </c>
      <c r="I1093" s="440" t="str">
        <f t="shared" si="443"/>
        <v/>
      </c>
      <c r="J1093" s="440" t="str">
        <f t="shared" si="444"/>
        <v/>
      </c>
      <c r="K1093" s="437" t="str">
        <f t="shared" si="445"/>
        <v/>
      </c>
      <c r="L1093" s="437" t="str">
        <f>IF(G1093&gt;=CK1226,"AW"," ")</f>
        <v xml:space="preserve"> </v>
      </c>
      <c r="M1093" s="2"/>
      <c r="N1093" s="366" t="str">
        <f t="shared" si="441"/>
        <v>j</v>
      </c>
      <c r="O1093" s="366" t="str">
        <f t="shared" si="441"/>
        <v>jj</v>
      </c>
      <c r="P1093" s="366">
        <f>IF(N1093=F1084,12)+IF(N1093=F1085,11)+IF(N1093=F1086,10)+IF(N1093=F1087,9)+IF(N1093=F1088,8)+IF(N1093=F1089,7)+IF(N1093=F1090,6)+IF(N1093=F1091,5)+IF(N1093=F1092,4)+IF(N1093=F1093,3)+IF(N1093=F1094,2)+IF(N1093=F1095,1)</f>
        <v>0</v>
      </c>
      <c r="Q1093" s="366">
        <f>IF(O1093=F1084,12)+IF(O1093=F1085,11)+IF(O1093=F1086,10)+IF(O1093=F1087,9)+IF(O1093=F1088,8)+IF(O1093=F1089,7)+IF(O1093=F1090,6)+IF(O1093=F1091,5)+IF(O1093=F1092,4)+IF(O1093=F1093,3)+IF(O1093=F1094,2)+IF(O1093=F1095,1)</f>
        <v>0</v>
      </c>
      <c r="R1093" s="2"/>
      <c r="S1093" s="136"/>
      <c r="T1093" s="136"/>
      <c r="U1093" s="136"/>
      <c r="V1093" s="136"/>
      <c r="W1093" s="136"/>
      <c r="X1093" s="136"/>
      <c r="Y1093" s="136"/>
      <c r="Z1093" s="136"/>
      <c r="AA1093" s="136"/>
      <c r="AB1093" s="136">
        <f>P1093+Q1093</f>
        <v>0</v>
      </c>
      <c r="AC1093" s="136"/>
      <c r="AD1093" s="136"/>
    </row>
    <row r="1094" spans="1:30" ht="20.100000000000001" customHeight="1" x14ac:dyDescent="0.25">
      <c r="A1094" s="117" t="s">
        <v>91</v>
      </c>
      <c r="B1094" s="129" t="s">
        <v>142</v>
      </c>
      <c r="C1094" s="129" t="s">
        <v>247</v>
      </c>
      <c r="D1094" s="129" t="s">
        <v>0</v>
      </c>
      <c r="E1094" s="437">
        <v>11</v>
      </c>
      <c r="F1094" s="438"/>
      <c r="G1094" s="441"/>
      <c r="H1094" s="440" t="str">
        <f t="shared" si="442"/>
        <v xml:space="preserve"> </v>
      </c>
      <c r="I1094" s="440" t="str">
        <f t="shared" si="443"/>
        <v/>
      </c>
      <c r="J1094" s="440" t="str">
        <f t="shared" si="444"/>
        <v/>
      </c>
      <c r="K1094" s="437" t="str">
        <f t="shared" si="445"/>
        <v/>
      </c>
      <c r="L1094" s="437" t="str">
        <f>IF(G1094&gt;=CK1227,"AW"," ")</f>
        <v xml:space="preserve"> </v>
      </c>
      <c r="M1094" s="2"/>
      <c r="N1094" s="366" t="str">
        <f t="shared" si="441"/>
        <v>p</v>
      </c>
      <c r="O1094" s="366" t="str">
        <f t="shared" si="441"/>
        <v>pp</v>
      </c>
      <c r="P1094" s="366">
        <f>IF(N1094=F1084,12)+IF(N1094=F1085,11)+IF(N1094=F1086,10)+IF(N1094=F1087,9)+IF(N1094=F1088,8)+IF(N1094=F1089,7)+IF(N1094=F1090,6)+IF(N1094=F1091,5)+IF(N1094=F1092,4)+IF(N1094=F1093,3)+IF(N1094=F1094,2)+IF(N1094=F1095,1)</f>
        <v>0</v>
      </c>
      <c r="Q1094" s="366">
        <f>IF(O1094=F1084,12)+IF(O1094=F1085,11)+IF(O1094=F1086,10)+IF(O1094=F1087,9)+IF(O1094=F1088,8)+IF(O1094=F1089,7)+IF(O1094=F1090,6)+IF(O1094=F1091,5)+IF(O1094=F1092,4)+IF(O1094=F1093,3)+IF(O1094=F1094,2)+IF(O1094=F1095,1)</f>
        <v>0</v>
      </c>
      <c r="R1094" s="2"/>
      <c r="S1094" s="136"/>
      <c r="T1094" s="136"/>
      <c r="U1094" s="136"/>
      <c r="V1094" s="136"/>
      <c r="W1094" s="136"/>
      <c r="X1094" s="136"/>
      <c r="Y1094" s="136"/>
      <c r="Z1094" s="136"/>
      <c r="AA1094" s="136"/>
      <c r="AB1094" s="136"/>
      <c r="AC1094" s="136">
        <f>P1094+Q1094</f>
        <v>0</v>
      </c>
      <c r="AD1094" s="136"/>
    </row>
    <row r="1095" spans="1:30" ht="20.100000000000001" customHeight="1" x14ac:dyDescent="0.25">
      <c r="A1095" s="117" t="s">
        <v>91</v>
      </c>
      <c r="B1095" s="129" t="s">
        <v>142</v>
      </c>
      <c r="C1095" s="129" t="s">
        <v>247</v>
      </c>
      <c r="D1095" s="129" t="s">
        <v>0</v>
      </c>
      <c r="E1095" s="437">
        <v>12</v>
      </c>
      <c r="F1095" s="438"/>
      <c r="G1095" s="441"/>
      <c r="H1095" s="440" t="str">
        <f t="shared" si="442"/>
        <v xml:space="preserve"> </v>
      </c>
      <c r="I1095" s="440" t="str">
        <f t="shared" si="443"/>
        <v/>
      </c>
      <c r="J1095" s="440" t="str">
        <f t="shared" si="444"/>
        <v/>
      </c>
      <c r="K1095" s="437" t="str">
        <f t="shared" si="445"/>
        <v/>
      </c>
      <c r="L1095" s="437" t="str">
        <f>IF(G1095&gt;=CK1228,"AW"," ")</f>
        <v xml:space="preserve"> </v>
      </c>
      <c r="M1095" s="2"/>
      <c r="N1095" s="366" t="str">
        <f t="shared" si="441"/>
        <v>z</v>
      </c>
      <c r="O1095" s="366" t="str">
        <f t="shared" si="441"/>
        <v>zz</v>
      </c>
      <c r="P1095" s="366">
        <f>IF(N1095=F1084,12)+IF(N1095=F1085,11)+IF(N1095=F1086,10)+IF(N1095=F1087,9)+IF(N1095=F1088,8)+IF(N1095=F1089,7)+IF(N1095=F1090,6)+IF(N1095=F1091,5)+IF(N1095=F1092,4)+IF(N1095=F1093,3)+IF(N1095=F1094,2)+IF(N1095=F1095,1)</f>
        <v>0</v>
      </c>
      <c r="Q1095" s="366">
        <f>IF(O1095=F1084,12)+IF(O1095=F1085,11)+IF(O1095=F1086,10)+IF(O1095=F1087,9)+IF(O1095=F1088,8)+IF(O1095=F1089,7)+IF(O1095=F1090,6)+IF(O1095=F1091,5)+IF(O1095=F1092,4)+IF(O1095=F1093,3)+IF(O1095=F1094,2)+IF(O1095=F1095,1)</f>
        <v>0</v>
      </c>
      <c r="R1095" s="2"/>
      <c r="S1095" s="136"/>
      <c r="T1095" s="136"/>
      <c r="U1095" s="136"/>
      <c r="V1095" s="136"/>
      <c r="W1095" s="136"/>
      <c r="X1095" s="136"/>
      <c r="Y1095" s="136"/>
      <c r="Z1095" s="136"/>
      <c r="AA1095" s="136"/>
      <c r="AB1095" s="136"/>
      <c r="AC1095" s="136"/>
      <c r="AD1095" s="136">
        <f>P1095+Q1095</f>
        <v>0</v>
      </c>
    </row>
    <row r="1096" spans="1:30" ht="20.100000000000001" customHeight="1" x14ac:dyDescent="0.25">
      <c r="A1096" s="117" t="s">
        <v>91</v>
      </c>
      <c r="B1096" s="129" t="s">
        <v>142</v>
      </c>
      <c r="C1096" s="40"/>
      <c r="D1096" s="40"/>
      <c r="E1096" s="476" t="s">
        <v>36</v>
      </c>
      <c r="F1096" s="476"/>
      <c r="G1096" s="476"/>
      <c r="H1096" s="476"/>
      <c r="I1096" s="476"/>
      <c r="J1096" s="476"/>
      <c r="K1096" s="476"/>
      <c r="L1096" s="476"/>
      <c r="M1096" s="2"/>
      <c r="N1096" s="40" t="str">
        <f t="shared" si="441"/>
        <v>,</v>
      </c>
      <c r="O1096" s="40" t="str">
        <f t="shared" si="441"/>
        <v>,</v>
      </c>
      <c r="P1096" s="40"/>
      <c r="Q1096" s="40"/>
      <c r="R1096" s="2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</row>
    <row r="1097" spans="1:30" ht="20.100000000000001" customHeight="1" x14ac:dyDescent="0.25">
      <c r="A1097" s="117" t="s">
        <v>91</v>
      </c>
      <c r="B1097" s="129" t="s">
        <v>142</v>
      </c>
      <c r="C1097" s="129" t="s">
        <v>247</v>
      </c>
      <c r="D1097" s="129" t="s">
        <v>1</v>
      </c>
      <c r="E1097" s="474" t="s">
        <v>236</v>
      </c>
      <c r="F1097" s="474"/>
      <c r="G1097" s="474"/>
      <c r="H1097" s="474"/>
      <c r="I1097" s="442" t="s">
        <v>92</v>
      </c>
      <c r="J1097" s="442"/>
      <c r="K1097" s="475">
        <f>K1083</f>
        <v>69.989999999999995</v>
      </c>
      <c r="L1097" s="475"/>
      <c r="M1097" s="2"/>
      <c r="N1097" s="40" t="str">
        <f t="shared" ref="N1097:O1109" si="447">N1083</f>
        <v>,</v>
      </c>
      <c r="O1097" s="40" t="str">
        <f t="shared" si="447"/>
        <v>,</v>
      </c>
      <c r="P1097" s="40"/>
      <c r="Q1097" s="40"/>
      <c r="R1097" s="2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</row>
    <row r="1098" spans="1:30" ht="20.100000000000001" customHeight="1" x14ac:dyDescent="0.25">
      <c r="A1098" s="117" t="s">
        <v>91</v>
      </c>
      <c r="B1098" s="129" t="s">
        <v>142</v>
      </c>
      <c r="C1098" s="129" t="s">
        <v>247</v>
      </c>
      <c r="D1098" s="129" t="s">
        <v>1</v>
      </c>
      <c r="E1098" s="437">
        <v>1</v>
      </c>
      <c r="F1098" s="438" t="s">
        <v>85</v>
      </c>
      <c r="G1098" s="441">
        <v>37.46</v>
      </c>
      <c r="H1098" s="440" t="str">
        <f t="shared" ref="H1098:H1109" si="448">IF(F1098=0," ",VLOOKUP(F1098,$BB$1244:$BD$1267,3,FALSE))</f>
        <v>James Shefford</v>
      </c>
      <c r="I1098" s="440" t="str">
        <f t="shared" ref="I1098:I1109" si="449">IF(F1098=0,"",VLOOKUP(F1098,$BE$1218:$BG$1241,3,FALSE))</f>
        <v>Bracknell A.C.</v>
      </c>
      <c r="J1098" s="440" t="str">
        <f t="shared" ref="J1098:J1109" si="450">IF(F1098=0,"",VLOOKUP(F1098,$BB$1114:$BE$1137,4,FALSE))</f>
        <v>BAC</v>
      </c>
      <c r="K1098" s="437" t="str">
        <f t="shared" ref="K1098:K1109" si="451">IF(G1098="","",IF($DC$1233="T"," ",IF($DC$1233="F",IF(G1098&gt;=$CS$1233,"G1",IF(G1098&gt;=$CV$1233,"G2",IF(G1098&gt;=$CY$1233,"G3",IF(G1098&gt;=$DB$1233,"G4","")))))))</f>
        <v>G4</v>
      </c>
      <c r="L1098" s="437" t="str">
        <f>IF(G1098&gt;=CK1231,"AW"," ")</f>
        <v>AW</v>
      </c>
      <c r="M1098" s="2"/>
      <c r="N1098" s="40" t="str">
        <f t="shared" si="447"/>
        <v>A</v>
      </c>
      <c r="O1098" s="40" t="str">
        <f t="shared" si="447"/>
        <v>AA</v>
      </c>
      <c r="P1098" s="161">
        <f>IF(N1098=F1098,12)+IF(N1098=F1099,11)+IF(N1098=F1100,10)+IF(N1098=F1101,9)+IF(N1098=F1102,8)+IF(N1098=F1103,7)+IF(N1098=F1104,6)+IF(N1098=F1105,5)+IF(N1098=F1106,4)+IF(N1098=F1107,3)+IF(N1098=F1108,2)+IF(N1098=F1109,1)</f>
        <v>0</v>
      </c>
      <c r="Q1098" s="161">
        <f>IF(O1098=F1098,12)+IF(O1098=F1099,11)+IF(O1098=F1100,10)+IF(O1098=F1101,9)+IF(O1098=F1102,8)+IF(O1098=F1103,7)+IF(O1098=F1104,6)+IF(O1098=F1105,5)+IF(O1098=F1106,4)+IF(O1098=F1107,3)+IF(O1098=F1108,2)+IF(O1098=F1109,1)</f>
        <v>0</v>
      </c>
      <c r="R1098" s="2"/>
      <c r="S1098" s="136">
        <f>P1098+Q1098</f>
        <v>0</v>
      </c>
      <c r="T1098" s="136"/>
      <c r="U1098" s="136"/>
      <c r="V1098" s="136"/>
      <c r="W1098" s="136"/>
      <c r="X1098" s="136"/>
      <c r="Y1098" s="136"/>
      <c r="Z1098" s="136"/>
      <c r="AA1098" s="136"/>
      <c r="AB1098" s="136"/>
      <c r="AC1098" s="136"/>
      <c r="AD1098" s="136"/>
    </row>
    <row r="1099" spans="1:30" ht="20.100000000000001" customHeight="1" x14ac:dyDescent="0.25">
      <c r="A1099" s="117" t="s">
        <v>91</v>
      </c>
      <c r="B1099" s="129" t="s">
        <v>142</v>
      </c>
      <c r="C1099" s="129" t="s">
        <v>247</v>
      </c>
      <c r="D1099" s="129" t="s">
        <v>1</v>
      </c>
      <c r="E1099" s="8">
        <v>2</v>
      </c>
      <c r="F1099" s="144"/>
      <c r="G1099" s="145"/>
      <c r="H1099" s="122" t="str">
        <f t="shared" si="448"/>
        <v xml:space="preserve"> </v>
      </c>
      <c r="I1099" s="122" t="str">
        <f t="shared" si="449"/>
        <v/>
      </c>
      <c r="J1099" s="122" t="str">
        <f t="shared" si="450"/>
        <v/>
      </c>
      <c r="K1099" s="8" t="str">
        <f t="shared" si="451"/>
        <v/>
      </c>
      <c r="L1099" s="8" t="str">
        <f>IF(G1099&gt;=CK1232,"AW"," ")</f>
        <v xml:space="preserve"> </v>
      </c>
      <c r="M1099" s="2"/>
      <c r="N1099" s="40" t="str">
        <f t="shared" si="447"/>
        <v>S</v>
      </c>
      <c r="O1099" s="40" t="str">
        <f t="shared" si="447"/>
        <v>SS</v>
      </c>
      <c r="P1099" s="161">
        <f>IF(N1099=F1098,12)+IF(N1099=F1099,11)+IF(N1099=F1100,10)+IF(N1099=F1101,9)+IF(N1099=F1102,8)+IF(N1099=F1103,7)+IF(N1099=F1104,6)+IF(N1099=F1105,5)+IF(N1099=F1106,4)+IF(N1099=F1107,3)+IF(N1099=F1108,2)+IF(N1099=F1109,1)</f>
        <v>0</v>
      </c>
      <c r="Q1099" s="161">
        <f>IF(O1099=F1098,12)+IF(O1099=F1099,11)+IF(O1099=F1100,10)+IF(O1099=F1101,9)+IF(O1099=F1102,8)+IF(O1099=F1103,7)+IF(O1099=F1104,6)+IF(O1099=F1105,5)+IF(O1099=F1106,4)+IF(O1099=F1107,3)+IF(O1099=F1108,2)+IF(O1099=F1109,1)</f>
        <v>0</v>
      </c>
      <c r="R1099" s="2"/>
      <c r="S1099" s="136"/>
      <c r="T1099" s="136">
        <f>P1099+Q1099</f>
        <v>0</v>
      </c>
      <c r="U1099" s="136"/>
      <c r="V1099" s="136"/>
      <c r="W1099" s="136"/>
      <c r="X1099" s="136"/>
      <c r="Y1099" s="136"/>
      <c r="Z1099" s="136"/>
      <c r="AA1099" s="136"/>
      <c r="AB1099" s="136"/>
      <c r="AC1099" s="136"/>
      <c r="AD1099" s="136"/>
    </row>
    <row r="1100" spans="1:30" ht="20.100000000000001" customHeight="1" x14ac:dyDescent="0.25">
      <c r="A1100" s="117" t="s">
        <v>91</v>
      </c>
      <c r="B1100" s="129" t="s">
        <v>142</v>
      </c>
      <c r="C1100" s="129" t="s">
        <v>247</v>
      </c>
      <c r="D1100" s="129" t="s">
        <v>1</v>
      </c>
      <c r="E1100" s="8">
        <v>3</v>
      </c>
      <c r="F1100" s="144"/>
      <c r="G1100" s="145"/>
      <c r="H1100" s="122" t="str">
        <f t="shared" si="448"/>
        <v xml:space="preserve"> </v>
      </c>
      <c r="I1100" s="122" t="str">
        <f t="shared" si="449"/>
        <v/>
      </c>
      <c r="J1100" s="122" t="str">
        <f t="shared" si="450"/>
        <v/>
      </c>
      <c r="K1100" s="8" t="str">
        <f t="shared" si="451"/>
        <v/>
      </c>
      <c r="L1100" s="8" t="str">
        <f>IF(G1100&gt;=CK1233,"AW"," ")</f>
        <v xml:space="preserve"> </v>
      </c>
      <c r="M1100" s="2"/>
      <c r="N1100" s="40" t="str">
        <f t="shared" si="447"/>
        <v>B</v>
      </c>
      <c r="O1100" s="40" t="str">
        <f t="shared" si="447"/>
        <v>BB</v>
      </c>
      <c r="P1100" s="161">
        <f>IF(N1100=F1098,12)+IF(N1100=F1099,11)+IF(N1100=F1100,10)+IF(N1100=F1101,9)+IF(N1100=F1102,8)+IF(N1100=F1103,7)+IF(N1100=F1104,6)+IF(N1100=F1105,5)+IF(N1100=F1106,4)+IF(N1100=F1107,3)+IF(N1100=F1108,2)+IF(N1100=F1109,1)</f>
        <v>0</v>
      </c>
      <c r="Q1100" s="161">
        <f>IF(O1100=F1098,12)+IF(O1100=F1099,11)+IF(O1100=F1100,10)+IF(O1100=F1101,9)+IF(O1100=F1102,8)+IF(O1100=F1103,7)+IF(O1100=F1104,6)+IF(O1100=F1105,5)+IF(O1100=F1106,4)+IF(O1100=F1107,3)+IF(O1100=F1108,2)+IF(O1100=F1109,1)</f>
        <v>12</v>
      </c>
      <c r="R1100" s="2"/>
      <c r="S1100" s="136"/>
      <c r="T1100" s="136"/>
      <c r="U1100" s="136">
        <f>P1100+Q1100</f>
        <v>12</v>
      </c>
      <c r="V1100" s="136"/>
      <c r="W1100" s="136"/>
      <c r="X1100" s="136"/>
      <c r="Y1100" s="136"/>
      <c r="Z1100" s="136"/>
      <c r="AA1100" s="136"/>
      <c r="AB1100" s="136"/>
      <c r="AC1100" s="136"/>
      <c r="AD1100" s="136"/>
    </row>
    <row r="1101" spans="1:30" ht="20.100000000000001" customHeight="1" x14ac:dyDescent="0.25">
      <c r="A1101" s="117" t="s">
        <v>91</v>
      </c>
      <c r="B1101" s="129" t="s">
        <v>142</v>
      </c>
      <c r="C1101" s="129" t="s">
        <v>247</v>
      </c>
      <c r="D1101" s="129" t="s">
        <v>1</v>
      </c>
      <c r="E1101" s="8">
        <v>4</v>
      </c>
      <c r="F1101" s="144"/>
      <c r="G1101" s="145"/>
      <c r="H1101" s="122" t="str">
        <f t="shared" si="448"/>
        <v xml:space="preserve"> </v>
      </c>
      <c r="I1101" s="122" t="str">
        <f t="shared" si="449"/>
        <v/>
      </c>
      <c r="J1101" s="122" t="str">
        <f t="shared" si="450"/>
        <v/>
      </c>
      <c r="K1101" s="8" t="str">
        <f t="shared" si="451"/>
        <v/>
      </c>
      <c r="L1101" s="8" t="str">
        <f>IF(G1101&gt;=CK1238,"AW"," ")</f>
        <v xml:space="preserve"> </v>
      </c>
      <c r="M1101" s="2"/>
      <c r="N1101" s="40" t="str">
        <f t="shared" si="447"/>
        <v>C</v>
      </c>
      <c r="O1101" s="40" t="str">
        <f t="shared" si="447"/>
        <v>CC</v>
      </c>
      <c r="P1101" s="161">
        <f>IF(N1101=F1098,12)+IF(N1101=F1099,11)+IF(N1101=F1100,10)+IF(N1101=F1101,9)+IF(N1101=F1102,8)+IF(N1101=F1103,7)+IF(N1101=F1104,6)+IF(N1101=F1105,5)+IF(N1101=F1106,4)+IF(N1101=F1107,3)+IF(N1101=F1108,2)+IF(N1101=F1109,1)</f>
        <v>0</v>
      </c>
      <c r="Q1101" s="161">
        <f>IF(O1101=F1098,12)+IF(O1101=F1099,11)+IF(O1101=F1100,10)+IF(O1101=F1101,9)+IF(O1101=F1102,8)+IF(O1101=F1103,7)+IF(O1101=F1104,6)+IF(O1101=F1105,5)+IF(O1101=F1106,4)+IF(O1101=F1107,3)+IF(O1101=F1108,2)+IF(O1101=F1109,1)</f>
        <v>0</v>
      </c>
      <c r="R1101" s="2"/>
      <c r="S1101" s="136"/>
      <c r="T1101" s="136"/>
      <c r="U1101" s="136"/>
      <c r="V1101" s="136">
        <f>P1101+Q1101</f>
        <v>0</v>
      </c>
      <c r="W1101" s="136"/>
      <c r="X1101" s="136"/>
      <c r="Y1101" s="136"/>
      <c r="Z1101" s="136"/>
      <c r="AA1101" s="136"/>
      <c r="AB1101" s="136"/>
      <c r="AC1101" s="136"/>
      <c r="AD1101" s="136"/>
    </row>
    <row r="1102" spans="1:30" ht="20.100000000000001" customHeight="1" x14ac:dyDescent="0.25">
      <c r="A1102" s="117" t="s">
        <v>91</v>
      </c>
      <c r="B1102" s="129" t="s">
        <v>142</v>
      </c>
      <c r="C1102" s="129" t="s">
        <v>247</v>
      </c>
      <c r="D1102" s="129" t="s">
        <v>1</v>
      </c>
      <c r="E1102" s="8">
        <v>5</v>
      </c>
      <c r="F1102" s="144"/>
      <c r="G1102" s="145"/>
      <c r="H1102" s="122" t="str">
        <f t="shared" si="448"/>
        <v xml:space="preserve"> </v>
      </c>
      <c r="I1102" s="122" t="str">
        <f t="shared" si="449"/>
        <v/>
      </c>
      <c r="J1102" s="122" t="str">
        <f t="shared" si="450"/>
        <v/>
      </c>
      <c r="K1102" s="8" t="str">
        <f t="shared" si="451"/>
        <v/>
      </c>
      <c r="L1102" s="8" t="str">
        <f>IF(G1102&gt;=CK1239,"AW"," ")</f>
        <v xml:space="preserve"> </v>
      </c>
      <c r="M1102" s="2"/>
      <c r="N1102" s="40" t="str">
        <f t="shared" si="447"/>
        <v>G</v>
      </c>
      <c r="O1102" s="40" t="str">
        <f t="shared" si="447"/>
        <v>GG</v>
      </c>
      <c r="P1102" s="161">
        <f>IF(N1102=F1098,12)+IF(N1102=F1099,11)+IF(N1102=F1100,10)+IF(N1102=F1101,9)+IF(N1102=F1102,8)+IF(N1102=F1103,7)+IF(N1102=F1104,6)+IF(N1102=F1105,5)+IF(N1102=F1106,4)+IF(N1102=F1107,3)+IF(N1102=F1108,2)+IF(N1102=F1109,1)</f>
        <v>0</v>
      </c>
      <c r="Q1102" s="161">
        <f>IF(O1102=F1098,12)+IF(O1102=F1099,11)+IF(O1102=F1100,10)+IF(O1102=F1101,9)+IF(O1102=F1102,8)+IF(O1102=F1103,7)+IF(O1102=F1104,6)+IF(O1102=F1105,5)+IF(O1102=F1106,4)+IF(O1102=F1107,3)+IF(O1102=F1108,2)+IF(O1102=F1109,1)</f>
        <v>0</v>
      </c>
      <c r="R1102" s="2"/>
      <c r="S1102" s="136"/>
      <c r="T1102" s="136"/>
      <c r="U1102" s="136"/>
      <c r="V1102" s="136"/>
      <c r="W1102" s="136">
        <f>P1102+Q1102</f>
        <v>0</v>
      </c>
      <c r="X1102" s="136"/>
      <c r="Y1102" s="136"/>
      <c r="Z1102" s="136"/>
      <c r="AA1102" s="136"/>
      <c r="AB1102" s="136"/>
      <c r="AC1102" s="136"/>
      <c r="AD1102" s="136"/>
    </row>
    <row r="1103" spans="1:30" ht="20.100000000000001" customHeight="1" x14ac:dyDescent="0.25">
      <c r="A1103" s="117" t="s">
        <v>91</v>
      </c>
      <c r="B1103" s="129" t="s">
        <v>142</v>
      </c>
      <c r="C1103" s="129" t="s">
        <v>247</v>
      </c>
      <c r="D1103" s="129" t="s">
        <v>1</v>
      </c>
      <c r="E1103" s="8">
        <v>6</v>
      </c>
      <c r="F1103" s="144"/>
      <c r="G1103" s="145"/>
      <c r="H1103" s="122" t="str">
        <f t="shared" si="448"/>
        <v xml:space="preserve"> </v>
      </c>
      <c r="I1103" s="122" t="str">
        <f t="shared" si="449"/>
        <v/>
      </c>
      <c r="J1103" s="122" t="str">
        <f t="shared" si="450"/>
        <v/>
      </c>
      <c r="K1103" s="8" t="str">
        <f t="shared" si="451"/>
        <v/>
      </c>
      <c r="L1103" s="8" t="str">
        <f>IF(G1103&gt;=CK1240,"AW"," ")</f>
        <v xml:space="preserve"> </v>
      </c>
      <c r="M1103" s="2"/>
      <c r="N1103" s="40" t="str">
        <f t="shared" si="447"/>
        <v>H</v>
      </c>
      <c r="O1103" s="40" t="str">
        <f t="shared" si="447"/>
        <v>HH</v>
      </c>
      <c r="P1103" s="161">
        <f>IF(N1103=F1098,12)+IF(N1103=F1099,11)+IF(N1103=F1100,10)+IF(N1103=F1101,9)+IF(N1103=F1102,8)+IF(N1103=F1103,7)+IF(N1103=F1104,6)+IF(N1103=F1105,5)+IF(N1103=F1106,4)+IF(N1103=F1107,3)+IF(N1103=F1108,2)+IF(N1103=F1109,1)</f>
        <v>0</v>
      </c>
      <c r="Q1103" s="161">
        <f>IF(O1103=F1098,12)+IF(O1103=F1099,11)+IF(O1103=F1100,10)+IF(O1103=F1101,9)+IF(O1103=F1102,8)+IF(O1103=F1103,7)+IF(O1103=F1104,6)+IF(O1103=F1105,5)+IF(O1103=F1106,4)+IF(O1103=F1107,3)+IF(O1103=F1108,2)+IF(O1103=F1109,1)</f>
        <v>0</v>
      </c>
      <c r="R1103" s="2"/>
      <c r="S1103" s="136"/>
      <c r="T1103" s="136"/>
      <c r="U1103" s="136"/>
      <c r="V1103" s="136"/>
      <c r="W1103" s="136"/>
      <c r="X1103" s="136">
        <f>P1103+Q1103</f>
        <v>0</v>
      </c>
      <c r="Y1103" s="136"/>
      <c r="Z1103" s="136"/>
      <c r="AA1103" s="136"/>
      <c r="AB1103" s="136"/>
      <c r="AC1103" s="136"/>
      <c r="AD1103" s="136"/>
    </row>
    <row r="1104" spans="1:30" ht="20.100000000000001" customHeight="1" x14ac:dyDescent="0.25">
      <c r="A1104" s="117" t="s">
        <v>91</v>
      </c>
      <c r="B1104" s="129" t="s">
        <v>142</v>
      </c>
      <c r="C1104" s="129" t="s">
        <v>247</v>
      </c>
      <c r="D1104" s="129" t="s">
        <v>1</v>
      </c>
      <c r="E1104" s="8">
        <v>7</v>
      </c>
      <c r="F1104" s="144"/>
      <c r="G1104" s="145"/>
      <c r="H1104" s="122" t="str">
        <f t="shared" si="448"/>
        <v xml:space="preserve"> </v>
      </c>
      <c r="I1104" s="122" t="str">
        <f t="shared" si="449"/>
        <v/>
      </c>
      <c r="J1104" s="122" t="str">
        <f t="shared" si="450"/>
        <v/>
      </c>
      <c r="K1104" s="8" t="str">
        <f t="shared" si="451"/>
        <v/>
      </c>
      <c r="L1104" s="8" t="str">
        <f>IF(G1104&gt;=CK1241,"AW"," ")</f>
        <v xml:space="preserve"> </v>
      </c>
      <c r="M1104" s="2"/>
      <c r="N1104" s="40" t="str">
        <f t="shared" si="447"/>
        <v>M</v>
      </c>
      <c r="O1104" s="40" t="str">
        <f t="shared" si="447"/>
        <v>MM</v>
      </c>
      <c r="P1104" s="161">
        <f>IF(N1104=F1098,12)+IF(N1104=F1099,11)+IF(N1104=F1100,10)+IF(N1104=F1101,9)+IF(N1104=F1102,8)+IF(N1104=F1103,7)+IF(N1104=F1104,6)+IF(N1104=F1105,5)+IF(N1104=F1106,4)+IF(N1104=F1107,3)+IF(N1104=F1108,2)+IF(N1104=F1109,1)</f>
        <v>0</v>
      </c>
      <c r="Q1104" s="161">
        <f>IF(O1104=F1098,12)+IF(O1104=F1099,11)+IF(O1104=F1100,10)+IF(O1104=F1101,9)+IF(O1104=F1102,8)+IF(O1104=F1103,7)+IF(O1104=F1104,6)+IF(O1104=F1105,5)+IF(O1104=F1106,4)+IF(O1104=F1107,3)+IF(O1104=F1108,2)+IF(O1104=F1109,1)</f>
        <v>0</v>
      </c>
      <c r="R1104" s="2"/>
      <c r="S1104" s="136"/>
      <c r="T1104" s="136"/>
      <c r="U1104" s="136"/>
      <c r="V1104" s="136"/>
      <c r="W1104" s="136"/>
      <c r="X1104" s="136"/>
      <c r="Y1104" s="136">
        <f>P1104+Q1104</f>
        <v>0</v>
      </c>
      <c r="Z1104" s="136"/>
      <c r="AA1104" s="136"/>
      <c r="AB1104" s="136"/>
      <c r="AC1104" s="136"/>
      <c r="AD1104" s="136"/>
    </row>
    <row r="1105" spans="1:107" ht="20.100000000000001" customHeight="1" x14ac:dyDescent="0.25">
      <c r="A1105" s="117" t="s">
        <v>91</v>
      </c>
      <c r="B1105" s="129" t="s">
        <v>142</v>
      </c>
      <c r="C1105" s="129" t="s">
        <v>247</v>
      </c>
      <c r="D1105" s="129" t="s">
        <v>1</v>
      </c>
      <c r="E1105" s="8">
        <v>8</v>
      </c>
      <c r="F1105" s="144"/>
      <c r="G1105" s="145"/>
      <c r="H1105" s="122" t="str">
        <f t="shared" si="448"/>
        <v xml:space="preserve"> </v>
      </c>
      <c r="I1105" s="122" t="str">
        <f t="shared" si="449"/>
        <v/>
      </c>
      <c r="J1105" s="122" t="str">
        <f t="shared" si="450"/>
        <v/>
      </c>
      <c r="K1105" s="8" t="str">
        <f t="shared" si="451"/>
        <v/>
      </c>
      <c r="L1105" s="8" t="str">
        <f>IF(G1105&gt;=CK1242,"AW"," ")</f>
        <v xml:space="preserve"> </v>
      </c>
      <c r="M1105" s="2"/>
      <c r="N1105" s="40" t="str">
        <f t="shared" si="447"/>
        <v>R</v>
      </c>
      <c r="O1105" s="40" t="str">
        <f t="shared" si="447"/>
        <v>RR</v>
      </c>
      <c r="P1105" s="161">
        <f>IF(N1105=F1098,12)+IF(N1105=F1099,11)+IF(N1105=F1100,10)+IF(N1105=F1101,9)+IF(N1105=F1102,8)+IF(N1105=F1103,7)+IF(N1105=F1104,6)+IF(N1105=F1105,5)+IF(N1105=F1106,4)+IF(N1105=F1107,3)+IF(N1105=F1108,2)+IF(N1105=F1109,1)</f>
        <v>0</v>
      </c>
      <c r="Q1105" s="161">
        <f>IF(O1105=F1098,12)+IF(O1105=F1099,11)+IF(O1105=F1100,10)+IF(O1105=F1101,9)+IF(O1105=F1102,8)+IF(O1105=F1103,7)+IF(O1105=F1104,6)+IF(O1105=F1105,5)+IF(O1105=F1106,4)+IF(O1105=F1107,3)+IF(O1105=F1108,2)+IF(O1105=F1109,1)</f>
        <v>0</v>
      </c>
      <c r="R1105" s="2"/>
      <c r="S1105" s="136"/>
      <c r="T1105" s="136"/>
      <c r="U1105" s="136"/>
      <c r="V1105" s="136"/>
      <c r="W1105" s="136"/>
      <c r="X1105" s="136"/>
      <c r="Y1105" s="136"/>
      <c r="Z1105" s="136">
        <f>P1105+Q1105</f>
        <v>0</v>
      </c>
      <c r="AA1105" s="136"/>
      <c r="AB1105" s="136"/>
      <c r="AC1105" s="136"/>
      <c r="AD1105" s="136"/>
    </row>
    <row r="1106" spans="1:107" ht="20.100000000000001" customHeight="1" x14ac:dyDescent="0.25">
      <c r="A1106" s="117" t="s">
        <v>91</v>
      </c>
      <c r="B1106" s="129" t="s">
        <v>142</v>
      </c>
      <c r="C1106" s="129" t="s">
        <v>247</v>
      </c>
      <c r="D1106" s="129" t="s">
        <v>1</v>
      </c>
      <c r="E1106" s="8">
        <v>9</v>
      </c>
      <c r="F1106" s="144"/>
      <c r="G1106" s="145"/>
      <c r="H1106" s="122" t="str">
        <f t="shared" si="448"/>
        <v xml:space="preserve"> </v>
      </c>
      <c r="I1106" s="122" t="str">
        <f t="shared" si="449"/>
        <v/>
      </c>
      <c r="J1106" s="122" t="str">
        <f t="shared" si="450"/>
        <v/>
      </c>
      <c r="K1106" s="8" t="str">
        <f t="shared" si="451"/>
        <v/>
      </c>
      <c r="L1106" s="8" t="str">
        <f>IF(G1106&gt;=CK1241,"AW"," ")</f>
        <v xml:space="preserve"> </v>
      </c>
      <c r="M1106" s="2"/>
      <c r="N1106" s="161" t="str">
        <f t="shared" si="447"/>
        <v>W</v>
      </c>
      <c r="O1106" s="161" t="str">
        <f t="shared" si="447"/>
        <v>WW</v>
      </c>
      <c r="P1106" s="161">
        <f>IF(N1106=F1098,12)+IF(N1106=F1099,11)+IF(N1106=F1100,10)+IF(N1106=F1101,9)+IF(N1106=F1102,8)+IF(N1106=F1103,7)+IF(N1106=F1104,6)+IF(N1106=F1105,5)+IF(N1106=F1106,4)+IF(N1106=F1107,3)+IF(N1106=F1108,2)+IF(N1106=F1109,1)</f>
        <v>0</v>
      </c>
      <c r="Q1106" s="161">
        <f>IF(O1106=F1098,12)+IF(O1106=F1099,11)+IF(O1106=F1100,10)+IF(O1106=F1101,9)+IF(O1106=F1102,8)+IF(O1106=F1103,7)+IF(O1106=F1104,6)+IF(O1106=F1105,5)+IF(O1106=F1106,4)+IF(O1106=F1107,3)+IF(O1106=F1108,2)+IF(O1106=F1109,1)</f>
        <v>0</v>
      </c>
      <c r="R1106" s="2"/>
      <c r="S1106" s="136"/>
      <c r="T1106" s="136"/>
      <c r="U1106" s="136"/>
      <c r="V1106" s="136"/>
      <c r="W1106" s="136"/>
      <c r="X1106" s="136"/>
      <c r="Y1106" s="136"/>
      <c r="Z1106" s="136"/>
      <c r="AA1106" s="136">
        <f>P1106+Q1106</f>
        <v>0</v>
      </c>
      <c r="AB1106" s="136"/>
      <c r="AC1106" s="136"/>
      <c r="AD1106" s="136"/>
    </row>
    <row r="1107" spans="1:107" ht="20.100000000000001" customHeight="1" x14ac:dyDescent="0.25">
      <c r="A1107" s="117" t="s">
        <v>91</v>
      </c>
      <c r="B1107" s="129" t="s">
        <v>142</v>
      </c>
      <c r="C1107" s="129" t="s">
        <v>247</v>
      </c>
      <c r="D1107" s="129" t="s">
        <v>1</v>
      </c>
      <c r="E1107" s="8">
        <v>10</v>
      </c>
      <c r="F1107" s="144"/>
      <c r="G1107" s="145"/>
      <c r="H1107" s="122" t="str">
        <f t="shared" si="448"/>
        <v xml:space="preserve"> </v>
      </c>
      <c r="I1107" s="122" t="str">
        <f t="shared" si="449"/>
        <v/>
      </c>
      <c r="J1107" s="122" t="str">
        <f t="shared" si="450"/>
        <v/>
      </c>
      <c r="K1107" s="8" t="str">
        <f t="shared" si="451"/>
        <v/>
      </c>
      <c r="L1107" s="8" t="str">
        <f>IF(G1107&gt;=CK1242,"AW"," ")</f>
        <v xml:space="preserve"> </v>
      </c>
      <c r="M1107" s="2"/>
      <c r="N1107" s="366" t="str">
        <f t="shared" si="447"/>
        <v>j</v>
      </c>
      <c r="O1107" s="366" t="str">
        <f t="shared" si="447"/>
        <v>jj</v>
      </c>
      <c r="P1107" s="366">
        <f>IF(N1107=F1098,12)+IF(N1107=F1099,11)+IF(N1107=F1100,10)+IF(N1107=F1101,9)+IF(N1107=F1102,8)+IF(N1107=F1103,7)+IF(N1107=F1104,6)+IF(N1107=F1105,5)+IF(N1107=F1106,4)+IF(N1107=F1107,3)+IF(N1107=F1108,2)+IF(N1107=F1109,1)</f>
        <v>0</v>
      </c>
      <c r="Q1107" s="366">
        <f>IF(O1107=F1098,12)+IF(O1107=F1099,11)+IF(O1107=F1100,10)+IF(O1107=F1101,9)+IF(O1107=F1102,8)+IF(O1107=F1103,7)+IF(O1107=F1104,6)+IF(O1107=F1105,5)+IF(O1107=F1106,4)+IF(O1107=F1107,3)+IF(O1107=F1108,2)+IF(O1107=F1109,1)</f>
        <v>0</v>
      </c>
      <c r="R1107" s="2"/>
      <c r="S1107" s="136"/>
      <c r="T1107" s="136"/>
      <c r="U1107" s="136"/>
      <c r="V1107" s="136"/>
      <c r="W1107" s="136"/>
      <c r="X1107" s="136"/>
      <c r="Y1107" s="136"/>
      <c r="Z1107" s="136"/>
      <c r="AA1107" s="136"/>
      <c r="AB1107" s="136">
        <f>P1107+Q1107</f>
        <v>0</v>
      </c>
      <c r="AC1107" s="136"/>
      <c r="AD1107" s="136"/>
    </row>
    <row r="1108" spans="1:107" ht="20.100000000000001" customHeight="1" x14ac:dyDescent="0.25">
      <c r="A1108" s="117" t="s">
        <v>91</v>
      </c>
      <c r="B1108" s="129" t="s">
        <v>142</v>
      </c>
      <c r="C1108" s="129" t="s">
        <v>247</v>
      </c>
      <c r="D1108" s="129" t="s">
        <v>1</v>
      </c>
      <c r="E1108" s="8">
        <v>11</v>
      </c>
      <c r="F1108" s="144"/>
      <c r="G1108" s="145"/>
      <c r="H1108" s="122" t="str">
        <f t="shared" si="448"/>
        <v xml:space="preserve"> </v>
      </c>
      <c r="I1108" s="122" t="str">
        <f t="shared" si="449"/>
        <v/>
      </c>
      <c r="J1108" s="122" t="str">
        <f t="shared" si="450"/>
        <v/>
      </c>
      <c r="K1108" s="8" t="str">
        <f t="shared" si="451"/>
        <v/>
      </c>
      <c r="L1108" s="8" t="str">
        <f>IF(G1108&gt;=CK1243,"AW"," ")</f>
        <v xml:space="preserve"> </v>
      </c>
      <c r="M1108" s="2"/>
      <c r="N1108" s="366" t="str">
        <f t="shared" si="447"/>
        <v>p</v>
      </c>
      <c r="O1108" s="366" t="str">
        <f t="shared" si="447"/>
        <v>pp</v>
      </c>
      <c r="P1108" s="366">
        <f>IF(N1108=F1098,12)+IF(N1108=F1099,11)+IF(N1108=F1100,10)+IF(N1108=F1101,9)+IF(N1108=F1102,8)+IF(N1108=F1103,7)+IF(N1108=F1104,6)+IF(N1108=F1105,5)+IF(N1108=F1106,4)+IF(N1108=F1107,3)+IF(N1108=F1108,2)+IF(N1108=F1109,1)</f>
        <v>0</v>
      </c>
      <c r="Q1108" s="366">
        <f>IF(O1108=F1098,12)+IF(O1108=F1099,11)+IF(O1108=F1100,10)+IF(O1108=F1101,9)+IF(O1108=F1102,8)+IF(O1108=F1103,7)+IF(O1108=F1104,6)+IF(O1108=F1105,5)+IF(O1108=F1106,4)+IF(O1108=F1107,3)+IF(O1108=F1108,2)+IF(O1108=F1109,1)</f>
        <v>0</v>
      </c>
      <c r="R1108" s="2"/>
      <c r="S1108" s="136"/>
      <c r="T1108" s="136"/>
      <c r="U1108" s="136"/>
      <c r="V1108" s="136"/>
      <c r="W1108" s="136"/>
      <c r="X1108" s="136"/>
      <c r="Y1108" s="136"/>
      <c r="Z1108" s="136"/>
      <c r="AA1108" s="136"/>
      <c r="AB1108" s="136"/>
      <c r="AC1108" s="136">
        <f>P1108+Q1108</f>
        <v>0</v>
      </c>
      <c r="AD1108" s="136"/>
    </row>
    <row r="1109" spans="1:107" ht="20.100000000000001" customHeight="1" x14ac:dyDescent="0.25">
      <c r="A1109" s="117" t="s">
        <v>91</v>
      </c>
      <c r="B1109" s="129" t="s">
        <v>142</v>
      </c>
      <c r="C1109" s="129" t="s">
        <v>247</v>
      </c>
      <c r="D1109" s="129" t="s">
        <v>1</v>
      </c>
      <c r="E1109" s="8">
        <v>12</v>
      </c>
      <c r="F1109" s="144"/>
      <c r="G1109" s="145"/>
      <c r="H1109" s="122" t="str">
        <f t="shared" si="448"/>
        <v xml:space="preserve"> </v>
      </c>
      <c r="I1109" s="122" t="str">
        <f t="shared" si="449"/>
        <v/>
      </c>
      <c r="J1109" s="122" t="str">
        <f t="shared" si="450"/>
        <v/>
      </c>
      <c r="K1109" s="8" t="str">
        <f t="shared" si="451"/>
        <v/>
      </c>
      <c r="L1109" s="8" t="str">
        <f>IF(G1109&gt;=CK1244,"AW"," ")</f>
        <v xml:space="preserve"> </v>
      </c>
      <c r="M1109" s="2"/>
      <c r="N1109" s="366" t="str">
        <f t="shared" si="447"/>
        <v>z</v>
      </c>
      <c r="O1109" s="366" t="str">
        <f t="shared" si="447"/>
        <v>zz</v>
      </c>
      <c r="P1109" s="366">
        <f>IF(N1109=F1098,12)+IF(N1109=F1099,11)+IF(N1109=F1100,10)+IF(N1109=F1101,9)+IF(N1109=F1102,8)+IF(N1109=F1103,7)+IF(N1109=F1104,6)+IF(N1109=F1105,5)+IF(N1109=F1106,4)+IF(N1109=F1107,3)+IF(N1109=F1108,2)+IF(N1109=F1109,1)</f>
        <v>0</v>
      </c>
      <c r="Q1109" s="366">
        <f>IF(O1109=F1098,12)+IF(O1109=F1099,11)+IF(O1109=F1100,10)+IF(O1109=F1101,9)+IF(O1109=F1102,8)+IF(O1109=F1103,7)+IF(O1109=F1104,6)+IF(O1109=F1105,5)+IF(O1109=F1106,4)+IF(O1109=F1107,3)+IF(O1109=F1108,2)+IF(O1109=F1109,1)</f>
        <v>0</v>
      </c>
      <c r="R1109" s="2"/>
      <c r="S1109" s="136"/>
      <c r="T1109" s="136"/>
      <c r="U1109" s="136"/>
      <c r="V1109" s="136"/>
      <c r="W1109" s="136"/>
      <c r="X1109" s="136"/>
      <c r="Y1109" s="136"/>
      <c r="Z1109" s="136"/>
      <c r="AA1109" s="136"/>
      <c r="AB1109" s="136"/>
      <c r="AC1109" s="136"/>
      <c r="AD1109" s="136">
        <f>P1109+Q1109</f>
        <v>0</v>
      </c>
    </row>
    <row r="1110" spans="1:107" ht="20.100000000000001" customHeight="1" x14ac:dyDescent="0.25">
      <c r="A1110" s="117" t="s">
        <v>91</v>
      </c>
      <c r="B1110" s="129" t="s">
        <v>142</v>
      </c>
      <c r="C1110" s="129"/>
      <c r="D1110" s="129"/>
      <c r="E1110" s="473" t="s">
        <v>36</v>
      </c>
      <c r="F1110" s="473"/>
      <c r="G1110" s="473"/>
      <c r="H1110" s="473"/>
      <c r="I1110" s="473"/>
      <c r="J1110" s="473"/>
      <c r="K1110" s="473"/>
      <c r="L1110" s="473"/>
      <c r="M1110" s="85"/>
      <c r="N1110" s="53"/>
      <c r="O1110" s="53"/>
      <c r="P1110" s="40"/>
      <c r="Q1110" s="40"/>
      <c r="R1110" s="2"/>
      <c r="S1110" s="139">
        <f>SUM(S678:S1109)</f>
        <v>125</v>
      </c>
      <c r="T1110" s="139">
        <f t="shared" ref="T1110:AD1110" si="452">SUM(T678:T1109)</f>
        <v>129</v>
      </c>
      <c r="U1110" s="139">
        <f t="shared" si="452"/>
        <v>230.5</v>
      </c>
      <c r="V1110" s="139">
        <f t="shared" si="452"/>
        <v>232</v>
      </c>
      <c r="W1110" s="139">
        <f t="shared" si="452"/>
        <v>59</v>
      </c>
      <c r="X1110" s="139">
        <f t="shared" si="452"/>
        <v>210.5</v>
      </c>
      <c r="Y1110" s="139">
        <f t="shared" si="452"/>
        <v>32</v>
      </c>
      <c r="Z1110" s="139">
        <f t="shared" si="452"/>
        <v>219</v>
      </c>
      <c r="AA1110" s="139">
        <f t="shared" si="452"/>
        <v>99</v>
      </c>
      <c r="AB1110" s="139">
        <f t="shared" si="452"/>
        <v>0</v>
      </c>
      <c r="AC1110" s="139">
        <f t="shared" si="452"/>
        <v>0</v>
      </c>
      <c r="AD1110" s="139">
        <f t="shared" si="452"/>
        <v>0</v>
      </c>
    </row>
    <row r="1111" spans="1:107" ht="20.100000000000001" customHeight="1" x14ac:dyDescent="0.25">
      <c r="A1111" s="117" t="s">
        <v>98</v>
      </c>
      <c r="N1111" s="50"/>
      <c r="O1111" s="50"/>
      <c r="P1111" s="40"/>
      <c r="Q1111" s="40"/>
      <c r="R1111" s="2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</row>
    <row r="1112" spans="1:107" s="108" customFormat="1" ht="20.100000000000001" customHeight="1" x14ac:dyDescent="0.25">
      <c r="A1112" s="35" t="s">
        <v>98</v>
      </c>
      <c r="B1112" s="35"/>
      <c r="C1112" s="35"/>
      <c r="D1112" s="35"/>
      <c r="E1112" s="34"/>
      <c r="F1112" s="34"/>
      <c r="G1112" s="68"/>
      <c r="H1112" s="54"/>
      <c r="I1112" s="133"/>
      <c r="J1112" s="133"/>
      <c r="K1112" s="33"/>
      <c r="L1112" s="33"/>
      <c r="M1112" s="26"/>
      <c r="N1112" s="50"/>
      <c r="O1112" s="50"/>
      <c r="P1112" s="50"/>
      <c r="Q1112" s="50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32"/>
      <c r="AF1112" s="3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5"/>
      <c r="BR1112" s="35"/>
      <c r="BS1112" s="35"/>
      <c r="BT1112" s="35"/>
      <c r="BU1112" s="35"/>
      <c r="BV1112" s="35"/>
      <c r="BW1112" s="35"/>
      <c r="BX1112" s="39"/>
      <c r="BY1112" s="39"/>
      <c r="BZ1112" s="39"/>
      <c r="CA1112" s="39"/>
      <c r="CB1112" s="39"/>
      <c r="CC1112" s="39"/>
      <c r="CD1112" s="39"/>
      <c r="CE1112" s="39"/>
      <c r="CF1112" s="39"/>
      <c r="CG1112" s="39"/>
      <c r="CH1112" s="39"/>
      <c r="CI1112" s="39"/>
      <c r="CJ1112" s="39"/>
      <c r="CK1112" s="39"/>
      <c r="CL1112" s="39"/>
      <c r="CM1112" s="39"/>
      <c r="CN1112" s="39"/>
    </row>
    <row r="1113" spans="1:107" ht="20.100000000000001" customHeight="1" x14ac:dyDescent="0.25">
      <c r="A1113" s="117" t="s">
        <v>89</v>
      </c>
      <c r="N1113" s="50"/>
      <c r="O1113" s="50"/>
      <c r="P1113" s="50"/>
      <c r="Q1113" s="50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F1113" s="10" t="s">
        <v>277</v>
      </c>
      <c r="AG1113" s="9"/>
      <c r="AH1113" s="9"/>
      <c r="AI1113" s="42">
        <v>1000</v>
      </c>
      <c r="AJ1113" s="42"/>
      <c r="AK1113" s="42"/>
      <c r="AL1113" s="42">
        <v>200</v>
      </c>
      <c r="AM1113" s="42"/>
      <c r="AN1113" s="42"/>
      <c r="AO1113" s="42">
        <v>800</v>
      </c>
      <c r="AP1113" s="42"/>
      <c r="AQ1113" s="42"/>
      <c r="AR1113" s="42">
        <v>1500</v>
      </c>
      <c r="AS1113" s="42"/>
      <c r="AT1113" s="42"/>
      <c r="AU1113" s="42" t="s">
        <v>57</v>
      </c>
      <c r="AV1113" s="137"/>
      <c r="AW1113" s="137"/>
      <c r="AX1113" s="137"/>
      <c r="AY1113" s="137"/>
      <c r="AZ1113" s="137"/>
      <c r="BA1113" s="137"/>
      <c r="BB1113" s="496" t="s">
        <v>13</v>
      </c>
      <c r="BC1113" s="497"/>
      <c r="BD1113" s="497"/>
      <c r="BE1113" s="497"/>
      <c r="BF1113" s="497"/>
      <c r="BG1113" s="497"/>
      <c r="BH1113" s="497"/>
      <c r="BI1113" s="497"/>
      <c r="BJ1113" s="497"/>
      <c r="BK1113" s="497"/>
      <c r="BL1113" s="497"/>
      <c r="BM1113" s="498"/>
    </row>
    <row r="1114" spans="1:107" ht="20.100000000000001" customHeight="1" x14ac:dyDescent="0.2">
      <c r="A1114" s="117" t="s">
        <v>89</v>
      </c>
      <c r="D1114" s="117" t="s">
        <v>0</v>
      </c>
      <c r="E1114" s="34">
        <v>1</v>
      </c>
      <c r="N1114" s="50"/>
      <c r="O1114" s="50"/>
      <c r="P1114" s="50"/>
      <c r="Q1114" s="50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477" t="s">
        <v>111</v>
      </c>
      <c r="AF1114" s="480" t="str">
        <f>'MATCH DETAILS'!B5</f>
        <v>Aldershot, Farnham and District A.C.</v>
      </c>
      <c r="AG1114" s="11" t="str">
        <f>'MATCH DETAILS'!D5</f>
        <v>A</v>
      </c>
      <c r="AH1114" s="11" t="s">
        <v>0</v>
      </c>
      <c r="AI1114" s="11" t="str">
        <f>VLOOKUP(AH1114,A!$C$5:$AZ$29,50,FALSE)</f>
        <v>Archie Ellis</v>
      </c>
      <c r="AJ1114" s="11" t="str">
        <f>AG1114</f>
        <v>A</v>
      </c>
      <c r="AK1114" s="11" t="s">
        <v>0</v>
      </c>
      <c r="AL1114" s="11" t="str">
        <f>VLOOKUP(AK1114,A!$D$5:$AZ$29,49,FALSE)</f>
        <v>Daniel Shattock</v>
      </c>
      <c r="AM1114" s="11" t="str">
        <f>AJ1114</f>
        <v>A</v>
      </c>
      <c r="AN1114" s="11" t="s">
        <v>0</v>
      </c>
      <c r="AO1114" s="11" t="str">
        <f>VLOOKUP(AN1114,A!$E$5:$AZ$29,48,FALSE)</f>
        <v>Daniel Shattock</v>
      </c>
      <c r="AP1114" s="11" t="str">
        <f>AM1114</f>
        <v>A</v>
      </c>
      <c r="AQ1114" s="11" t="s">
        <v>0</v>
      </c>
      <c r="AR1114" s="11" t="str">
        <f>VLOOKUP(AQ1114,A!$F$5:$AZ$29,47,FALSE)</f>
        <v>Toby Spencer</v>
      </c>
      <c r="AS1114" s="11" t="str">
        <f>AP1114</f>
        <v>A</v>
      </c>
      <c r="AT1114" s="11" t="s">
        <v>0</v>
      </c>
      <c r="AU1114" s="11" t="e">
        <f>VLOOKUP(AT1114,A!$G$5:$AZ$29,46,FALSE)</f>
        <v>#N/A</v>
      </c>
      <c r="AV1114" s="11"/>
      <c r="AW1114" s="11"/>
      <c r="AX1114" s="11"/>
      <c r="AY1114" s="11"/>
      <c r="AZ1114" s="11"/>
      <c r="BA1114" s="11"/>
      <c r="BB1114" s="11" t="str">
        <f t="shared" ref="BB1114:BB1121" si="453">AS1114</f>
        <v>A</v>
      </c>
      <c r="BC1114" s="11" t="s">
        <v>0</v>
      </c>
      <c r="BD1114" s="11" t="str">
        <f>AF1114</f>
        <v>Aldershot, Farnham and District A.C.</v>
      </c>
      <c r="BE1114" s="11" t="str">
        <f>'MATCH DETAILS'!C5</f>
        <v>AFD</v>
      </c>
      <c r="BF1114" s="11">
        <v>1</v>
      </c>
      <c r="BG1114" s="11" t="e">
        <f>VLOOKUP(BF1114,A!$M$5:$AZ$29,40,FALSE)</f>
        <v>#N/A</v>
      </c>
      <c r="BH1114" s="11">
        <v>2</v>
      </c>
      <c r="BI1114" s="11" t="e">
        <f>VLOOKUP(BH1114,A!$M$5:$AZ$29,40,FALSE)</f>
        <v>#N/A</v>
      </c>
      <c r="BJ1114" s="11">
        <v>3</v>
      </c>
      <c r="BK1114" s="11" t="e">
        <f>VLOOKUP(BJ1114,A!$M$5:$AZ$29,40,FALSE)</f>
        <v>#N/A</v>
      </c>
      <c r="BL1114" s="11">
        <v>4</v>
      </c>
      <c r="BM1114" s="11" t="e">
        <f>VLOOKUP(BL1114,A!$M$5:$AZ$29,40,FALSE)</f>
        <v>#N/A</v>
      </c>
      <c r="BN1114" s="109"/>
      <c r="BO1114" s="109" t="e">
        <f>+BG1114&amp;", "&amp;BI1114&amp;", "&amp;BK1114&amp;", "&amp;BM1114</f>
        <v>#N/A</v>
      </c>
      <c r="BQ1114" s="35">
        <f>grades!N30</f>
        <v>0</v>
      </c>
      <c r="BR1114" s="35">
        <f>grades!O39</f>
        <v>100</v>
      </c>
      <c r="BS1114" s="35">
        <f>grades!P39</f>
        <v>200</v>
      </c>
      <c r="BT1114" s="35">
        <f>grades!Q39</f>
        <v>400</v>
      </c>
      <c r="BU1114" s="35">
        <f>grades!R39</f>
        <v>800</v>
      </c>
      <c r="BV1114" s="35">
        <f>grades!S39</f>
        <v>1500</v>
      </c>
      <c r="BW1114" s="35">
        <f>grades!T39</f>
        <v>1500</v>
      </c>
      <c r="BX1114" s="35" t="str">
        <f>grades!U39</f>
        <v>75H</v>
      </c>
      <c r="BY1114" s="35" t="str">
        <f>grades!V39</f>
        <v>80H</v>
      </c>
      <c r="BZ1114" s="35" t="str">
        <f>grades!W39</f>
        <v>100H</v>
      </c>
      <c r="CA1114" s="35" t="str">
        <f>grades!X39</f>
        <v>HJ</v>
      </c>
      <c r="CB1114" s="35" t="str">
        <f>grades!Y39</f>
        <v>LJ</v>
      </c>
      <c r="CC1114" s="35" t="str">
        <f>grades!Z39</f>
        <v>SP</v>
      </c>
      <c r="CD1114" s="35" t="str">
        <f>grades!AA39</f>
        <v>DT</v>
      </c>
      <c r="CE1114" s="35" t="str">
        <f>grades!AB39</f>
        <v>JT</v>
      </c>
      <c r="CF1114" s="35" t="str">
        <f>grades!AC39</f>
        <v>4x100</v>
      </c>
      <c r="CG1114" s="35">
        <f>grades!AD39</f>
        <v>75</v>
      </c>
      <c r="CH1114" s="35">
        <f>grades!AE39</f>
        <v>150</v>
      </c>
      <c r="CI1114" s="35">
        <f>grades!AF39</f>
        <v>600</v>
      </c>
      <c r="CJ1114" s="35" t="str">
        <f>grades!AG39</f>
        <v>PV</v>
      </c>
      <c r="CK1114" s="35" t="str">
        <f>grades!AH39</f>
        <v>HT</v>
      </c>
      <c r="CL1114" s="35" t="str">
        <f>grades!AI39</f>
        <v>TJ</v>
      </c>
      <c r="CM1114" s="35" t="str">
        <f>grades!AJ39</f>
        <v>400H</v>
      </c>
      <c r="CN1114" s="35">
        <f>grades!AK39</f>
        <v>0</v>
      </c>
      <c r="CP1114" s="41" t="s">
        <v>277</v>
      </c>
      <c r="CQ1114" s="41"/>
      <c r="CR1114" s="41"/>
      <c r="CS1114" s="41" t="s">
        <v>42</v>
      </c>
      <c r="CT1114" s="41"/>
      <c r="CU1114" s="41"/>
      <c r="CV1114" s="41" t="s">
        <v>43</v>
      </c>
      <c r="CW1114" s="41"/>
      <c r="CX1114" s="41"/>
      <c r="CY1114" s="41" t="s">
        <v>44</v>
      </c>
      <c r="CZ1114" s="41"/>
      <c r="DA1114" s="41"/>
      <c r="DB1114" s="41" t="s">
        <v>45</v>
      </c>
      <c r="DC1114" s="109"/>
    </row>
    <row r="1115" spans="1:107" ht="20.100000000000001" customHeight="1" x14ac:dyDescent="0.25">
      <c r="A1115" s="117" t="s">
        <v>89</v>
      </c>
      <c r="D1115" s="117" t="s">
        <v>0</v>
      </c>
      <c r="E1115" s="34">
        <v>1</v>
      </c>
      <c r="N1115" s="50"/>
      <c r="O1115" s="50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477"/>
      <c r="AF1115" s="481"/>
      <c r="AG1115" s="11" t="str">
        <f>'MATCH DETAILS'!E5</f>
        <v>AA</v>
      </c>
      <c r="AH1115" s="11" t="s">
        <v>1</v>
      </c>
      <c r="AI1115" s="11" t="str">
        <f>VLOOKUP(AH1115,A!$C$5:$AZ$29,50,FALSE)</f>
        <v>Kyle Cochrane</v>
      </c>
      <c r="AJ1115" s="11" t="str">
        <f t="shared" ref="AJ1115:AJ1135" si="454">AG1115</f>
        <v>AA</v>
      </c>
      <c r="AK1115" s="11" t="s">
        <v>1</v>
      </c>
      <c r="AL1115" s="11" t="str">
        <f>VLOOKUP(AK1115,A!$D$5:$AZ$29,49,FALSE)</f>
        <v>Archie Ellis</v>
      </c>
      <c r="AM1115" s="11" t="str">
        <f t="shared" ref="AM1115:AM1135" si="455">AJ1115</f>
        <v>AA</v>
      </c>
      <c r="AN1115" s="11" t="s">
        <v>1</v>
      </c>
      <c r="AO1115" s="11" t="str">
        <f>VLOOKUP(AN1115,A!$E$5:$AZ$29,48,FALSE)</f>
        <v>Alex Bishop</v>
      </c>
      <c r="AP1115" s="11" t="str">
        <f t="shared" ref="AP1115:AP1135" si="456">AM1115</f>
        <v>AA</v>
      </c>
      <c r="AQ1115" s="11" t="s">
        <v>1</v>
      </c>
      <c r="AR1115" s="11" t="str">
        <f>VLOOKUP(AQ1115,A!$F$5:$AZ$29,47,FALSE)</f>
        <v>Aiden Elford</v>
      </c>
      <c r="AS1115" s="11" t="str">
        <f t="shared" ref="AS1115:AS1135" si="457">AP1115</f>
        <v>AA</v>
      </c>
      <c r="AT1115" s="11" t="s">
        <v>1</v>
      </c>
      <c r="AU1115" s="11" t="e">
        <f>VLOOKUP(AT1115,A!$G$5:$AZ$29,46,FALSE)</f>
        <v>#N/A</v>
      </c>
      <c r="AV1115" s="11"/>
      <c r="AW1115" s="11"/>
      <c r="AX1115" s="11"/>
      <c r="AY1115" s="11"/>
      <c r="AZ1115" s="11"/>
      <c r="BA1115" s="11"/>
      <c r="BB1115" s="11" t="str">
        <f t="shared" si="453"/>
        <v>AA</v>
      </c>
      <c r="BC1115" s="11" t="s">
        <v>1</v>
      </c>
      <c r="BD1115" s="11" t="str">
        <f>AF1114</f>
        <v>Aldershot, Farnham and District A.C.</v>
      </c>
      <c r="BE1115" s="11" t="str">
        <f>'MATCH DETAILS'!C5</f>
        <v>AFD</v>
      </c>
      <c r="BF1115" s="11">
        <v>1</v>
      </c>
      <c r="BG1115" s="11" t="e">
        <f>VLOOKUP(BF1115,A!$M$5:$AZ$29,40,FALSE)</f>
        <v>#N/A</v>
      </c>
      <c r="BH1115" s="11">
        <v>2</v>
      </c>
      <c r="BI1115" s="11" t="e">
        <f>VLOOKUP(BH1115,A!$M$5:$AZ$29,40,FALSE)</f>
        <v>#N/A</v>
      </c>
      <c r="BJ1115" s="11">
        <v>3</v>
      </c>
      <c r="BK1115" s="11" t="e">
        <f>VLOOKUP(BJ1115,A!$M$5:$AZ$29,40,FALSE)</f>
        <v>#N/A</v>
      </c>
      <c r="BL1115" s="11">
        <v>4</v>
      </c>
      <c r="BM1115" s="11" t="e">
        <f>VLOOKUP(BL1115,A!$M$5:$AZ$29,40,FALSE)</f>
        <v>#N/A</v>
      </c>
      <c r="BN1115" s="109"/>
      <c r="BO1115" s="109" t="e">
        <f t="shared" ref="BO1115:BO1137" si="458">+BG1115&amp;", "&amp;BI1115&amp;", "&amp;BK1115&amp;", "&amp;BM1115</f>
        <v>#N/A</v>
      </c>
      <c r="BQ1115" s="65">
        <f>grades!N31</f>
        <v>0</v>
      </c>
      <c r="BR1115" s="68">
        <f>grades!O40</f>
        <v>14.2</v>
      </c>
      <c r="BS1115" s="68">
        <f>grades!P40</f>
        <v>29.75</v>
      </c>
      <c r="BT1115" s="68" t="str">
        <f>grades!Q40</f>
        <v>-</v>
      </c>
      <c r="BU1115" s="69">
        <f>grades!R40</f>
        <v>1.9097222222222222E-3</v>
      </c>
      <c r="BV1115" s="69">
        <f>grades!S40</f>
        <v>3.7615740740740739E-3</v>
      </c>
      <c r="BW1115" s="68">
        <f>grades!T40</f>
        <v>0</v>
      </c>
      <c r="BX1115" s="68">
        <f>grades!U40</f>
        <v>16</v>
      </c>
      <c r="BY1115" s="68">
        <f>grades!V40</f>
        <v>0</v>
      </c>
      <c r="BZ1115" s="68">
        <f>grades!W40</f>
        <v>0</v>
      </c>
      <c r="CA1115" s="68">
        <f>grades!X40</f>
        <v>1.25</v>
      </c>
      <c r="CB1115" s="68">
        <f>grades!Y40</f>
        <v>4</v>
      </c>
      <c r="CC1115" s="68">
        <f>grades!Z40</f>
        <v>6.5</v>
      </c>
      <c r="CD1115" s="68">
        <f>grades!AA40</f>
        <v>14</v>
      </c>
      <c r="CE1115" s="68">
        <f>grades!AB40</f>
        <v>18</v>
      </c>
      <c r="CF1115" s="68">
        <f>grades!AC40</f>
        <v>56</v>
      </c>
      <c r="CG1115" s="68">
        <f>grades!AD40</f>
        <v>0</v>
      </c>
      <c r="CH1115" s="68">
        <f>grades!AE40</f>
        <v>0</v>
      </c>
      <c r="CI1115" s="68">
        <f>grades!AF40</f>
        <v>0</v>
      </c>
      <c r="CJ1115" s="68">
        <f>grades!AG40</f>
        <v>0</v>
      </c>
      <c r="CK1115" s="68">
        <f>grades!AH40</f>
        <v>0</v>
      </c>
      <c r="CL1115" s="68">
        <f>grades!AI40</f>
        <v>0</v>
      </c>
      <c r="CM1115" s="68">
        <f>grades!AJ40</f>
        <v>0</v>
      </c>
      <c r="CN1115" s="68">
        <f>grades!AK40</f>
        <v>0</v>
      </c>
      <c r="CP1115" s="150" t="s">
        <v>2</v>
      </c>
      <c r="CQ1115" s="40"/>
      <c r="CR1115" s="40"/>
      <c r="CS1115" s="110">
        <f>grades!C4</f>
        <v>12.9</v>
      </c>
      <c r="CT1115" s="110"/>
      <c r="CU1115" s="110"/>
      <c r="CV1115" s="110">
        <f>grades!E4</f>
        <v>13.1</v>
      </c>
      <c r="CW1115" s="110"/>
      <c r="CX1115" s="110"/>
      <c r="CY1115" s="110">
        <f>grades!G4</f>
        <v>13.4</v>
      </c>
      <c r="CZ1115" s="110"/>
      <c r="DA1115" s="110"/>
      <c r="DB1115" s="110">
        <f>grades!I4</f>
        <v>13.9</v>
      </c>
      <c r="DC1115" s="40" t="str">
        <f>grades!J4</f>
        <v>T</v>
      </c>
    </row>
    <row r="1116" spans="1:107" ht="20.100000000000001" customHeight="1" x14ac:dyDescent="0.25">
      <c r="A1116" s="117" t="s">
        <v>89</v>
      </c>
      <c r="D1116" s="117" t="s">
        <v>0</v>
      </c>
      <c r="E1116" s="34">
        <v>1</v>
      </c>
      <c r="N1116" s="50"/>
      <c r="O1116" s="50"/>
      <c r="P1116" s="50"/>
      <c r="Q1116" s="50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477" t="s">
        <v>161</v>
      </c>
      <c r="AF1116" s="480" t="str">
        <f>'MATCH DETAILS'!B6</f>
        <v>Basingstoke and Mid Hants A.C.</v>
      </c>
      <c r="AG1116" s="11" t="str">
        <f>'MATCH DETAILS'!D6</f>
        <v>S</v>
      </c>
      <c r="AH1116" s="11" t="s">
        <v>0</v>
      </c>
      <c r="AI1116" s="11" t="str">
        <f>VLOOKUP(AH1116,S!$C$5:$AZ$29,50,FALSE)</f>
        <v>Tom Shephard</v>
      </c>
      <c r="AJ1116" s="11" t="str">
        <f t="shared" si="454"/>
        <v>S</v>
      </c>
      <c r="AK1116" s="11" t="s">
        <v>0</v>
      </c>
      <c r="AL1116" s="11" t="str">
        <f>VLOOKUP(AK1116,S!$D$5:$AZ$29,49,FALSE)</f>
        <v>Tom Shephard</v>
      </c>
      <c r="AM1116" s="11" t="str">
        <f t="shared" si="455"/>
        <v>S</v>
      </c>
      <c r="AN1116" s="11" t="s">
        <v>0</v>
      </c>
      <c r="AO1116" s="11" t="str">
        <f>VLOOKUP(AN1116,S!$E$5:$AZ$29,48,FALSE)</f>
        <v>Oliver Marshall</v>
      </c>
      <c r="AP1116" s="11" t="str">
        <f t="shared" si="456"/>
        <v>S</v>
      </c>
      <c r="AQ1116" s="11" t="s">
        <v>0</v>
      </c>
      <c r="AR1116" s="11" t="str">
        <f>VLOOKUP(AQ1116,S!$F$5:$AZ$29,47,FALSE)</f>
        <v>Jack Hedderly</v>
      </c>
      <c r="AS1116" s="11" t="str">
        <f t="shared" si="457"/>
        <v>S</v>
      </c>
      <c r="AT1116" s="11" t="s">
        <v>0</v>
      </c>
      <c r="AU1116" s="11" t="str">
        <f>VLOOKUP(AT1116,S!$G$5:$AZ$29,46,FALSE)</f>
        <v>Aaron Arulvel</v>
      </c>
      <c r="AV1116" s="11"/>
      <c r="AW1116" s="11"/>
      <c r="AX1116" s="11"/>
      <c r="AY1116" s="11"/>
      <c r="AZ1116" s="11"/>
      <c r="BA1116" s="11"/>
      <c r="BB1116" s="11" t="str">
        <f t="shared" si="453"/>
        <v>S</v>
      </c>
      <c r="BC1116" s="11" t="s">
        <v>0</v>
      </c>
      <c r="BD1116" s="11" t="str">
        <f>AF1116</f>
        <v>Basingstoke and Mid Hants A.C.</v>
      </c>
      <c r="BE1116" s="11" t="str">
        <f>'MATCH DETAILS'!C6</f>
        <v>BMH</v>
      </c>
      <c r="BF1116" s="11">
        <v>1</v>
      </c>
      <c r="BG1116" s="11" t="str">
        <f>VLOOKUP(BF1116,S!$M$5:$AZ$29,40,FALSE)</f>
        <v>Jack Breeds</v>
      </c>
      <c r="BH1116" s="11">
        <v>2</v>
      </c>
      <c r="BI1116" s="11" t="str">
        <f>VLOOKUP(BH1116,S!$M$5:$AZ$29,40,FALSE)</f>
        <v>Sam Jarrett</v>
      </c>
      <c r="BJ1116" s="11">
        <v>3</v>
      </c>
      <c r="BK1116" s="11" t="str">
        <f>VLOOKUP(BJ1116,S!$M$5:$AZ$29,40,FALSE)</f>
        <v>Jack Hedderly</v>
      </c>
      <c r="BL1116" s="11">
        <v>4</v>
      </c>
      <c r="BM1116" s="11" t="str">
        <f>VLOOKUP(BL1116,S!$M$5:$AZ$29,40,FALSE)</f>
        <v>Kenoe Lewis</v>
      </c>
      <c r="BN1116" s="109"/>
      <c r="BO1116" s="109" t="str">
        <f t="shared" si="458"/>
        <v>Jack Breeds, Sam Jarrett, Jack Hedderly, Kenoe Lewis</v>
      </c>
      <c r="BQ1116" s="65">
        <f t="shared" ref="BQ1116:CF1121" si="459">BQ1115</f>
        <v>0</v>
      </c>
      <c r="BR1116" s="68">
        <f t="shared" si="459"/>
        <v>14.2</v>
      </c>
      <c r="BS1116" s="68">
        <f t="shared" si="459"/>
        <v>29.75</v>
      </c>
      <c r="BT1116" s="68" t="str">
        <f t="shared" si="459"/>
        <v>-</v>
      </c>
      <c r="BU1116" s="69">
        <f t="shared" si="459"/>
        <v>1.9097222222222222E-3</v>
      </c>
      <c r="BV1116" s="69">
        <f t="shared" si="459"/>
        <v>3.7615740740740739E-3</v>
      </c>
      <c r="BW1116" s="68">
        <f t="shared" si="459"/>
        <v>0</v>
      </c>
      <c r="BX1116" s="68">
        <f t="shared" si="459"/>
        <v>16</v>
      </c>
      <c r="BY1116" s="68">
        <f t="shared" si="459"/>
        <v>0</v>
      </c>
      <c r="BZ1116" s="68">
        <f t="shared" si="459"/>
        <v>0</v>
      </c>
      <c r="CA1116" s="68">
        <f t="shared" si="459"/>
        <v>1.25</v>
      </c>
      <c r="CB1116" s="68">
        <f t="shared" si="459"/>
        <v>4</v>
      </c>
      <c r="CC1116" s="68">
        <f t="shared" si="459"/>
        <v>6.5</v>
      </c>
      <c r="CD1116" s="68">
        <f t="shared" si="459"/>
        <v>14</v>
      </c>
      <c r="CE1116" s="68">
        <f t="shared" si="459"/>
        <v>18</v>
      </c>
      <c r="CF1116" s="68">
        <f t="shared" si="459"/>
        <v>56</v>
      </c>
      <c r="CG1116" s="68">
        <f t="shared" ref="CG1116:CN1116" si="460">CG1115</f>
        <v>0</v>
      </c>
      <c r="CH1116" s="68">
        <f t="shared" si="460"/>
        <v>0</v>
      </c>
      <c r="CI1116" s="68">
        <f t="shared" si="460"/>
        <v>0</v>
      </c>
      <c r="CJ1116" s="68">
        <f t="shared" si="460"/>
        <v>0</v>
      </c>
      <c r="CK1116" s="68">
        <f t="shared" si="460"/>
        <v>0</v>
      </c>
      <c r="CL1116" s="68">
        <f t="shared" si="460"/>
        <v>0</v>
      </c>
      <c r="CM1116" s="68">
        <f t="shared" si="460"/>
        <v>0</v>
      </c>
      <c r="CN1116" s="68">
        <f t="shared" si="460"/>
        <v>0</v>
      </c>
      <c r="CP1116" s="82"/>
      <c r="CQ1116" s="40"/>
      <c r="CR1116" s="40"/>
      <c r="CS1116" s="110">
        <f>grades!C5</f>
        <v>0</v>
      </c>
      <c r="CT1116" s="110"/>
      <c r="CU1116" s="110"/>
      <c r="CV1116" s="110">
        <f>grades!E5</f>
        <v>0</v>
      </c>
      <c r="CW1116" s="110"/>
      <c r="CX1116" s="110"/>
      <c r="CY1116" s="110">
        <f>grades!G5</f>
        <v>0</v>
      </c>
      <c r="CZ1116" s="110"/>
      <c r="DA1116" s="110"/>
      <c r="DB1116" s="110">
        <f>grades!I5</f>
        <v>0</v>
      </c>
      <c r="DC1116" s="40">
        <f>grades!J5</f>
        <v>0</v>
      </c>
    </row>
    <row r="1117" spans="1:107" ht="20.100000000000001" customHeight="1" x14ac:dyDescent="0.25">
      <c r="A1117" s="117" t="s">
        <v>89</v>
      </c>
      <c r="D1117" s="117" t="s">
        <v>0</v>
      </c>
      <c r="E1117" s="34">
        <v>1</v>
      </c>
      <c r="N1117" s="50"/>
      <c r="O1117" s="50"/>
      <c r="P1117" s="50"/>
      <c r="Q1117" s="50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477"/>
      <c r="AF1117" s="481"/>
      <c r="AG1117" s="11" t="str">
        <f>'MATCH DETAILS'!E6</f>
        <v>SS</v>
      </c>
      <c r="AH1117" s="11" t="s">
        <v>1</v>
      </c>
      <c r="AI1117" s="11" t="str">
        <f>VLOOKUP(AH1117,S!$C$5:$AZ$29,50,FALSE)</f>
        <v>Oliver Marshall</v>
      </c>
      <c r="AJ1117" s="11" t="str">
        <f t="shared" si="454"/>
        <v>SS</v>
      </c>
      <c r="AK1117" s="11" t="s">
        <v>1</v>
      </c>
      <c r="AL1117" s="11" t="str">
        <f>VLOOKUP(AK1117,S!$D$5:$AZ$29,49,FALSE)</f>
        <v>Kenoe Lewis</v>
      </c>
      <c r="AM1117" s="11" t="str">
        <f t="shared" si="455"/>
        <v>SS</v>
      </c>
      <c r="AN1117" s="11" t="s">
        <v>1</v>
      </c>
      <c r="AO1117" s="11" t="str">
        <f>VLOOKUP(AN1117,S!$E$5:$AZ$29,48,FALSE)</f>
        <v>Jack Breeds</v>
      </c>
      <c r="AP1117" s="11" t="str">
        <f t="shared" si="456"/>
        <v>SS</v>
      </c>
      <c r="AQ1117" s="11" t="s">
        <v>1</v>
      </c>
      <c r="AR1117" s="11" t="str">
        <f>VLOOKUP(AQ1117,S!$F$5:$AZ$29,47,FALSE)</f>
        <v>Leo Liversage</v>
      </c>
      <c r="AS1117" s="11" t="str">
        <f t="shared" si="457"/>
        <v>SS</v>
      </c>
      <c r="AT1117" s="11" t="s">
        <v>1</v>
      </c>
      <c r="AU1117" s="11" t="e">
        <f>VLOOKUP(AT1117,S!$G$5:$AZ$29,46,FALSE)</f>
        <v>#N/A</v>
      </c>
      <c r="AV1117" s="11"/>
      <c r="AW1117" s="11"/>
      <c r="AX1117" s="11"/>
      <c r="AY1117" s="11"/>
      <c r="AZ1117" s="11"/>
      <c r="BA1117" s="11"/>
      <c r="BB1117" s="11" t="str">
        <f t="shared" si="453"/>
        <v>SS</v>
      </c>
      <c r="BC1117" s="11" t="s">
        <v>1</v>
      </c>
      <c r="BD1117" s="11" t="str">
        <f>AF1116</f>
        <v>Basingstoke and Mid Hants A.C.</v>
      </c>
      <c r="BE1117" s="11" t="str">
        <f>'MATCH DETAILS'!C6</f>
        <v>BMH</v>
      </c>
      <c r="BF1117" s="11">
        <v>1</v>
      </c>
      <c r="BG1117" s="11" t="str">
        <f>VLOOKUP(BF1117,S!$M$5:$AZ$29,40,FALSE)</f>
        <v>Jack Breeds</v>
      </c>
      <c r="BH1117" s="11">
        <v>2</v>
      </c>
      <c r="BI1117" s="11" t="str">
        <f>VLOOKUP(BH1117,S!$M$5:$AZ$29,40,FALSE)</f>
        <v>Sam Jarrett</v>
      </c>
      <c r="BJ1117" s="11">
        <v>3</v>
      </c>
      <c r="BK1117" s="11" t="str">
        <f>VLOOKUP(BJ1117,S!$M$5:$AZ$29,40,FALSE)</f>
        <v>Jack Hedderly</v>
      </c>
      <c r="BL1117" s="11">
        <v>4</v>
      </c>
      <c r="BM1117" s="11" t="str">
        <f>VLOOKUP(BL1117,S!$M$5:$AZ$29,40,FALSE)</f>
        <v>Kenoe Lewis</v>
      </c>
      <c r="BN1117" s="109"/>
      <c r="BO1117" s="109" t="str">
        <f t="shared" si="458"/>
        <v>Jack Breeds, Sam Jarrett, Jack Hedderly, Kenoe Lewis</v>
      </c>
      <c r="BQ1117" s="65">
        <f t="shared" si="459"/>
        <v>0</v>
      </c>
      <c r="BR1117" s="68">
        <f t="shared" si="459"/>
        <v>14.2</v>
      </c>
      <c r="BS1117" s="68">
        <f t="shared" si="459"/>
        <v>29.75</v>
      </c>
      <c r="BT1117" s="68" t="str">
        <f t="shared" si="459"/>
        <v>-</v>
      </c>
      <c r="BU1117" s="69">
        <f t="shared" si="459"/>
        <v>1.9097222222222222E-3</v>
      </c>
      <c r="BV1117" s="69">
        <f t="shared" si="459"/>
        <v>3.7615740740740739E-3</v>
      </c>
      <c r="BW1117" s="68">
        <f t="shared" si="459"/>
        <v>0</v>
      </c>
      <c r="BX1117" s="68">
        <f t="shared" si="459"/>
        <v>16</v>
      </c>
      <c r="BY1117" s="68">
        <f t="shared" si="459"/>
        <v>0</v>
      </c>
      <c r="BZ1117" s="68">
        <f t="shared" si="459"/>
        <v>0</v>
      </c>
      <c r="CA1117" s="68">
        <f t="shared" si="459"/>
        <v>1.25</v>
      </c>
      <c r="CB1117" s="68">
        <f t="shared" si="459"/>
        <v>4</v>
      </c>
      <c r="CC1117" s="68">
        <f t="shared" si="459"/>
        <v>6.5</v>
      </c>
      <c r="CD1117" s="68">
        <f t="shared" si="459"/>
        <v>14</v>
      </c>
      <c r="CE1117" s="68">
        <f t="shared" si="459"/>
        <v>18</v>
      </c>
      <c r="CF1117" s="68">
        <f t="shared" si="459"/>
        <v>56</v>
      </c>
      <c r="CG1117" s="68">
        <f t="shared" ref="CG1117:CN1117" si="461">CG1116</f>
        <v>0</v>
      </c>
      <c r="CH1117" s="68">
        <f t="shared" si="461"/>
        <v>0</v>
      </c>
      <c r="CI1117" s="68">
        <f t="shared" si="461"/>
        <v>0</v>
      </c>
      <c r="CJ1117" s="68">
        <f t="shared" si="461"/>
        <v>0</v>
      </c>
      <c r="CK1117" s="68">
        <f t="shared" si="461"/>
        <v>0</v>
      </c>
      <c r="CL1117" s="68">
        <f t="shared" si="461"/>
        <v>0</v>
      </c>
      <c r="CM1117" s="68">
        <f t="shared" si="461"/>
        <v>0</v>
      </c>
      <c r="CN1117" s="68">
        <f t="shared" si="461"/>
        <v>0</v>
      </c>
      <c r="CP1117" s="150" t="s">
        <v>4</v>
      </c>
      <c r="CQ1117" s="40"/>
      <c r="CR1117" s="40"/>
      <c r="CS1117" s="110">
        <f>grades!C6</f>
        <v>26.7</v>
      </c>
      <c r="CT1117" s="110"/>
      <c r="CU1117" s="110"/>
      <c r="CV1117" s="110">
        <f>grades!E6</f>
        <v>27.6</v>
      </c>
      <c r="CW1117" s="110"/>
      <c r="CX1117" s="110"/>
      <c r="CY1117" s="110">
        <f>grades!G6</f>
        <v>28</v>
      </c>
      <c r="CZ1117" s="110"/>
      <c r="DA1117" s="110"/>
      <c r="DB1117" s="110">
        <f>grades!I6</f>
        <v>29</v>
      </c>
      <c r="DC1117" s="40" t="str">
        <f>grades!J6</f>
        <v>T</v>
      </c>
    </row>
    <row r="1118" spans="1:107" ht="20.100000000000001" customHeight="1" x14ac:dyDescent="0.25">
      <c r="A1118" s="117" t="s">
        <v>89</v>
      </c>
      <c r="D1118" s="117" t="s">
        <v>0</v>
      </c>
      <c r="E1118" s="34">
        <v>1</v>
      </c>
      <c r="N1118" s="50"/>
      <c r="O1118" s="50"/>
      <c r="P1118" s="50"/>
      <c r="Q1118" s="50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477" t="s">
        <v>162</v>
      </c>
      <c r="AF1118" s="480" t="str">
        <f>'MATCH DETAILS'!B7</f>
        <v>Bracknell A.C.</v>
      </c>
      <c r="AG1118" s="11" t="str">
        <f>'MATCH DETAILS'!D7</f>
        <v>B</v>
      </c>
      <c r="AH1118" s="11" t="s">
        <v>0</v>
      </c>
      <c r="AI1118" s="11" t="str">
        <f>VLOOKUP(AH1118,B!$C$5:$AZ$29,50,FALSE)</f>
        <v>Nikita Scepunov</v>
      </c>
      <c r="AJ1118" s="11" t="str">
        <f t="shared" si="454"/>
        <v>B</v>
      </c>
      <c r="AK1118" s="11" t="s">
        <v>0</v>
      </c>
      <c r="AL1118" s="11" t="str">
        <f>VLOOKUP(AK1118,B!$D$5:$AZ$29,49,FALSE)</f>
        <v>James Hall</v>
      </c>
      <c r="AM1118" s="11" t="str">
        <f t="shared" si="455"/>
        <v>B</v>
      </c>
      <c r="AN1118" s="11" t="s">
        <v>0</v>
      </c>
      <c r="AO1118" s="11" t="str">
        <f>VLOOKUP(AN1118,B!$E$5:$AZ$29,48,FALSE)</f>
        <v>Nathan McWilliam</v>
      </c>
      <c r="AP1118" s="11" t="str">
        <f t="shared" si="456"/>
        <v>B</v>
      </c>
      <c r="AQ1118" s="11" t="s">
        <v>0</v>
      </c>
      <c r="AR1118" s="11" t="str">
        <f>VLOOKUP(AQ1118,B!$F$5:$AZ$29,47,FALSE)</f>
        <v>Tathan Brooks</v>
      </c>
      <c r="AS1118" s="11" t="str">
        <f t="shared" si="457"/>
        <v>B</v>
      </c>
      <c r="AT1118" s="11" t="s">
        <v>0</v>
      </c>
      <c r="AU1118" s="11" t="str">
        <f>VLOOKUP(AT1118,B!$G$5:$AZ$29,46,FALSE)</f>
        <v>Nikita Scepunov</v>
      </c>
      <c r="AV1118" s="11"/>
      <c r="AW1118" s="11"/>
      <c r="AX1118" s="11"/>
      <c r="AY1118" s="11"/>
      <c r="AZ1118" s="11"/>
      <c r="BA1118" s="11"/>
      <c r="BB1118" s="11" t="str">
        <f t="shared" si="453"/>
        <v>B</v>
      </c>
      <c r="BC1118" s="11" t="s">
        <v>0</v>
      </c>
      <c r="BD1118" s="11" t="str">
        <f>AF1118</f>
        <v>Bracknell A.C.</v>
      </c>
      <c r="BE1118" s="11" t="str">
        <f>'MATCH DETAILS'!C7</f>
        <v>BAC</v>
      </c>
      <c r="BF1118" s="11">
        <v>1</v>
      </c>
      <c r="BG1118" s="11" t="str">
        <f>VLOOKUP(BF1118,B!$M$5:$AZ$29,40,FALSE)</f>
        <v>Matthew Mule</v>
      </c>
      <c r="BH1118" s="11">
        <v>2</v>
      </c>
      <c r="BI1118" s="11" t="str">
        <f>VLOOKUP(BH1118,B!$M$5:$AZ$29,40,FALSE)</f>
        <v>Oliver Anderson</v>
      </c>
      <c r="BJ1118" s="11">
        <v>3</v>
      </c>
      <c r="BK1118" s="11" t="str">
        <f>VLOOKUP(BJ1118,B!$M$5:$AZ$29,40,FALSE)</f>
        <v>Joshua Simms</v>
      </c>
      <c r="BL1118" s="11">
        <v>4</v>
      </c>
      <c r="BM1118" s="11" t="str">
        <f>VLOOKUP(BL1118,B!$M$5:$AZ$29,40,FALSE)</f>
        <v>Nikita Scepunov</v>
      </c>
      <c r="BN1118" s="109"/>
      <c r="BO1118" s="109" t="str">
        <f t="shared" si="458"/>
        <v>Matthew Mule, Oliver Anderson, Joshua Simms, Nikita Scepunov</v>
      </c>
      <c r="BQ1118" s="65">
        <f t="shared" si="459"/>
        <v>0</v>
      </c>
      <c r="BR1118" s="68">
        <f t="shared" si="459"/>
        <v>14.2</v>
      </c>
      <c r="BS1118" s="68">
        <f t="shared" si="459"/>
        <v>29.75</v>
      </c>
      <c r="BT1118" s="68" t="str">
        <f t="shared" si="459"/>
        <v>-</v>
      </c>
      <c r="BU1118" s="69">
        <f t="shared" si="459"/>
        <v>1.9097222222222222E-3</v>
      </c>
      <c r="BV1118" s="69">
        <f t="shared" si="459"/>
        <v>3.7615740740740739E-3</v>
      </c>
      <c r="BW1118" s="68">
        <f t="shared" si="459"/>
        <v>0</v>
      </c>
      <c r="BX1118" s="68">
        <f t="shared" si="459"/>
        <v>16</v>
      </c>
      <c r="BY1118" s="68">
        <f t="shared" si="459"/>
        <v>0</v>
      </c>
      <c r="BZ1118" s="68">
        <f t="shared" si="459"/>
        <v>0</v>
      </c>
      <c r="CA1118" s="68">
        <f t="shared" si="459"/>
        <v>1.25</v>
      </c>
      <c r="CB1118" s="68">
        <f t="shared" si="459"/>
        <v>4</v>
      </c>
      <c r="CC1118" s="68">
        <f t="shared" si="459"/>
        <v>6.5</v>
      </c>
      <c r="CD1118" s="68">
        <f t="shared" si="459"/>
        <v>14</v>
      </c>
      <c r="CE1118" s="68">
        <f t="shared" si="459"/>
        <v>18</v>
      </c>
      <c r="CF1118" s="68">
        <f t="shared" si="459"/>
        <v>56</v>
      </c>
      <c r="CG1118" s="68">
        <f t="shared" ref="CG1118:CN1118" si="462">CG1117</f>
        <v>0</v>
      </c>
      <c r="CH1118" s="68">
        <f t="shared" si="462"/>
        <v>0</v>
      </c>
      <c r="CI1118" s="68">
        <f t="shared" si="462"/>
        <v>0</v>
      </c>
      <c r="CJ1118" s="68">
        <f t="shared" si="462"/>
        <v>0</v>
      </c>
      <c r="CK1118" s="68">
        <f t="shared" si="462"/>
        <v>0</v>
      </c>
      <c r="CL1118" s="68">
        <f t="shared" si="462"/>
        <v>0</v>
      </c>
      <c r="CM1118" s="68">
        <f t="shared" si="462"/>
        <v>0</v>
      </c>
      <c r="CN1118" s="68">
        <f t="shared" si="462"/>
        <v>0</v>
      </c>
      <c r="CP1118" s="82"/>
      <c r="CQ1118" s="40"/>
      <c r="CR1118" s="40"/>
      <c r="CS1118" s="110">
        <f>grades!C7</f>
        <v>0</v>
      </c>
      <c r="CT1118" s="110"/>
      <c r="CU1118" s="110"/>
      <c r="CV1118" s="110">
        <f>grades!E7</f>
        <v>0</v>
      </c>
      <c r="CW1118" s="110"/>
      <c r="CX1118" s="110"/>
      <c r="CY1118" s="110">
        <f>grades!G7</f>
        <v>0</v>
      </c>
      <c r="CZ1118" s="110"/>
      <c r="DA1118" s="110"/>
      <c r="DB1118" s="110">
        <f>grades!I7</f>
        <v>0</v>
      </c>
      <c r="DC1118" s="40">
        <f>grades!J7</f>
        <v>0</v>
      </c>
    </row>
    <row r="1119" spans="1:107" ht="20.100000000000001" customHeight="1" x14ac:dyDescent="0.25">
      <c r="A1119" s="117" t="s">
        <v>89</v>
      </c>
      <c r="D1119" s="117" t="s">
        <v>0</v>
      </c>
      <c r="E1119" s="34">
        <v>1</v>
      </c>
      <c r="N1119" s="50"/>
      <c r="O1119" s="50"/>
      <c r="P1119" s="50"/>
      <c r="Q1119" s="50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477"/>
      <c r="AF1119" s="481"/>
      <c r="AG1119" s="11" t="str">
        <f>'MATCH DETAILS'!E7</f>
        <v>BB</v>
      </c>
      <c r="AH1119" s="11" t="s">
        <v>1</v>
      </c>
      <c r="AI1119" s="11" t="str">
        <f>VLOOKUP(AH1119,B!$C$5:$AZ$29,50,FALSE)</f>
        <v>Matthew Mule</v>
      </c>
      <c r="AJ1119" s="11" t="str">
        <f t="shared" si="454"/>
        <v>BB</v>
      </c>
      <c r="AK1119" s="11" t="s">
        <v>1</v>
      </c>
      <c r="AL1119" s="11" t="str">
        <f>VLOOKUP(AK1119,B!$D$5:$AZ$29,49,FALSE)</f>
        <v>Matthew Mule</v>
      </c>
      <c r="AM1119" s="11" t="str">
        <f t="shared" si="455"/>
        <v>BB</v>
      </c>
      <c r="AN1119" s="11" t="s">
        <v>1</v>
      </c>
      <c r="AO1119" s="11" t="str">
        <f>VLOOKUP(AN1119,B!$E$5:$AZ$29,48,FALSE)</f>
        <v>Oscar Bailey</v>
      </c>
      <c r="AP1119" s="11" t="str">
        <f t="shared" si="456"/>
        <v>BB</v>
      </c>
      <c r="AQ1119" s="11" t="s">
        <v>1</v>
      </c>
      <c r="AR1119" s="11" t="str">
        <f>VLOOKUP(AQ1119,B!$F$5:$AZ$29,47,FALSE)</f>
        <v>Nathan Rollins</v>
      </c>
      <c r="AS1119" s="11" t="str">
        <f t="shared" si="457"/>
        <v>BB</v>
      </c>
      <c r="AT1119" s="11" t="s">
        <v>1</v>
      </c>
      <c r="AU1119" s="11" t="str">
        <f>VLOOKUP(AT1119,B!$G$5:$AZ$29,46,FALSE)</f>
        <v>Samuel Johnson</v>
      </c>
      <c r="AV1119" s="11"/>
      <c r="AW1119" s="11"/>
      <c r="AX1119" s="11"/>
      <c r="AY1119" s="11"/>
      <c r="AZ1119" s="11"/>
      <c r="BA1119" s="11"/>
      <c r="BB1119" s="11" t="str">
        <f t="shared" si="453"/>
        <v>BB</v>
      </c>
      <c r="BC1119" s="11" t="s">
        <v>1</v>
      </c>
      <c r="BD1119" s="11" t="str">
        <f>AF1118</f>
        <v>Bracknell A.C.</v>
      </c>
      <c r="BE1119" s="11" t="str">
        <f>'MATCH DETAILS'!C7</f>
        <v>BAC</v>
      </c>
      <c r="BF1119" s="11">
        <v>1</v>
      </c>
      <c r="BG1119" s="11" t="str">
        <f>VLOOKUP(BF1119,B!$M$5:$AZ$29,40,FALSE)</f>
        <v>Matthew Mule</v>
      </c>
      <c r="BH1119" s="11">
        <v>2</v>
      </c>
      <c r="BI1119" s="11" t="str">
        <f>VLOOKUP(BH1119,B!$M$5:$AZ$29,40,FALSE)</f>
        <v>Oliver Anderson</v>
      </c>
      <c r="BJ1119" s="11">
        <v>3</v>
      </c>
      <c r="BK1119" s="11" t="str">
        <f>VLOOKUP(BJ1119,B!$M$5:$AZ$29,40,FALSE)</f>
        <v>Joshua Simms</v>
      </c>
      <c r="BL1119" s="11">
        <v>4</v>
      </c>
      <c r="BM1119" s="11" t="str">
        <f>VLOOKUP(BL1119,B!$M$5:$AZ$29,40,FALSE)</f>
        <v>Nikita Scepunov</v>
      </c>
      <c r="BN1119" s="109"/>
      <c r="BO1119" s="109" t="str">
        <f t="shared" si="458"/>
        <v>Matthew Mule, Oliver Anderson, Joshua Simms, Nikita Scepunov</v>
      </c>
      <c r="BQ1119" s="65">
        <f t="shared" si="459"/>
        <v>0</v>
      </c>
      <c r="BR1119" s="68">
        <f t="shared" si="459"/>
        <v>14.2</v>
      </c>
      <c r="BS1119" s="68">
        <f t="shared" si="459"/>
        <v>29.75</v>
      </c>
      <c r="BT1119" s="68" t="str">
        <f t="shared" si="459"/>
        <v>-</v>
      </c>
      <c r="BU1119" s="69">
        <f t="shared" si="459"/>
        <v>1.9097222222222222E-3</v>
      </c>
      <c r="BV1119" s="69">
        <f t="shared" si="459"/>
        <v>3.7615740740740739E-3</v>
      </c>
      <c r="BW1119" s="68">
        <f t="shared" si="459"/>
        <v>0</v>
      </c>
      <c r="BX1119" s="68">
        <f t="shared" si="459"/>
        <v>16</v>
      </c>
      <c r="BY1119" s="68">
        <f t="shared" si="459"/>
        <v>0</v>
      </c>
      <c r="BZ1119" s="68">
        <f t="shared" si="459"/>
        <v>0</v>
      </c>
      <c r="CA1119" s="68">
        <f t="shared" si="459"/>
        <v>1.25</v>
      </c>
      <c r="CB1119" s="68">
        <f t="shared" si="459"/>
        <v>4</v>
      </c>
      <c r="CC1119" s="68">
        <f t="shared" si="459"/>
        <v>6.5</v>
      </c>
      <c r="CD1119" s="68">
        <f t="shared" si="459"/>
        <v>14</v>
      </c>
      <c r="CE1119" s="68">
        <f t="shared" si="459"/>
        <v>18</v>
      </c>
      <c r="CF1119" s="68">
        <f t="shared" si="459"/>
        <v>56</v>
      </c>
      <c r="CG1119" s="68">
        <f t="shared" ref="CG1119:CN1119" si="463">CG1118</f>
        <v>0</v>
      </c>
      <c r="CH1119" s="68">
        <f t="shared" si="463"/>
        <v>0</v>
      </c>
      <c r="CI1119" s="68">
        <f t="shared" si="463"/>
        <v>0</v>
      </c>
      <c r="CJ1119" s="68">
        <f t="shared" si="463"/>
        <v>0</v>
      </c>
      <c r="CK1119" s="68">
        <f t="shared" si="463"/>
        <v>0</v>
      </c>
      <c r="CL1119" s="68">
        <f t="shared" si="463"/>
        <v>0</v>
      </c>
      <c r="CM1119" s="68">
        <f t="shared" si="463"/>
        <v>0</v>
      </c>
      <c r="CN1119" s="68">
        <f t="shared" si="463"/>
        <v>0</v>
      </c>
      <c r="CP1119" s="82" t="s">
        <v>148</v>
      </c>
      <c r="CQ1119" s="40"/>
      <c r="CR1119" s="40"/>
      <c r="CS1119" s="110">
        <f>grades!C8</f>
        <v>0</v>
      </c>
      <c r="CT1119" s="110"/>
      <c r="CU1119" s="110"/>
      <c r="CV1119" s="110">
        <f>grades!E8</f>
        <v>0</v>
      </c>
      <c r="CW1119" s="110"/>
      <c r="CX1119" s="110"/>
      <c r="CY1119" s="110">
        <f>grades!G8</f>
        <v>0</v>
      </c>
      <c r="CZ1119" s="110"/>
      <c r="DA1119" s="110"/>
      <c r="DB1119" s="110">
        <f>grades!I8</f>
        <v>0</v>
      </c>
      <c r="DC1119" s="40" t="str">
        <f>grades!J8</f>
        <v>T</v>
      </c>
    </row>
    <row r="1120" spans="1:107" ht="20.100000000000001" customHeight="1" x14ac:dyDescent="0.25">
      <c r="A1120" s="117" t="s">
        <v>89</v>
      </c>
      <c r="D1120" s="117" t="s">
        <v>0</v>
      </c>
      <c r="E1120" s="34">
        <v>1</v>
      </c>
      <c r="N1120" s="50"/>
      <c r="O1120" s="50"/>
      <c r="P1120" s="50"/>
      <c r="Q1120" s="50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477" t="s">
        <v>163</v>
      </c>
      <c r="AF1120" s="480" t="str">
        <f>'MATCH DETAILS'!B8</f>
        <v>Camberley and District A.C.</v>
      </c>
      <c r="AG1120" s="11" t="str">
        <f>'MATCH DETAILS'!D8</f>
        <v>C</v>
      </c>
      <c r="AH1120" s="11" t="s">
        <v>0</v>
      </c>
      <c r="AI1120" s="11" t="str">
        <f>VLOOKUP(AH1120,'C'!$C$5:$AZ$29,50,FALSE)</f>
        <v>Will Odgers</v>
      </c>
      <c r="AJ1120" s="11" t="str">
        <f t="shared" si="454"/>
        <v>C</v>
      </c>
      <c r="AK1120" s="11" t="s">
        <v>0</v>
      </c>
      <c r="AL1120" s="11" t="str">
        <f>VLOOKUP(AK1120,'C'!$D$5:$AZ$29,49,FALSE)</f>
        <v>Will Odgers</v>
      </c>
      <c r="AM1120" s="11" t="str">
        <f t="shared" si="455"/>
        <v>C</v>
      </c>
      <c r="AN1120" s="11" t="s">
        <v>0</v>
      </c>
      <c r="AO1120" s="11" t="str">
        <f>VLOOKUP(AN1120,'C'!$E$5:$AZ$29,48,FALSE)</f>
        <v>James Dargan</v>
      </c>
      <c r="AP1120" s="11" t="str">
        <f t="shared" si="456"/>
        <v>C</v>
      </c>
      <c r="AQ1120" s="11" t="s">
        <v>0</v>
      </c>
      <c r="AR1120" s="11" t="str">
        <f>VLOOKUP(AQ1120,'C'!$F$5:$AZ$29,47,FALSE)</f>
        <v>Tobie Dawe</v>
      </c>
      <c r="AS1120" s="11" t="str">
        <f t="shared" si="457"/>
        <v>C</v>
      </c>
      <c r="AT1120" s="11" t="s">
        <v>0</v>
      </c>
      <c r="AU1120" s="11" t="str">
        <f>VLOOKUP(AT1120,'C'!$G$5:$AZ$29,46,FALSE)</f>
        <v>Will Odgers</v>
      </c>
      <c r="AV1120" s="11"/>
      <c r="AW1120" s="11"/>
      <c r="AX1120" s="11"/>
      <c r="AY1120" s="11"/>
      <c r="AZ1120" s="11"/>
      <c r="BA1120" s="11"/>
      <c r="BB1120" s="11" t="str">
        <f t="shared" si="453"/>
        <v>C</v>
      </c>
      <c r="BC1120" s="11" t="s">
        <v>0</v>
      </c>
      <c r="BD1120" s="11" t="str">
        <f>AF1120</f>
        <v>Camberley and District A.C.</v>
      </c>
      <c r="BE1120" s="11" t="str">
        <f>'MATCH DETAILS'!C8</f>
        <v>CDAC</v>
      </c>
      <c r="BF1120" s="11">
        <v>1</v>
      </c>
      <c r="BG1120" s="11" t="str">
        <f>VLOOKUP(BF1120,'C'!$M$5:$AZ$29,40,FALSE)</f>
        <v>Raphi Lutier</v>
      </c>
      <c r="BH1120" s="11">
        <v>2</v>
      </c>
      <c r="BI1120" s="11" t="str">
        <f>VLOOKUP(BH1120,'C'!$M$5:$AZ$29,40,FALSE)</f>
        <v>Morgan Kendall</v>
      </c>
      <c r="BJ1120" s="11">
        <v>3</v>
      </c>
      <c r="BK1120" s="11" t="str">
        <f>VLOOKUP(BJ1120,'C'!$M$5:$AZ$29,40,FALSE)</f>
        <v>Ryan de Ruijter</v>
      </c>
      <c r="BL1120" s="11">
        <v>4</v>
      </c>
      <c r="BM1120" s="11" t="str">
        <f>VLOOKUP(BL1120,'C'!$M$5:$AZ$29,40,FALSE)</f>
        <v>Will Odgers</v>
      </c>
      <c r="BN1120" s="109"/>
      <c r="BO1120" s="109" t="str">
        <f t="shared" si="458"/>
        <v>Raphi Lutier, Morgan Kendall, Ryan de Ruijter, Will Odgers</v>
      </c>
      <c r="BQ1120" s="65">
        <f t="shared" si="459"/>
        <v>0</v>
      </c>
      <c r="BR1120" s="68">
        <f t="shared" si="459"/>
        <v>14.2</v>
      </c>
      <c r="BS1120" s="68">
        <f t="shared" si="459"/>
        <v>29.75</v>
      </c>
      <c r="BT1120" s="68" t="str">
        <f t="shared" si="459"/>
        <v>-</v>
      </c>
      <c r="BU1120" s="69">
        <f t="shared" si="459"/>
        <v>1.9097222222222222E-3</v>
      </c>
      <c r="BV1120" s="69">
        <f t="shared" si="459"/>
        <v>3.7615740740740739E-3</v>
      </c>
      <c r="BW1120" s="68">
        <f t="shared" si="459"/>
        <v>0</v>
      </c>
      <c r="BX1120" s="68">
        <f t="shared" si="459"/>
        <v>16</v>
      </c>
      <c r="BY1120" s="68">
        <f t="shared" si="459"/>
        <v>0</v>
      </c>
      <c r="BZ1120" s="68">
        <f t="shared" si="459"/>
        <v>0</v>
      </c>
      <c r="CA1120" s="68">
        <f t="shared" si="459"/>
        <v>1.25</v>
      </c>
      <c r="CB1120" s="68">
        <f t="shared" si="459"/>
        <v>4</v>
      </c>
      <c r="CC1120" s="68">
        <f t="shared" si="459"/>
        <v>6.5</v>
      </c>
      <c r="CD1120" s="68">
        <f t="shared" si="459"/>
        <v>14</v>
      </c>
      <c r="CE1120" s="68">
        <f t="shared" si="459"/>
        <v>18</v>
      </c>
      <c r="CF1120" s="68">
        <f t="shared" si="459"/>
        <v>56</v>
      </c>
      <c r="CG1120" s="68">
        <f t="shared" ref="CG1120:CN1120" si="464">CG1119</f>
        <v>0</v>
      </c>
      <c r="CH1120" s="68">
        <f t="shared" si="464"/>
        <v>0</v>
      </c>
      <c r="CI1120" s="68">
        <f t="shared" si="464"/>
        <v>0</v>
      </c>
      <c r="CJ1120" s="68">
        <f t="shared" si="464"/>
        <v>0</v>
      </c>
      <c r="CK1120" s="68">
        <f t="shared" si="464"/>
        <v>0</v>
      </c>
      <c r="CL1120" s="68">
        <f t="shared" si="464"/>
        <v>0</v>
      </c>
      <c r="CM1120" s="68">
        <f t="shared" si="464"/>
        <v>0</v>
      </c>
      <c r="CN1120" s="68">
        <f t="shared" si="464"/>
        <v>0</v>
      </c>
      <c r="CP1120" s="82" t="s">
        <v>3</v>
      </c>
      <c r="CQ1120" s="40"/>
      <c r="CR1120" s="40"/>
      <c r="CS1120" s="84">
        <f>grades!C9</f>
        <v>1.6435185185185183E-3</v>
      </c>
      <c r="CT1120" s="84"/>
      <c r="CU1120" s="84"/>
      <c r="CV1120" s="84">
        <f>grades!E9</f>
        <v>1.6724537037037036E-3</v>
      </c>
      <c r="CW1120" s="84"/>
      <c r="CX1120" s="84"/>
      <c r="CY1120" s="84">
        <f>grades!G9</f>
        <v>1.71875E-3</v>
      </c>
      <c r="CZ1120" s="84"/>
      <c r="DA1120" s="84"/>
      <c r="DB1120" s="84">
        <f>grades!I9</f>
        <v>1.7881944444444447E-3</v>
      </c>
      <c r="DC1120" s="40" t="str">
        <f>grades!J9</f>
        <v>T</v>
      </c>
    </row>
    <row r="1121" spans="1:107" ht="20.100000000000001" customHeight="1" x14ac:dyDescent="0.25">
      <c r="A1121" s="117" t="s">
        <v>89</v>
      </c>
      <c r="D1121" s="117" t="s">
        <v>0</v>
      </c>
      <c r="E1121" s="34">
        <v>1</v>
      </c>
      <c r="AE1121" s="477"/>
      <c r="AF1121" s="481"/>
      <c r="AG1121" s="11" t="str">
        <f>'MATCH DETAILS'!E8</f>
        <v>CC</v>
      </c>
      <c r="AH1121" s="11" t="s">
        <v>1</v>
      </c>
      <c r="AI1121" s="11" t="str">
        <f>VLOOKUP(AH1121,'C'!$C$5:$AZ$29,50,FALSE)</f>
        <v>Ryan de Ruijter</v>
      </c>
      <c r="AJ1121" s="11" t="str">
        <f t="shared" si="454"/>
        <v>CC</v>
      </c>
      <c r="AK1121" s="11" t="s">
        <v>1</v>
      </c>
      <c r="AL1121" s="11" t="str">
        <f>VLOOKUP(AK1121,'C'!$D$5:$AZ$29,49,FALSE)</f>
        <v>Morgan Kendall</v>
      </c>
      <c r="AM1121" s="11" t="str">
        <f t="shared" si="455"/>
        <v>CC</v>
      </c>
      <c r="AN1121" s="11" t="s">
        <v>1</v>
      </c>
      <c r="AO1121" s="11" t="str">
        <f>VLOOKUP(AN1121,'C'!$E$5:$AZ$29,48,FALSE)</f>
        <v>Ollie Mellor</v>
      </c>
      <c r="AP1121" s="11" t="str">
        <f t="shared" si="456"/>
        <v>CC</v>
      </c>
      <c r="AQ1121" s="11" t="s">
        <v>1</v>
      </c>
      <c r="AR1121" s="11" t="str">
        <f>VLOOKUP(AQ1121,'C'!$F$5:$AZ$29,47,FALSE)</f>
        <v>Hayden Ashworth</v>
      </c>
      <c r="AS1121" s="11" t="str">
        <f t="shared" si="457"/>
        <v>CC</v>
      </c>
      <c r="AT1121" s="11" t="s">
        <v>1</v>
      </c>
      <c r="AU1121" s="11" t="str">
        <f>VLOOKUP(AT1121,'C'!$G$5:$AZ$29,46,FALSE)</f>
        <v>James Dargan</v>
      </c>
      <c r="AV1121" s="11"/>
      <c r="AW1121" s="11"/>
      <c r="AX1121" s="11"/>
      <c r="AY1121" s="11"/>
      <c r="AZ1121" s="11"/>
      <c r="BA1121" s="11"/>
      <c r="BB1121" s="11" t="str">
        <f t="shared" si="453"/>
        <v>CC</v>
      </c>
      <c r="BC1121" s="11" t="s">
        <v>1</v>
      </c>
      <c r="BD1121" s="11" t="str">
        <f>AF1120</f>
        <v>Camberley and District A.C.</v>
      </c>
      <c r="BE1121" s="11" t="str">
        <f>'MATCH DETAILS'!C8</f>
        <v>CDAC</v>
      </c>
      <c r="BF1121" s="11">
        <v>1</v>
      </c>
      <c r="BG1121" s="11" t="str">
        <f>VLOOKUP(BF1121,'C'!$M$5:$AZ$29,40,FALSE)</f>
        <v>Raphi Lutier</v>
      </c>
      <c r="BH1121" s="11">
        <v>2</v>
      </c>
      <c r="BI1121" s="11" t="str">
        <f>VLOOKUP(BH1121,'C'!$M$5:$AZ$29,40,FALSE)</f>
        <v>Morgan Kendall</v>
      </c>
      <c r="BJ1121" s="11">
        <v>3</v>
      </c>
      <c r="BK1121" s="11" t="str">
        <f>VLOOKUP(BJ1121,'C'!$M$5:$AZ$29,40,FALSE)</f>
        <v>Ryan de Ruijter</v>
      </c>
      <c r="BL1121" s="11">
        <v>4</v>
      </c>
      <c r="BM1121" s="11" t="str">
        <f>VLOOKUP(BL1121,'C'!$M$5:$AZ$29,40,FALSE)</f>
        <v>Will Odgers</v>
      </c>
      <c r="BN1121" s="109"/>
      <c r="BO1121" s="109" t="str">
        <f t="shared" si="458"/>
        <v>Raphi Lutier, Morgan Kendall, Ryan de Ruijter, Will Odgers</v>
      </c>
      <c r="BQ1121" s="65">
        <f t="shared" si="459"/>
        <v>0</v>
      </c>
      <c r="BR1121" s="68">
        <f t="shared" si="459"/>
        <v>14.2</v>
      </c>
      <c r="BS1121" s="68">
        <f t="shared" si="459"/>
        <v>29.75</v>
      </c>
      <c r="BT1121" s="68" t="str">
        <f t="shared" si="459"/>
        <v>-</v>
      </c>
      <c r="BU1121" s="69">
        <f t="shared" si="459"/>
        <v>1.9097222222222222E-3</v>
      </c>
      <c r="BV1121" s="69">
        <f t="shared" si="459"/>
        <v>3.7615740740740739E-3</v>
      </c>
      <c r="BW1121" s="68">
        <f t="shared" si="459"/>
        <v>0</v>
      </c>
      <c r="BX1121" s="68">
        <f t="shared" si="459"/>
        <v>16</v>
      </c>
      <c r="BY1121" s="68">
        <f t="shared" si="459"/>
        <v>0</v>
      </c>
      <c r="BZ1121" s="68">
        <f t="shared" si="459"/>
        <v>0</v>
      </c>
      <c r="CA1121" s="68">
        <f t="shared" si="459"/>
        <v>1.25</v>
      </c>
      <c r="CB1121" s="68">
        <f t="shared" si="459"/>
        <v>4</v>
      </c>
      <c r="CC1121" s="68">
        <f t="shared" si="459"/>
        <v>6.5</v>
      </c>
      <c r="CD1121" s="68">
        <f t="shared" si="459"/>
        <v>14</v>
      </c>
      <c r="CE1121" s="68">
        <f t="shared" si="459"/>
        <v>18</v>
      </c>
      <c r="CF1121" s="68">
        <f t="shared" si="459"/>
        <v>56</v>
      </c>
      <c r="CG1121" s="68">
        <f t="shared" ref="CG1121:CN1121" si="465">CG1120</f>
        <v>0</v>
      </c>
      <c r="CH1121" s="68">
        <f t="shared" si="465"/>
        <v>0</v>
      </c>
      <c r="CI1121" s="68">
        <f t="shared" si="465"/>
        <v>0</v>
      </c>
      <c r="CJ1121" s="68">
        <f t="shared" si="465"/>
        <v>0</v>
      </c>
      <c r="CK1121" s="68">
        <f t="shared" si="465"/>
        <v>0</v>
      </c>
      <c r="CL1121" s="68">
        <f t="shared" si="465"/>
        <v>0</v>
      </c>
      <c r="CM1121" s="68">
        <f t="shared" si="465"/>
        <v>0</v>
      </c>
      <c r="CN1121" s="68">
        <f t="shared" si="465"/>
        <v>0</v>
      </c>
      <c r="CP1121" s="147" t="s">
        <v>6</v>
      </c>
      <c r="CQ1121" s="40"/>
      <c r="CR1121" s="40"/>
      <c r="CS1121" s="84">
        <f>grades!C10</f>
        <v>3.3622685185185183E-3</v>
      </c>
      <c r="CT1121" s="84"/>
      <c r="CU1121" s="84"/>
      <c r="CV1121" s="84">
        <f>grades!E10</f>
        <v>3.4317129629629628E-3</v>
      </c>
      <c r="CW1121" s="84"/>
      <c r="CX1121" s="84"/>
      <c r="CY1121" s="84">
        <f>grades!G10</f>
        <v>3.5127314814814817E-3</v>
      </c>
      <c r="CZ1121" s="84"/>
      <c r="DA1121" s="84"/>
      <c r="DB1121" s="84">
        <f>grades!I10</f>
        <v>3.6574074074074074E-3</v>
      </c>
      <c r="DC1121" s="40" t="str">
        <f>grades!J10</f>
        <v>T</v>
      </c>
    </row>
    <row r="1122" spans="1:107" ht="20.100000000000001" customHeight="1" x14ac:dyDescent="0.25">
      <c r="A1122" s="117" t="s">
        <v>89</v>
      </c>
      <c r="D1122" s="117" t="s">
        <v>0</v>
      </c>
      <c r="E1122" s="34">
        <v>1</v>
      </c>
      <c r="AE1122" s="477" t="s">
        <v>164</v>
      </c>
      <c r="AF1122" s="480" t="str">
        <f>'MATCH DETAILS'!B9</f>
        <v>Guildford and Godalming A.C.</v>
      </c>
      <c r="AG1122" s="11" t="str">
        <f>'MATCH DETAILS'!D9</f>
        <v>G</v>
      </c>
      <c r="AH1122" s="11" t="s">
        <v>0</v>
      </c>
      <c r="AI1122" s="11" t="str">
        <f>VLOOKUP(AH1122,G!$C$5:$AZ$27,50,FALSE)</f>
        <v>Joseph Brockhurst</v>
      </c>
      <c r="AJ1122" s="11" t="str">
        <f t="shared" si="454"/>
        <v>G</v>
      </c>
      <c r="AK1122" s="11" t="s">
        <v>0</v>
      </c>
      <c r="AL1122" s="11" t="str">
        <f>VLOOKUP(AK1122,G!$D$5:$AZ$27,49,FALSE)</f>
        <v>Harrison Dabiri</v>
      </c>
      <c r="AM1122" s="11" t="str">
        <f t="shared" si="455"/>
        <v>G</v>
      </c>
      <c r="AN1122" s="11" t="s">
        <v>0</v>
      </c>
      <c r="AO1122" s="11" t="str">
        <f>VLOOKUP(AN1122,G!$E$5:$AZ$27,48,FALSE)</f>
        <v>Joseph Brockhurst</v>
      </c>
      <c r="AP1122" s="11" t="str">
        <f t="shared" si="456"/>
        <v>G</v>
      </c>
      <c r="AQ1122" s="11" t="s">
        <v>0</v>
      </c>
      <c r="AR1122" s="11" t="str">
        <f>VLOOKUP(AQ1122,G!$F$5:$AZ$27,47,FALSE)</f>
        <v>Henry McDonald</v>
      </c>
      <c r="AS1122" s="11" t="str">
        <f t="shared" si="457"/>
        <v>G</v>
      </c>
      <c r="AT1122" s="11" t="s">
        <v>0</v>
      </c>
      <c r="AU1122" s="11" t="e">
        <f>VLOOKUP(AT1122,G!$G$5:$AZ$27,46,FALSE)</f>
        <v>#N/A</v>
      </c>
      <c r="AV1122" s="11"/>
      <c r="AW1122" s="11"/>
      <c r="AX1122" s="11"/>
      <c r="AY1122" s="11"/>
      <c r="AZ1122" s="11"/>
      <c r="BA1122" s="11"/>
      <c r="BB1122" s="11" t="str">
        <f t="shared" ref="BB1122:BB1135" si="466">AS1122</f>
        <v>G</v>
      </c>
      <c r="BC1122" s="11" t="s">
        <v>0</v>
      </c>
      <c r="BD1122" s="11" t="str">
        <f>AF1122</f>
        <v>Guildford and Godalming A.C.</v>
      </c>
      <c r="BE1122" s="11" t="str">
        <f>'MATCH DETAILS'!C9</f>
        <v>GGAC</v>
      </c>
      <c r="BF1122" s="11">
        <v>1</v>
      </c>
      <c r="BG1122" s="11" t="e">
        <f>VLOOKUP(BF1122,G!$M$5:$AZ$27,40,FALSE)</f>
        <v>#N/A</v>
      </c>
      <c r="BH1122" s="11">
        <v>2</v>
      </c>
      <c r="BI1122" s="11" t="e">
        <f>VLOOKUP(BH1122,G!$M$5:$AZ$27,40,FALSE)</f>
        <v>#N/A</v>
      </c>
      <c r="BJ1122" s="11">
        <v>3</v>
      </c>
      <c r="BK1122" s="11" t="e">
        <f>VLOOKUP(BJ1122,G!$M$5:$AZ$27,40,FALSE)</f>
        <v>#N/A</v>
      </c>
      <c r="BL1122" s="11">
        <v>4</v>
      </c>
      <c r="BM1122" s="11" t="e">
        <f>VLOOKUP(BL1122,G!$M$5:$AZ$29,40,FALSE)</f>
        <v>#N/A</v>
      </c>
      <c r="BN1122" s="109"/>
      <c r="BO1122" s="109" t="e">
        <f t="shared" ref="BO1122:BO1123" si="467">+BG1122&amp;", "&amp;BI1122&amp;", "&amp;BK1122&amp;", "&amp;BM1122</f>
        <v>#N/A</v>
      </c>
      <c r="BQ1122" s="65">
        <f t="shared" ref="BQ1122:CF1122" si="468">BQ1121</f>
        <v>0</v>
      </c>
      <c r="BR1122" s="68">
        <f t="shared" si="468"/>
        <v>14.2</v>
      </c>
      <c r="BS1122" s="68">
        <f t="shared" si="468"/>
        <v>29.75</v>
      </c>
      <c r="BT1122" s="68" t="str">
        <f t="shared" si="468"/>
        <v>-</v>
      </c>
      <c r="BU1122" s="69">
        <f t="shared" si="468"/>
        <v>1.9097222222222222E-3</v>
      </c>
      <c r="BV1122" s="69">
        <f t="shared" si="468"/>
        <v>3.7615740740740739E-3</v>
      </c>
      <c r="BW1122" s="68">
        <f t="shared" si="468"/>
        <v>0</v>
      </c>
      <c r="BX1122" s="68">
        <f t="shared" si="468"/>
        <v>16</v>
      </c>
      <c r="BY1122" s="68">
        <f t="shared" si="468"/>
        <v>0</v>
      </c>
      <c r="BZ1122" s="68">
        <f t="shared" si="468"/>
        <v>0</v>
      </c>
      <c r="CA1122" s="68">
        <f t="shared" si="468"/>
        <v>1.25</v>
      </c>
      <c r="CB1122" s="68">
        <f t="shared" si="468"/>
        <v>4</v>
      </c>
      <c r="CC1122" s="68">
        <f t="shared" si="468"/>
        <v>6.5</v>
      </c>
      <c r="CD1122" s="68">
        <f t="shared" si="468"/>
        <v>14</v>
      </c>
      <c r="CE1122" s="68">
        <f t="shared" si="468"/>
        <v>18</v>
      </c>
      <c r="CF1122" s="68">
        <f t="shared" si="468"/>
        <v>56</v>
      </c>
      <c r="CG1122" s="68">
        <f t="shared" ref="CG1122:CN1122" si="469">CG1121</f>
        <v>0</v>
      </c>
      <c r="CH1122" s="68">
        <f t="shared" si="469"/>
        <v>0</v>
      </c>
      <c r="CI1122" s="68">
        <f t="shared" si="469"/>
        <v>0</v>
      </c>
      <c r="CJ1122" s="68">
        <f t="shared" si="469"/>
        <v>0</v>
      </c>
      <c r="CK1122" s="68">
        <f t="shared" si="469"/>
        <v>0</v>
      </c>
      <c r="CL1122" s="68">
        <f t="shared" si="469"/>
        <v>0</v>
      </c>
      <c r="CM1122" s="68">
        <f t="shared" si="469"/>
        <v>0</v>
      </c>
      <c r="CN1122" s="68">
        <f t="shared" si="469"/>
        <v>0</v>
      </c>
      <c r="CP1122" s="147" t="s">
        <v>32</v>
      </c>
      <c r="CQ1122" s="40"/>
      <c r="CR1122" s="40"/>
      <c r="CS1122" s="110">
        <f>grades!C11</f>
        <v>13</v>
      </c>
      <c r="CT1122" s="110"/>
      <c r="CU1122" s="110"/>
      <c r="CV1122" s="110">
        <f>grades!E11</f>
        <v>13.4</v>
      </c>
      <c r="CW1122" s="110"/>
      <c r="CX1122" s="110"/>
      <c r="CY1122" s="110">
        <f>grades!G11</f>
        <v>14</v>
      </c>
      <c r="CZ1122" s="110"/>
      <c r="DA1122" s="110"/>
      <c r="DB1122" s="110">
        <f>grades!I11</f>
        <v>15.2</v>
      </c>
      <c r="DC1122" s="40" t="str">
        <f>grades!J11</f>
        <v>T</v>
      </c>
    </row>
    <row r="1123" spans="1:107" ht="20.100000000000001" customHeight="1" x14ac:dyDescent="0.25">
      <c r="A1123" s="117" t="s">
        <v>89</v>
      </c>
      <c r="D1123" s="117" t="s">
        <v>0</v>
      </c>
      <c r="E1123" s="34">
        <v>1</v>
      </c>
      <c r="AE1123" s="477"/>
      <c r="AF1123" s="481"/>
      <c r="AG1123" s="11" t="str">
        <f>'MATCH DETAILS'!E9</f>
        <v>GG</v>
      </c>
      <c r="AH1123" s="11" t="s">
        <v>1</v>
      </c>
      <c r="AI1123" s="11" t="e">
        <f>VLOOKUP(AH1123,G!$C$5:$AZ$27,50,FALSE)</f>
        <v>#N/A</v>
      </c>
      <c r="AJ1123" s="11" t="str">
        <f t="shared" si="454"/>
        <v>GG</v>
      </c>
      <c r="AK1123" s="11" t="s">
        <v>1</v>
      </c>
      <c r="AL1123" s="11" t="e">
        <f>VLOOKUP(AK1123,G!$D$5:$AZ$27,49,FALSE)</f>
        <v>#N/A</v>
      </c>
      <c r="AM1123" s="11" t="str">
        <f t="shared" si="455"/>
        <v>GG</v>
      </c>
      <c r="AN1123" s="11" t="s">
        <v>1</v>
      </c>
      <c r="AO1123" s="11" t="e">
        <f>VLOOKUP(AN1123,G!$E$5:$AZ$27,48,FALSE)</f>
        <v>#N/A</v>
      </c>
      <c r="AP1123" s="11" t="str">
        <f t="shared" si="456"/>
        <v>GG</v>
      </c>
      <c r="AQ1123" s="11" t="s">
        <v>1</v>
      </c>
      <c r="AR1123" s="11" t="e">
        <f>VLOOKUP(AQ1123,G!$F$5:$AZ$27,47,FALSE)</f>
        <v>#N/A</v>
      </c>
      <c r="AS1123" s="11" t="str">
        <f t="shared" si="457"/>
        <v>GG</v>
      </c>
      <c r="AT1123" s="11" t="s">
        <v>1</v>
      </c>
      <c r="AU1123" s="11" t="e">
        <f>VLOOKUP(AT1123,G!$G$5:$AZ$27,46,FALSE)</f>
        <v>#N/A</v>
      </c>
      <c r="AV1123" s="11"/>
      <c r="AW1123" s="11"/>
      <c r="AX1123" s="11"/>
      <c r="AY1123" s="11"/>
      <c r="AZ1123" s="11"/>
      <c r="BA1123" s="11"/>
      <c r="BB1123" s="11" t="str">
        <f t="shared" si="466"/>
        <v>GG</v>
      </c>
      <c r="BC1123" s="11" t="s">
        <v>1</v>
      </c>
      <c r="BD1123" s="11" t="str">
        <f>AF1122</f>
        <v>Guildford and Godalming A.C.</v>
      </c>
      <c r="BE1123" s="11" t="str">
        <f>'MATCH DETAILS'!C9</f>
        <v>GGAC</v>
      </c>
      <c r="BF1123" s="11">
        <v>1</v>
      </c>
      <c r="BG1123" s="11" t="e">
        <f>VLOOKUP(BF1123,G!$M$5:$AZ$27,40,FALSE)</f>
        <v>#N/A</v>
      </c>
      <c r="BH1123" s="11">
        <v>2</v>
      </c>
      <c r="BI1123" s="11" t="e">
        <f>VLOOKUP(BH1123,G!$M$5:$AZ$27,40,FALSE)</f>
        <v>#N/A</v>
      </c>
      <c r="BJ1123" s="11">
        <v>3</v>
      </c>
      <c r="BK1123" s="11" t="e">
        <f>VLOOKUP(BJ1123,G!$M$5:$AZ$27,40,FALSE)</f>
        <v>#N/A</v>
      </c>
      <c r="BL1123" s="11">
        <v>4</v>
      </c>
      <c r="BM1123" s="11" t="e">
        <f>VLOOKUP(BL1123,G!$M$5:$AZ$29,40,FALSE)</f>
        <v>#N/A</v>
      </c>
      <c r="BN1123" s="109"/>
      <c r="BO1123" s="109" t="e">
        <f t="shared" si="467"/>
        <v>#N/A</v>
      </c>
      <c r="BQ1123" s="65">
        <f t="shared" ref="BQ1123:BQ1128" si="470">BQ1122</f>
        <v>0</v>
      </c>
      <c r="BR1123" s="68">
        <f t="shared" ref="BR1123:BR1128" si="471">BR1122</f>
        <v>14.2</v>
      </c>
      <c r="BS1123" s="68">
        <f t="shared" ref="BS1123:BS1128" si="472">BS1122</f>
        <v>29.75</v>
      </c>
      <c r="BT1123" s="68" t="str">
        <f t="shared" ref="BT1123:BT1128" si="473">BT1122</f>
        <v>-</v>
      </c>
      <c r="BU1123" s="69">
        <f t="shared" ref="BU1123:BU1128" si="474">BU1122</f>
        <v>1.9097222222222222E-3</v>
      </c>
      <c r="BV1123" s="69">
        <f t="shared" ref="BV1123:BV1128" si="475">BV1122</f>
        <v>3.7615740740740739E-3</v>
      </c>
      <c r="BW1123" s="68">
        <f t="shared" ref="BW1123:BW1128" si="476">BW1122</f>
        <v>0</v>
      </c>
      <c r="BX1123" s="68">
        <f t="shared" ref="BX1123:BX1128" si="477">BX1122</f>
        <v>16</v>
      </c>
      <c r="BY1123" s="68">
        <f t="shared" ref="BY1123:BY1128" si="478">BY1122</f>
        <v>0</v>
      </c>
      <c r="BZ1123" s="68">
        <f t="shared" ref="BZ1123:BZ1128" si="479">BZ1122</f>
        <v>0</v>
      </c>
      <c r="CA1123" s="68">
        <f t="shared" ref="CA1123:CA1128" si="480">CA1122</f>
        <v>1.25</v>
      </c>
      <c r="CB1123" s="68">
        <f t="shared" ref="CB1123:CB1128" si="481">CB1122</f>
        <v>4</v>
      </c>
      <c r="CC1123" s="68">
        <f t="shared" ref="CC1123:CC1128" si="482">CC1122</f>
        <v>6.5</v>
      </c>
      <c r="CD1123" s="68">
        <f t="shared" ref="CD1123:CD1128" si="483">CD1122</f>
        <v>14</v>
      </c>
      <c r="CE1123" s="68">
        <f t="shared" ref="CE1123:CE1128" si="484">CE1122</f>
        <v>18</v>
      </c>
      <c r="CF1123" s="68">
        <f t="shared" ref="CF1123:CN1128" si="485">CF1122</f>
        <v>56</v>
      </c>
      <c r="CG1123" s="68">
        <f t="shared" si="485"/>
        <v>0</v>
      </c>
      <c r="CH1123" s="68">
        <f t="shared" si="485"/>
        <v>0</v>
      </c>
      <c r="CI1123" s="68">
        <f t="shared" si="485"/>
        <v>0</v>
      </c>
      <c r="CJ1123" s="68">
        <f t="shared" si="485"/>
        <v>0</v>
      </c>
      <c r="CK1123" s="68">
        <f t="shared" si="485"/>
        <v>0</v>
      </c>
      <c r="CL1123" s="68">
        <f t="shared" si="485"/>
        <v>0</v>
      </c>
      <c r="CM1123" s="68">
        <f t="shared" si="485"/>
        <v>0</v>
      </c>
      <c r="CN1123" s="68">
        <f t="shared" si="485"/>
        <v>0</v>
      </c>
      <c r="CP1123" s="82" t="s">
        <v>14</v>
      </c>
      <c r="CQ1123" s="40"/>
      <c r="CR1123" s="40"/>
      <c r="CS1123" s="110">
        <f>grades!C12</f>
        <v>1.45</v>
      </c>
      <c r="CT1123" s="110"/>
      <c r="CU1123" s="110"/>
      <c r="CV1123" s="110">
        <f>grades!E12</f>
        <v>1.4</v>
      </c>
      <c r="CW1123" s="110"/>
      <c r="CX1123" s="110"/>
      <c r="CY1123" s="110">
        <f>grades!G12</f>
        <v>1.35</v>
      </c>
      <c r="CZ1123" s="110"/>
      <c r="DA1123" s="110"/>
      <c r="DB1123" s="110">
        <f>grades!I12</f>
        <v>1.3</v>
      </c>
      <c r="DC1123" s="40" t="str">
        <f>grades!J12</f>
        <v>F</v>
      </c>
    </row>
    <row r="1124" spans="1:107" ht="20.100000000000001" customHeight="1" x14ac:dyDescent="0.25">
      <c r="A1124" s="117" t="s">
        <v>89</v>
      </c>
      <c r="D1124" s="117" t="s">
        <v>0</v>
      </c>
      <c r="E1124" s="34">
        <v>1</v>
      </c>
      <c r="AE1124" s="477" t="s">
        <v>165</v>
      </c>
      <c r="AF1124" s="480" t="str">
        <f>'MATCH DETAILS'!B10</f>
        <v>Hillingdon A.C.</v>
      </c>
      <c r="AG1124" s="11" t="str">
        <f>'MATCH DETAILS'!D10</f>
        <v>H</v>
      </c>
      <c r="AH1124" s="11" t="s">
        <v>0</v>
      </c>
      <c r="AI1124" s="11" t="str">
        <f>VLOOKUP(AH1124,H!$C$5:$AZ$29,50,FALSE)</f>
        <v xml:space="preserve">Christopher Burton </v>
      </c>
      <c r="AJ1124" s="11" t="str">
        <f t="shared" si="454"/>
        <v>H</v>
      </c>
      <c r="AK1124" s="11" t="s">
        <v>0</v>
      </c>
      <c r="AL1124" s="11" t="str">
        <f>VLOOKUP(AK1124,H!$D$5:$AZ$29,49,FALSE)</f>
        <v>Yuri Zykov</v>
      </c>
      <c r="AM1124" s="11" t="str">
        <f t="shared" si="455"/>
        <v>H</v>
      </c>
      <c r="AN1124" s="11" t="s">
        <v>0</v>
      </c>
      <c r="AO1124" s="11" t="str">
        <f>VLOOKUP(AN1124,H!$E$5:$AZ$29,48,FALSE)</f>
        <v xml:space="preserve">Christopher Burton </v>
      </c>
      <c r="AP1124" s="11" t="str">
        <f t="shared" si="456"/>
        <v>H</v>
      </c>
      <c r="AQ1124" s="11" t="s">
        <v>0</v>
      </c>
      <c r="AR1124" s="11" t="str">
        <f>VLOOKUP(AQ1124,H!$F$5:$AZ$29,47,FALSE)</f>
        <v>Luke McGarvie</v>
      </c>
      <c r="AS1124" s="11" t="str">
        <f t="shared" si="457"/>
        <v>H</v>
      </c>
      <c r="AT1124" s="11" t="s">
        <v>0</v>
      </c>
      <c r="AU1124" s="11" t="str">
        <f>VLOOKUP(AT1124,H!$G$5:$AZ$29,46,FALSE)</f>
        <v>Urijah Otibo</v>
      </c>
      <c r="AV1124" s="11"/>
      <c r="AW1124" s="11"/>
      <c r="AX1124" s="11"/>
      <c r="AY1124" s="11"/>
      <c r="AZ1124" s="11"/>
      <c r="BA1124" s="11"/>
      <c r="BB1124" s="11" t="str">
        <f t="shared" si="466"/>
        <v>H</v>
      </c>
      <c r="BC1124" s="11" t="s">
        <v>0</v>
      </c>
      <c r="BD1124" s="11" t="str">
        <f>AF1124</f>
        <v>Hillingdon A.C.</v>
      </c>
      <c r="BE1124" s="11" t="str">
        <f>'MATCH DETAILS'!C10</f>
        <v>HJAC</v>
      </c>
      <c r="BF1124" s="11">
        <v>1</v>
      </c>
      <c r="BG1124" s="11" t="str">
        <f>VLOOKUP(BF1124,H!$M$5:$AZ$29,40,FALSE)</f>
        <v>Urijah Otibo</v>
      </c>
      <c r="BH1124" s="11">
        <v>2</v>
      </c>
      <c r="BI1124" s="11" t="str">
        <f>VLOOKUP(BH1124,H!$M$5:$AZ$29,40,FALSE)</f>
        <v>Yuri Zykov</v>
      </c>
      <c r="BJ1124" s="11">
        <v>3</v>
      </c>
      <c r="BK1124" s="11" t="str">
        <f>VLOOKUP(BJ1124,H!$M$5:$AZ$29,40,FALSE)</f>
        <v>Callum McDonnell</v>
      </c>
      <c r="BL1124" s="11">
        <v>4</v>
      </c>
      <c r="BM1124" s="11" t="str">
        <f>VLOOKUP(BL1124,H!$M$5:$AZ$29,40,FALSE)</f>
        <v>Krish Chander</v>
      </c>
      <c r="BN1124" s="109"/>
      <c r="BO1124" s="109" t="str">
        <f t="shared" ref="BO1124:BO1135" si="486">+BG1124&amp;", "&amp;BI1124&amp;", "&amp;BK1124&amp;", "&amp;BM1124</f>
        <v>Urijah Otibo, Yuri Zykov, Callum McDonnell, Krish Chander</v>
      </c>
      <c r="BQ1124" s="65">
        <f t="shared" si="470"/>
        <v>0</v>
      </c>
      <c r="BR1124" s="68">
        <f t="shared" si="471"/>
        <v>14.2</v>
      </c>
      <c r="BS1124" s="68">
        <f t="shared" si="472"/>
        <v>29.75</v>
      </c>
      <c r="BT1124" s="68" t="str">
        <f t="shared" si="473"/>
        <v>-</v>
      </c>
      <c r="BU1124" s="69">
        <f t="shared" si="474"/>
        <v>1.9097222222222222E-3</v>
      </c>
      <c r="BV1124" s="69">
        <f t="shared" si="475"/>
        <v>3.7615740740740739E-3</v>
      </c>
      <c r="BW1124" s="68">
        <f t="shared" si="476"/>
        <v>0</v>
      </c>
      <c r="BX1124" s="68">
        <f t="shared" si="477"/>
        <v>16</v>
      </c>
      <c r="BY1124" s="68">
        <f t="shared" si="478"/>
        <v>0</v>
      </c>
      <c r="BZ1124" s="68">
        <f t="shared" si="479"/>
        <v>0</v>
      </c>
      <c r="CA1124" s="68">
        <f t="shared" si="480"/>
        <v>1.25</v>
      </c>
      <c r="CB1124" s="68">
        <f t="shared" si="481"/>
        <v>4</v>
      </c>
      <c r="CC1124" s="68">
        <f t="shared" si="482"/>
        <v>6.5</v>
      </c>
      <c r="CD1124" s="68">
        <f t="shared" si="483"/>
        <v>14</v>
      </c>
      <c r="CE1124" s="68">
        <f t="shared" si="484"/>
        <v>18</v>
      </c>
      <c r="CF1124" s="68">
        <f t="shared" si="485"/>
        <v>56</v>
      </c>
      <c r="CG1124" s="68">
        <f t="shared" si="485"/>
        <v>0</v>
      </c>
      <c r="CH1124" s="68">
        <f t="shared" si="485"/>
        <v>0</v>
      </c>
      <c r="CI1124" s="68">
        <f t="shared" si="485"/>
        <v>0</v>
      </c>
      <c r="CJ1124" s="68">
        <f t="shared" si="485"/>
        <v>0</v>
      </c>
      <c r="CK1124" s="68">
        <f t="shared" si="485"/>
        <v>0</v>
      </c>
      <c r="CL1124" s="68">
        <f t="shared" si="485"/>
        <v>0</v>
      </c>
      <c r="CM1124" s="68">
        <f t="shared" si="485"/>
        <v>0</v>
      </c>
      <c r="CN1124" s="68">
        <f t="shared" si="485"/>
        <v>0</v>
      </c>
      <c r="CP1124" s="82" t="s">
        <v>7</v>
      </c>
      <c r="CQ1124" s="40"/>
      <c r="CR1124" s="40"/>
      <c r="CS1124" s="110">
        <f>grades!C13</f>
        <v>4.7</v>
      </c>
      <c r="CT1124" s="110"/>
      <c r="CU1124" s="110"/>
      <c r="CV1124" s="110">
        <f>grades!E13</f>
        <v>4.5999999999999996</v>
      </c>
      <c r="CW1124" s="110"/>
      <c r="CX1124" s="110"/>
      <c r="CY1124" s="110">
        <f>grades!G13</f>
        <v>4.5</v>
      </c>
      <c r="CZ1124" s="110"/>
      <c r="DA1124" s="110"/>
      <c r="DB1124" s="110">
        <f>grades!I13</f>
        <v>4.1500000000000004</v>
      </c>
      <c r="DC1124" s="40" t="str">
        <f>grades!J13</f>
        <v>F</v>
      </c>
    </row>
    <row r="1125" spans="1:107" ht="20.100000000000001" customHeight="1" x14ac:dyDescent="0.25">
      <c r="A1125" s="117" t="s">
        <v>89</v>
      </c>
      <c r="D1125" s="117" t="s">
        <v>0</v>
      </c>
      <c r="E1125" s="34">
        <v>1</v>
      </c>
      <c r="AE1125" s="477"/>
      <c r="AF1125" s="481"/>
      <c r="AG1125" s="11" t="str">
        <f>'MATCH DETAILS'!E10</f>
        <v>HH</v>
      </c>
      <c r="AH1125" s="11" t="s">
        <v>1</v>
      </c>
      <c r="AI1125" s="11" t="e">
        <f>VLOOKUP(AH1125,H!$C$5:$AZ$29,50,FALSE)</f>
        <v>#N/A</v>
      </c>
      <c r="AJ1125" s="11" t="str">
        <f t="shared" si="454"/>
        <v>HH</v>
      </c>
      <c r="AK1125" s="11" t="s">
        <v>1</v>
      </c>
      <c r="AL1125" s="11" t="str">
        <f>VLOOKUP(AK1125,H!$D$5:$AZ$29,49,FALSE)</f>
        <v>Ethan Van Beek</v>
      </c>
      <c r="AM1125" s="11" t="str">
        <f t="shared" si="455"/>
        <v>HH</v>
      </c>
      <c r="AN1125" s="11" t="s">
        <v>1</v>
      </c>
      <c r="AO1125" s="11" t="str">
        <f>VLOOKUP(AN1125,H!$E$5:$AZ$29,48,FALSE)</f>
        <v>Callum McDonnell</v>
      </c>
      <c r="AP1125" s="11" t="str">
        <f t="shared" si="456"/>
        <v>HH</v>
      </c>
      <c r="AQ1125" s="11" t="s">
        <v>1</v>
      </c>
      <c r="AR1125" s="11" t="e">
        <f>VLOOKUP(AQ1125,H!$F$5:$AZ$29,47,FALSE)</f>
        <v>#N/A</v>
      </c>
      <c r="AS1125" s="11" t="str">
        <f t="shared" si="457"/>
        <v>HH</v>
      </c>
      <c r="AT1125" s="11" t="s">
        <v>1</v>
      </c>
      <c r="AU1125" s="11" t="str">
        <f>VLOOKUP(AT1125,H!$G$5:$AZ$29,46,FALSE)</f>
        <v>Ethan Van Beek</v>
      </c>
      <c r="AV1125" s="11"/>
      <c r="AW1125" s="11"/>
      <c r="AX1125" s="11"/>
      <c r="AY1125" s="11"/>
      <c r="AZ1125" s="11"/>
      <c r="BA1125" s="11"/>
      <c r="BB1125" s="11" t="str">
        <f t="shared" si="466"/>
        <v>HH</v>
      </c>
      <c r="BC1125" s="11" t="s">
        <v>1</v>
      </c>
      <c r="BD1125" s="11" t="str">
        <f>AF1124</f>
        <v>Hillingdon A.C.</v>
      </c>
      <c r="BE1125" s="11" t="str">
        <f>'MATCH DETAILS'!C10</f>
        <v>HJAC</v>
      </c>
      <c r="BF1125" s="11">
        <v>1</v>
      </c>
      <c r="BG1125" s="11" t="str">
        <f>VLOOKUP(BF1125,H!$M$5:$AZ$29,40,FALSE)</f>
        <v>Urijah Otibo</v>
      </c>
      <c r="BH1125" s="11">
        <v>2</v>
      </c>
      <c r="BI1125" s="11" t="str">
        <f>VLOOKUP(BH1125,H!$M$5:$AZ$29,40,FALSE)</f>
        <v>Yuri Zykov</v>
      </c>
      <c r="BJ1125" s="11">
        <v>3</v>
      </c>
      <c r="BK1125" s="11" t="str">
        <f>VLOOKUP(BJ1125,H!$M$5:$AZ$29,40,FALSE)</f>
        <v>Callum McDonnell</v>
      </c>
      <c r="BL1125" s="11">
        <v>4</v>
      </c>
      <c r="BM1125" s="11" t="str">
        <f>VLOOKUP(BL1125,H!$M$5:$AZ$29,40,FALSE)</f>
        <v>Krish Chander</v>
      </c>
      <c r="BN1125" s="109"/>
      <c r="BO1125" s="109" t="str">
        <f t="shared" si="486"/>
        <v>Urijah Otibo, Yuri Zykov, Callum McDonnell, Krish Chander</v>
      </c>
      <c r="BQ1125" s="65">
        <f t="shared" si="470"/>
        <v>0</v>
      </c>
      <c r="BR1125" s="68">
        <f t="shared" si="471"/>
        <v>14.2</v>
      </c>
      <c r="BS1125" s="68">
        <f t="shared" si="472"/>
        <v>29.75</v>
      </c>
      <c r="BT1125" s="68" t="str">
        <f t="shared" si="473"/>
        <v>-</v>
      </c>
      <c r="BU1125" s="69">
        <f t="shared" si="474"/>
        <v>1.9097222222222222E-3</v>
      </c>
      <c r="BV1125" s="69">
        <f t="shared" si="475"/>
        <v>3.7615740740740739E-3</v>
      </c>
      <c r="BW1125" s="68">
        <f t="shared" si="476"/>
        <v>0</v>
      </c>
      <c r="BX1125" s="68">
        <f t="shared" si="477"/>
        <v>16</v>
      </c>
      <c r="BY1125" s="68">
        <f t="shared" si="478"/>
        <v>0</v>
      </c>
      <c r="BZ1125" s="68">
        <f t="shared" si="479"/>
        <v>0</v>
      </c>
      <c r="CA1125" s="68">
        <f t="shared" si="480"/>
        <v>1.25</v>
      </c>
      <c r="CB1125" s="68">
        <f t="shared" si="481"/>
        <v>4</v>
      </c>
      <c r="CC1125" s="68">
        <f t="shared" si="482"/>
        <v>6.5</v>
      </c>
      <c r="CD1125" s="68">
        <f t="shared" si="483"/>
        <v>14</v>
      </c>
      <c r="CE1125" s="68">
        <f t="shared" si="484"/>
        <v>18</v>
      </c>
      <c r="CF1125" s="68">
        <f t="shared" si="485"/>
        <v>56</v>
      </c>
      <c r="CG1125" s="68">
        <f t="shared" si="485"/>
        <v>0</v>
      </c>
      <c r="CH1125" s="68">
        <f t="shared" si="485"/>
        <v>0</v>
      </c>
      <c r="CI1125" s="68">
        <f t="shared" si="485"/>
        <v>0</v>
      </c>
      <c r="CJ1125" s="68">
        <f t="shared" si="485"/>
        <v>0</v>
      </c>
      <c r="CK1125" s="68">
        <f t="shared" si="485"/>
        <v>0</v>
      </c>
      <c r="CL1125" s="68">
        <f t="shared" si="485"/>
        <v>0</v>
      </c>
      <c r="CM1125" s="68">
        <f t="shared" si="485"/>
        <v>0</v>
      </c>
      <c r="CN1125" s="68">
        <f t="shared" si="485"/>
        <v>0</v>
      </c>
      <c r="CP1125" s="82" t="s">
        <v>17</v>
      </c>
      <c r="CQ1125" s="40"/>
      <c r="CR1125" s="40"/>
      <c r="CS1125" s="110">
        <f>grades!C14</f>
        <v>31.65</v>
      </c>
      <c r="CT1125" s="110"/>
      <c r="CU1125" s="110"/>
      <c r="CV1125" s="110">
        <f>grades!E14</f>
        <v>29.1</v>
      </c>
      <c r="CW1125" s="110"/>
      <c r="CX1125" s="110"/>
      <c r="CY1125" s="110">
        <f>grades!G14</f>
        <v>25.7</v>
      </c>
      <c r="CZ1125" s="110"/>
      <c r="DA1125" s="110"/>
      <c r="DB1125" s="110">
        <f>grades!I14</f>
        <v>21.4</v>
      </c>
      <c r="DC1125" s="40" t="str">
        <f>grades!J14</f>
        <v>F</v>
      </c>
    </row>
    <row r="1126" spans="1:107" ht="20.100000000000001" customHeight="1" x14ac:dyDescent="0.25">
      <c r="A1126" s="117" t="s">
        <v>89</v>
      </c>
      <c r="D1126" s="117" t="s">
        <v>0</v>
      </c>
      <c r="E1126" s="34">
        <v>1</v>
      </c>
      <c r="AE1126" s="477" t="s">
        <v>166</v>
      </c>
      <c r="AF1126" s="480" t="str">
        <f>'MATCH DETAILS'!B11</f>
        <v>Maidenhead A.C.</v>
      </c>
      <c r="AG1126" s="11" t="str">
        <f>'MATCH DETAILS'!D11</f>
        <v>M</v>
      </c>
      <c r="AH1126" s="11" t="s">
        <v>0</v>
      </c>
      <c r="AI1126" s="11" t="str">
        <f>VLOOKUP(AH1126,M!$C$5:$AZ$29,50,FALSE)</f>
        <v>Javier Firma</v>
      </c>
      <c r="AJ1126" s="11" t="str">
        <f t="shared" si="454"/>
        <v>M</v>
      </c>
      <c r="AK1126" s="11" t="s">
        <v>0</v>
      </c>
      <c r="AL1126" s="11" t="str">
        <f>VLOOKUP(AK1126,M!$D$5:$AZ$29,49,FALSE)</f>
        <v>Javier Firma</v>
      </c>
      <c r="AM1126" s="11" t="str">
        <f t="shared" si="455"/>
        <v>M</v>
      </c>
      <c r="AN1126" s="11" t="s">
        <v>0</v>
      </c>
      <c r="AO1126" s="11" t="str">
        <f>VLOOKUP(AN1126,M!$E$5:$AZ$29,48,FALSE)</f>
        <v>William Wingrove</v>
      </c>
      <c r="AP1126" s="11" t="str">
        <f t="shared" si="456"/>
        <v>M</v>
      </c>
      <c r="AQ1126" s="11" t="s">
        <v>0</v>
      </c>
      <c r="AR1126" s="11" t="str">
        <f>VLOOKUP(AQ1126,M!$F$5:$AZ$29,47,FALSE)</f>
        <v>Joshua Covas</v>
      </c>
      <c r="AS1126" s="11" t="str">
        <f t="shared" si="457"/>
        <v>M</v>
      </c>
      <c r="AT1126" s="11" t="s">
        <v>0</v>
      </c>
      <c r="AU1126" s="11" t="e">
        <f>VLOOKUP(AT1126,M!$G$5:$AZ$29,46,FALSE)</f>
        <v>#N/A</v>
      </c>
      <c r="AV1126" s="11"/>
      <c r="AW1126" s="11"/>
      <c r="AX1126" s="11"/>
      <c r="AY1126" s="11"/>
      <c r="AZ1126" s="11"/>
      <c r="BA1126" s="11"/>
      <c r="BB1126" s="11" t="str">
        <f t="shared" si="466"/>
        <v>M</v>
      </c>
      <c r="BC1126" s="11" t="s">
        <v>0</v>
      </c>
      <c r="BD1126" s="11" t="str">
        <f>AF1126</f>
        <v>Maidenhead A.C.</v>
      </c>
      <c r="BE1126" s="11" t="str">
        <f>'MATCH DETAILS'!C11</f>
        <v>MAC</v>
      </c>
      <c r="BF1126" s="11">
        <v>1</v>
      </c>
      <c r="BG1126" s="11" t="str">
        <f>VLOOKUP(BF1126,M!$M$5:$AZ$29,40,FALSE)</f>
        <v>Joshua Covas</v>
      </c>
      <c r="BH1126" s="11">
        <v>2</v>
      </c>
      <c r="BI1126" s="11" t="str">
        <f>VLOOKUP(BH1126,M!$M$5:$AZ$29,40,FALSE)</f>
        <v>Jack Britton</v>
      </c>
      <c r="BJ1126" s="11">
        <v>3</v>
      </c>
      <c r="BK1126" s="11" t="str">
        <f>VLOOKUP(BJ1126,M!$M$5:$AZ$29,40,FALSE)</f>
        <v>William Wingrove</v>
      </c>
      <c r="BL1126" s="11">
        <v>4</v>
      </c>
      <c r="BM1126" s="11" t="str">
        <f>VLOOKUP(BL1126,M!$M$5:$AZ$29,40,FALSE)</f>
        <v>Javier Firma</v>
      </c>
      <c r="BN1126" s="109"/>
      <c r="BO1126" s="109" t="str">
        <f t="shared" si="486"/>
        <v>Joshua Covas, Jack Britton, William Wingrove, Javier Firma</v>
      </c>
      <c r="BQ1126" s="65">
        <f t="shared" si="470"/>
        <v>0</v>
      </c>
      <c r="BR1126" s="68">
        <f t="shared" si="471"/>
        <v>14.2</v>
      </c>
      <c r="BS1126" s="68">
        <f t="shared" si="472"/>
        <v>29.75</v>
      </c>
      <c r="BT1126" s="68" t="str">
        <f t="shared" si="473"/>
        <v>-</v>
      </c>
      <c r="BU1126" s="69">
        <f t="shared" si="474"/>
        <v>1.9097222222222222E-3</v>
      </c>
      <c r="BV1126" s="69">
        <f t="shared" si="475"/>
        <v>3.7615740740740739E-3</v>
      </c>
      <c r="BW1126" s="68">
        <f t="shared" si="476"/>
        <v>0</v>
      </c>
      <c r="BX1126" s="68">
        <f t="shared" si="477"/>
        <v>16</v>
      </c>
      <c r="BY1126" s="68">
        <f t="shared" si="478"/>
        <v>0</v>
      </c>
      <c r="BZ1126" s="68">
        <f t="shared" si="479"/>
        <v>0</v>
      </c>
      <c r="CA1126" s="68">
        <f t="shared" si="480"/>
        <v>1.25</v>
      </c>
      <c r="CB1126" s="68">
        <f t="shared" si="481"/>
        <v>4</v>
      </c>
      <c r="CC1126" s="68">
        <f t="shared" si="482"/>
        <v>6.5</v>
      </c>
      <c r="CD1126" s="68">
        <f t="shared" si="483"/>
        <v>14</v>
      </c>
      <c r="CE1126" s="68">
        <f t="shared" si="484"/>
        <v>18</v>
      </c>
      <c r="CF1126" s="68">
        <f t="shared" si="485"/>
        <v>56</v>
      </c>
      <c r="CG1126" s="68">
        <f t="shared" si="485"/>
        <v>0</v>
      </c>
      <c r="CH1126" s="68">
        <f t="shared" si="485"/>
        <v>0</v>
      </c>
      <c r="CI1126" s="68">
        <f t="shared" si="485"/>
        <v>0</v>
      </c>
      <c r="CJ1126" s="68">
        <f t="shared" si="485"/>
        <v>0</v>
      </c>
      <c r="CK1126" s="68">
        <f t="shared" si="485"/>
        <v>0</v>
      </c>
      <c r="CL1126" s="68">
        <f t="shared" si="485"/>
        <v>0</v>
      </c>
      <c r="CM1126" s="68">
        <f t="shared" si="485"/>
        <v>0</v>
      </c>
      <c r="CN1126" s="68">
        <f t="shared" si="485"/>
        <v>0</v>
      </c>
      <c r="CP1126" s="82" t="s">
        <v>33</v>
      </c>
      <c r="CQ1126" s="40"/>
      <c r="CR1126" s="40"/>
      <c r="CS1126" s="110">
        <f>grades!C15</f>
        <v>25.85</v>
      </c>
      <c r="CT1126" s="110"/>
      <c r="CU1126" s="110"/>
      <c r="CV1126" s="110">
        <f>grades!E15</f>
        <v>22.6</v>
      </c>
      <c r="CW1126" s="110"/>
      <c r="CX1126" s="110"/>
      <c r="CY1126" s="110">
        <f>grades!G15</f>
        <v>19.25</v>
      </c>
      <c r="CZ1126" s="110"/>
      <c r="DA1126" s="110"/>
      <c r="DB1126" s="110">
        <f>grades!I15</f>
        <v>16.149999999999999</v>
      </c>
      <c r="DC1126" s="40" t="str">
        <f>grades!J15</f>
        <v>F</v>
      </c>
    </row>
    <row r="1127" spans="1:107" ht="20.100000000000001" customHeight="1" x14ac:dyDescent="0.25">
      <c r="A1127" s="117" t="s">
        <v>89</v>
      </c>
      <c r="D1127" s="117" t="s">
        <v>0</v>
      </c>
      <c r="E1127" s="34">
        <v>1</v>
      </c>
      <c r="AE1127" s="477"/>
      <c r="AF1127" s="481"/>
      <c r="AG1127" s="11" t="str">
        <f>'MATCH DETAILS'!E11</f>
        <v>MM</v>
      </c>
      <c r="AH1127" s="11" t="s">
        <v>1</v>
      </c>
      <c r="AI1127" s="11" t="str">
        <f>VLOOKUP(AH1127,M!$C$5:$AZ$29,50,FALSE)</f>
        <v>Jack Britton</v>
      </c>
      <c r="AJ1127" s="11" t="str">
        <f t="shared" si="454"/>
        <v>MM</v>
      </c>
      <c r="AK1127" s="11" t="s">
        <v>1</v>
      </c>
      <c r="AL1127" s="11" t="str">
        <f>VLOOKUP(AK1127,M!$D$5:$AZ$29,49,FALSE)</f>
        <v>Joshua Covas</v>
      </c>
      <c r="AM1127" s="11" t="str">
        <f t="shared" si="455"/>
        <v>MM</v>
      </c>
      <c r="AN1127" s="11" t="s">
        <v>1</v>
      </c>
      <c r="AO1127" s="11" t="e">
        <f>VLOOKUP(AN1127,M!$E$5:$AZ$29,48,FALSE)</f>
        <v>#N/A</v>
      </c>
      <c r="AP1127" s="11" t="str">
        <f t="shared" si="456"/>
        <v>MM</v>
      </c>
      <c r="AQ1127" s="11" t="s">
        <v>1</v>
      </c>
      <c r="AR1127" s="11" t="e">
        <f>VLOOKUP(AQ1127,M!$F$5:$AZ$29,47,FALSE)</f>
        <v>#N/A</v>
      </c>
      <c r="AS1127" s="11" t="str">
        <f t="shared" si="457"/>
        <v>MM</v>
      </c>
      <c r="AT1127" s="11" t="s">
        <v>1</v>
      </c>
      <c r="AU1127" s="11" t="e">
        <f>VLOOKUP(AT1127,M!$G$5:$AZ$29,46,FALSE)</f>
        <v>#N/A</v>
      </c>
      <c r="AV1127" s="11"/>
      <c r="AW1127" s="11"/>
      <c r="AX1127" s="11"/>
      <c r="AY1127" s="11"/>
      <c r="AZ1127" s="11"/>
      <c r="BA1127" s="11"/>
      <c r="BB1127" s="11" t="str">
        <f t="shared" si="466"/>
        <v>MM</v>
      </c>
      <c r="BC1127" s="11" t="s">
        <v>1</v>
      </c>
      <c r="BD1127" s="11" t="str">
        <f>AF1126</f>
        <v>Maidenhead A.C.</v>
      </c>
      <c r="BE1127" s="11" t="str">
        <f>'MATCH DETAILS'!C11</f>
        <v>MAC</v>
      </c>
      <c r="BF1127" s="11">
        <v>1</v>
      </c>
      <c r="BG1127" s="11" t="str">
        <f>VLOOKUP(BF1127,M!$M$5:$AZ$29,40,FALSE)</f>
        <v>Joshua Covas</v>
      </c>
      <c r="BH1127" s="11">
        <v>2</v>
      </c>
      <c r="BI1127" s="11" t="str">
        <f>VLOOKUP(BH1127,M!$M$5:$AZ$29,40,FALSE)</f>
        <v>Jack Britton</v>
      </c>
      <c r="BJ1127" s="11">
        <v>3</v>
      </c>
      <c r="BK1127" s="11" t="str">
        <f>VLOOKUP(BJ1127,M!$M$5:$AZ$29,40,FALSE)</f>
        <v>William Wingrove</v>
      </c>
      <c r="BL1127" s="11">
        <v>4</v>
      </c>
      <c r="BM1127" s="11" t="str">
        <f>VLOOKUP(BL1127,M!$M$5:$AZ$29,40,FALSE)</f>
        <v>Javier Firma</v>
      </c>
      <c r="BN1127" s="109"/>
      <c r="BO1127" s="109" t="str">
        <f t="shared" si="486"/>
        <v>Joshua Covas, Jack Britton, William Wingrove, Javier Firma</v>
      </c>
      <c r="BQ1127" s="65">
        <f t="shared" si="470"/>
        <v>0</v>
      </c>
      <c r="BR1127" s="68">
        <f t="shared" si="471"/>
        <v>14.2</v>
      </c>
      <c r="BS1127" s="68">
        <f t="shared" si="472"/>
        <v>29.75</v>
      </c>
      <c r="BT1127" s="68" t="str">
        <f t="shared" si="473"/>
        <v>-</v>
      </c>
      <c r="BU1127" s="69">
        <f t="shared" si="474"/>
        <v>1.9097222222222222E-3</v>
      </c>
      <c r="BV1127" s="69">
        <f t="shared" si="475"/>
        <v>3.7615740740740739E-3</v>
      </c>
      <c r="BW1127" s="68">
        <f t="shared" si="476"/>
        <v>0</v>
      </c>
      <c r="BX1127" s="68">
        <f t="shared" si="477"/>
        <v>16</v>
      </c>
      <c r="BY1127" s="68">
        <f t="shared" si="478"/>
        <v>0</v>
      </c>
      <c r="BZ1127" s="68">
        <f t="shared" si="479"/>
        <v>0</v>
      </c>
      <c r="CA1127" s="68">
        <f t="shared" si="480"/>
        <v>1.25</v>
      </c>
      <c r="CB1127" s="68">
        <f t="shared" si="481"/>
        <v>4</v>
      </c>
      <c r="CC1127" s="68">
        <f t="shared" si="482"/>
        <v>6.5</v>
      </c>
      <c r="CD1127" s="68">
        <f t="shared" si="483"/>
        <v>14</v>
      </c>
      <c r="CE1127" s="68">
        <f t="shared" si="484"/>
        <v>18</v>
      </c>
      <c r="CF1127" s="68">
        <f t="shared" si="485"/>
        <v>56</v>
      </c>
      <c r="CG1127" s="68">
        <f t="shared" si="485"/>
        <v>0</v>
      </c>
      <c r="CH1127" s="68">
        <f t="shared" si="485"/>
        <v>0</v>
      </c>
      <c r="CI1127" s="68">
        <f t="shared" si="485"/>
        <v>0</v>
      </c>
      <c r="CJ1127" s="68">
        <f t="shared" si="485"/>
        <v>0</v>
      </c>
      <c r="CK1127" s="68">
        <f t="shared" si="485"/>
        <v>0</v>
      </c>
      <c r="CL1127" s="68">
        <f t="shared" si="485"/>
        <v>0</v>
      </c>
      <c r="CM1127" s="68">
        <f t="shared" si="485"/>
        <v>0</v>
      </c>
      <c r="CN1127" s="68">
        <f t="shared" si="485"/>
        <v>0</v>
      </c>
      <c r="CP1127" s="82" t="s">
        <v>15</v>
      </c>
      <c r="CQ1127" s="40"/>
      <c r="CR1127" s="40"/>
      <c r="CS1127" s="110">
        <f>grades!C16</f>
        <v>9.5500000000000007</v>
      </c>
      <c r="CT1127" s="110"/>
      <c r="CU1127" s="110"/>
      <c r="CV1127" s="110">
        <f>grades!E16</f>
        <v>8.9499999999999993</v>
      </c>
      <c r="CW1127" s="110"/>
      <c r="CX1127" s="110"/>
      <c r="CY1127" s="110">
        <f>grades!G16</f>
        <v>8.1</v>
      </c>
      <c r="CZ1127" s="110"/>
      <c r="DA1127" s="110"/>
      <c r="DB1127" s="110">
        <f>grades!I16</f>
        <v>7.1</v>
      </c>
      <c r="DC1127" s="40" t="str">
        <f>grades!J16</f>
        <v>F</v>
      </c>
    </row>
    <row r="1128" spans="1:107" ht="20.100000000000001" customHeight="1" x14ac:dyDescent="0.2">
      <c r="A1128" s="117" t="s">
        <v>89</v>
      </c>
      <c r="AE1128" s="477" t="s">
        <v>167</v>
      </c>
      <c r="AF1128" s="480" t="str">
        <f>'MATCH DETAILS'!B12</f>
        <v>Reading A.C.</v>
      </c>
      <c r="AG1128" s="11" t="str">
        <f>'MATCH DETAILS'!D12</f>
        <v>R</v>
      </c>
      <c r="AH1128" s="11" t="s">
        <v>0</v>
      </c>
      <c r="AI1128" s="11" t="str">
        <f>VLOOKUP(AH1128,'R'!$C$5:$AZ$31,50,FALSE)</f>
        <v>Reuben Anthony-Deyemo</v>
      </c>
      <c r="AJ1128" s="11" t="str">
        <f t="shared" si="454"/>
        <v>R</v>
      </c>
      <c r="AK1128" s="11" t="s">
        <v>0</v>
      </c>
      <c r="AL1128" s="11" t="str">
        <f>VLOOKUP(AK1128,'R'!$D$5:$AZ$31,49,FALSE)</f>
        <v>Edward Mercer-Gray</v>
      </c>
      <c r="AM1128" s="11" t="str">
        <f t="shared" si="455"/>
        <v>R</v>
      </c>
      <c r="AN1128" s="11" t="s">
        <v>0</v>
      </c>
      <c r="AO1128" s="11" t="str">
        <f>VLOOKUP(AN1128,'R'!$E$5:$AZ$31,48,FALSE)</f>
        <v>Aidan Marshall</v>
      </c>
      <c r="AP1128" s="11" t="str">
        <f t="shared" si="456"/>
        <v>R</v>
      </c>
      <c r="AQ1128" s="11" t="s">
        <v>0</v>
      </c>
      <c r="AR1128" s="11" t="str">
        <f>VLOOKUP(AQ1128,'R'!$F$5:$AZ$31,47,FALSE)</f>
        <v>Lucas Tallon-Viejo</v>
      </c>
      <c r="AS1128" s="11" t="str">
        <f t="shared" si="457"/>
        <v>R</v>
      </c>
      <c r="AT1128" s="11" t="s">
        <v>0</v>
      </c>
      <c r="AU1128" s="11" t="str">
        <f>VLOOKUP(AT1128,'R'!$G$5:$AZ$31,46,FALSE)</f>
        <v>Reuben Jones</v>
      </c>
      <c r="AV1128" s="11"/>
      <c r="AW1128" s="11"/>
      <c r="AX1128" s="11"/>
      <c r="AY1128" s="11"/>
      <c r="AZ1128" s="11"/>
      <c r="BA1128" s="11"/>
      <c r="BB1128" s="11" t="str">
        <f t="shared" si="466"/>
        <v>R</v>
      </c>
      <c r="BC1128" s="11" t="s">
        <v>0</v>
      </c>
      <c r="BD1128" s="11" t="str">
        <f>AF1128</f>
        <v>Reading A.C.</v>
      </c>
      <c r="BE1128" s="11" t="str">
        <f>'MATCH DETAILS'!C12</f>
        <v>RAC</v>
      </c>
      <c r="BF1128" s="11">
        <v>1</v>
      </c>
      <c r="BG1128" s="11" t="str">
        <f>VLOOKUP(BF1128,'R'!$M$5:$AZ$29,40,FALSE)</f>
        <v>Aaron Lamb</v>
      </c>
      <c r="BH1128" s="11">
        <v>2</v>
      </c>
      <c r="BI1128" s="11" t="str">
        <f>VLOOKUP(BH1128,'R'!$M$5:$AZ$31,40,FALSE)</f>
        <v>Hal Rust D'Eye</v>
      </c>
      <c r="BJ1128" s="11">
        <v>3</v>
      </c>
      <c r="BK1128" s="11" t="str">
        <f>VLOOKUP(BJ1128,'R'!$M$5:$AZ$31,40,FALSE)</f>
        <v>Luca Thomson</v>
      </c>
      <c r="BL1128" s="11">
        <v>4</v>
      </c>
      <c r="BM1128" s="11" t="str">
        <f>VLOOKUP(BL1128,'R'!$M$5:$AZ$31,40,FALSE)</f>
        <v>Reuben Jones</v>
      </c>
      <c r="BN1128" s="109"/>
      <c r="BO1128" s="109" t="str">
        <f t="shared" si="486"/>
        <v>Aaron Lamb, Hal Rust D'Eye, Luca Thomson, Reuben Jones</v>
      </c>
      <c r="BQ1128" s="65">
        <f t="shared" si="470"/>
        <v>0</v>
      </c>
      <c r="BR1128" s="68">
        <f t="shared" si="471"/>
        <v>14.2</v>
      </c>
      <c r="BS1128" s="68">
        <f t="shared" si="472"/>
        <v>29.75</v>
      </c>
      <c r="BT1128" s="68" t="str">
        <f t="shared" si="473"/>
        <v>-</v>
      </c>
      <c r="BU1128" s="69">
        <f t="shared" si="474"/>
        <v>1.9097222222222222E-3</v>
      </c>
      <c r="BV1128" s="69">
        <f t="shared" si="475"/>
        <v>3.7615740740740739E-3</v>
      </c>
      <c r="BW1128" s="68">
        <f t="shared" si="476"/>
        <v>0</v>
      </c>
      <c r="BX1128" s="68">
        <f t="shared" si="477"/>
        <v>16</v>
      </c>
      <c r="BY1128" s="68">
        <f t="shared" si="478"/>
        <v>0</v>
      </c>
      <c r="BZ1128" s="68">
        <f t="shared" si="479"/>
        <v>0</v>
      </c>
      <c r="CA1128" s="68">
        <f t="shared" si="480"/>
        <v>1.25</v>
      </c>
      <c r="CB1128" s="68">
        <f t="shared" si="481"/>
        <v>4</v>
      </c>
      <c r="CC1128" s="68">
        <f t="shared" si="482"/>
        <v>6.5</v>
      </c>
      <c r="CD1128" s="68">
        <f t="shared" si="483"/>
        <v>14</v>
      </c>
      <c r="CE1128" s="68">
        <f t="shared" si="484"/>
        <v>18</v>
      </c>
      <c r="CF1128" s="68">
        <f t="shared" si="485"/>
        <v>56</v>
      </c>
      <c r="CG1128" s="68">
        <f t="shared" si="485"/>
        <v>0</v>
      </c>
      <c r="CH1128" s="68">
        <f t="shared" si="485"/>
        <v>0</v>
      </c>
      <c r="CI1128" s="68">
        <f t="shared" si="485"/>
        <v>0</v>
      </c>
      <c r="CJ1128" s="68">
        <f t="shared" si="485"/>
        <v>0</v>
      </c>
      <c r="CK1128" s="68">
        <f t="shared" si="485"/>
        <v>0</v>
      </c>
      <c r="CL1128" s="68">
        <f t="shared" si="485"/>
        <v>0</v>
      </c>
      <c r="CM1128" s="68">
        <f t="shared" si="485"/>
        <v>0</v>
      </c>
      <c r="CN1128" s="68">
        <f t="shared" si="485"/>
        <v>0</v>
      </c>
    </row>
    <row r="1129" spans="1:107" ht="20.100000000000001" customHeight="1" x14ac:dyDescent="0.2">
      <c r="A1129" s="117" t="s">
        <v>89</v>
      </c>
      <c r="AE1129" s="477"/>
      <c r="AF1129" s="481"/>
      <c r="AG1129" s="11" t="str">
        <f>'MATCH DETAILS'!E12</f>
        <v>RR</v>
      </c>
      <c r="AH1129" s="11" t="s">
        <v>1</v>
      </c>
      <c r="AI1129" s="11" t="str">
        <f>VLOOKUP(AH1129,'R'!$C$5:$AZ$31,50,FALSE)</f>
        <v>Hal Rust D'Eye</v>
      </c>
      <c r="AJ1129" s="11" t="str">
        <f t="shared" si="454"/>
        <v>RR</v>
      </c>
      <c r="AK1129" s="11" t="s">
        <v>1</v>
      </c>
      <c r="AL1129" s="11" t="str">
        <f>VLOOKUP(AK1129,'R'!$D$5:$AZ$31,49,FALSE)</f>
        <v>Aaron Lamb</v>
      </c>
      <c r="AM1129" s="11" t="str">
        <f t="shared" si="455"/>
        <v>RR</v>
      </c>
      <c r="AN1129" s="11" t="s">
        <v>1</v>
      </c>
      <c r="AO1129" s="11" t="str">
        <f>VLOOKUP(AN1129,'R'!$E$5:$AZ$31,48,FALSE)</f>
        <v>Charlie  Rickards</v>
      </c>
      <c r="AP1129" s="11" t="str">
        <f t="shared" si="456"/>
        <v>RR</v>
      </c>
      <c r="AQ1129" s="11" t="s">
        <v>1</v>
      </c>
      <c r="AR1129" s="11" t="str">
        <f>VLOOKUP(AQ1129,'R'!$F$5:$AZ$31,47,FALSE)</f>
        <v>George Huggett</v>
      </c>
      <c r="AS1129" s="11" t="str">
        <f t="shared" si="457"/>
        <v>RR</v>
      </c>
      <c r="AT1129" s="11" t="s">
        <v>1</v>
      </c>
      <c r="AU1129" s="11" t="str">
        <f>VLOOKUP(AT1129,'R'!$G$5:$AZ$31,46,FALSE)</f>
        <v>Aaron Lamb</v>
      </c>
      <c r="AV1129" s="11"/>
      <c r="AW1129" s="11"/>
      <c r="AX1129" s="11"/>
      <c r="AY1129" s="11"/>
      <c r="AZ1129" s="11"/>
      <c r="BA1129" s="11"/>
      <c r="BB1129" s="11" t="str">
        <f t="shared" si="466"/>
        <v>RR</v>
      </c>
      <c r="BC1129" s="11" t="s">
        <v>1</v>
      </c>
      <c r="BD1129" s="11" t="str">
        <f>AF1128</f>
        <v>Reading A.C.</v>
      </c>
      <c r="BE1129" s="11" t="str">
        <f>'MATCH DETAILS'!C12</f>
        <v>RAC</v>
      </c>
      <c r="BF1129" s="11">
        <v>1</v>
      </c>
      <c r="BG1129" s="11" t="str">
        <f>VLOOKUP(BF1129,'R'!$M$5:$AZ$31,40,FALSE)</f>
        <v>Aaron Lamb</v>
      </c>
      <c r="BH1129" s="11">
        <v>2</v>
      </c>
      <c r="BI1129" s="11" t="str">
        <f>VLOOKUP(BH1129,'R'!$M$5:$AZ$31,40,FALSE)</f>
        <v>Hal Rust D'Eye</v>
      </c>
      <c r="BJ1129" s="11">
        <v>3</v>
      </c>
      <c r="BK1129" s="11" t="str">
        <f>VLOOKUP(BJ1129,'R'!$M$5:$AZ$31,40,FALSE)</f>
        <v>Luca Thomson</v>
      </c>
      <c r="BL1129" s="11">
        <v>4</v>
      </c>
      <c r="BM1129" s="11" t="str">
        <f>VLOOKUP(BL1129,'R'!$M$5:$AZ$31,40,FALSE)</f>
        <v>Reuben Jones</v>
      </c>
      <c r="BN1129" s="109"/>
      <c r="BO1129" s="109" t="str">
        <f t="shared" si="486"/>
        <v>Aaron Lamb, Hal Rust D'Eye, Luca Thomson, Reuben Jones</v>
      </c>
      <c r="BQ1129" s="65">
        <f t="shared" ref="BQ1129:CF1135" si="487">BQ1128</f>
        <v>0</v>
      </c>
      <c r="BR1129" s="68">
        <f t="shared" si="487"/>
        <v>14.2</v>
      </c>
      <c r="BS1129" s="68">
        <f t="shared" si="487"/>
        <v>29.75</v>
      </c>
      <c r="BT1129" s="68" t="str">
        <f t="shared" si="487"/>
        <v>-</v>
      </c>
      <c r="BU1129" s="69">
        <f t="shared" si="487"/>
        <v>1.9097222222222222E-3</v>
      </c>
      <c r="BV1129" s="69">
        <f t="shared" si="487"/>
        <v>3.7615740740740739E-3</v>
      </c>
      <c r="BW1129" s="68">
        <f t="shared" si="487"/>
        <v>0</v>
      </c>
      <c r="BX1129" s="68">
        <f t="shared" si="487"/>
        <v>16</v>
      </c>
      <c r="BY1129" s="68">
        <f t="shared" si="487"/>
        <v>0</v>
      </c>
      <c r="BZ1129" s="68">
        <f t="shared" si="487"/>
        <v>0</v>
      </c>
      <c r="CA1129" s="68">
        <f t="shared" si="487"/>
        <v>1.25</v>
      </c>
      <c r="CB1129" s="68">
        <f t="shared" si="487"/>
        <v>4</v>
      </c>
      <c r="CC1129" s="68">
        <f t="shared" si="487"/>
        <v>6.5</v>
      </c>
      <c r="CD1129" s="68">
        <f t="shared" si="487"/>
        <v>14</v>
      </c>
      <c r="CE1129" s="68">
        <f t="shared" si="487"/>
        <v>18</v>
      </c>
      <c r="CF1129" s="68">
        <f t="shared" si="487"/>
        <v>56</v>
      </c>
      <c r="CG1129" s="68">
        <f t="shared" ref="CG1129:CN1129" si="488">CG1128</f>
        <v>0</v>
      </c>
      <c r="CH1129" s="68">
        <f t="shared" si="488"/>
        <v>0</v>
      </c>
      <c r="CI1129" s="68">
        <f t="shared" si="488"/>
        <v>0</v>
      </c>
      <c r="CJ1129" s="68">
        <f t="shared" si="488"/>
        <v>0</v>
      </c>
      <c r="CK1129" s="68">
        <f t="shared" si="488"/>
        <v>0</v>
      </c>
      <c r="CL1129" s="68">
        <f t="shared" si="488"/>
        <v>0</v>
      </c>
      <c r="CM1129" s="68">
        <f t="shared" si="488"/>
        <v>0</v>
      </c>
      <c r="CN1129" s="68">
        <f t="shared" si="488"/>
        <v>0</v>
      </c>
    </row>
    <row r="1130" spans="1:107" ht="20.100000000000001" customHeight="1" x14ac:dyDescent="0.2">
      <c r="A1130" s="117" t="s">
        <v>89</v>
      </c>
      <c r="AE1130" s="477" t="s">
        <v>168</v>
      </c>
      <c r="AF1130" s="480" t="str">
        <f>'MATCH DETAILS'!B13</f>
        <v>Windsor, Slough, Eton and Hounslow A.C.</v>
      </c>
      <c r="AG1130" s="11" t="str">
        <f>'MATCH DETAILS'!D13</f>
        <v>W</v>
      </c>
      <c r="AH1130" s="11" t="s">
        <v>0</v>
      </c>
      <c r="AI1130" s="11" t="str">
        <f>VLOOKUP(AH1130,W!$C$5:$AZ$29,50,FALSE)</f>
        <v>Joseph Caesar</v>
      </c>
      <c r="AJ1130" s="11" t="str">
        <f t="shared" ref="AJ1130:AJ1131" si="489">AG1130</f>
        <v>W</v>
      </c>
      <c r="AK1130" s="11" t="s">
        <v>0</v>
      </c>
      <c r="AL1130" s="11" t="str">
        <f>VLOOKUP(AK1130,W!$D$5:$AZ$29,49,FALSE)</f>
        <v>Joseph Caesar</v>
      </c>
      <c r="AM1130" s="11" t="str">
        <f t="shared" ref="AM1130:AM1131" si="490">AJ1130</f>
        <v>W</v>
      </c>
      <c r="AN1130" s="11" t="s">
        <v>0</v>
      </c>
      <c r="AO1130" s="11" t="str">
        <f>VLOOKUP(AN1130,W!$E$5:$AZ$29,48,FALSE)</f>
        <v>Samuel Johnston</v>
      </c>
      <c r="AP1130" s="11" t="str">
        <f t="shared" ref="AP1130:AP1131" si="491">AM1130</f>
        <v>W</v>
      </c>
      <c r="AQ1130" s="11" t="s">
        <v>0</v>
      </c>
      <c r="AR1130" s="11" t="str">
        <f>VLOOKUP(AQ1130,W!$F$5:$AZ$29,47,FALSE)</f>
        <v>Oliver Layfield</v>
      </c>
      <c r="AS1130" s="11" t="str">
        <f t="shared" ref="AS1130:AS1131" si="492">AP1130</f>
        <v>W</v>
      </c>
      <c r="AT1130" s="11" t="s">
        <v>0</v>
      </c>
      <c r="AU1130" s="11" t="str">
        <f>VLOOKUP(AT1130,W!$G$5:$AZ$29,46,FALSE)</f>
        <v>Adam Sfendla</v>
      </c>
      <c r="AV1130" s="11"/>
      <c r="AW1130" s="11"/>
      <c r="AX1130" s="11"/>
      <c r="AY1130" s="11"/>
      <c r="AZ1130" s="11"/>
      <c r="BA1130" s="11"/>
      <c r="BB1130" s="11" t="str">
        <f t="shared" ref="BB1130:BB1131" si="493">AS1130</f>
        <v>W</v>
      </c>
      <c r="BC1130" s="11" t="s">
        <v>0</v>
      </c>
      <c r="BD1130" s="11" t="str">
        <f>AF1130</f>
        <v>Windsor, Slough, Eton and Hounslow A.C.</v>
      </c>
      <c r="BE1130" s="11" t="str">
        <f>'MATCH DETAILS'!C13</f>
        <v>WSEH</v>
      </c>
      <c r="BF1130" s="11">
        <v>1</v>
      </c>
      <c r="BG1130" s="11" t="str">
        <f>VLOOKUP(BF1130,W!$M$5:$AZ$29,40,FALSE)</f>
        <v>Sebastian Baker</v>
      </c>
      <c r="BH1130" s="11">
        <v>2</v>
      </c>
      <c r="BI1130" s="11" t="str">
        <f>VLOOKUP(BH1130,W!$M$5:$AZ$29,40,FALSE)</f>
        <v>Joseph Caesar</v>
      </c>
      <c r="BJ1130" s="11">
        <v>3</v>
      </c>
      <c r="BK1130" s="11" t="str">
        <f>VLOOKUP(BJ1130,W!$M$5:$AZ$29,40,FALSE)</f>
        <v>Isiah Samuel</v>
      </c>
      <c r="BL1130" s="11">
        <v>4</v>
      </c>
      <c r="BM1130" s="11" t="str">
        <f>VLOOKUP(BL1130,W!$M$5:$AZ$29,40,FALSE)</f>
        <v>Adam Sfendla</v>
      </c>
      <c r="BN1130" s="109"/>
      <c r="BO1130" s="109" t="str">
        <f t="shared" ref="BO1130:BO1133" si="494">+BG1130&amp;", "&amp;BI1130&amp;", "&amp;BK1130&amp;", "&amp;BM1130</f>
        <v>Sebastian Baker, Joseph Caesar, Isiah Samuel, Adam Sfendla</v>
      </c>
      <c r="BQ1130" s="65">
        <f t="shared" ref="BQ1130:CF1130" si="495">BQ1125</f>
        <v>0</v>
      </c>
      <c r="BR1130" s="68">
        <f t="shared" si="495"/>
        <v>14.2</v>
      </c>
      <c r="BS1130" s="68">
        <f t="shared" si="495"/>
        <v>29.75</v>
      </c>
      <c r="BT1130" s="68" t="str">
        <f t="shared" si="495"/>
        <v>-</v>
      </c>
      <c r="BU1130" s="69">
        <f t="shared" si="495"/>
        <v>1.9097222222222222E-3</v>
      </c>
      <c r="BV1130" s="69">
        <f t="shared" si="495"/>
        <v>3.7615740740740739E-3</v>
      </c>
      <c r="BW1130" s="68">
        <f t="shared" si="495"/>
        <v>0</v>
      </c>
      <c r="BX1130" s="68">
        <f t="shared" si="495"/>
        <v>16</v>
      </c>
      <c r="BY1130" s="68">
        <f t="shared" si="495"/>
        <v>0</v>
      </c>
      <c r="BZ1130" s="68">
        <f t="shared" si="495"/>
        <v>0</v>
      </c>
      <c r="CA1130" s="68">
        <f t="shared" si="495"/>
        <v>1.25</v>
      </c>
      <c r="CB1130" s="68">
        <f t="shared" si="495"/>
        <v>4</v>
      </c>
      <c r="CC1130" s="68">
        <f t="shared" si="495"/>
        <v>6.5</v>
      </c>
      <c r="CD1130" s="68">
        <f t="shared" si="495"/>
        <v>14</v>
      </c>
      <c r="CE1130" s="68">
        <f t="shared" si="495"/>
        <v>18</v>
      </c>
      <c r="CF1130" s="68">
        <f t="shared" si="495"/>
        <v>56</v>
      </c>
      <c r="CG1130" s="68">
        <f t="shared" ref="CG1130:CN1130" si="496">CG1125</f>
        <v>0</v>
      </c>
      <c r="CH1130" s="68">
        <f t="shared" si="496"/>
        <v>0</v>
      </c>
      <c r="CI1130" s="68">
        <f t="shared" si="496"/>
        <v>0</v>
      </c>
      <c r="CJ1130" s="68">
        <f t="shared" si="496"/>
        <v>0</v>
      </c>
      <c r="CK1130" s="68">
        <f t="shared" si="496"/>
        <v>0</v>
      </c>
      <c r="CL1130" s="68">
        <f t="shared" si="496"/>
        <v>0</v>
      </c>
      <c r="CM1130" s="68">
        <f t="shared" si="496"/>
        <v>0</v>
      </c>
      <c r="CN1130" s="68">
        <f t="shared" si="496"/>
        <v>0</v>
      </c>
    </row>
    <row r="1131" spans="1:107" ht="20.100000000000001" customHeight="1" x14ac:dyDescent="0.2">
      <c r="A1131" s="117" t="s">
        <v>89</v>
      </c>
      <c r="AE1131" s="477"/>
      <c r="AF1131" s="481"/>
      <c r="AG1131" s="11" t="str">
        <f>'MATCH DETAILS'!E13</f>
        <v>WW</v>
      </c>
      <c r="AH1131" s="11" t="s">
        <v>1</v>
      </c>
      <c r="AI1131" s="11" t="str">
        <f>VLOOKUP(AH1131,W!$C$5:$AZ$29,50,FALSE)</f>
        <v>Adam Sfendla</v>
      </c>
      <c r="AJ1131" s="11" t="str">
        <f t="shared" si="489"/>
        <v>WW</v>
      </c>
      <c r="AK1131" s="11" t="s">
        <v>1</v>
      </c>
      <c r="AL1131" s="11" t="str">
        <f>VLOOKUP(AK1131,W!$D$5:$AZ$29,49,FALSE)</f>
        <v>Charlie Hodson</v>
      </c>
      <c r="AM1131" s="11" t="str">
        <f t="shared" si="490"/>
        <v>WW</v>
      </c>
      <c r="AN1131" s="11" t="s">
        <v>1</v>
      </c>
      <c r="AO1131" s="11" t="str">
        <f>VLOOKUP(AN1131,W!$E$5:$AZ$29,48,FALSE)</f>
        <v>Joshua Claassen</v>
      </c>
      <c r="AP1131" s="11" t="str">
        <f t="shared" si="491"/>
        <v>WW</v>
      </c>
      <c r="AQ1131" s="11" t="s">
        <v>1</v>
      </c>
      <c r="AR1131" s="11" t="str">
        <f>VLOOKUP(AQ1131,W!$F$5:$AZ$29,47,FALSE)</f>
        <v>Charlie Hodson</v>
      </c>
      <c r="AS1131" s="11" t="str">
        <f t="shared" si="492"/>
        <v>WW</v>
      </c>
      <c r="AT1131" s="11" t="s">
        <v>1</v>
      </c>
      <c r="AU1131" s="11" t="str">
        <f>VLOOKUP(AT1131,W!$G$5:$AZ$29,46,FALSE)</f>
        <v>Sebastian Baker</v>
      </c>
      <c r="AV1131" s="11"/>
      <c r="AW1131" s="11"/>
      <c r="AX1131" s="11"/>
      <c r="AY1131" s="11"/>
      <c r="AZ1131" s="11"/>
      <c r="BA1131" s="11"/>
      <c r="BB1131" s="11" t="str">
        <f t="shared" si="493"/>
        <v>WW</v>
      </c>
      <c r="BC1131" s="11" t="s">
        <v>1</v>
      </c>
      <c r="BD1131" s="11" t="str">
        <f>AF1130</f>
        <v>Windsor, Slough, Eton and Hounslow A.C.</v>
      </c>
      <c r="BE1131" s="11" t="str">
        <f>'MATCH DETAILS'!C13</f>
        <v>WSEH</v>
      </c>
      <c r="BF1131" s="11">
        <v>1</v>
      </c>
      <c r="BG1131" s="11" t="str">
        <f>VLOOKUP(BF1131,W!$M$5:$AZ$29,40,FALSE)</f>
        <v>Sebastian Baker</v>
      </c>
      <c r="BH1131" s="11">
        <v>2</v>
      </c>
      <c r="BI1131" s="11" t="str">
        <f>VLOOKUP(BH1131,W!$M$5:$AZ$29,40,FALSE)</f>
        <v>Joseph Caesar</v>
      </c>
      <c r="BJ1131" s="11">
        <v>3</v>
      </c>
      <c r="BK1131" s="11" t="str">
        <f>VLOOKUP(BJ1131,W!$M$5:$AZ$29,40,FALSE)</f>
        <v>Isiah Samuel</v>
      </c>
      <c r="BL1131" s="11">
        <v>4</v>
      </c>
      <c r="BM1131" s="11" t="str">
        <f>VLOOKUP(BL1131,W!$M$5:$AZ$29,40,FALSE)</f>
        <v>Adam Sfendla</v>
      </c>
      <c r="BN1131" s="109"/>
      <c r="BO1131" s="109" t="str">
        <f t="shared" si="494"/>
        <v>Sebastian Baker, Joseph Caesar, Isiah Samuel, Adam Sfendla</v>
      </c>
      <c r="BQ1131" s="65">
        <f t="shared" ref="BQ1131:CN1131" si="497">BQ1130</f>
        <v>0</v>
      </c>
      <c r="BR1131" s="68">
        <f t="shared" si="497"/>
        <v>14.2</v>
      </c>
      <c r="BS1131" s="68">
        <f t="shared" si="497"/>
        <v>29.75</v>
      </c>
      <c r="BT1131" s="68" t="str">
        <f t="shared" si="497"/>
        <v>-</v>
      </c>
      <c r="BU1131" s="69">
        <f t="shared" si="497"/>
        <v>1.9097222222222222E-3</v>
      </c>
      <c r="BV1131" s="69">
        <f t="shared" si="497"/>
        <v>3.7615740740740739E-3</v>
      </c>
      <c r="BW1131" s="68">
        <f t="shared" si="497"/>
        <v>0</v>
      </c>
      <c r="BX1131" s="68">
        <f t="shared" si="497"/>
        <v>16</v>
      </c>
      <c r="BY1131" s="68">
        <f t="shared" si="497"/>
        <v>0</v>
      </c>
      <c r="BZ1131" s="68">
        <f t="shared" si="497"/>
        <v>0</v>
      </c>
      <c r="CA1131" s="68">
        <f t="shared" si="497"/>
        <v>1.25</v>
      </c>
      <c r="CB1131" s="68">
        <f t="shared" si="497"/>
        <v>4</v>
      </c>
      <c r="CC1131" s="68">
        <f t="shared" si="497"/>
        <v>6.5</v>
      </c>
      <c r="CD1131" s="68">
        <f t="shared" si="497"/>
        <v>14</v>
      </c>
      <c r="CE1131" s="68">
        <f t="shared" si="497"/>
        <v>18</v>
      </c>
      <c r="CF1131" s="68">
        <f t="shared" si="497"/>
        <v>56</v>
      </c>
      <c r="CG1131" s="68">
        <f t="shared" si="497"/>
        <v>0</v>
      </c>
      <c r="CH1131" s="68">
        <f t="shared" si="497"/>
        <v>0</v>
      </c>
      <c r="CI1131" s="68">
        <f t="shared" si="497"/>
        <v>0</v>
      </c>
      <c r="CJ1131" s="68">
        <f t="shared" si="497"/>
        <v>0</v>
      </c>
      <c r="CK1131" s="68">
        <f t="shared" si="497"/>
        <v>0</v>
      </c>
      <c r="CL1131" s="68">
        <f t="shared" si="497"/>
        <v>0</v>
      </c>
      <c r="CM1131" s="68">
        <f t="shared" si="497"/>
        <v>0</v>
      </c>
      <c r="CN1131" s="68">
        <f t="shared" si="497"/>
        <v>0</v>
      </c>
    </row>
    <row r="1132" spans="1:107" ht="20.100000000000001" customHeight="1" x14ac:dyDescent="0.2">
      <c r="A1132" s="117" t="s">
        <v>89</v>
      </c>
      <c r="AE1132" s="477" t="s">
        <v>169</v>
      </c>
      <c r="AF1132" s="480" t="str">
        <f>'MATCH DETAILS'!B14</f>
        <v>No Team</v>
      </c>
      <c r="AG1132" s="11" t="str">
        <f>'MATCH DETAILS'!D14</f>
        <v>j</v>
      </c>
      <c r="AH1132" s="11" t="s">
        <v>0</v>
      </c>
      <c r="AI1132" s="11" t="e">
        <f>VLOOKUP(AH1132,'No Team 1'!$C$5:$AZ$29,50,FALSE)</f>
        <v>#N/A</v>
      </c>
      <c r="AJ1132" s="11" t="str">
        <f>AG1132</f>
        <v>j</v>
      </c>
      <c r="AK1132" s="11" t="s">
        <v>0</v>
      </c>
      <c r="AL1132" s="11" t="e">
        <f>VLOOKUP(AK1132,'No Team 1'!$D$5:$AZ$29,49,FALSE)</f>
        <v>#N/A</v>
      </c>
      <c r="AM1132" s="11" t="str">
        <f>AJ1132</f>
        <v>j</v>
      </c>
      <c r="AN1132" s="11" t="s">
        <v>0</v>
      </c>
      <c r="AO1132" s="11" t="e">
        <f>VLOOKUP(AN1132,'No Team 1'!$E$5:$AZ$29,48,FALSE)</f>
        <v>#N/A</v>
      </c>
      <c r="AP1132" s="11" t="str">
        <f>AM1132</f>
        <v>j</v>
      </c>
      <c r="AQ1132" s="11" t="s">
        <v>0</v>
      </c>
      <c r="AR1132" s="11" t="e">
        <f>VLOOKUP(AQ1132,'No Team 1'!$F$5:$AZ$29,47,FALSE)</f>
        <v>#N/A</v>
      </c>
      <c r="AS1132" s="11" t="str">
        <f>AP1132</f>
        <v>j</v>
      </c>
      <c r="AT1132" s="11" t="s">
        <v>0</v>
      </c>
      <c r="AU1132" s="11" t="e">
        <f>VLOOKUP(AT1132,'No Team 1'!$G$5:$AZ$29,46,FALSE)</f>
        <v>#N/A</v>
      </c>
      <c r="AV1132" s="11"/>
      <c r="AW1132" s="11"/>
      <c r="AX1132" s="11"/>
      <c r="AY1132" s="11"/>
      <c r="AZ1132" s="11"/>
      <c r="BA1132" s="11"/>
      <c r="BB1132" s="11" t="str">
        <f>AS1132</f>
        <v>j</v>
      </c>
      <c r="BC1132" s="11" t="s">
        <v>0</v>
      </c>
      <c r="BD1132" s="11" t="str">
        <f>AF1132</f>
        <v>No Team</v>
      </c>
      <c r="BE1132" s="11" t="str">
        <f>'MATCH DETAILS'!C14</f>
        <v>NTAC</v>
      </c>
      <c r="BF1132" s="11">
        <v>1</v>
      </c>
      <c r="BG1132" s="11" t="e">
        <f>VLOOKUP(BF1132,'No Team 1'!$M$5:$AZ$29,40,FALSE)</f>
        <v>#N/A</v>
      </c>
      <c r="BH1132" s="11">
        <v>2</v>
      </c>
      <c r="BI1132" s="11" t="e">
        <f>VLOOKUP(BH1132,'No Team 1'!$M$5:$AZ$29,40,FALSE)</f>
        <v>#N/A</v>
      </c>
      <c r="BJ1132" s="11">
        <v>3</v>
      </c>
      <c r="BK1132" s="11" t="e">
        <f>VLOOKUP(BJ1132,'No Team 1'!$M$5:$AZ$29,40,FALSE)</f>
        <v>#N/A</v>
      </c>
      <c r="BL1132" s="11">
        <v>4</v>
      </c>
      <c r="BM1132" s="11" t="e">
        <f>VLOOKUP(BL1132,'No Team 1'!$M$5:$AZ$29,40,FALSE)</f>
        <v>#N/A</v>
      </c>
      <c r="BN1132" s="109"/>
      <c r="BO1132" s="109" t="e">
        <f t="shared" si="494"/>
        <v>#N/A</v>
      </c>
      <c r="BQ1132" s="65">
        <f t="shared" ref="BQ1132:CN1132" si="498">BQ1131</f>
        <v>0</v>
      </c>
      <c r="BR1132" s="68">
        <f t="shared" si="498"/>
        <v>14.2</v>
      </c>
      <c r="BS1132" s="68">
        <f t="shared" si="498"/>
        <v>29.75</v>
      </c>
      <c r="BT1132" s="68" t="str">
        <f t="shared" si="498"/>
        <v>-</v>
      </c>
      <c r="BU1132" s="69">
        <f t="shared" si="498"/>
        <v>1.9097222222222222E-3</v>
      </c>
      <c r="BV1132" s="69">
        <f t="shared" si="498"/>
        <v>3.7615740740740739E-3</v>
      </c>
      <c r="BW1132" s="68">
        <f t="shared" si="498"/>
        <v>0</v>
      </c>
      <c r="BX1132" s="68">
        <f t="shared" si="498"/>
        <v>16</v>
      </c>
      <c r="BY1132" s="68">
        <f t="shared" si="498"/>
        <v>0</v>
      </c>
      <c r="BZ1132" s="68">
        <f t="shared" si="498"/>
        <v>0</v>
      </c>
      <c r="CA1132" s="68">
        <f t="shared" si="498"/>
        <v>1.25</v>
      </c>
      <c r="CB1132" s="68">
        <f t="shared" si="498"/>
        <v>4</v>
      </c>
      <c r="CC1132" s="68">
        <f t="shared" si="498"/>
        <v>6.5</v>
      </c>
      <c r="CD1132" s="68">
        <f t="shared" si="498"/>
        <v>14</v>
      </c>
      <c r="CE1132" s="68">
        <f t="shared" si="498"/>
        <v>18</v>
      </c>
      <c r="CF1132" s="68">
        <f t="shared" si="498"/>
        <v>56</v>
      </c>
      <c r="CG1132" s="68">
        <f t="shared" si="498"/>
        <v>0</v>
      </c>
      <c r="CH1132" s="68">
        <f t="shared" si="498"/>
        <v>0</v>
      </c>
      <c r="CI1132" s="68">
        <f t="shared" si="498"/>
        <v>0</v>
      </c>
      <c r="CJ1132" s="68">
        <f t="shared" si="498"/>
        <v>0</v>
      </c>
      <c r="CK1132" s="68">
        <f t="shared" si="498"/>
        <v>0</v>
      </c>
      <c r="CL1132" s="68">
        <f t="shared" si="498"/>
        <v>0</v>
      </c>
      <c r="CM1132" s="68">
        <f t="shared" si="498"/>
        <v>0</v>
      </c>
      <c r="CN1132" s="68">
        <f t="shared" si="498"/>
        <v>0</v>
      </c>
    </row>
    <row r="1133" spans="1:107" ht="20.100000000000001" customHeight="1" x14ac:dyDescent="0.2">
      <c r="A1133" s="117" t="s">
        <v>89</v>
      </c>
      <c r="AE1133" s="477"/>
      <c r="AF1133" s="481"/>
      <c r="AG1133" s="11" t="str">
        <f>'MATCH DETAILS'!E14</f>
        <v>jj</v>
      </c>
      <c r="AH1133" s="11" t="s">
        <v>1</v>
      </c>
      <c r="AI1133" s="11" t="e">
        <f>VLOOKUP(AH1133,'No Team 1'!$C$5:$AZ$29,50,FALSE)</f>
        <v>#N/A</v>
      </c>
      <c r="AJ1133" s="11" t="str">
        <f>AG1133</f>
        <v>jj</v>
      </c>
      <c r="AK1133" s="11" t="s">
        <v>1</v>
      </c>
      <c r="AL1133" s="11" t="e">
        <f>VLOOKUP(AK1133,'No Team 1'!$D$5:$AZ$29,49,FALSE)</f>
        <v>#N/A</v>
      </c>
      <c r="AM1133" s="11" t="str">
        <f>AJ1133</f>
        <v>jj</v>
      </c>
      <c r="AN1133" s="11" t="s">
        <v>1</v>
      </c>
      <c r="AO1133" s="11" t="e">
        <f>VLOOKUP(AN1133,'No Team 1'!$E$5:$AZ$29,48,FALSE)</f>
        <v>#N/A</v>
      </c>
      <c r="AP1133" s="11" t="str">
        <f>AM1133</f>
        <v>jj</v>
      </c>
      <c r="AQ1133" s="11" t="s">
        <v>1</v>
      </c>
      <c r="AR1133" s="11" t="e">
        <f>VLOOKUP(AQ1133,'No Team 1'!$F$5:$AZ$29,47,FALSE)</f>
        <v>#N/A</v>
      </c>
      <c r="AS1133" s="11" t="str">
        <f>AP1133</f>
        <v>jj</v>
      </c>
      <c r="AT1133" s="11" t="s">
        <v>1</v>
      </c>
      <c r="AU1133" s="11" t="e">
        <f>VLOOKUP(AT1133,'No Team 1'!$G$5:$AZ$29,46,FALSE)</f>
        <v>#N/A</v>
      </c>
      <c r="AV1133" s="11"/>
      <c r="AW1133" s="11"/>
      <c r="AX1133" s="11"/>
      <c r="AY1133" s="11"/>
      <c r="AZ1133" s="11"/>
      <c r="BA1133" s="11"/>
      <c r="BB1133" s="11" t="str">
        <f>AS1133</f>
        <v>jj</v>
      </c>
      <c r="BC1133" s="11" t="s">
        <v>1</v>
      </c>
      <c r="BD1133" s="11" t="str">
        <f>AF1132</f>
        <v>No Team</v>
      </c>
      <c r="BE1133" s="11" t="str">
        <f>'MATCH DETAILS'!C14</f>
        <v>NTAC</v>
      </c>
      <c r="BF1133" s="11">
        <v>1</v>
      </c>
      <c r="BG1133" s="11" t="e">
        <f>VLOOKUP(BF1133,'No Team 1'!$M$5:$AZ$29,40,FALSE)</f>
        <v>#N/A</v>
      </c>
      <c r="BH1133" s="11">
        <v>2</v>
      </c>
      <c r="BI1133" s="11" t="e">
        <f>VLOOKUP(BH1133,'No Team 1'!$M$5:$AZ$29,40,FALSE)</f>
        <v>#N/A</v>
      </c>
      <c r="BJ1133" s="11">
        <v>3</v>
      </c>
      <c r="BK1133" s="11" t="e">
        <f>VLOOKUP(BJ1133,'No Team 1'!$M$5:$AZ$29,40,FALSE)</f>
        <v>#N/A</v>
      </c>
      <c r="BL1133" s="11">
        <v>4</v>
      </c>
      <c r="BM1133" s="11" t="e">
        <f>VLOOKUP(BL1133,'No Team 1'!$M$5:$AZ$29,40,FALSE)</f>
        <v>#N/A</v>
      </c>
      <c r="BN1133" s="109"/>
      <c r="BO1133" s="109" t="e">
        <f t="shared" si="494"/>
        <v>#N/A</v>
      </c>
      <c r="BQ1133" s="65">
        <f t="shared" ref="BQ1133:CN1133" si="499">BQ1132</f>
        <v>0</v>
      </c>
      <c r="BR1133" s="68">
        <f t="shared" si="499"/>
        <v>14.2</v>
      </c>
      <c r="BS1133" s="68">
        <f t="shared" si="499"/>
        <v>29.75</v>
      </c>
      <c r="BT1133" s="68" t="str">
        <f t="shared" si="499"/>
        <v>-</v>
      </c>
      <c r="BU1133" s="69">
        <f t="shared" si="499"/>
        <v>1.9097222222222222E-3</v>
      </c>
      <c r="BV1133" s="69">
        <f t="shared" si="499"/>
        <v>3.7615740740740739E-3</v>
      </c>
      <c r="BW1133" s="68">
        <f t="shared" si="499"/>
        <v>0</v>
      </c>
      <c r="BX1133" s="68">
        <f t="shared" si="499"/>
        <v>16</v>
      </c>
      <c r="BY1133" s="68">
        <f t="shared" si="499"/>
        <v>0</v>
      </c>
      <c r="BZ1133" s="68">
        <f t="shared" si="499"/>
        <v>0</v>
      </c>
      <c r="CA1133" s="68">
        <f t="shared" si="499"/>
        <v>1.25</v>
      </c>
      <c r="CB1133" s="68">
        <f t="shared" si="499"/>
        <v>4</v>
      </c>
      <c r="CC1133" s="68">
        <f t="shared" si="499"/>
        <v>6.5</v>
      </c>
      <c r="CD1133" s="68">
        <f t="shared" si="499"/>
        <v>14</v>
      </c>
      <c r="CE1133" s="68">
        <f t="shared" si="499"/>
        <v>18</v>
      </c>
      <c r="CF1133" s="68">
        <f t="shared" si="499"/>
        <v>56</v>
      </c>
      <c r="CG1133" s="68">
        <f t="shared" si="499"/>
        <v>0</v>
      </c>
      <c r="CH1133" s="68">
        <f t="shared" si="499"/>
        <v>0</v>
      </c>
      <c r="CI1133" s="68">
        <f t="shared" si="499"/>
        <v>0</v>
      </c>
      <c r="CJ1133" s="68">
        <f t="shared" si="499"/>
        <v>0</v>
      </c>
      <c r="CK1133" s="68">
        <f t="shared" si="499"/>
        <v>0</v>
      </c>
      <c r="CL1133" s="68">
        <f t="shared" si="499"/>
        <v>0</v>
      </c>
      <c r="CM1133" s="68">
        <f t="shared" si="499"/>
        <v>0</v>
      </c>
      <c r="CN1133" s="68">
        <f t="shared" si="499"/>
        <v>0</v>
      </c>
    </row>
    <row r="1134" spans="1:107" ht="20.100000000000001" customHeight="1" x14ac:dyDescent="0.2">
      <c r="A1134" s="117" t="s">
        <v>89</v>
      </c>
      <c r="AE1134" s="477" t="s">
        <v>303</v>
      </c>
      <c r="AF1134" s="480" t="str">
        <f>'MATCH DETAILS'!B15</f>
        <v>No Team</v>
      </c>
      <c r="AG1134" s="11" t="str">
        <f>'MATCH DETAILS'!D15</f>
        <v>p</v>
      </c>
      <c r="AH1134" s="11" t="s">
        <v>0</v>
      </c>
      <c r="AI1134" s="11" t="e">
        <f>VLOOKUP(AH1134,'No Team 2'!$C$5:$AZ$29,50,FALSE)</f>
        <v>#N/A</v>
      </c>
      <c r="AJ1134" s="11" t="str">
        <f t="shared" si="454"/>
        <v>p</v>
      </c>
      <c r="AK1134" s="11" t="s">
        <v>0</v>
      </c>
      <c r="AL1134" s="11" t="e">
        <f>VLOOKUP(AK1134,'No Team 2'!$D$5:$AZ$29,49,FALSE)</f>
        <v>#N/A</v>
      </c>
      <c r="AM1134" s="11" t="str">
        <f t="shared" si="455"/>
        <v>p</v>
      </c>
      <c r="AN1134" s="11" t="s">
        <v>0</v>
      </c>
      <c r="AO1134" s="11" t="e">
        <f>VLOOKUP(AN1134,'No Team 2'!$E$5:$AZ$29,48,FALSE)</f>
        <v>#N/A</v>
      </c>
      <c r="AP1134" s="11" t="str">
        <f t="shared" si="456"/>
        <v>p</v>
      </c>
      <c r="AQ1134" s="11" t="s">
        <v>0</v>
      </c>
      <c r="AR1134" s="11" t="e">
        <f>VLOOKUP(AQ1134,'No Team 2'!$F$5:$AZ$29,47,FALSE)</f>
        <v>#N/A</v>
      </c>
      <c r="AS1134" s="11" t="str">
        <f t="shared" si="457"/>
        <v>p</v>
      </c>
      <c r="AT1134" s="11" t="s">
        <v>0</v>
      </c>
      <c r="AU1134" s="11" t="e">
        <f>VLOOKUP(AT1134,'No Team 2'!$G$5:$AZ$29,46,FALSE)</f>
        <v>#N/A</v>
      </c>
      <c r="AV1134" s="11"/>
      <c r="AW1134" s="11"/>
      <c r="AX1134" s="11"/>
      <c r="AY1134" s="11"/>
      <c r="AZ1134" s="11"/>
      <c r="BA1134" s="11"/>
      <c r="BB1134" s="11" t="str">
        <f t="shared" si="466"/>
        <v>p</v>
      </c>
      <c r="BC1134" s="11" t="s">
        <v>0</v>
      </c>
      <c r="BD1134" s="11" t="str">
        <f>AF1134</f>
        <v>No Team</v>
      </c>
      <c r="BE1134" s="11" t="str">
        <f>'MATCH DETAILS'!C15</f>
        <v>NTAC</v>
      </c>
      <c r="BF1134" s="11">
        <v>1</v>
      </c>
      <c r="BG1134" s="11" t="e">
        <f>VLOOKUP(BF1134,'No Team 2'!$M$5:$AZ$29,40,FALSE)</f>
        <v>#N/A</v>
      </c>
      <c r="BH1134" s="11">
        <v>2</v>
      </c>
      <c r="BI1134" s="11" t="e">
        <f>VLOOKUP(BH1134,'No Team 2'!$M$5:$AZ$29,40,FALSE)</f>
        <v>#N/A</v>
      </c>
      <c r="BJ1134" s="11">
        <v>3</v>
      </c>
      <c r="BK1134" s="11" t="e">
        <f>VLOOKUP(BJ1134,'No Team 2'!$M$5:$AZ$29,40,FALSE)</f>
        <v>#N/A</v>
      </c>
      <c r="BL1134" s="11">
        <v>4</v>
      </c>
      <c r="BM1134" s="11" t="e">
        <f>VLOOKUP(BL1134,'No Team 2'!$M$5:$AZ$29,40,FALSE)</f>
        <v>#N/A</v>
      </c>
      <c r="BN1134" s="109"/>
      <c r="BO1134" s="109" t="e">
        <f t="shared" si="486"/>
        <v>#N/A</v>
      </c>
      <c r="BQ1134" s="65">
        <f t="shared" ref="BQ1134:CF1134" si="500">BQ1129</f>
        <v>0</v>
      </c>
      <c r="BR1134" s="68">
        <f t="shared" si="500"/>
        <v>14.2</v>
      </c>
      <c r="BS1134" s="68">
        <f t="shared" si="500"/>
        <v>29.75</v>
      </c>
      <c r="BT1134" s="68" t="str">
        <f t="shared" si="500"/>
        <v>-</v>
      </c>
      <c r="BU1134" s="69">
        <f t="shared" si="500"/>
        <v>1.9097222222222222E-3</v>
      </c>
      <c r="BV1134" s="69">
        <f t="shared" si="500"/>
        <v>3.7615740740740739E-3</v>
      </c>
      <c r="BW1134" s="68">
        <f t="shared" si="500"/>
        <v>0</v>
      </c>
      <c r="BX1134" s="68">
        <f t="shared" si="500"/>
        <v>16</v>
      </c>
      <c r="BY1134" s="68">
        <f t="shared" si="500"/>
        <v>0</v>
      </c>
      <c r="BZ1134" s="68">
        <f t="shared" si="500"/>
        <v>0</v>
      </c>
      <c r="CA1134" s="68">
        <f t="shared" si="500"/>
        <v>1.25</v>
      </c>
      <c r="CB1134" s="68">
        <f t="shared" si="500"/>
        <v>4</v>
      </c>
      <c r="CC1134" s="68">
        <f t="shared" si="500"/>
        <v>6.5</v>
      </c>
      <c r="CD1134" s="68">
        <f t="shared" si="500"/>
        <v>14</v>
      </c>
      <c r="CE1134" s="68">
        <f t="shared" si="500"/>
        <v>18</v>
      </c>
      <c r="CF1134" s="68">
        <f t="shared" si="500"/>
        <v>56</v>
      </c>
      <c r="CG1134" s="68">
        <f t="shared" ref="CG1134:CN1134" si="501">CG1129</f>
        <v>0</v>
      </c>
      <c r="CH1134" s="68">
        <f t="shared" si="501"/>
        <v>0</v>
      </c>
      <c r="CI1134" s="68">
        <f t="shared" si="501"/>
        <v>0</v>
      </c>
      <c r="CJ1134" s="68">
        <f t="shared" si="501"/>
        <v>0</v>
      </c>
      <c r="CK1134" s="68">
        <f t="shared" si="501"/>
        <v>0</v>
      </c>
      <c r="CL1134" s="68">
        <f t="shared" si="501"/>
        <v>0</v>
      </c>
      <c r="CM1134" s="68">
        <f t="shared" si="501"/>
        <v>0</v>
      </c>
      <c r="CN1134" s="68">
        <f t="shared" si="501"/>
        <v>0</v>
      </c>
    </row>
    <row r="1135" spans="1:107" ht="20.100000000000001" customHeight="1" x14ac:dyDescent="0.2">
      <c r="A1135" s="117" t="s">
        <v>89</v>
      </c>
      <c r="AE1135" s="477"/>
      <c r="AF1135" s="481"/>
      <c r="AG1135" s="11" t="str">
        <f>'MATCH DETAILS'!E15</f>
        <v>pp</v>
      </c>
      <c r="AH1135" s="11" t="s">
        <v>1</v>
      </c>
      <c r="AI1135" s="11" t="e">
        <f>VLOOKUP(AH1135,'No Team 2'!$C$5:$AZ$29,50,FALSE)</f>
        <v>#N/A</v>
      </c>
      <c r="AJ1135" s="11" t="str">
        <f t="shared" si="454"/>
        <v>pp</v>
      </c>
      <c r="AK1135" s="11" t="s">
        <v>1</v>
      </c>
      <c r="AL1135" s="11" t="e">
        <f>VLOOKUP(AK1135,'No Team 2'!$D$5:$AZ$29,49,FALSE)</f>
        <v>#N/A</v>
      </c>
      <c r="AM1135" s="11" t="str">
        <f t="shared" si="455"/>
        <v>pp</v>
      </c>
      <c r="AN1135" s="11" t="s">
        <v>1</v>
      </c>
      <c r="AO1135" s="11" t="e">
        <f>VLOOKUP(AN1135,'No Team 2'!$E$5:$AZ$29,48,FALSE)</f>
        <v>#N/A</v>
      </c>
      <c r="AP1135" s="11" t="str">
        <f t="shared" si="456"/>
        <v>pp</v>
      </c>
      <c r="AQ1135" s="11" t="s">
        <v>1</v>
      </c>
      <c r="AR1135" s="11" t="e">
        <f>VLOOKUP(AQ1135,'No Team 2'!$F$5:$AZ$29,47,FALSE)</f>
        <v>#N/A</v>
      </c>
      <c r="AS1135" s="11" t="str">
        <f t="shared" si="457"/>
        <v>pp</v>
      </c>
      <c r="AT1135" s="11" t="s">
        <v>1</v>
      </c>
      <c r="AU1135" s="11" t="e">
        <f>VLOOKUP(AT1135,'No Team 2'!$G$5:$AZ$29,46,FALSE)</f>
        <v>#N/A</v>
      </c>
      <c r="AV1135" s="11"/>
      <c r="AW1135" s="11"/>
      <c r="AX1135" s="11"/>
      <c r="AY1135" s="11"/>
      <c r="AZ1135" s="11"/>
      <c r="BA1135" s="11"/>
      <c r="BB1135" s="11" t="str">
        <f t="shared" si="466"/>
        <v>pp</v>
      </c>
      <c r="BC1135" s="11" t="s">
        <v>1</v>
      </c>
      <c r="BD1135" s="11" t="str">
        <f>AF1134</f>
        <v>No Team</v>
      </c>
      <c r="BE1135" s="11" t="str">
        <f>'MATCH DETAILS'!C15</f>
        <v>NTAC</v>
      </c>
      <c r="BF1135" s="11">
        <v>1</v>
      </c>
      <c r="BG1135" s="11" t="e">
        <f>VLOOKUP(BF1135,'No Team 2'!$M$5:$AZ$29,40,FALSE)</f>
        <v>#N/A</v>
      </c>
      <c r="BH1135" s="11">
        <v>2</v>
      </c>
      <c r="BI1135" s="11" t="e">
        <f>VLOOKUP(BH1135,'No Team 2'!$M$5:$AZ$29,40,FALSE)</f>
        <v>#N/A</v>
      </c>
      <c r="BJ1135" s="11">
        <v>3</v>
      </c>
      <c r="BK1135" s="11" t="e">
        <f>VLOOKUP(BJ1135,'No Team 2'!$M$5:$AZ$29,40,FALSE)</f>
        <v>#N/A</v>
      </c>
      <c r="BL1135" s="11">
        <v>4</v>
      </c>
      <c r="BM1135" s="11" t="e">
        <f>VLOOKUP(BL1135,'No Team 2'!$M$5:$AZ$29,40,FALSE)</f>
        <v>#N/A</v>
      </c>
      <c r="BN1135" s="109"/>
      <c r="BO1135" s="109" t="e">
        <f t="shared" si="486"/>
        <v>#N/A</v>
      </c>
      <c r="BQ1135" s="65">
        <f t="shared" si="487"/>
        <v>0</v>
      </c>
      <c r="BR1135" s="68">
        <f t="shared" si="487"/>
        <v>14.2</v>
      </c>
      <c r="BS1135" s="68">
        <f t="shared" si="487"/>
        <v>29.75</v>
      </c>
      <c r="BT1135" s="68" t="str">
        <f t="shared" si="487"/>
        <v>-</v>
      </c>
      <c r="BU1135" s="69">
        <f t="shared" si="487"/>
        <v>1.9097222222222222E-3</v>
      </c>
      <c r="BV1135" s="69">
        <f t="shared" si="487"/>
        <v>3.7615740740740739E-3</v>
      </c>
      <c r="BW1135" s="68">
        <f t="shared" si="487"/>
        <v>0</v>
      </c>
      <c r="BX1135" s="68">
        <f t="shared" si="487"/>
        <v>16</v>
      </c>
      <c r="BY1135" s="68">
        <f t="shared" si="487"/>
        <v>0</v>
      </c>
      <c r="BZ1135" s="68">
        <f t="shared" si="487"/>
        <v>0</v>
      </c>
      <c r="CA1135" s="68">
        <f t="shared" si="487"/>
        <v>1.25</v>
      </c>
      <c r="CB1135" s="68">
        <f t="shared" si="487"/>
        <v>4</v>
      </c>
      <c r="CC1135" s="68">
        <f t="shared" si="487"/>
        <v>6.5</v>
      </c>
      <c r="CD1135" s="68">
        <f t="shared" si="487"/>
        <v>14</v>
      </c>
      <c r="CE1135" s="68">
        <f t="shared" si="487"/>
        <v>18</v>
      </c>
      <c r="CF1135" s="68">
        <f t="shared" si="487"/>
        <v>56</v>
      </c>
      <c r="CG1135" s="68">
        <f t="shared" ref="CG1135:CN1135" si="502">CG1134</f>
        <v>0</v>
      </c>
      <c r="CH1135" s="68">
        <f t="shared" si="502"/>
        <v>0</v>
      </c>
      <c r="CI1135" s="68">
        <f t="shared" si="502"/>
        <v>0</v>
      </c>
      <c r="CJ1135" s="68">
        <f t="shared" si="502"/>
        <v>0</v>
      </c>
      <c r="CK1135" s="68">
        <f t="shared" si="502"/>
        <v>0</v>
      </c>
      <c r="CL1135" s="68">
        <f t="shared" si="502"/>
        <v>0</v>
      </c>
      <c r="CM1135" s="68">
        <f t="shared" si="502"/>
        <v>0</v>
      </c>
      <c r="CN1135" s="68">
        <f t="shared" si="502"/>
        <v>0</v>
      </c>
    </row>
    <row r="1136" spans="1:107" ht="20.100000000000001" customHeight="1" x14ac:dyDescent="0.2">
      <c r="A1136" s="117" t="s">
        <v>89</v>
      </c>
      <c r="AE1136" s="477" t="s">
        <v>304</v>
      </c>
      <c r="AF1136" s="480" t="str">
        <f>'MATCH DETAILS'!B16</f>
        <v>No Team</v>
      </c>
      <c r="AG1136" s="11" t="str">
        <f>'MATCH DETAILS'!D16</f>
        <v>z</v>
      </c>
      <c r="AH1136" s="11" t="s">
        <v>0</v>
      </c>
      <c r="AI1136" s="11" t="e">
        <f>VLOOKUP(AH1136,'no team'!$C$5:$AZ$29,50,FALSE)</f>
        <v>#N/A</v>
      </c>
      <c r="AJ1136" s="11" t="str">
        <f>AG1136</f>
        <v>z</v>
      </c>
      <c r="AK1136" s="11" t="s">
        <v>0</v>
      </c>
      <c r="AL1136" s="11" t="e">
        <f>VLOOKUP(AK1136,'no team'!$D$5:$AZ$29,49,FALSE)</f>
        <v>#N/A</v>
      </c>
      <c r="AM1136" s="11" t="str">
        <f>AJ1136</f>
        <v>z</v>
      </c>
      <c r="AN1136" s="11" t="s">
        <v>0</v>
      </c>
      <c r="AO1136" s="11" t="e">
        <f>VLOOKUP(AN1136,'no team'!$E$5:$AZ$29,48,FALSE)</f>
        <v>#N/A</v>
      </c>
      <c r="AP1136" s="11" t="str">
        <f>AM1136</f>
        <v>z</v>
      </c>
      <c r="AQ1136" s="11" t="s">
        <v>0</v>
      </c>
      <c r="AR1136" s="11" t="e">
        <f>VLOOKUP(AQ1136,'no team'!$F$5:$AZ$29,47,FALSE)</f>
        <v>#N/A</v>
      </c>
      <c r="AS1136" s="11" t="str">
        <f>AP1136</f>
        <v>z</v>
      </c>
      <c r="AT1136" s="11" t="s">
        <v>0</v>
      </c>
      <c r="AU1136" s="11" t="e">
        <f>VLOOKUP(AT1136,'no team'!$G$5:$AZ$29,46,FALSE)</f>
        <v>#N/A</v>
      </c>
      <c r="AV1136" s="11"/>
      <c r="AW1136" s="11"/>
      <c r="AX1136" s="11"/>
      <c r="AY1136" s="11"/>
      <c r="AZ1136" s="11"/>
      <c r="BA1136" s="11"/>
      <c r="BB1136" s="11" t="str">
        <f>AS1136</f>
        <v>z</v>
      </c>
      <c r="BC1136" s="11" t="s">
        <v>0</v>
      </c>
      <c r="BD1136" s="11" t="str">
        <f>AF1136</f>
        <v>No Team</v>
      </c>
      <c r="BE1136" s="11" t="str">
        <f>'MATCH DETAILS'!C16</f>
        <v>NTAC</v>
      </c>
      <c r="BF1136" s="11">
        <v>1</v>
      </c>
      <c r="BG1136" s="11" t="e">
        <f>VLOOKUP(BF1136,'no team'!$M$5:$AZ$29,40,FALSE)</f>
        <v>#N/A</v>
      </c>
      <c r="BH1136" s="11">
        <v>2</v>
      </c>
      <c r="BI1136" s="11" t="e">
        <f>VLOOKUP(BH1136,'no team'!$M$5:$AZ$29,40,FALSE)</f>
        <v>#N/A</v>
      </c>
      <c r="BJ1136" s="11">
        <v>3</v>
      </c>
      <c r="BK1136" s="11" t="e">
        <f>VLOOKUP(BJ1136,'no team'!$M$5:$AZ$29,40,FALSE)</f>
        <v>#N/A</v>
      </c>
      <c r="BL1136" s="11">
        <v>4</v>
      </c>
      <c r="BM1136" s="11" t="e">
        <f>VLOOKUP(BL1136,'no team'!$M$5:$AZ$29,40,FALSE)</f>
        <v>#N/A</v>
      </c>
      <c r="BN1136" s="109"/>
      <c r="BO1136" s="109" t="e">
        <f t="shared" si="458"/>
        <v>#N/A</v>
      </c>
      <c r="BQ1136" s="65">
        <f t="shared" ref="BQ1136:CN1136" si="503">BQ1135</f>
        <v>0</v>
      </c>
      <c r="BR1136" s="68">
        <f t="shared" si="503"/>
        <v>14.2</v>
      </c>
      <c r="BS1136" s="68">
        <f t="shared" si="503"/>
        <v>29.75</v>
      </c>
      <c r="BT1136" s="68" t="str">
        <f t="shared" si="503"/>
        <v>-</v>
      </c>
      <c r="BU1136" s="69">
        <f t="shared" si="503"/>
        <v>1.9097222222222222E-3</v>
      </c>
      <c r="BV1136" s="69">
        <f t="shared" si="503"/>
        <v>3.7615740740740739E-3</v>
      </c>
      <c r="BW1136" s="68">
        <f t="shared" si="503"/>
        <v>0</v>
      </c>
      <c r="BX1136" s="68">
        <f t="shared" si="503"/>
        <v>16</v>
      </c>
      <c r="BY1136" s="68">
        <f t="shared" si="503"/>
        <v>0</v>
      </c>
      <c r="BZ1136" s="68">
        <f t="shared" si="503"/>
        <v>0</v>
      </c>
      <c r="CA1136" s="68">
        <f t="shared" si="503"/>
        <v>1.25</v>
      </c>
      <c r="CB1136" s="68">
        <f t="shared" si="503"/>
        <v>4</v>
      </c>
      <c r="CC1136" s="68">
        <f t="shared" si="503"/>
        <v>6.5</v>
      </c>
      <c r="CD1136" s="68">
        <f t="shared" si="503"/>
        <v>14</v>
      </c>
      <c r="CE1136" s="68">
        <f t="shared" si="503"/>
        <v>18</v>
      </c>
      <c r="CF1136" s="68">
        <f t="shared" si="503"/>
        <v>56</v>
      </c>
      <c r="CG1136" s="68">
        <f t="shared" si="503"/>
        <v>0</v>
      </c>
      <c r="CH1136" s="68">
        <f t="shared" si="503"/>
        <v>0</v>
      </c>
      <c r="CI1136" s="68">
        <f t="shared" si="503"/>
        <v>0</v>
      </c>
      <c r="CJ1136" s="68">
        <f t="shared" si="503"/>
        <v>0</v>
      </c>
      <c r="CK1136" s="68">
        <f t="shared" si="503"/>
        <v>0</v>
      </c>
      <c r="CL1136" s="68">
        <f t="shared" si="503"/>
        <v>0</v>
      </c>
      <c r="CM1136" s="68">
        <f t="shared" si="503"/>
        <v>0</v>
      </c>
      <c r="CN1136" s="68">
        <f t="shared" si="503"/>
        <v>0</v>
      </c>
    </row>
    <row r="1137" spans="1:92" ht="20.100000000000001" customHeight="1" x14ac:dyDescent="0.2">
      <c r="A1137" s="117" t="s">
        <v>89</v>
      </c>
      <c r="AE1137" s="477"/>
      <c r="AF1137" s="481"/>
      <c r="AG1137" s="11" t="str">
        <f>'MATCH DETAILS'!E16</f>
        <v>zz</v>
      </c>
      <c r="AH1137" s="11" t="s">
        <v>1</v>
      </c>
      <c r="AI1137" s="11" t="e">
        <f>VLOOKUP(AH1137,'no team'!$C$5:$AZ$29,50,FALSE)</f>
        <v>#N/A</v>
      </c>
      <c r="AJ1137" s="11" t="str">
        <f>AG1137</f>
        <v>zz</v>
      </c>
      <c r="AK1137" s="11" t="s">
        <v>1</v>
      </c>
      <c r="AL1137" s="11" t="e">
        <f>VLOOKUP(AK1137,'no team'!$D$5:$AZ$29,49,FALSE)</f>
        <v>#N/A</v>
      </c>
      <c r="AM1137" s="11" t="str">
        <f>AJ1137</f>
        <v>zz</v>
      </c>
      <c r="AN1137" s="11" t="s">
        <v>1</v>
      </c>
      <c r="AO1137" s="11" t="e">
        <f>VLOOKUP(AN1137,'no team'!$E$5:$AZ$29,48,FALSE)</f>
        <v>#N/A</v>
      </c>
      <c r="AP1137" s="11" t="str">
        <f>AM1137</f>
        <v>zz</v>
      </c>
      <c r="AQ1137" s="11" t="s">
        <v>1</v>
      </c>
      <c r="AR1137" s="11" t="e">
        <f>VLOOKUP(AQ1137,'no team'!$F$5:$AZ$29,47,FALSE)</f>
        <v>#N/A</v>
      </c>
      <c r="AS1137" s="11" t="str">
        <f>AP1137</f>
        <v>zz</v>
      </c>
      <c r="AT1137" s="11" t="s">
        <v>1</v>
      </c>
      <c r="AU1137" s="11" t="e">
        <f>VLOOKUP(AT1137,'no team'!$G$5:$AZ$29,46,FALSE)</f>
        <v>#N/A</v>
      </c>
      <c r="AV1137" s="11"/>
      <c r="AW1137" s="11"/>
      <c r="AX1137" s="11"/>
      <c r="AY1137" s="11"/>
      <c r="AZ1137" s="11"/>
      <c r="BA1137" s="11"/>
      <c r="BB1137" s="11" t="str">
        <f>AS1137</f>
        <v>zz</v>
      </c>
      <c r="BC1137" s="11" t="s">
        <v>1</v>
      </c>
      <c r="BD1137" s="11" t="str">
        <f>AF1136</f>
        <v>No Team</v>
      </c>
      <c r="BE1137" s="11" t="str">
        <f>'MATCH DETAILS'!C16</f>
        <v>NTAC</v>
      </c>
      <c r="BF1137" s="11">
        <v>1</v>
      </c>
      <c r="BG1137" s="11" t="e">
        <f>VLOOKUP(BF1137,'no team'!$M$5:$AZ$29,40,FALSE)</f>
        <v>#N/A</v>
      </c>
      <c r="BH1137" s="11">
        <v>2</v>
      </c>
      <c r="BI1137" s="11" t="e">
        <f>VLOOKUP(BH1137,'no team'!$M$5:$AZ$29,40,FALSE)</f>
        <v>#N/A</v>
      </c>
      <c r="BJ1137" s="11">
        <v>3</v>
      </c>
      <c r="BK1137" s="11" t="e">
        <f>VLOOKUP(BJ1137,'no team'!$M$5:$AZ$29,40,FALSE)</f>
        <v>#N/A</v>
      </c>
      <c r="BL1137" s="11">
        <v>4</v>
      </c>
      <c r="BM1137" s="11" t="e">
        <f>VLOOKUP(BL1137,'no team'!$M$5:$AZ$29,40,FALSE)</f>
        <v>#N/A</v>
      </c>
      <c r="BN1137" s="109"/>
      <c r="BO1137" s="109" t="e">
        <f t="shared" si="458"/>
        <v>#N/A</v>
      </c>
      <c r="BQ1137" s="65">
        <f t="shared" ref="BQ1137:CN1137" si="504">BQ1136</f>
        <v>0</v>
      </c>
      <c r="BR1137" s="68">
        <f t="shared" si="504"/>
        <v>14.2</v>
      </c>
      <c r="BS1137" s="68">
        <f t="shared" si="504"/>
        <v>29.75</v>
      </c>
      <c r="BT1137" s="68" t="str">
        <f t="shared" si="504"/>
        <v>-</v>
      </c>
      <c r="BU1137" s="69">
        <f t="shared" si="504"/>
        <v>1.9097222222222222E-3</v>
      </c>
      <c r="BV1137" s="69">
        <f t="shared" si="504"/>
        <v>3.7615740740740739E-3</v>
      </c>
      <c r="BW1137" s="68">
        <f t="shared" si="504"/>
        <v>0</v>
      </c>
      <c r="BX1137" s="68">
        <f t="shared" si="504"/>
        <v>16</v>
      </c>
      <c r="BY1137" s="68">
        <f t="shared" si="504"/>
        <v>0</v>
      </c>
      <c r="BZ1137" s="68">
        <f t="shared" si="504"/>
        <v>0</v>
      </c>
      <c r="CA1137" s="68">
        <f t="shared" si="504"/>
        <v>1.25</v>
      </c>
      <c r="CB1137" s="68">
        <f t="shared" si="504"/>
        <v>4</v>
      </c>
      <c r="CC1137" s="68">
        <f t="shared" si="504"/>
        <v>6.5</v>
      </c>
      <c r="CD1137" s="68">
        <f t="shared" si="504"/>
        <v>14</v>
      </c>
      <c r="CE1137" s="68">
        <f t="shared" si="504"/>
        <v>18</v>
      </c>
      <c r="CF1137" s="68">
        <f t="shared" si="504"/>
        <v>56</v>
      </c>
      <c r="CG1137" s="68">
        <f t="shared" si="504"/>
        <v>0</v>
      </c>
      <c r="CH1137" s="68">
        <f t="shared" si="504"/>
        <v>0</v>
      </c>
      <c r="CI1137" s="68">
        <f t="shared" si="504"/>
        <v>0</v>
      </c>
      <c r="CJ1137" s="68">
        <f t="shared" si="504"/>
        <v>0</v>
      </c>
      <c r="CK1137" s="68">
        <f t="shared" si="504"/>
        <v>0</v>
      </c>
      <c r="CL1137" s="68">
        <f t="shared" si="504"/>
        <v>0</v>
      </c>
      <c r="CM1137" s="68">
        <f t="shared" si="504"/>
        <v>0</v>
      </c>
      <c r="CN1137" s="68">
        <f t="shared" si="504"/>
        <v>0</v>
      </c>
    </row>
    <row r="1138" spans="1:92" ht="20.100000000000001" customHeight="1" x14ac:dyDescent="0.2">
      <c r="A1138" s="117" t="s">
        <v>89</v>
      </c>
      <c r="BQ1138" s="65">
        <f t="shared" ref="BQ1138:CN1138" si="505">BQ1137</f>
        <v>0</v>
      </c>
      <c r="BR1138" s="68">
        <f t="shared" si="505"/>
        <v>14.2</v>
      </c>
      <c r="BS1138" s="68">
        <f t="shared" si="505"/>
        <v>29.75</v>
      </c>
      <c r="BT1138" s="68" t="str">
        <f t="shared" si="505"/>
        <v>-</v>
      </c>
      <c r="BU1138" s="69">
        <f t="shared" si="505"/>
        <v>1.9097222222222222E-3</v>
      </c>
      <c r="BV1138" s="69">
        <f t="shared" si="505"/>
        <v>3.7615740740740739E-3</v>
      </c>
      <c r="BW1138" s="68">
        <f t="shared" si="505"/>
        <v>0</v>
      </c>
      <c r="BX1138" s="68">
        <f t="shared" si="505"/>
        <v>16</v>
      </c>
      <c r="BY1138" s="68">
        <f t="shared" si="505"/>
        <v>0</v>
      </c>
      <c r="BZ1138" s="68">
        <f t="shared" si="505"/>
        <v>0</v>
      </c>
      <c r="CA1138" s="68">
        <f t="shared" si="505"/>
        <v>1.25</v>
      </c>
      <c r="CB1138" s="68">
        <f t="shared" si="505"/>
        <v>4</v>
      </c>
      <c r="CC1138" s="68">
        <f t="shared" si="505"/>
        <v>6.5</v>
      </c>
      <c r="CD1138" s="68">
        <f t="shared" si="505"/>
        <v>14</v>
      </c>
      <c r="CE1138" s="68">
        <f t="shared" si="505"/>
        <v>18</v>
      </c>
      <c r="CF1138" s="68">
        <f t="shared" si="505"/>
        <v>56</v>
      </c>
      <c r="CG1138" s="68">
        <f t="shared" si="505"/>
        <v>0</v>
      </c>
      <c r="CH1138" s="68">
        <f t="shared" si="505"/>
        <v>0</v>
      </c>
      <c r="CI1138" s="68">
        <f t="shared" si="505"/>
        <v>0</v>
      </c>
      <c r="CJ1138" s="68">
        <f t="shared" si="505"/>
        <v>0</v>
      </c>
      <c r="CK1138" s="68">
        <f t="shared" si="505"/>
        <v>0</v>
      </c>
      <c r="CL1138" s="68">
        <f t="shared" si="505"/>
        <v>0</v>
      </c>
      <c r="CM1138" s="68">
        <f t="shared" si="505"/>
        <v>0</v>
      </c>
      <c r="CN1138" s="68">
        <f t="shared" si="505"/>
        <v>0</v>
      </c>
    </row>
    <row r="1139" spans="1:92" ht="20.100000000000001" customHeight="1" x14ac:dyDescent="0.2">
      <c r="A1139" s="117" t="s">
        <v>89</v>
      </c>
      <c r="AF1139" s="10" t="s">
        <v>277</v>
      </c>
      <c r="AG1139" s="9"/>
      <c r="AH1139" s="9"/>
      <c r="AI1139" s="42" t="s">
        <v>7</v>
      </c>
      <c r="AJ1139" s="42"/>
      <c r="AK1139" s="42"/>
      <c r="AL1139" s="42" t="s">
        <v>14</v>
      </c>
      <c r="AM1139" s="42"/>
      <c r="AN1139" s="42"/>
      <c r="AO1139" s="42" t="s">
        <v>15</v>
      </c>
      <c r="AP1139" s="42"/>
      <c r="AQ1139" s="42"/>
      <c r="AR1139" s="42" t="s">
        <v>16</v>
      </c>
      <c r="AS1139" s="42"/>
      <c r="AT1139" s="42"/>
      <c r="AU1139" s="42" t="s">
        <v>17</v>
      </c>
      <c r="AV1139" s="138"/>
      <c r="AW1139" s="138"/>
      <c r="AX1139" s="138"/>
      <c r="AY1139" s="138"/>
      <c r="AZ1139" s="138"/>
      <c r="BA1139" s="138"/>
      <c r="BQ1139" s="65">
        <f t="shared" ref="BQ1139:CN1139" si="506">BQ1138</f>
        <v>0</v>
      </c>
      <c r="BR1139" s="68">
        <f t="shared" si="506"/>
        <v>14.2</v>
      </c>
      <c r="BS1139" s="68">
        <f t="shared" si="506"/>
        <v>29.75</v>
      </c>
      <c r="BT1139" s="68" t="str">
        <f t="shared" si="506"/>
        <v>-</v>
      </c>
      <c r="BU1139" s="69">
        <f t="shared" si="506"/>
        <v>1.9097222222222222E-3</v>
      </c>
      <c r="BV1139" s="69">
        <f t="shared" si="506"/>
        <v>3.7615740740740739E-3</v>
      </c>
      <c r="BW1139" s="68">
        <f t="shared" si="506"/>
        <v>0</v>
      </c>
      <c r="BX1139" s="68">
        <f t="shared" si="506"/>
        <v>16</v>
      </c>
      <c r="BY1139" s="68">
        <f t="shared" si="506"/>
        <v>0</v>
      </c>
      <c r="BZ1139" s="68">
        <f t="shared" si="506"/>
        <v>0</v>
      </c>
      <c r="CA1139" s="68">
        <f t="shared" si="506"/>
        <v>1.25</v>
      </c>
      <c r="CB1139" s="68">
        <f t="shared" si="506"/>
        <v>4</v>
      </c>
      <c r="CC1139" s="68">
        <f t="shared" si="506"/>
        <v>6.5</v>
      </c>
      <c r="CD1139" s="68">
        <f t="shared" si="506"/>
        <v>14</v>
      </c>
      <c r="CE1139" s="68">
        <f t="shared" si="506"/>
        <v>18</v>
      </c>
      <c r="CF1139" s="68">
        <f t="shared" si="506"/>
        <v>56</v>
      </c>
      <c r="CG1139" s="68">
        <f t="shared" si="506"/>
        <v>0</v>
      </c>
      <c r="CH1139" s="68">
        <f t="shared" si="506"/>
        <v>0</v>
      </c>
      <c r="CI1139" s="68">
        <f t="shared" si="506"/>
        <v>0</v>
      </c>
      <c r="CJ1139" s="68">
        <f t="shared" si="506"/>
        <v>0</v>
      </c>
      <c r="CK1139" s="68">
        <f t="shared" si="506"/>
        <v>0</v>
      </c>
      <c r="CL1139" s="68">
        <f t="shared" si="506"/>
        <v>0</v>
      </c>
      <c r="CM1139" s="68">
        <f t="shared" si="506"/>
        <v>0</v>
      </c>
      <c r="CN1139" s="68">
        <f t="shared" si="506"/>
        <v>0</v>
      </c>
    </row>
    <row r="1140" spans="1:92" ht="20.100000000000001" customHeight="1" x14ac:dyDescent="0.2">
      <c r="A1140" s="117" t="s">
        <v>89</v>
      </c>
      <c r="AE1140" s="477" t="s">
        <v>111</v>
      </c>
      <c r="AF1140" s="478" t="str">
        <f>AF1114</f>
        <v>Aldershot, Farnham and District A.C.</v>
      </c>
      <c r="AG1140" s="11" t="str">
        <f>AG1114</f>
        <v>A</v>
      </c>
      <c r="AH1140" s="11" t="s">
        <v>0</v>
      </c>
      <c r="AI1140" s="11" t="str">
        <f>VLOOKUP(AH1140,A!$H$5:$AZ$29,45,FALSE)</f>
        <v>Archie Ellis</v>
      </c>
      <c r="AJ1140" s="11" t="str">
        <f>AG1140</f>
        <v>A</v>
      </c>
      <c r="AK1140" s="11" t="s">
        <v>0</v>
      </c>
      <c r="AL1140" s="11" t="e">
        <f>VLOOKUP(AK1140,A!$I$5:$AZ$29,44,FALSE)</f>
        <v>#N/A</v>
      </c>
      <c r="AM1140" s="11" t="str">
        <f>AJ1140</f>
        <v>A</v>
      </c>
      <c r="AN1140" s="11" t="s">
        <v>0</v>
      </c>
      <c r="AO1140" s="11" t="e">
        <f>VLOOKUP(AN1140,A!$J$5:$AZ$29,43,FALSE)</f>
        <v>#N/A</v>
      </c>
      <c r="AP1140" s="11" t="str">
        <f>AM1140</f>
        <v>A</v>
      </c>
      <c r="AQ1140" s="11" t="s">
        <v>0</v>
      </c>
      <c r="AR1140" s="11" t="e">
        <f>VLOOKUP(AQ1140,A!$K$5:$AZ$29,42,FALSE)</f>
        <v>#N/A</v>
      </c>
      <c r="AS1140" s="11" t="str">
        <f>AP1140</f>
        <v>A</v>
      </c>
      <c r="AT1140" s="11" t="s">
        <v>0</v>
      </c>
      <c r="AU1140" s="11" t="e">
        <f>VLOOKUP(AT1140,A!$L$5:$AZ$29,41,FALSE)</f>
        <v>#N/A</v>
      </c>
      <c r="AV1140" s="2"/>
      <c r="AW1140" s="2"/>
      <c r="AX1140" s="2"/>
      <c r="AY1140" s="2"/>
      <c r="AZ1140" s="2"/>
      <c r="BA1140" s="2"/>
      <c r="BQ1140" s="65">
        <f t="shared" ref="BQ1140:CN1140" si="507">BQ1139</f>
        <v>0</v>
      </c>
      <c r="BR1140" s="68">
        <f t="shared" si="507"/>
        <v>14.2</v>
      </c>
      <c r="BS1140" s="68">
        <f t="shared" si="507"/>
        <v>29.75</v>
      </c>
      <c r="BT1140" s="68" t="str">
        <f t="shared" si="507"/>
        <v>-</v>
      </c>
      <c r="BU1140" s="69">
        <f t="shared" si="507"/>
        <v>1.9097222222222222E-3</v>
      </c>
      <c r="BV1140" s="69">
        <f t="shared" si="507"/>
        <v>3.7615740740740739E-3</v>
      </c>
      <c r="BW1140" s="68">
        <f t="shared" si="507"/>
        <v>0</v>
      </c>
      <c r="BX1140" s="68">
        <f t="shared" si="507"/>
        <v>16</v>
      </c>
      <c r="BY1140" s="68">
        <f t="shared" si="507"/>
        <v>0</v>
      </c>
      <c r="BZ1140" s="68">
        <f t="shared" si="507"/>
        <v>0</v>
      </c>
      <c r="CA1140" s="68">
        <f t="shared" si="507"/>
        <v>1.25</v>
      </c>
      <c r="CB1140" s="68">
        <f t="shared" si="507"/>
        <v>4</v>
      </c>
      <c r="CC1140" s="68">
        <f t="shared" si="507"/>
        <v>6.5</v>
      </c>
      <c r="CD1140" s="68">
        <f t="shared" si="507"/>
        <v>14</v>
      </c>
      <c r="CE1140" s="68">
        <f t="shared" si="507"/>
        <v>18</v>
      </c>
      <c r="CF1140" s="68">
        <f t="shared" si="507"/>
        <v>56</v>
      </c>
      <c r="CG1140" s="68">
        <f t="shared" si="507"/>
        <v>0</v>
      </c>
      <c r="CH1140" s="68">
        <f t="shared" si="507"/>
        <v>0</v>
      </c>
      <c r="CI1140" s="68">
        <f t="shared" si="507"/>
        <v>0</v>
      </c>
      <c r="CJ1140" s="68">
        <f t="shared" si="507"/>
        <v>0</v>
      </c>
      <c r="CK1140" s="68">
        <f t="shared" si="507"/>
        <v>0</v>
      </c>
      <c r="CL1140" s="68">
        <f t="shared" si="507"/>
        <v>0</v>
      </c>
      <c r="CM1140" s="68">
        <f t="shared" si="507"/>
        <v>0</v>
      </c>
      <c r="CN1140" s="68">
        <f t="shared" si="507"/>
        <v>0</v>
      </c>
    </row>
    <row r="1141" spans="1:92" ht="20.100000000000001" customHeight="1" x14ac:dyDescent="0.2">
      <c r="A1141" s="117" t="s">
        <v>89</v>
      </c>
      <c r="AE1141" s="477"/>
      <c r="AF1141" s="478"/>
      <c r="AG1141" s="11" t="str">
        <f t="shared" ref="AG1141:AG1163" si="508">AG1115</f>
        <v>AA</v>
      </c>
      <c r="AH1141" s="11" t="s">
        <v>1</v>
      </c>
      <c r="AI1141" s="11" t="e">
        <f>VLOOKUP(AH1141,A!$H$5:$AZ$29,45,FALSE)</f>
        <v>#N/A</v>
      </c>
      <c r="AJ1141" s="11" t="str">
        <f t="shared" ref="AJ1141:AJ1161" si="509">AG1141</f>
        <v>AA</v>
      </c>
      <c r="AK1141" s="11" t="s">
        <v>1</v>
      </c>
      <c r="AL1141" s="11" t="e">
        <f>VLOOKUP(AK1141,A!$I$5:$AZ$29,44,FALSE)</f>
        <v>#N/A</v>
      </c>
      <c r="AM1141" s="11" t="str">
        <f t="shared" ref="AM1141:AM1161" si="510">AJ1141</f>
        <v>AA</v>
      </c>
      <c r="AN1141" s="11" t="s">
        <v>1</v>
      </c>
      <c r="AO1141" s="11" t="e">
        <f>VLOOKUP(AN1141,A!$J$5:$AZ$29,43,FALSE)</f>
        <v>#N/A</v>
      </c>
      <c r="AP1141" s="11" t="str">
        <f t="shared" ref="AP1141:AP1161" si="511">AM1141</f>
        <v>AA</v>
      </c>
      <c r="AQ1141" s="11" t="s">
        <v>1</v>
      </c>
      <c r="AR1141" s="11" t="e">
        <f>VLOOKUP(AQ1141,A!$K$5:$AZ$29,42,FALSE)</f>
        <v>#N/A</v>
      </c>
      <c r="AS1141" s="11" t="str">
        <f t="shared" ref="AS1141:AS1161" si="512">AP1141</f>
        <v>AA</v>
      </c>
      <c r="AT1141" s="11" t="s">
        <v>1</v>
      </c>
      <c r="AU1141" s="11" t="e">
        <f>VLOOKUP(AT1141,A!$L$5:$AZ$29,41,FALSE)</f>
        <v>#N/A</v>
      </c>
      <c r="AV1141" s="2"/>
      <c r="AW1141" s="2"/>
      <c r="AX1141" s="2"/>
      <c r="AY1141" s="2"/>
      <c r="AZ1141" s="2"/>
      <c r="BA1141" s="2"/>
      <c r="BQ1141" s="65">
        <f t="shared" ref="BQ1141:CN1141" si="513">BQ1140</f>
        <v>0</v>
      </c>
      <c r="BR1141" s="68">
        <f t="shared" si="513"/>
        <v>14.2</v>
      </c>
      <c r="BS1141" s="68">
        <f t="shared" si="513"/>
        <v>29.75</v>
      </c>
      <c r="BT1141" s="68" t="str">
        <f t="shared" si="513"/>
        <v>-</v>
      </c>
      <c r="BU1141" s="69">
        <f t="shared" si="513"/>
        <v>1.9097222222222222E-3</v>
      </c>
      <c r="BV1141" s="69">
        <f t="shared" si="513"/>
        <v>3.7615740740740739E-3</v>
      </c>
      <c r="BW1141" s="68">
        <f t="shared" si="513"/>
        <v>0</v>
      </c>
      <c r="BX1141" s="68">
        <f t="shared" si="513"/>
        <v>16</v>
      </c>
      <c r="BY1141" s="68">
        <f t="shared" si="513"/>
        <v>0</v>
      </c>
      <c r="BZ1141" s="68">
        <f t="shared" si="513"/>
        <v>0</v>
      </c>
      <c r="CA1141" s="68">
        <f t="shared" si="513"/>
        <v>1.25</v>
      </c>
      <c r="CB1141" s="68">
        <f t="shared" si="513"/>
        <v>4</v>
      </c>
      <c r="CC1141" s="68">
        <f t="shared" si="513"/>
        <v>6.5</v>
      </c>
      <c r="CD1141" s="68">
        <f t="shared" si="513"/>
        <v>14</v>
      </c>
      <c r="CE1141" s="68">
        <f t="shared" si="513"/>
        <v>18</v>
      </c>
      <c r="CF1141" s="68">
        <f t="shared" si="513"/>
        <v>56</v>
      </c>
      <c r="CG1141" s="68">
        <f t="shared" si="513"/>
        <v>0</v>
      </c>
      <c r="CH1141" s="68">
        <f t="shared" si="513"/>
        <v>0</v>
      </c>
      <c r="CI1141" s="68">
        <f t="shared" si="513"/>
        <v>0</v>
      </c>
      <c r="CJ1141" s="68">
        <f t="shared" si="513"/>
        <v>0</v>
      </c>
      <c r="CK1141" s="68">
        <f t="shared" si="513"/>
        <v>0</v>
      </c>
      <c r="CL1141" s="68">
        <f t="shared" si="513"/>
        <v>0</v>
      </c>
      <c r="CM1141" s="68">
        <f t="shared" si="513"/>
        <v>0</v>
      </c>
      <c r="CN1141" s="68">
        <f t="shared" si="513"/>
        <v>0</v>
      </c>
    </row>
    <row r="1142" spans="1:92" ht="20.100000000000001" customHeight="1" x14ac:dyDescent="0.2">
      <c r="A1142" s="117" t="s">
        <v>89</v>
      </c>
      <c r="AE1142" s="477" t="s">
        <v>161</v>
      </c>
      <c r="AF1142" s="478" t="str">
        <f>AF1116</f>
        <v>Basingstoke and Mid Hants A.C.</v>
      </c>
      <c r="AG1142" s="11" t="str">
        <f t="shared" si="508"/>
        <v>S</v>
      </c>
      <c r="AH1142" s="11" t="s">
        <v>0</v>
      </c>
      <c r="AI1142" s="11" t="str">
        <f>VLOOKUP(AH1142,S!$H$5:$AZ$29,45,FALSE)</f>
        <v>Sam Jarrett</v>
      </c>
      <c r="AJ1142" s="11" t="str">
        <f t="shared" si="509"/>
        <v>S</v>
      </c>
      <c r="AK1142" s="11" t="s">
        <v>0</v>
      </c>
      <c r="AL1142" s="11" t="str">
        <f>VLOOKUP(AK1142,S!$I$5:$AZ$29,44,FALSE)</f>
        <v>Jack Breeds</v>
      </c>
      <c r="AM1142" s="11" t="str">
        <f t="shared" si="510"/>
        <v>S</v>
      </c>
      <c r="AN1142" s="11" t="s">
        <v>0</v>
      </c>
      <c r="AO1142" s="11" t="str">
        <f>VLOOKUP(AN1142,S!$J$5:$AZ$29,43,FALSE)</f>
        <v>Jan Addington</v>
      </c>
      <c r="AP1142" s="11" t="str">
        <f t="shared" si="511"/>
        <v>S</v>
      </c>
      <c r="AQ1142" s="11" t="s">
        <v>0</v>
      </c>
      <c r="AR1142" s="11" t="str">
        <f>VLOOKUP(AQ1142,S!$K$5:$AZ$29,42,FALSE)</f>
        <v>Tom Shephard</v>
      </c>
      <c r="AS1142" s="11" t="str">
        <f t="shared" si="512"/>
        <v>S</v>
      </c>
      <c r="AT1142" s="11" t="s">
        <v>0</v>
      </c>
      <c r="AU1142" s="11" t="str">
        <f>VLOOKUP(AT1142,S!$L$5:$AZ$29,41,FALSE)</f>
        <v>Jan Addington</v>
      </c>
      <c r="AV1142" s="2"/>
      <c r="AW1142" s="2"/>
      <c r="AX1142" s="2"/>
      <c r="AY1142" s="2"/>
      <c r="AZ1142" s="2"/>
      <c r="BA1142" s="2"/>
      <c r="BQ1142" s="65">
        <f t="shared" ref="BQ1142:CN1142" si="514">BQ1141</f>
        <v>0</v>
      </c>
      <c r="BR1142" s="68">
        <f t="shared" si="514"/>
        <v>14.2</v>
      </c>
      <c r="BS1142" s="68">
        <f t="shared" si="514"/>
        <v>29.75</v>
      </c>
      <c r="BT1142" s="68" t="str">
        <f t="shared" si="514"/>
        <v>-</v>
      </c>
      <c r="BU1142" s="69">
        <f t="shared" si="514"/>
        <v>1.9097222222222222E-3</v>
      </c>
      <c r="BV1142" s="69">
        <f t="shared" si="514"/>
        <v>3.7615740740740739E-3</v>
      </c>
      <c r="BW1142" s="68">
        <f t="shared" si="514"/>
        <v>0</v>
      </c>
      <c r="BX1142" s="68">
        <f t="shared" si="514"/>
        <v>16</v>
      </c>
      <c r="BY1142" s="68">
        <f t="shared" si="514"/>
        <v>0</v>
      </c>
      <c r="BZ1142" s="68">
        <f t="shared" si="514"/>
        <v>0</v>
      </c>
      <c r="CA1142" s="68">
        <f t="shared" si="514"/>
        <v>1.25</v>
      </c>
      <c r="CB1142" s="68">
        <f t="shared" si="514"/>
        <v>4</v>
      </c>
      <c r="CC1142" s="68">
        <f t="shared" si="514"/>
        <v>6.5</v>
      </c>
      <c r="CD1142" s="68">
        <f t="shared" si="514"/>
        <v>14</v>
      </c>
      <c r="CE1142" s="68">
        <f t="shared" si="514"/>
        <v>18</v>
      </c>
      <c r="CF1142" s="68">
        <f t="shared" si="514"/>
        <v>56</v>
      </c>
      <c r="CG1142" s="68">
        <f t="shared" si="514"/>
        <v>0</v>
      </c>
      <c r="CH1142" s="68">
        <f t="shared" si="514"/>
        <v>0</v>
      </c>
      <c r="CI1142" s="68">
        <f t="shared" si="514"/>
        <v>0</v>
      </c>
      <c r="CJ1142" s="68">
        <f t="shared" si="514"/>
        <v>0</v>
      </c>
      <c r="CK1142" s="68">
        <f t="shared" si="514"/>
        <v>0</v>
      </c>
      <c r="CL1142" s="68">
        <f t="shared" si="514"/>
        <v>0</v>
      </c>
      <c r="CM1142" s="68">
        <f t="shared" si="514"/>
        <v>0</v>
      </c>
      <c r="CN1142" s="68">
        <f t="shared" si="514"/>
        <v>0</v>
      </c>
    </row>
    <row r="1143" spans="1:92" ht="20.100000000000001" customHeight="1" x14ac:dyDescent="0.2">
      <c r="A1143" s="117" t="s">
        <v>89</v>
      </c>
      <c r="AE1143" s="477"/>
      <c r="AF1143" s="478"/>
      <c r="AG1143" s="11" t="str">
        <f t="shared" si="508"/>
        <v>SS</v>
      </c>
      <c r="AH1143" s="11" t="s">
        <v>1</v>
      </c>
      <c r="AI1143" s="11" t="str">
        <f>VLOOKUP(AH1143,S!$H$5:$AZ$29,45,FALSE)</f>
        <v>Kenoe Lewis</v>
      </c>
      <c r="AJ1143" s="11" t="str">
        <f t="shared" si="509"/>
        <v>SS</v>
      </c>
      <c r="AK1143" s="11" t="s">
        <v>1</v>
      </c>
      <c r="AL1143" s="11" t="str">
        <f>VLOOKUP(AK1143,S!$I$5:$AZ$29,44,FALSE)</f>
        <v>Jack Hedderly</v>
      </c>
      <c r="AM1143" s="11" t="str">
        <f t="shared" si="510"/>
        <v>SS</v>
      </c>
      <c r="AN1143" s="11" t="s">
        <v>1</v>
      </c>
      <c r="AO1143" s="11" t="str">
        <f>VLOOKUP(AN1143,S!$J$5:$AZ$29,43,FALSE)</f>
        <v>Leo Liversage</v>
      </c>
      <c r="AP1143" s="11" t="str">
        <f t="shared" si="511"/>
        <v>SS</v>
      </c>
      <c r="AQ1143" s="11" t="s">
        <v>1</v>
      </c>
      <c r="AR1143" s="11" t="str">
        <f>VLOOKUP(AQ1143,S!$K$5:$AZ$29,42,FALSE)</f>
        <v>Leo Liversage</v>
      </c>
      <c r="AS1143" s="11" t="str">
        <f t="shared" si="512"/>
        <v>SS</v>
      </c>
      <c r="AT1143" s="11" t="s">
        <v>1</v>
      </c>
      <c r="AU1143" s="11" t="str">
        <f>VLOOKUP(AT1143,S!$L$5:$AZ$29,41,FALSE)</f>
        <v>Alfie Wells</v>
      </c>
      <c r="AV1143" s="2"/>
      <c r="AW1143" s="2"/>
      <c r="AX1143" s="2"/>
      <c r="AY1143" s="2"/>
      <c r="AZ1143" s="2"/>
      <c r="BA1143" s="2"/>
      <c r="BQ1143" s="65">
        <f t="shared" ref="BQ1143:CN1143" si="515">BQ1142</f>
        <v>0</v>
      </c>
      <c r="BR1143" s="68">
        <f t="shared" si="515"/>
        <v>14.2</v>
      </c>
      <c r="BS1143" s="68">
        <f t="shared" si="515"/>
        <v>29.75</v>
      </c>
      <c r="BT1143" s="68" t="str">
        <f t="shared" si="515"/>
        <v>-</v>
      </c>
      <c r="BU1143" s="69">
        <f t="shared" si="515"/>
        <v>1.9097222222222222E-3</v>
      </c>
      <c r="BV1143" s="69">
        <f t="shared" si="515"/>
        <v>3.7615740740740739E-3</v>
      </c>
      <c r="BW1143" s="68">
        <f t="shared" si="515"/>
        <v>0</v>
      </c>
      <c r="BX1143" s="68">
        <f t="shared" si="515"/>
        <v>16</v>
      </c>
      <c r="BY1143" s="68">
        <f t="shared" si="515"/>
        <v>0</v>
      </c>
      <c r="BZ1143" s="68">
        <f t="shared" si="515"/>
        <v>0</v>
      </c>
      <c r="CA1143" s="68">
        <f t="shared" si="515"/>
        <v>1.25</v>
      </c>
      <c r="CB1143" s="68">
        <f t="shared" si="515"/>
        <v>4</v>
      </c>
      <c r="CC1143" s="68">
        <f t="shared" si="515"/>
        <v>6.5</v>
      </c>
      <c r="CD1143" s="68">
        <f t="shared" si="515"/>
        <v>14</v>
      </c>
      <c r="CE1143" s="68">
        <f t="shared" si="515"/>
        <v>18</v>
      </c>
      <c r="CF1143" s="68">
        <f t="shared" si="515"/>
        <v>56</v>
      </c>
      <c r="CG1143" s="68">
        <f t="shared" si="515"/>
        <v>0</v>
      </c>
      <c r="CH1143" s="68">
        <f t="shared" si="515"/>
        <v>0</v>
      </c>
      <c r="CI1143" s="68">
        <f t="shared" si="515"/>
        <v>0</v>
      </c>
      <c r="CJ1143" s="68">
        <f t="shared" si="515"/>
        <v>0</v>
      </c>
      <c r="CK1143" s="68">
        <f t="shared" si="515"/>
        <v>0</v>
      </c>
      <c r="CL1143" s="68">
        <f t="shared" si="515"/>
        <v>0</v>
      </c>
      <c r="CM1143" s="68">
        <f t="shared" si="515"/>
        <v>0</v>
      </c>
      <c r="CN1143" s="68">
        <f t="shared" si="515"/>
        <v>0</v>
      </c>
    </row>
    <row r="1144" spans="1:92" ht="20.100000000000001" customHeight="1" x14ac:dyDescent="0.25">
      <c r="A1144" s="117" t="s">
        <v>89</v>
      </c>
      <c r="AE1144" s="477" t="s">
        <v>162</v>
      </c>
      <c r="AF1144" s="478" t="str">
        <f>AF1118</f>
        <v>Bracknell A.C.</v>
      </c>
      <c r="AG1144" s="11" t="str">
        <f t="shared" si="508"/>
        <v>B</v>
      </c>
      <c r="AH1144" s="11" t="s">
        <v>0</v>
      </c>
      <c r="AI1144" s="11" t="str">
        <f>VLOOKUP(AH1144,B!$H$5:$AZ$29,45,FALSE)</f>
        <v>Kahlon Nneke</v>
      </c>
      <c r="AJ1144" s="11" t="str">
        <f t="shared" si="509"/>
        <v>B</v>
      </c>
      <c r="AK1144" s="11" t="s">
        <v>0</v>
      </c>
      <c r="AL1144" s="11" t="str">
        <f>VLOOKUP(AK1144,B!$I$5:$AZ$29,44,FALSE)</f>
        <v>Oscar Bailey</v>
      </c>
      <c r="AM1144" s="11" t="str">
        <f t="shared" si="510"/>
        <v>B</v>
      </c>
      <c r="AN1144" s="11" t="s">
        <v>0</v>
      </c>
      <c r="AO1144" s="11" t="str">
        <f>VLOOKUP(AN1144,B!$J$5:$AZ$29,43,FALSE)</f>
        <v>Oliver Anderson</v>
      </c>
      <c r="AP1144" s="11" t="str">
        <f t="shared" si="511"/>
        <v>B</v>
      </c>
      <c r="AQ1144" s="11" t="s">
        <v>0</v>
      </c>
      <c r="AR1144" s="11" t="str">
        <f>VLOOKUP(AQ1144,B!$K$5:$AZ$29,42,FALSE)</f>
        <v>Ibrahim Choudhury</v>
      </c>
      <c r="AS1144" s="11" t="str">
        <f t="shared" si="512"/>
        <v>B</v>
      </c>
      <c r="AT1144" s="11" t="s">
        <v>0</v>
      </c>
      <c r="AU1144" s="11" t="str">
        <f>VLOOKUP(AT1144,B!$L$5:$AZ$29,41,FALSE)</f>
        <v>Ibrahim Choudhury</v>
      </c>
      <c r="AV1144" s="2"/>
      <c r="AW1144" s="2"/>
      <c r="AX1144" s="2"/>
      <c r="AY1144" s="2"/>
      <c r="AZ1144" s="2"/>
      <c r="BA1144" s="2"/>
    </row>
    <row r="1145" spans="1:92" ht="20.100000000000001" customHeight="1" x14ac:dyDescent="0.25">
      <c r="A1145" s="117" t="s">
        <v>89</v>
      </c>
      <c r="AE1145" s="477"/>
      <c r="AF1145" s="478"/>
      <c r="AG1145" s="11" t="str">
        <f t="shared" si="508"/>
        <v>BB</v>
      </c>
      <c r="AH1145" s="11" t="s">
        <v>1</v>
      </c>
      <c r="AI1145" s="11" t="str">
        <f>VLOOKUP(AH1145,B!$H$5:$AZ$29,45,FALSE)</f>
        <v>Oliver Anderson</v>
      </c>
      <c r="AJ1145" s="11" t="str">
        <f t="shared" si="509"/>
        <v>BB</v>
      </c>
      <c r="AK1145" s="11" t="s">
        <v>1</v>
      </c>
      <c r="AL1145" s="11" t="str">
        <f>VLOOKUP(AK1145,B!$I$5:$AZ$29,44,FALSE)</f>
        <v>Joshua Simms</v>
      </c>
      <c r="AM1145" s="11" t="str">
        <f t="shared" si="510"/>
        <v>BB</v>
      </c>
      <c r="AN1145" s="11" t="s">
        <v>1</v>
      </c>
      <c r="AO1145" s="11" t="str">
        <f>VLOOKUP(AN1145,B!$J$5:$AZ$29,43,FALSE)</f>
        <v>James Hall</v>
      </c>
      <c r="AP1145" s="11" t="str">
        <f t="shared" si="511"/>
        <v>BB</v>
      </c>
      <c r="AQ1145" s="11" t="s">
        <v>1</v>
      </c>
      <c r="AR1145" s="11" t="e">
        <f>VLOOKUP(AQ1145,B!$K$5:$AZ$29,42,FALSE)</f>
        <v>#N/A</v>
      </c>
      <c r="AS1145" s="11" t="str">
        <f t="shared" si="512"/>
        <v>BB</v>
      </c>
      <c r="AT1145" s="11" t="s">
        <v>1</v>
      </c>
      <c r="AU1145" s="11" t="e">
        <f>VLOOKUP(AT1145,B!$L$5:$AZ$29,41,FALSE)</f>
        <v>#N/A</v>
      </c>
      <c r="AV1145" s="2"/>
      <c r="AW1145" s="2"/>
      <c r="AX1145" s="2"/>
      <c r="AY1145" s="2"/>
      <c r="AZ1145" s="2"/>
      <c r="BA1145" s="2"/>
    </row>
    <row r="1146" spans="1:92" ht="20.100000000000001" customHeight="1" x14ac:dyDescent="0.25">
      <c r="A1146" s="117" t="s">
        <v>89</v>
      </c>
      <c r="AE1146" s="477" t="s">
        <v>163</v>
      </c>
      <c r="AF1146" s="478" t="str">
        <f>AF1120</f>
        <v>Camberley and District A.C.</v>
      </c>
      <c r="AG1146" s="11" t="str">
        <f t="shared" si="508"/>
        <v>C</v>
      </c>
      <c r="AH1146" s="11" t="s">
        <v>0</v>
      </c>
      <c r="AI1146" s="11" t="str">
        <f>VLOOKUP(AH1146,'C'!$H$5:$AZ$29,45,FALSE)</f>
        <v>Ryan de Ruijter</v>
      </c>
      <c r="AJ1146" s="11" t="str">
        <f t="shared" si="509"/>
        <v>C</v>
      </c>
      <c r="AK1146" s="11" t="s">
        <v>0</v>
      </c>
      <c r="AL1146" s="11" t="str">
        <f>VLOOKUP(AK1146,'C'!$I$5:$AZ$29,44,FALSE)</f>
        <v>Tobie Dawe</v>
      </c>
      <c r="AM1146" s="11" t="str">
        <f t="shared" si="510"/>
        <v>C</v>
      </c>
      <c r="AN1146" s="11" t="s">
        <v>0</v>
      </c>
      <c r="AO1146" s="11" t="str">
        <f>VLOOKUP(AN1146,'C'!$J$5:$AZ$29,43,FALSE)</f>
        <v>Morgan Kendall</v>
      </c>
      <c r="AP1146" s="11" t="str">
        <f t="shared" si="511"/>
        <v>C</v>
      </c>
      <c r="AQ1146" s="11" t="s">
        <v>0</v>
      </c>
      <c r="AR1146" s="11" t="str">
        <f>VLOOKUP(AQ1146,'C'!$K$5:$AZ$29,42,FALSE)</f>
        <v>Morgan Kendall</v>
      </c>
      <c r="AS1146" s="11" t="str">
        <f t="shared" si="512"/>
        <v>C</v>
      </c>
      <c r="AT1146" s="11" t="s">
        <v>0</v>
      </c>
      <c r="AU1146" s="11" t="str">
        <f>VLOOKUP(AT1146,'C'!$L$5:$AZ$29,41,FALSE)</f>
        <v>Nathan Gibson</v>
      </c>
      <c r="AV1146" s="2"/>
      <c r="AW1146" s="2"/>
      <c r="AX1146" s="2"/>
      <c r="AY1146" s="2"/>
      <c r="AZ1146" s="2"/>
      <c r="BA1146" s="2"/>
    </row>
    <row r="1147" spans="1:92" ht="20.100000000000001" customHeight="1" x14ac:dyDescent="0.25">
      <c r="A1147" s="117" t="s">
        <v>89</v>
      </c>
      <c r="AE1147" s="477"/>
      <c r="AF1147" s="478"/>
      <c r="AG1147" s="11" t="str">
        <f t="shared" si="508"/>
        <v>CC</v>
      </c>
      <c r="AH1147" s="11" t="s">
        <v>1</v>
      </c>
      <c r="AI1147" s="11" t="str">
        <f>VLOOKUP(AH1147,'C'!$H$5:$AZ$29,45,FALSE)</f>
        <v>Nathan Gibson</v>
      </c>
      <c r="AJ1147" s="11" t="str">
        <f t="shared" si="509"/>
        <v>CC</v>
      </c>
      <c r="AK1147" s="11" t="s">
        <v>1</v>
      </c>
      <c r="AL1147" s="11" t="str">
        <f>VLOOKUP(AK1147,'C'!$I$5:$AZ$29,44,FALSE)</f>
        <v>Olly Gandy</v>
      </c>
      <c r="AM1147" s="11" t="str">
        <f t="shared" si="510"/>
        <v>CC</v>
      </c>
      <c r="AN1147" s="11" t="s">
        <v>1</v>
      </c>
      <c r="AO1147" s="11" t="str">
        <f>VLOOKUP(AN1147,'C'!$J$5:$AZ$29,43,FALSE)</f>
        <v>Hayden Ashworth</v>
      </c>
      <c r="AP1147" s="11" t="str">
        <f t="shared" si="511"/>
        <v>CC</v>
      </c>
      <c r="AQ1147" s="11" t="s">
        <v>1</v>
      </c>
      <c r="AR1147" s="11" t="str">
        <f>VLOOKUP(AQ1147,'C'!$K$5:$AZ$29,42,FALSE)</f>
        <v>Hayden Ashworth</v>
      </c>
      <c r="AS1147" s="11" t="str">
        <f t="shared" si="512"/>
        <v>CC</v>
      </c>
      <c r="AT1147" s="11" t="s">
        <v>1</v>
      </c>
      <c r="AU1147" s="11" t="str">
        <f>VLOOKUP(AT1147,'C'!$L$5:$AZ$29,41,FALSE)</f>
        <v>Harry Findlay</v>
      </c>
      <c r="AV1147" s="2"/>
      <c r="AW1147" s="2"/>
      <c r="AX1147" s="2"/>
      <c r="AY1147" s="2"/>
      <c r="AZ1147" s="2"/>
      <c r="BA1147" s="2"/>
    </row>
    <row r="1148" spans="1:92" ht="20.100000000000001" customHeight="1" x14ac:dyDescent="0.25">
      <c r="A1148" s="117" t="s">
        <v>89</v>
      </c>
      <c r="AE1148" s="477" t="s">
        <v>164</v>
      </c>
      <c r="AF1148" s="478" t="str">
        <f>AF1122</f>
        <v>Guildford and Godalming A.C.</v>
      </c>
      <c r="AG1148" s="11" t="str">
        <f t="shared" si="508"/>
        <v>G</v>
      </c>
      <c r="AH1148" s="11" t="s">
        <v>0</v>
      </c>
      <c r="AI1148" s="11" t="str">
        <f>VLOOKUP(AH1148,G!$H$5:$AZ$27,45,FALSE)</f>
        <v>Harrison Dabiri</v>
      </c>
      <c r="AJ1148" s="11" t="str">
        <f t="shared" si="509"/>
        <v>G</v>
      </c>
      <c r="AK1148" s="11" t="s">
        <v>0</v>
      </c>
      <c r="AL1148" s="11" t="str">
        <f>VLOOKUP(AK1148,G!$I$5:$AZ$27,44,FALSE)</f>
        <v>Harrison Kingston</v>
      </c>
      <c r="AM1148" s="11" t="str">
        <f t="shared" si="510"/>
        <v>G</v>
      </c>
      <c r="AN1148" s="11" t="s">
        <v>0</v>
      </c>
      <c r="AO1148" s="11" t="str">
        <f>VLOOKUP(AN1148,G!$J$5:$AZ$27,43,FALSE)</f>
        <v>Harrison Kingston</v>
      </c>
      <c r="AP1148" s="11" t="str">
        <f t="shared" si="511"/>
        <v>G</v>
      </c>
      <c r="AQ1148" s="11" t="s">
        <v>0</v>
      </c>
      <c r="AR1148" s="11" t="e">
        <f>VLOOKUP(AQ1148,G!$K$5:$AZ$27,42,FALSE)</f>
        <v>#N/A</v>
      </c>
      <c r="AS1148" s="11" t="str">
        <f t="shared" si="512"/>
        <v>G</v>
      </c>
      <c r="AT1148" s="11" t="s">
        <v>0</v>
      </c>
      <c r="AU1148" s="11" t="str">
        <f>VLOOKUP(AT1148,G!$L$5:$AZ$27,41,FALSE)</f>
        <v>Harrison Kingston</v>
      </c>
      <c r="AV1148" s="2"/>
      <c r="AW1148" s="2"/>
      <c r="AX1148" s="2"/>
      <c r="AY1148" s="2"/>
      <c r="AZ1148" s="2"/>
      <c r="BA1148" s="2"/>
    </row>
    <row r="1149" spans="1:92" ht="20.100000000000001" customHeight="1" x14ac:dyDescent="0.25">
      <c r="A1149" s="117" t="s">
        <v>89</v>
      </c>
      <c r="AE1149" s="477"/>
      <c r="AF1149" s="478"/>
      <c r="AG1149" s="11" t="str">
        <f t="shared" si="508"/>
        <v>GG</v>
      </c>
      <c r="AH1149" s="11" t="s">
        <v>1</v>
      </c>
      <c r="AI1149" s="11" t="str">
        <f>VLOOKUP(AH1149,G!$H$5:$AZ$27,45,FALSE)</f>
        <v>Joseph Brockhurst</v>
      </c>
      <c r="AJ1149" s="11" t="str">
        <f t="shared" si="509"/>
        <v>GG</v>
      </c>
      <c r="AK1149" s="11" t="s">
        <v>1</v>
      </c>
      <c r="AL1149" s="11" t="str">
        <f>VLOOKUP(AK1149,G!$I$5:$AZ$27,44,FALSE)</f>
        <v>Harrison Dabiri</v>
      </c>
      <c r="AM1149" s="11" t="str">
        <f t="shared" si="510"/>
        <v>GG</v>
      </c>
      <c r="AN1149" s="11" t="s">
        <v>1</v>
      </c>
      <c r="AO1149" s="11" t="str">
        <f>VLOOKUP(AN1149,G!$J$5:$AZ$27,43,FALSE)</f>
        <v>Hugo Blackwood</v>
      </c>
      <c r="AP1149" s="11" t="str">
        <f t="shared" si="511"/>
        <v>GG</v>
      </c>
      <c r="AQ1149" s="11" t="s">
        <v>1</v>
      </c>
      <c r="AR1149" s="11" t="e">
        <f>VLOOKUP(AQ1149,G!$K$5:$AZ$27,42,FALSE)</f>
        <v>#N/A</v>
      </c>
      <c r="AS1149" s="11" t="str">
        <f t="shared" si="512"/>
        <v>GG</v>
      </c>
      <c r="AT1149" s="11" t="s">
        <v>1</v>
      </c>
      <c r="AU1149" s="11" t="str">
        <f>VLOOKUP(AT1149,G!$L$5:$AZ$27,41,FALSE)</f>
        <v>Quentin Pritchard</v>
      </c>
      <c r="AV1149" s="2"/>
      <c r="AW1149" s="2"/>
      <c r="AX1149" s="2"/>
      <c r="AY1149" s="2"/>
      <c r="AZ1149" s="2"/>
      <c r="BA1149" s="2"/>
    </row>
    <row r="1150" spans="1:92" ht="20.100000000000001" customHeight="1" x14ac:dyDescent="0.25">
      <c r="A1150" s="117" t="s">
        <v>89</v>
      </c>
      <c r="AE1150" s="477" t="s">
        <v>165</v>
      </c>
      <c r="AF1150" s="478" t="str">
        <f>AF1124</f>
        <v>Hillingdon A.C.</v>
      </c>
      <c r="AG1150" s="11" t="str">
        <f t="shared" si="508"/>
        <v>H</v>
      </c>
      <c r="AH1150" s="11" t="s">
        <v>0</v>
      </c>
      <c r="AI1150" s="11" t="str">
        <f>VLOOKUP(AH1150,H!$H$5:$AZ$29,45,FALSE)</f>
        <v>Yuri Zykov</v>
      </c>
      <c r="AJ1150" s="11" t="str">
        <f t="shared" si="509"/>
        <v>H</v>
      </c>
      <c r="AK1150" s="11" t="s">
        <v>0</v>
      </c>
      <c r="AL1150" s="11" t="str">
        <f>VLOOKUP(AK1150,H!$I$5:$AZ$29,44,FALSE)</f>
        <v>Yuri Zykov</v>
      </c>
      <c r="AM1150" s="11" t="str">
        <f t="shared" si="510"/>
        <v>H</v>
      </c>
      <c r="AN1150" s="11" t="s">
        <v>0</v>
      </c>
      <c r="AO1150" s="11" t="str">
        <f>VLOOKUP(AN1150,H!$J$5:$AZ$29,43,FALSE)</f>
        <v>Krish Chander</v>
      </c>
      <c r="AP1150" s="11" t="str">
        <f t="shared" si="511"/>
        <v>H</v>
      </c>
      <c r="AQ1150" s="11" t="s">
        <v>0</v>
      </c>
      <c r="AR1150" s="11" t="e">
        <f>VLOOKUP(AQ1150,H!$K$5:$AZ$29,42,FALSE)</f>
        <v>#N/A</v>
      </c>
      <c r="AS1150" s="11" t="str">
        <f t="shared" si="512"/>
        <v>H</v>
      </c>
      <c r="AT1150" s="11" t="s">
        <v>0</v>
      </c>
      <c r="AU1150" s="11" t="str">
        <f>VLOOKUP(AT1150,H!$L$5:$AZ$29,41,FALSE)</f>
        <v>Krish Chander</v>
      </c>
      <c r="AV1150" s="2"/>
      <c r="AW1150" s="2"/>
      <c r="AX1150" s="2"/>
      <c r="AY1150" s="2"/>
      <c r="AZ1150" s="2"/>
      <c r="BA1150" s="2"/>
    </row>
    <row r="1151" spans="1:92" ht="20.100000000000001" customHeight="1" x14ac:dyDescent="0.25">
      <c r="A1151" s="117" t="s">
        <v>89</v>
      </c>
      <c r="AE1151" s="477"/>
      <c r="AF1151" s="478"/>
      <c r="AG1151" s="11" t="str">
        <f t="shared" si="508"/>
        <v>HH</v>
      </c>
      <c r="AH1151" s="11" t="s">
        <v>1</v>
      </c>
      <c r="AI1151" s="11" t="str">
        <f>VLOOKUP(AH1151,H!$H$5:$AZ$29,45,FALSE)</f>
        <v xml:space="preserve">Christopher Burton </v>
      </c>
      <c r="AJ1151" s="11" t="str">
        <f t="shared" si="509"/>
        <v>HH</v>
      </c>
      <c r="AK1151" s="11" t="s">
        <v>1</v>
      </c>
      <c r="AL1151" s="11" t="str">
        <f>VLOOKUP(AK1151,H!$I$5:$AZ$29,44,FALSE)</f>
        <v>Silvano Rai</v>
      </c>
      <c r="AM1151" s="11" t="str">
        <f t="shared" si="510"/>
        <v>HH</v>
      </c>
      <c r="AN1151" s="11" t="s">
        <v>1</v>
      </c>
      <c r="AO1151" s="11" t="str">
        <f>VLOOKUP(AN1151,H!$J$5:$AZ$29,43,FALSE)</f>
        <v>Silvano Rai</v>
      </c>
      <c r="AP1151" s="11" t="str">
        <f t="shared" si="511"/>
        <v>HH</v>
      </c>
      <c r="AQ1151" s="11" t="s">
        <v>1</v>
      </c>
      <c r="AR1151" s="11" t="e">
        <f>VLOOKUP(AQ1151,H!$K$5:$AZ$29,42,FALSE)</f>
        <v>#N/A</v>
      </c>
      <c r="AS1151" s="11" t="str">
        <f t="shared" si="512"/>
        <v>HH</v>
      </c>
      <c r="AT1151" s="11" t="s">
        <v>1</v>
      </c>
      <c r="AU1151" s="11" t="e">
        <f>VLOOKUP(AT1151,H!$L$5:$AZ$29,41,FALSE)</f>
        <v>#N/A</v>
      </c>
      <c r="AV1151" s="2"/>
      <c r="AW1151" s="2"/>
      <c r="AX1151" s="2"/>
      <c r="AY1151" s="2"/>
      <c r="AZ1151" s="2"/>
      <c r="BA1151" s="2"/>
    </row>
    <row r="1152" spans="1:92" ht="20.100000000000001" customHeight="1" x14ac:dyDescent="0.25">
      <c r="A1152" s="117" t="s">
        <v>89</v>
      </c>
      <c r="AE1152" s="477" t="s">
        <v>166</v>
      </c>
      <c r="AF1152" s="478" t="str">
        <f>AF1126</f>
        <v>Maidenhead A.C.</v>
      </c>
      <c r="AG1152" s="11" t="str">
        <f t="shared" si="508"/>
        <v>M</v>
      </c>
      <c r="AH1152" s="11" t="s">
        <v>0</v>
      </c>
      <c r="AI1152" s="11" t="str">
        <f>VLOOKUP(AH1152,M!$H$5:$AZ$29,45,FALSE)</f>
        <v>Jack Britton</v>
      </c>
      <c r="AJ1152" s="11" t="str">
        <f t="shared" si="509"/>
        <v>M</v>
      </c>
      <c r="AK1152" s="11" t="s">
        <v>0</v>
      </c>
      <c r="AL1152" s="11" t="str">
        <f>VLOOKUP(AK1152,M!$I$5:$AZ$29,44,FALSE)</f>
        <v>Jack Britton</v>
      </c>
      <c r="AM1152" s="11" t="str">
        <f t="shared" si="510"/>
        <v>M</v>
      </c>
      <c r="AN1152" s="11" t="s">
        <v>0</v>
      </c>
      <c r="AO1152" s="11" t="str">
        <f>VLOOKUP(AN1152,M!$J$5:$AZ$29,43,FALSE)</f>
        <v>Freddie Chalk</v>
      </c>
      <c r="AP1152" s="11" t="str">
        <f t="shared" si="511"/>
        <v>M</v>
      </c>
      <c r="AQ1152" s="11" t="s">
        <v>0</v>
      </c>
      <c r="AR1152" s="11" t="str">
        <f>VLOOKUP(AQ1152,M!$K$5:$AZ$29,42,FALSE)</f>
        <v>Freddie Chalk</v>
      </c>
      <c r="AS1152" s="11" t="str">
        <f t="shared" si="512"/>
        <v>M</v>
      </c>
      <c r="AT1152" s="11" t="s">
        <v>0</v>
      </c>
      <c r="AU1152" s="11" t="str">
        <f>VLOOKUP(AT1152,M!$L$5:$AZ$29,41,FALSE)</f>
        <v>Freddie Chalk</v>
      </c>
      <c r="AV1152" s="2"/>
      <c r="AW1152" s="2"/>
      <c r="AX1152" s="2"/>
      <c r="AY1152" s="2"/>
      <c r="AZ1152" s="2"/>
      <c r="BA1152" s="2"/>
    </row>
    <row r="1153" spans="1:108" ht="20.100000000000001" customHeight="1" x14ac:dyDescent="0.25">
      <c r="A1153" s="117" t="s">
        <v>89</v>
      </c>
      <c r="AE1153" s="477"/>
      <c r="AF1153" s="478"/>
      <c r="AG1153" s="11" t="str">
        <f t="shared" si="508"/>
        <v>MM</v>
      </c>
      <c r="AH1153" s="11" t="s">
        <v>1</v>
      </c>
      <c r="AI1153" s="11" t="str">
        <f>VLOOKUP(AH1153,M!$H$5:$AZ$29,45,FALSE)</f>
        <v>William Wingrove</v>
      </c>
      <c r="AJ1153" s="11" t="str">
        <f t="shared" si="509"/>
        <v>MM</v>
      </c>
      <c r="AK1153" s="11" t="s">
        <v>1</v>
      </c>
      <c r="AL1153" s="11" t="str">
        <f>VLOOKUP(AK1153,M!$I$5:$AZ$29,44,FALSE)</f>
        <v>Michael-Lee Thorp</v>
      </c>
      <c r="AM1153" s="11" t="str">
        <f t="shared" si="510"/>
        <v>MM</v>
      </c>
      <c r="AN1153" s="11" t="s">
        <v>1</v>
      </c>
      <c r="AO1153" s="11" t="str">
        <f>VLOOKUP(AN1153,M!$J$5:$AZ$29,43,FALSE)</f>
        <v>Joshua Covas</v>
      </c>
      <c r="AP1153" s="11" t="str">
        <f t="shared" si="511"/>
        <v>MM</v>
      </c>
      <c r="AQ1153" s="11" t="s">
        <v>1</v>
      </c>
      <c r="AR1153" s="11" t="str">
        <f>VLOOKUP(AQ1153,M!$K$5:$AZ$29,42,FALSE)</f>
        <v>William Wingrove</v>
      </c>
      <c r="AS1153" s="11" t="str">
        <f t="shared" si="512"/>
        <v>MM</v>
      </c>
      <c r="AT1153" s="11" t="s">
        <v>1</v>
      </c>
      <c r="AU1153" s="11" t="str">
        <f>VLOOKUP(AT1153,M!$L$5:$AZ$29,41,FALSE)</f>
        <v>Javier Firma</v>
      </c>
      <c r="AV1153" s="2"/>
      <c r="AW1153" s="2"/>
      <c r="AX1153" s="2"/>
      <c r="AY1153" s="2"/>
      <c r="AZ1153" s="2"/>
      <c r="BA1153" s="2"/>
    </row>
    <row r="1154" spans="1:108" ht="20.100000000000001" customHeight="1" x14ac:dyDescent="0.25">
      <c r="A1154" s="117" t="s">
        <v>89</v>
      </c>
      <c r="AE1154" s="477" t="s">
        <v>167</v>
      </c>
      <c r="AF1154" s="478" t="str">
        <f>AF1128</f>
        <v>Reading A.C.</v>
      </c>
      <c r="AG1154" s="11" t="str">
        <f t="shared" si="508"/>
        <v>R</v>
      </c>
      <c r="AH1154" s="11" t="s">
        <v>0</v>
      </c>
      <c r="AI1154" s="11" t="str">
        <f>VLOOKUP(AH1154,'R'!$H$5:$AZ$31,45,FALSE)</f>
        <v>Reuben Jones</v>
      </c>
      <c r="AJ1154" s="11" t="str">
        <f t="shared" si="509"/>
        <v>R</v>
      </c>
      <c r="AK1154" s="11" t="s">
        <v>0</v>
      </c>
      <c r="AL1154" s="11" t="str">
        <f>VLOOKUP(AK1154,'R'!$I$5:$AZ$31,44,FALSE)</f>
        <v>Reuben Jones</v>
      </c>
      <c r="AM1154" s="11" t="str">
        <f t="shared" si="510"/>
        <v>R</v>
      </c>
      <c r="AN1154" s="11" t="s">
        <v>0</v>
      </c>
      <c r="AO1154" s="11" t="str">
        <f>VLOOKUP(AN1154,'R'!$J$5:$AZ$31,43,FALSE)</f>
        <v>Hal Rust D'Eye</v>
      </c>
      <c r="AP1154" s="11" t="str">
        <f t="shared" si="511"/>
        <v>R</v>
      </c>
      <c r="AQ1154" s="11" t="s">
        <v>0</v>
      </c>
      <c r="AR1154" s="11" t="e">
        <f>VLOOKUP(AQ1154,'R'!$K$5:$AZ$31,42,FALSE)</f>
        <v>#N/A</v>
      </c>
      <c r="AS1154" s="11" t="str">
        <f t="shared" si="512"/>
        <v>R</v>
      </c>
      <c r="AT1154" s="11" t="s">
        <v>0</v>
      </c>
      <c r="AU1154" s="11" t="str">
        <f>VLOOKUP(AT1154,'R'!$L$5:$AZ$31,41,FALSE)</f>
        <v>Edward Mercer-Gray</v>
      </c>
      <c r="AV1154" s="2"/>
      <c r="AW1154" s="2"/>
      <c r="AX1154" s="2"/>
      <c r="AY1154" s="2"/>
      <c r="AZ1154" s="2"/>
      <c r="BA1154" s="2"/>
    </row>
    <row r="1155" spans="1:108" ht="20.100000000000001" customHeight="1" x14ac:dyDescent="0.25">
      <c r="A1155" s="117" t="s">
        <v>89</v>
      </c>
      <c r="AE1155" s="477"/>
      <c r="AF1155" s="478"/>
      <c r="AG1155" s="11" t="str">
        <f t="shared" si="508"/>
        <v>RR</v>
      </c>
      <c r="AH1155" s="11" t="s">
        <v>1</v>
      </c>
      <c r="AI1155" s="11" t="str">
        <f>VLOOKUP(AH1155,'R'!$H$5:$AZ$31,45,FALSE)</f>
        <v>Aaron Lamb</v>
      </c>
      <c r="AJ1155" s="11" t="str">
        <f t="shared" si="509"/>
        <v>RR</v>
      </c>
      <c r="AK1155" s="11" t="s">
        <v>1</v>
      </c>
      <c r="AL1155" s="11" t="str">
        <f>VLOOKUP(AK1155,'R'!$I$5:$AZ$31,44,FALSE)</f>
        <v>Edward Mercer-Gray</v>
      </c>
      <c r="AM1155" s="11" t="str">
        <f t="shared" si="510"/>
        <v>RR</v>
      </c>
      <c r="AN1155" s="11" t="s">
        <v>1</v>
      </c>
      <c r="AO1155" s="11" t="str">
        <f>VLOOKUP(AN1155,'R'!$J$5:$AZ$31,43,FALSE)</f>
        <v>Osian Watson</v>
      </c>
      <c r="AP1155" s="11" t="str">
        <f t="shared" si="511"/>
        <v>RR</v>
      </c>
      <c r="AQ1155" s="11" t="s">
        <v>1</v>
      </c>
      <c r="AR1155" s="11" t="e">
        <f>VLOOKUP(AQ1155,'R'!$K$5:$AZ$31,42,FALSE)</f>
        <v>#N/A</v>
      </c>
      <c r="AS1155" s="11" t="str">
        <f t="shared" si="512"/>
        <v>RR</v>
      </c>
      <c r="AT1155" s="11" t="s">
        <v>1</v>
      </c>
      <c r="AU1155" s="11" t="str">
        <f>VLOOKUP(AT1155,'R'!$L$5:$AZ$31,41,FALSE)</f>
        <v>Osian Watson</v>
      </c>
      <c r="AV1155" s="2"/>
      <c r="AW1155" s="2"/>
      <c r="AX1155" s="2"/>
      <c r="AY1155" s="2"/>
      <c r="AZ1155" s="2"/>
      <c r="BA1155" s="2"/>
    </row>
    <row r="1156" spans="1:108" ht="20.100000000000001" customHeight="1" x14ac:dyDescent="0.25">
      <c r="A1156" s="117" t="s">
        <v>89</v>
      </c>
      <c r="AE1156" s="477" t="s">
        <v>168</v>
      </c>
      <c r="AF1156" s="478" t="str">
        <f>AF1130</f>
        <v>Windsor, Slough, Eton and Hounslow A.C.</v>
      </c>
      <c r="AG1156" s="11" t="str">
        <f t="shared" si="508"/>
        <v>W</v>
      </c>
      <c r="AH1156" s="11" t="s">
        <v>0</v>
      </c>
      <c r="AI1156" s="11" t="str">
        <f>VLOOKUP(AH1156,W!$H$5:$AZ$29,45,FALSE)</f>
        <v>Adam Sfendla</v>
      </c>
      <c r="AJ1156" s="11" t="str">
        <f t="shared" ref="AJ1156:AJ1157" si="516">AG1156</f>
        <v>W</v>
      </c>
      <c r="AK1156" s="11" t="s">
        <v>0</v>
      </c>
      <c r="AL1156" s="11" t="str">
        <f>VLOOKUP(AK1156,W!$I$5:$AZ$29,44,FALSE)</f>
        <v>Sebastian Baker</v>
      </c>
      <c r="AM1156" s="11" t="str">
        <f t="shared" ref="AM1156:AM1157" si="517">AJ1156</f>
        <v>W</v>
      </c>
      <c r="AN1156" s="11" t="s">
        <v>0</v>
      </c>
      <c r="AO1156" s="11" t="str">
        <f>VLOOKUP(AN1156,W!$J$5:$AZ$29,43,FALSE)</f>
        <v>Joseph Caesar</v>
      </c>
      <c r="AP1156" s="11" t="str">
        <f t="shared" ref="AP1156:AP1157" si="518">AM1156</f>
        <v>W</v>
      </c>
      <c r="AQ1156" s="11" t="s">
        <v>0</v>
      </c>
      <c r="AR1156" s="11" t="e">
        <f>VLOOKUP(AQ1156,W!$K$5:$AZ$29,42,FALSE)</f>
        <v>#N/A</v>
      </c>
      <c r="AS1156" s="11" t="str">
        <f t="shared" ref="AS1156:AS1157" si="519">AP1156</f>
        <v>W</v>
      </c>
      <c r="AT1156" s="11" t="s">
        <v>0</v>
      </c>
      <c r="AU1156" s="11" t="str">
        <f>VLOOKUP(AT1156,W!$L$5:$AZ$29,41,FALSE)</f>
        <v>Monty Gurney</v>
      </c>
      <c r="AV1156" s="2"/>
      <c r="AW1156" s="2"/>
      <c r="AX1156" s="2"/>
      <c r="AY1156" s="2"/>
      <c r="AZ1156" s="2"/>
      <c r="BA1156" s="2"/>
    </row>
    <row r="1157" spans="1:108" ht="20.100000000000001" customHeight="1" x14ac:dyDescent="0.25">
      <c r="A1157" s="117" t="s">
        <v>89</v>
      </c>
      <c r="AE1157" s="477"/>
      <c r="AF1157" s="478"/>
      <c r="AG1157" s="11" t="str">
        <f t="shared" si="508"/>
        <v>WW</v>
      </c>
      <c r="AH1157" s="11" t="s">
        <v>1</v>
      </c>
      <c r="AI1157" s="11" t="str">
        <f>VLOOKUP(AH1157,W!$H$5:$AZ$29,45,FALSE)</f>
        <v>Kai Norbron</v>
      </c>
      <c r="AJ1157" s="11" t="str">
        <f t="shared" si="516"/>
        <v>WW</v>
      </c>
      <c r="AK1157" s="11" t="s">
        <v>1</v>
      </c>
      <c r="AL1157" s="11" t="str">
        <f>VLOOKUP(AK1157,W!$I$5:$AZ$29,44,FALSE)</f>
        <v>Kai Norbron</v>
      </c>
      <c r="AM1157" s="11" t="str">
        <f t="shared" si="517"/>
        <v>WW</v>
      </c>
      <c r="AN1157" s="11" t="s">
        <v>1</v>
      </c>
      <c r="AO1157" s="11" t="e">
        <f>VLOOKUP(AN1157,W!$J$5:$AZ$29,43,FALSE)</f>
        <v>#N/A</v>
      </c>
      <c r="AP1157" s="11" t="str">
        <f t="shared" si="518"/>
        <v>WW</v>
      </c>
      <c r="AQ1157" s="11" t="s">
        <v>1</v>
      </c>
      <c r="AR1157" s="11" t="e">
        <f>VLOOKUP(AQ1157,W!$K$5:$AZ$29,42,FALSE)</f>
        <v>#N/A</v>
      </c>
      <c r="AS1157" s="11" t="str">
        <f t="shared" si="519"/>
        <v>WW</v>
      </c>
      <c r="AT1157" s="11" t="s">
        <v>1</v>
      </c>
      <c r="AU1157" s="11" t="str">
        <f>VLOOKUP(AT1157,W!$L$5:$AZ$29,41,FALSE)</f>
        <v>Mackenzie Lothian</v>
      </c>
      <c r="AV1157" s="2"/>
      <c r="AW1157" s="2"/>
      <c r="AX1157" s="2"/>
      <c r="AY1157" s="2"/>
      <c r="AZ1157" s="2"/>
      <c r="BA1157" s="2"/>
    </row>
    <row r="1158" spans="1:108" ht="20.100000000000001" customHeight="1" x14ac:dyDescent="0.25">
      <c r="A1158" s="117" t="s">
        <v>89</v>
      </c>
      <c r="AE1158" s="477" t="s">
        <v>169</v>
      </c>
      <c r="AF1158" s="478" t="str">
        <f>AF1132</f>
        <v>No Team</v>
      </c>
      <c r="AG1158" s="11" t="str">
        <f t="shared" si="508"/>
        <v>j</v>
      </c>
      <c r="AH1158" s="11" t="s">
        <v>0</v>
      </c>
      <c r="AI1158" s="11" t="e">
        <f>VLOOKUP(AH1158,'No Team 1'!$H$5:$AZ$29,45,FALSE)</f>
        <v>#N/A</v>
      </c>
      <c r="AJ1158" s="11" t="str">
        <f>AG1158</f>
        <v>j</v>
      </c>
      <c r="AK1158" s="11" t="s">
        <v>0</v>
      </c>
      <c r="AL1158" s="11" t="e">
        <f>VLOOKUP(AK1158,'No Team 1'!$I$5:$AZ$29,44,FALSE)</f>
        <v>#N/A</v>
      </c>
      <c r="AM1158" s="11" t="str">
        <f>AJ1158</f>
        <v>j</v>
      </c>
      <c r="AN1158" s="11" t="s">
        <v>0</v>
      </c>
      <c r="AO1158" s="11" t="e">
        <f>VLOOKUP(AN1158,'No Team 1'!$J$5:$AZ$29,43,FALSE)</f>
        <v>#N/A</v>
      </c>
      <c r="AP1158" s="11" t="str">
        <f>AM1158</f>
        <v>j</v>
      </c>
      <c r="AQ1158" s="11" t="s">
        <v>0</v>
      </c>
      <c r="AR1158" s="11" t="e">
        <f>VLOOKUP(AQ1158,'No Team 1'!$K$5:$AZ$29,42,FALSE)</f>
        <v>#N/A</v>
      </c>
      <c r="AS1158" s="11" t="str">
        <f>AP1158</f>
        <v>j</v>
      </c>
      <c r="AT1158" s="11" t="s">
        <v>0</v>
      </c>
      <c r="AU1158" s="11" t="e">
        <f>VLOOKUP(AT1158,'No Team 1'!$L$5:$AZ$29,41,FALSE)</f>
        <v>#N/A</v>
      </c>
      <c r="AV1158" s="2"/>
      <c r="AW1158" s="2"/>
      <c r="AX1158" s="2"/>
      <c r="AY1158" s="2"/>
      <c r="AZ1158" s="2"/>
      <c r="BA1158" s="2"/>
    </row>
    <row r="1159" spans="1:108" ht="20.100000000000001" customHeight="1" x14ac:dyDescent="0.25">
      <c r="A1159" s="117" t="s">
        <v>89</v>
      </c>
      <c r="AE1159" s="477"/>
      <c r="AF1159" s="478"/>
      <c r="AG1159" s="11" t="str">
        <f t="shared" si="508"/>
        <v>jj</v>
      </c>
      <c r="AH1159" s="11" t="s">
        <v>1</v>
      </c>
      <c r="AI1159" s="11" t="e">
        <f>VLOOKUP(AH1159,'No Team 1'!$H$5:$AZ$29,45,FALSE)</f>
        <v>#N/A</v>
      </c>
      <c r="AJ1159" s="11" t="str">
        <f>AG1159</f>
        <v>jj</v>
      </c>
      <c r="AK1159" s="11" t="s">
        <v>1</v>
      </c>
      <c r="AL1159" s="11" t="e">
        <f>VLOOKUP(AK1159,'No Team 1'!$I$5:$AZ$29,44,FALSE)</f>
        <v>#N/A</v>
      </c>
      <c r="AM1159" s="11" t="str">
        <f>AJ1159</f>
        <v>jj</v>
      </c>
      <c r="AN1159" s="11" t="s">
        <v>1</v>
      </c>
      <c r="AO1159" s="11" t="e">
        <f>VLOOKUP(AN1159,'No Team 1'!$J$5:$AZ$29,43,FALSE)</f>
        <v>#N/A</v>
      </c>
      <c r="AP1159" s="11" t="str">
        <f>AM1159</f>
        <v>jj</v>
      </c>
      <c r="AQ1159" s="11" t="s">
        <v>1</v>
      </c>
      <c r="AR1159" s="11" t="e">
        <f>VLOOKUP(AQ1159,'No Team 1'!$K$5:$AZ$29,42,FALSE)</f>
        <v>#N/A</v>
      </c>
      <c r="AS1159" s="11" t="str">
        <f>AP1159</f>
        <v>jj</v>
      </c>
      <c r="AT1159" s="11" t="s">
        <v>1</v>
      </c>
      <c r="AU1159" s="11" t="e">
        <f>VLOOKUP(AT1159,'No Team 1'!$L$5:$AZ$29,41,FALSE)</f>
        <v>#N/A</v>
      </c>
      <c r="AV1159" s="2"/>
      <c r="AW1159" s="2"/>
      <c r="AX1159" s="2"/>
      <c r="AY1159" s="2"/>
      <c r="AZ1159" s="2"/>
      <c r="BA1159" s="2"/>
    </row>
    <row r="1160" spans="1:108" ht="20.100000000000001" customHeight="1" x14ac:dyDescent="0.25">
      <c r="A1160" s="117" t="s">
        <v>89</v>
      </c>
      <c r="AE1160" s="477" t="s">
        <v>303</v>
      </c>
      <c r="AF1160" s="478" t="str">
        <f>AF1134</f>
        <v>No Team</v>
      </c>
      <c r="AG1160" s="11" t="str">
        <f t="shared" si="508"/>
        <v>p</v>
      </c>
      <c r="AH1160" s="11" t="s">
        <v>0</v>
      </c>
      <c r="AI1160" s="11" t="e">
        <f>VLOOKUP(AH1160,'No Team 2'!$H$5:$AZ$29,45,FALSE)</f>
        <v>#N/A</v>
      </c>
      <c r="AJ1160" s="11" t="str">
        <f t="shared" si="509"/>
        <v>p</v>
      </c>
      <c r="AK1160" s="11" t="s">
        <v>0</v>
      </c>
      <c r="AL1160" s="11" t="e">
        <f>VLOOKUP(AK1160,'No Team 2'!$I$5:$AZ$29,44,FALSE)</f>
        <v>#N/A</v>
      </c>
      <c r="AM1160" s="11" t="str">
        <f t="shared" si="510"/>
        <v>p</v>
      </c>
      <c r="AN1160" s="11" t="s">
        <v>0</v>
      </c>
      <c r="AO1160" s="11" t="e">
        <f>VLOOKUP(AN1160,'No Team 2'!$J$5:$AZ$29,43,FALSE)</f>
        <v>#N/A</v>
      </c>
      <c r="AP1160" s="11" t="str">
        <f t="shared" si="511"/>
        <v>p</v>
      </c>
      <c r="AQ1160" s="11" t="s">
        <v>0</v>
      </c>
      <c r="AR1160" s="11" t="e">
        <f>VLOOKUP(AQ1160,'No Team 2'!$K$5:$AZ$29,42,FALSE)</f>
        <v>#N/A</v>
      </c>
      <c r="AS1160" s="11" t="str">
        <f t="shared" si="512"/>
        <v>p</v>
      </c>
      <c r="AT1160" s="11" t="s">
        <v>0</v>
      </c>
      <c r="AU1160" s="11" t="e">
        <f>VLOOKUP(AT1160,'No Team 2'!$L$5:$AZ$29,41,FALSE)</f>
        <v>#N/A</v>
      </c>
      <c r="AV1160" s="2"/>
      <c r="AW1160" s="2"/>
      <c r="AX1160" s="2"/>
      <c r="AY1160" s="2"/>
      <c r="AZ1160" s="2"/>
      <c r="BA1160" s="2"/>
    </row>
    <row r="1161" spans="1:108" ht="20.100000000000001" customHeight="1" x14ac:dyDescent="0.25">
      <c r="A1161" s="117" t="s">
        <v>89</v>
      </c>
      <c r="AE1161" s="477"/>
      <c r="AF1161" s="478"/>
      <c r="AG1161" s="11" t="str">
        <f t="shared" si="508"/>
        <v>pp</v>
      </c>
      <c r="AH1161" s="11" t="s">
        <v>1</v>
      </c>
      <c r="AI1161" s="11" t="e">
        <f>VLOOKUP(AH1161,'No Team 2'!$H$5:$AZ$29,45,FALSE)</f>
        <v>#N/A</v>
      </c>
      <c r="AJ1161" s="11" t="str">
        <f t="shared" si="509"/>
        <v>pp</v>
      </c>
      <c r="AK1161" s="11" t="s">
        <v>1</v>
      </c>
      <c r="AL1161" s="11" t="e">
        <f>VLOOKUP(AK1161,'No Team 2'!$I$5:$AZ$29,44,FALSE)</f>
        <v>#N/A</v>
      </c>
      <c r="AM1161" s="11" t="str">
        <f t="shared" si="510"/>
        <v>pp</v>
      </c>
      <c r="AN1161" s="11" t="s">
        <v>1</v>
      </c>
      <c r="AO1161" s="11" t="e">
        <f>VLOOKUP(AN1161,'No Team 2'!$J$5:$AZ$29,43,FALSE)</f>
        <v>#N/A</v>
      </c>
      <c r="AP1161" s="11" t="str">
        <f t="shared" si="511"/>
        <v>pp</v>
      </c>
      <c r="AQ1161" s="11" t="s">
        <v>1</v>
      </c>
      <c r="AR1161" s="11" t="e">
        <f>VLOOKUP(AQ1161,'No Team 2'!$K$5:$AZ$29,42,FALSE)</f>
        <v>#N/A</v>
      </c>
      <c r="AS1161" s="11" t="str">
        <f t="shared" si="512"/>
        <v>pp</v>
      </c>
      <c r="AT1161" s="11" t="s">
        <v>1</v>
      </c>
      <c r="AU1161" s="11" t="e">
        <f>VLOOKUP(AT1161,'No Team 2'!$L$5:$AZ$29,41,FALSE)</f>
        <v>#N/A</v>
      </c>
      <c r="AV1161" s="2"/>
      <c r="AW1161" s="2"/>
      <c r="AX1161" s="2"/>
      <c r="AY1161" s="2"/>
      <c r="AZ1161" s="2"/>
      <c r="BA1161" s="2"/>
    </row>
    <row r="1162" spans="1:108" ht="20.100000000000001" customHeight="1" x14ac:dyDescent="0.25">
      <c r="A1162" s="117" t="s">
        <v>89</v>
      </c>
      <c r="AE1162" s="477" t="s">
        <v>304</v>
      </c>
      <c r="AF1162" s="478" t="str">
        <f>AF1136</f>
        <v>No Team</v>
      </c>
      <c r="AG1162" s="11" t="str">
        <f t="shared" si="508"/>
        <v>z</v>
      </c>
      <c r="AH1162" s="11" t="s">
        <v>0</v>
      </c>
      <c r="AI1162" s="11" t="e">
        <f>VLOOKUP(AH1162,'no team'!$H$5:$AZ$29,45,FALSE)</f>
        <v>#N/A</v>
      </c>
      <c r="AJ1162" s="11" t="str">
        <f>AG1162</f>
        <v>z</v>
      </c>
      <c r="AK1162" s="11" t="s">
        <v>0</v>
      </c>
      <c r="AL1162" s="11" t="e">
        <f>VLOOKUP(AK1162,'no team'!$I$5:$AZ$29,44,FALSE)</f>
        <v>#N/A</v>
      </c>
      <c r="AM1162" s="11" t="str">
        <f>AJ1162</f>
        <v>z</v>
      </c>
      <c r="AN1162" s="11" t="s">
        <v>0</v>
      </c>
      <c r="AO1162" s="11" t="e">
        <f>VLOOKUP(AN1162,'no team'!$J$5:$AZ$29,43,FALSE)</f>
        <v>#N/A</v>
      </c>
      <c r="AP1162" s="11" t="str">
        <f>AM1162</f>
        <v>z</v>
      </c>
      <c r="AQ1162" s="11" t="s">
        <v>0</v>
      </c>
      <c r="AR1162" s="11" t="e">
        <f>VLOOKUP(AQ1162,'no team'!$K$5:$AZ$29,42,FALSE)</f>
        <v>#N/A</v>
      </c>
      <c r="AS1162" s="11" t="str">
        <f>AP1162</f>
        <v>z</v>
      </c>
      <c r="AT1162" s="11" t="s">
        <v>0</v>
      </c>
      <c r="AU1162" s="11" t="e">
        <f>VLOOKUP(AT1162,'no team'!$L$5:$AZ$29,41,FALSE)</f>
        <v>#N/A</v>
      </c>
      <c r="AV1162" s="2"/>
      <c r="AW1162" s="2"/>
      <c r="AX1162" s="2"/>
      <c r="AY1162" s="2"/>
      <c r="AZ1162" s="2"/>
      <c r="BA1162" s="2"/>
    </row>
    <row r="1163" spans="1:108" ht="20.100000000000001" customHeight="1" x14ac:dyDescent="0.25">
      <c r="A1163" s="117" t="s">
        <v>89</v>
      </c>
      <c r="AE1163" s="477"/>
      <c r="AF1163" s="478"/>
      <c r="AG1163" s="11" t="str">
        <f t="shared" si="508"/>
        <v>zz</v>
      </c>
      <c r="AH1163" s="11" t="s">
        <v>1</v>
      </c>
      <c r="AI1163" s="11" t="e">
        <f>VLOOKUP(AH1163,'no team'!$H$5:$AZ$29,45,FALSE)</f>
        <v>#N/A</v>
      </c>
      <c r="AJ1163" s="11" t="str">
        <f>AG1163</f>
        <v>zz</v>
      </c>
      <c r="AK1163" s="11" t="s">
        <v>1</v>
      </c>
      <c r="AL1163" s="11" t="e">
        <f>VLOOKUP(AK1163,'no team'!$I$5:$AZ$29,44,FALSE)</f>
        <v>#N/A</v>
      </c>
      <c r="AM1163" s="11" t="str">
        <f>AJ1163</f>
        <v>zz</v>
      </c>
      <c r="AN1163" s="11" t="s">
        <v>1</v>
      </c>
      <c r="AO1163" s="11" t="e">
        <f>VLOOKUP(AN1163,'no team'!$J$5:$AZ$29,43,FALSE)</f>
        <v>#N/A</v>
      </c>
      <c r="AP1163" s="11" t="str">
        <f>AM1163</f>
        <v>zz</v>
      </c>
      <c r="AQ1163" s="11" t="s">
        <v>1</v>
      </c>
      <c r="AR1163" s="11" t="e">
        <f>VLOOKUP(AQ1163,'no team'!$K$5:$AZ$29,42,FALSE)</f>
        <v>#N/A</v>
      </c>
      <c r="AS1163" s="11" t="str">
        <f>AP1163</f>
        <v>zz</v>
      </c>
      <c r="AT1163" s="11" t="s">
        <v>1</v>
      </c>
      <c r="AU1163" s="11" t="e">
        <f>VLOOKUP(AT1163,'no team'!$L$5:$AZ$29,41,FALSE)</f>
        <v>#N/A</v>
      </c>
      <c r="AV1163" s="2"/>
      <c r="AW1163" s="2"/>
      <c r="AX1163" s="2"/>
      <c r="AY1163" s="2"/>
      <c r="AZ1163" s="2"/>
      <c r="BA1163" s="2"/>
    </row>
    <row r="1164" spans="1:108" ht="20.100000000000001" customHeight="1" x14ac:dyDescent="0.25">
      <c r="A1164" s="117" t="s">
        <v>98</v>
      </c>
    </row>
    <row r="1165" spans="1:108" ht="20.100000000000001" customHeight="1" x14ac:dyDescent="0.25">
      <c r="A1165" s="117" t="s">
        <v>90</v>
      </c>
      <c r="AF1165" s="113" t="s">
        <v>280</v>
      </c>
      <c r="AG1165" s="9"/>
      <c r="AH1165" s="9"/>
      <c r="AI1165" s="42">
        <v>100</v>
      </c>
      <c r="AJ1165" s="41"/>
      <c r="AK1165" s="41"/>
      <c r="AL1165" s="42">
        <v>200</v>
      </c>
      <c r="AM1165" s="41"/>
      <c r="AN1165" s="41"/>
      <c r="AO1165" s="42">
        <v>800</v>
      </c>
      <c r="AP1165" s="41"/>
      <c r="AQ1165" s="41"/>
      <c r="AR1165" s="42">
        <v>1500</v>
      </c>
      <c r="AS1165" s="41"/>
      <c r="AT1165" s="41"/>
      <c r="AU1165" s="42" t="s">
        <v>62</v>
      </c>
      <c r="AV1165" s="42"/>
      <c r="AW1165" s="41"/>
      <c r="AX1165" s="42" t="s">
        <v>5</v>
      </c>
      <c r="AY1165" s="42"/>
      <c r="AZ1165" s="42"/>
      <c r="BA1165" s="42"/>
      <c r="BB1165" s="41"/>
      <c r="BC1165" s="41"/>
      <c r="BD1165" s="109"/>
      <c r="BE1165" s="486" t="s">
        <v>13</v>
      </c>
      <c r="BF1165" s="486"/>
      <c r="BG1165" s="486"/>
      <c r="BH1165" s="486"/>
      <c r="BI1165" s="486"/>
      <c r="BJ1165" s="486"/>
      <c r="BK1165" s="486"/>
      <c r="BL1165" s="486"/>
      <c r="BM1165" s="486"/>
      <c r="BN1165" s="486"/>
      <c r="BO1165" s="499"/>
      <c r="BQ1165" s="3"/>
      <c r="BR1165" s="3"/>
      <c r="CO1165" s="1"/>
    </row>
    <row r="1166" spans="1:108" ht="20.100000000000001" customHeight="1" x14ac:dyDescent="0.2">
      <c r="A1166" s="117" t="s">
        <v>90</v>
      </c>
      <c r="D1166" s="117" t="s">
        <v>0</v>
      </c>
      <c r="E1166" s="34">
        <v>1</v>
      </c>
      <c r="AE1166" s="477" t="s">
        <v>111</v>
      </c>
      <c r="AF1166" s="478" t="str">
        <f>AF1140</f>
        <v>Aldershot, Farnham and District A.C.</v>
      </c>
      <c r="AG1166" s="11" t="str">
        <f>AG1140</f>
        <v>A</v>
      </c>
      <c r="AH1166" s="11" t="s">
        <v>0</v>
      </c>
      <c r="AI1166" s="11" t="str">
        <f>VLOOKUP(AH1166,A!$Q$5:$BA$36,37,FALSE)</f>
        <v>Sean Over</v>
      </c>
      <c r="AJ1166" s="11" t="str">
        <f>AG1166</f>
        <v>A</v>
      </c>
      <c r="AK1166" s="11" t="s">
        <v>0</v>
      </c>
      <c r="AL1166" s="11" t="str">
        <f>VLOOKUP(AK1166,A!$R$5:$BA$36,36,FALSE)</f>
        <v>Sean Over</v>
      </c>
      <c r="AM1166" s="11" t="str">
        <f>AJ1166</f>
        <v>A</v>
      </c>
      <c r="AN1166" s="11" t="s">
        <v>0</v>
      </c>
      <c r="AO1166" s="11" t="str">
        <f>VLOOKUP(AN1166,A!$T$5:$BA$36,34,FALSE)</f>
        <v>Edward Henderson</v>
      </c>
      <c r="AP1166" s="11" t="str">
        <f>AM1166</f>
        <v>A</v>
      </c>
      <c r="AQ1166" s="11" t="s">
        <v>0</v>
      </c>
      <c r="AR1166" s="11" t="str">
        <f>VLOOKUP(AQ1166,A!$U$5:$BA$36,33,FALSE)</f>
        <v>Michael Gar</v>
      </c>
      <c r="AS1166" s="11" t="str">
        <f>AP1166</f>
        <v>A</v>
      </c>
      <c r="AT1166" s="11" t="s">
        <v>0</v>
      </c>
      <c r="AU1166" s="11" t="e">
        <f>VLOOKUP(AT1166,A!$V$5:$BA$36,32,FALSE)</f>
        <v>#N/A</v>
      </c>
      <c r="AV1166" s="11" t="str">
        <f>AS1166</f>
        <v>A</v>
      </c>
      <c r="AW1166" s="11" t="s">
        <v>0</v>
      </c>
      <c r="AX1166" s="11" t="str">
        <f>VLOOKUP(AW1166,A!$S$5:$BA$36,35,FALSE)</f>
        <v>Edward Henderson</v>
      </c>
      <c r="AY1166" s="11" t="str">
        <f>AV1166</f>
        <v>A</v>
      </c>
      <c r="AZ1166" s="11"/>
      <c r="BA1166" s="11"/>
      <c r="BB1166" s="11" t="str">
        <f>AV1166</f>
        <v>A</v>
      </c>
      <c r="BC1166" s="11"/>
      <c r="BD1166" s="11"/>
      <c r="BE1166" s="11" t="str">
        <f>BB1166</f>
        <v>A</v>
      </c>
      <c r="BF1166" s="11" t="s">
        <v>0</v>
      </c>
      <c r="BG1166" s="11" t="str">
        <f>AF1166</f>
        <v>Aldershot, Farnham and District A.C.</v>
      </c>
      <c r="BH1166" s="109">
        <v>1</v>
      </c>
      <c r="BI1166" s="11" t="e">
        <f>VLOOKUP(BH1166,A!$AD$5:$BA$36,24,FALSE)</f>
        <v>#N/A</v>
      </c>
      <c r="BJ1166" s="109">
        <v>2</v>
      </c>
      <c r="BK1166" s="11" t="e">
        <f>VLOOKUP(BJ1166,A!$AD$5:$BA$36,24,FALSE)</f>
        <v>#N/A</v>
      </c>
      <c r="BL1166" s="109">
        <v>3</v>
      </c>
      <c r="BM1166" s="11" t="e">
        <f>VLOOKUP(BL1166,A!$AD$5:$BA$36,24,FALSE)</f>
        <v>#N/A</v>
      </c>
      <c r="BN1166" s="109">
        <v>4</v>
      </c>
      <c r="BO1166" s="11" t="e">
        <f>VLOOKUP(BN1166,A!$AD$5:$BA$36,24,FALSE)</f>
        <v>#N/A</v>
      </c>
      <c r="BP1166" s="109" t="e">
        <f>+BI1166&amp;", "&amp;BK1166&amp;", "&amp;BM1166&amp;", "&amp;BO1166</f>
        <v>#N/A</v>
      </c>
      <c r="BQ1166" s="40" t="str">
        <f>grades!N39</f>
        <v>Event</v>
      </c>
      <c r="BR1166" s="40">
        <f>grades!O39</f>
        <v>100</v>
      </c>
      <c r="BS1166" s="40">
        <f>grades!P39</f>
        <v>200</v>
      </c>
      <c r="BT1166" s="40">
        <f>grades!Q39</f>
        <v>400</v>
      </c>
      <c r="BU1166" s="40">
        <f>grades!R39</f>
        <v>800</v>
      </c>
      <c r="BV1166" s="40">
        <f>grades!S39</f>
        <v>1500</v>
      </c>
      <c r="BW1166" s="40">
        <f>grades!T39</f>
        <v>1500</v>
      </c>
      <c r="BX1166" s="40" t="str">
        <f>grades!U39</f>
        <v>75H</v>
      </c>
      <c r="BY1166" s="40" t="str">
        <f>grades!V39</f>
        <v>80H</v>
      </c>
      <c r="BZ1166" s="40" t="str">
        <f>grades!W39</f>
        <v>100H</v>
      </c>
      <c r="CA1166" s="40" t="str">
        <f>grades!X39</f>
        <v>HJ</v>
      </c>
      <c r="CB1166" s="40" t="str">
        <f>grades!Y39</f>
        <v>LJ</v>
      </c>
      <c r="CC1166" s="40" t="str">
        <f>grades!Z39</f>
        <v>SP</v>
      </c>
      <c r="CD1166" s="40" t="str">
        <f>grades!AA39</f>
        <v>DT</v>
      </c>
      <c r="CE1166" s="40" t="str">
        <f>grades!AB39</f>
        <v>JT</v>
      </c>
      <c r="CF1166" s="40" t="str">
        <f>grades!AC39</f>
        <v>4x100</v>
      </c>
      <c r="CG1166" s="40">
        <f>grades!AD39</f>
        <v>75</v>
      </c>
      <c r="CH1166" s="40">
        <f>grades!AE39</f>
        <v>150</v>
      </c>
      <c r="CI1166" s="40">
        <f>grades!AF39</f>
        <v>600</v>
      </c>
      <c r="CJ1166" s="40" t="str">
        <f>grades!AG39</f>
        <v>PV</v>
      </c>
      <c r="CK1166" s="40" t="str">
        <f>grades!AH39</f>
        <v>HT</v>
      </c>
      <c r="CL1166" s="40" t="str">
        <f>grades!AI39</f>
        <v>TJ</v>
      </c>
      <c r="CM1166" s="40" t="str">
        <f>grades!AJ39</f>
        <v>400H</v>
      </c>
      <c r="CN1166" s="40">
        <f>grades!AK39</f>
        <v>0</v>
      </c>
      <c r="CO1166" s="1"/>
      <c r="CP1166" s="41" t="s">
        <v>280</v>
      </c>
      <c r="CQ1166" s="41"/>
      <c r="CR1166" s="41"/>
      <c r="CS1166" s="41" t="s">
        <v>42</v>
      </c>
      <c r="CT1166" s="41"/>
      <c r="CU1166" s="41"/>
      <c r="CV1166" s="41" t="s">
        <v>43</v>
      </c>
      <c r="CW1166" s="41"/>
      <c r="CX1166" s="41"/>
      <c r="CY1166" s="41" t="s">
        <v>44</v>
      </c>
      <c r="CZ1166" s="41"/>
      <c r="DA1166" s="41"/>
      <c r="DB1166" s="41" t="s">
        <v>45</v>
      </c>
      <c r="DC1166" s="109"/>
      <c r="DD1166" s="37"/>
    </row>
    <row r="1167" spans="1:108" ht="20.100000000000001" customHeight="1" x14ac:dyDescent="0.25">
      <c r="A1167" s="117" t="s">
        <v>90</v>
      </c>
      <c r="D1167" s="117" t="s">
        <v>0</v>
      </c>
      <c r="E1167" s="34">
        <v>1</v>
      </c>
      <c r="AE1167" s="477"/>
      <c r="AF1167" s="478"/>
      <c r="AG1167" s="11" t="str">
        <f t="shared" ref="AG1167:AG1189" si="520">AG1141</f>
        <v>AA</v>
      </c>
      <c r="AH1167" s="11" t="s">
        <v>1</v>
      </c>
      <c r="AI1167" s="11" t="str">
        <f>VLOOKUP(AH1167,A!$Q$5:$BA$36,37,FALSE)</f>
        <v>Bailey Roberts</v>
      </c>
      <c r="AJ1167" s="11" t="str">
        <f t="shared" ref="AJ1167:AJ1187" si="521">AG1167</f>
        <v>AA</v>
      </c>
      <c r="AK1167" s="11" t="s">
        <v>1</v>
      </c>
      <c r="AL1167" s="11" t="e">
        <f>VLOOKUP(AK1167,A!$R$5:$BA$36,36,FALSE)</f>
        <v>#N/A</v>
      </c>
      <c r="AM1167" s="11" t="str">
        <f t="shared" ref="AM1167:AM1187" si="522">AJ1167</f>
        <v>AA</v>
      </c>
      <c r="AN1167" s="11" t="s">
        <v>1</v>
      </c>
      <c r="AO1167" s="11" t="str">
        <f>VLOOKUP(AN1167,A!$T$5:$BA$36,34,FALSE)</f>
        <v>Bailey Roberts</v>
      </c>
      <c r="AP1167" s="11" t="str">
        <f t="shared" ref="AP1167:AP1187" si="523">AM1167</f>
        <v>AA</v>
      </c>
      <c r="AQ1167" s="11" t="s">
        <v>1</v>
      </c>
      <c r="AR1167" s="11" t="str">
        <f>VLOOKUP(AQ1167,A!$U$5:$BA$36,33,FALSE)</f>
        <v>Sam Bodoano</v>
      </c>
      <c r="AS1167" s="11" t="str">
        <f t="shared" ref="AS1167:AS1187" si="524">AP1167</f>
        <v>AA</v>
      </c>
      <c r="AT1167" s="11" t="s">
        <v>1</v>
      </c>
      <c r="AU1167" s="11" t="e">
        <f>VLOOKUP(AT1167,A!$V$5:$BA$36,32,FALSE)</f>
        <v>#N/A</v>
      </c>
      <c r="AV1167" s="11" t="str">
        <f t="shared" ref="AV1167:AV1189" si="525">AS1167</f>
        <v>AA</v>
      </c>
      <c r="AW1167" s="11" t="s">
        <v>1</v>
      </c>
      <c r="AX1167" s="11" t="str">
        <f>VLOOKUP(AW1167,A!$S$5:$BA$36,35,FALSE)</f>
        <v>Harry Ware</v>
      </c>
      <c r="AY1167" s="11" t="str">
        <f t="shared" ref="AY1167:AY1189" si="526">AV1167</f>
        <v>AA</v>
      </c>
      <c r="AZ1167" s="11"/>
      <c r="BA1167" s="11"/>
      <c r="BB1167" s="11" t="str">
        <f t="shared" ref="BB1167:BB1189" si="527">AV1167</f>
        <v>AA</v>
      </c>
      <c r="BC1167" s="11"/>
      <c r="BD1167" s="11"/>
      <c r="BE1167" s="11" t="str">
        <f t="shared" ref="BE1167:BE1173" si="528">BB1167</f>
        <v>AA</v>
      </c>
      <c r="BF1167" s="11" t="s">
        <v>1</v>
      </c>
      <c r="BG1167" s="11" t="str">
        <f>AF1166</f>
        <v>Aldershot, Farnham and District A.C.</v>
      </c>
      <c r="BH1167" s="109">
        <v>1</v>
      </c>
      <c r="BI1167" s="11" t="e">
        <f>VLOOKUP(BH1167,A!$AD$5:$BA$36,24,FALSE)</f>
        <v>#N/A</v>
      </c>
      <c r="BJ1167" s="109">
        <v>2</v>
      </c>
      <c r="BK1167" s="11" t="e">
        <f>VLOOKUP(BJ1167,A!$AD$5:$BA$36,24,FALSE)</f>
        <v>#N/A</v>
      </c>
      <c r="BL1167" s="109">
        <v>3</v>
      </c>
      <c r="BM1167" s="11" t="e">
        <f>VLOOKUP(BL1167,A!$AD$5:$BA$36,24,FALSE)</f>
        <v>#N/A</v>
      </c>
      <c r="BN1167" s="109">
        <v>4</v>
      </c>
      <c r="BO1167" s="11" t="e">
        <f>VLOOKUP(BN1167,A!$AD$5:$BA$36,24,FALSE)</f>
        <v>#N/A</v>
      </c>
      <c r="BP1167" s="109" t="e">
        <f t="shared" ref="BP1167:BP1189" si="529">+BI1167&amp;", "&amp;BK1167&amp;", "&amp;BM1167&amp;", "&amp;BO1167</f>
        <v>#N/A</v>
      </c>
      <c r="BQ1167" s="110" t="str">
        <f>grades!N41</f>
        <v xml:space="preserve">U15 </v>
      </c>
      <c r="BR1167" s="110">
        <f>grades!O41</f>
        <v>12.7</v>
      </c>
      <c r="BS1167" s="110">
        <f>grades!P41</f>
        <v>26.25</v>
      </c>
      <c r="BT1167" s="110">
        <f>grades!Q41</f>
        <v>61</v>
      </c>
      <c r="BU1167" s="111">
        <f>grades!R41</f>
        <v>1.7939814814814815E-3</v>
      </c>
      <c r="BV1167" s="110" t="str">
        <f>grades!S41</f>
        <v>-</v>
      </c>
      <c r="BW1167" s="111">
        <f>grades!T41</f>
        <v>3.414351851851852E-3</v>
      </c>
      <c r="BX1167" s="110" t="str">
        <f>grades!U41</f>
        <v>-</v>
      </c>
      <c r="BY1167" s="110">
        <f>grades!V41</f>
        <v>14</v>
      </c>
      <c r="BZ1167" s="110">
        <f>grades!W41</f>
        <v>0</v>
      </c>
      <c r="CA1167" s="110">
        <f>grades!X41</f>
        <v>1.5</v>
      </c>
      <c r="CB1167" s="110">
        <f>grades!Y41</f>
        <v>4.8</v>
      </c>
      <c r="CC1167" s="110">
        <f>grades!Z41</f>
        <v>9.5</v>
      </c>
      <c r="CD1167" s="110">
        <f>grades!AA41</f>
        <v>23</v>
      </c>
      <c r="CE1167" s="110">
        <f>grades!AB41</f>
        <v>30</v>
      </c>
      <c r="CF1167" s="110">
        <f>grades!AC41</f>
        <v>50</v>
      </c>
      <c r="CG1167" s="110">
        <f>grades!AD41</f>
        <v>0</v>
      </c>
      <c r="CH1167" s="110">
        <f>grades!AE41</f>
        <v>0</v>
      </c>
      <c r="CI1167" s="110">
        <f>grades!AF41</f>
        <v>0</v>
      </c>
      <c r="CJ1167" s="110">
        <f>grades!AG41</f>
        <v>2.2000000000000002</v>
      </c>
      <c r="CK1167" s="110">
        <f>grades!AH41</f>
        <v>23</v>
      </c>
      <c r="CL1167" s="110">
        <f>grades!AI41</f>
        <v>10</v>
      </c>
      <c r="CM1167" s="110">
        <f>grades!AJ41</f>
        <v>0</v>
      </c>
      <c r="CN1167" s="110">
        <f>grades!AK41</f>
        <v>0</v>
      </c>
      <c r="CO1167" s="1"/>
      <c r="CP1167" s="82" t="s">
        <v>155</v>
      </c>
      <c r="CQ1167" s="40"/>
      <c r="CR1167" s="40"/>
      <c r="CS1167" s="83">
        <f>grades!C19</f>
        <v>3.2</v>
      </c>
      <c r="CT1167" s="83"/>
      <c r="CU1167" s="83"/>
      <c r="CV1167" s="83">
        <f>grades!E19</f>
        <v>3</v>
      </c>
      <c r="CW1167" s="83"/>
      <c r="CX1167" s="83"/>
      <c r="CY1167" s="83">
        <f>grades!G19</f>
        <v>2.8</v>
      </c>
      <c r="CZ1167" s="83"/>
      <c r="DA1167" s="83"/>
      <c r="DB1167" s="83">
        <f>grades!I19</f>
        <v>2.4</v>
      </c>
      <c r="DC1167" s="110" t="str">
        <f>grades!J19</f>
        <v>F</v>
      </c>
      <c r="DD1167" s="114"/>
    </row>
    <row r="1168" spans="1:108" ht="20.100000000000001" customHeight="1" x14ac:dyDescent="0.25">
      <c r="A1168" s="117" t="s">
        <v>90</v>
      </c>
      <c r="D1168" s="117" t="s">
        <v>0</v>
      </c>
      <c r="E1168" s="34">
        <v>1</v>
      </c>
      <c r="AE1168" s="477" t="s">
        <v>161</v>
      </c>
      <c r="AF1168" s="478" t="str">
        <f>AF1142</f>
        <v>Basingstoke and Mid Hants A.C.</v>
      </c>
      <c r="AG1168" s="11" t="str">
        <f t="shared" si="520"/>
        <v>S</v>
      </c>
      <c r="AH1168" s="11" t="s">
        <v>0</v>
      </c>
      <c r="AI1168" s="11" t="str">
        <f>VLOOKUP(AH1168,S!$Q$5:$BA$36,37,FALSE)</f>
        <v>Pravansh Kanumolu</v>
      </c>
      <c r="AJ1168" s="11" t="str">
        <f t="shared" si="521"/>
        <v>S</v>
      </c>
      <c r="AK1168" s="11" t="s">
        <v>0</v>
      </c>
      <c r="AL1168" s="11" t="str">
        <f>VLOOKUP(AK1168,S!$R$5:$BA$36,36,FALSE)</f>
        <v>Pravansh Kanumolu</v>
      </c>
      <c r="AM1168" s="11" t="str">
        <f t="shared" si="522"/>
        <v>S</v>
      </c>
      <c r="AN1168" s="11" t="s">
        <v>0</v>
      </c>
      <c r="AO1168" s="11" t="str">
        <f>VLOOKUP(AN1168,S!$T$5:$BA$36,34,FALSE)</f>
        <v>Alex Lakeland</v>
      </c>
      <c r="AP1168" s="11" t="str">
        <f t="shared" si="523"/>
        <v>S</v>
      </c>
      <c r="AQ1168" s="11" t="s">
        <v>0</v>
      </c>
      <c r="AR1168" s="11" t="str">
        <f>VLOOKUP(AQ1168,S!$U$5:$BA$36,33,FALSE)</f>
        <v>Aidan Leavey</v>
      </c>
      <c r="AS1168" s="11" t="str">
        <f t="shared" si="524"/>
        <v>S</v>
      </c>
      <c r="AT1168" s="11" t="s">
        <v>0</v>
      </c>
      <c r="AU1168" s="11" t="e">
        <f>VLOOKUP(AT1168,S!$V$5:$BA$36,32,FALSE)</f>
        <v>#N/A</v>
      </c>
      <c r="AV1168" s="11" t="str">
        <f t="shared" si="525"/>
        <v>S</v>
      </c>
      <c r="AW1168" s="11" t="s">
        <v>0</v>
      </c>
      <c r="AX1168" s="11" t="str">
        <f>VLOOKUP(AW1168,S!$S$5:$BA$36,35,FALSE)</f>
        <v>Evan Jerome</v>
      </c>
      <c r="AY1168" s="11" t="str">
        <f t="shared" si="526"/>
        <v>S</v>
      </c>
      <c r="AZ1168" s="11"/>
      <c r="BA1168" s="11"/>
      <c r="BB1168" s="11" t="str">
        <f t="shared" si="527"/>
        <v>S</v>
      </c>
      <c r="BC1168" s="11"/>
      <c r="BD1168" s="11"/>
      <c r="BE1168" s="11" t="str">
        <f t="shared" si="528"/>
        <v>S</v>
      </c>
      <c r="BF1168" s="11" t="s">
        <v>0</v>
      </c>
      <c r="BG1168" s="11" t="str">
        <f>AF1168</f>
        <v>Basingstoke and Mid Hants A.C.</v>
      </c>
      <c r="BH1168" s="109">
        <v>1</v>
      </c>
      <c r="BI1168" s="11" t="str">
        <f>VLOOKUP(BH1168,S!$AD$5:$BA$36,24,FALSE)</f>
        <v>Jamie Ellis</v>
      </c>
      <c r="BJ1168" s="109">
        <v>2</v>
      </c>
      <c r="BK1168" s="11" t="str">
        <f>VLOOKUP(BJ1168,S!$AD$5:$BA$36,24,FALSE)</f>
        <v>Kean Hamilton-Jones</v>
      </c>
      <c r="BL1168" s="109">
        <v>3</v>
      </c>
      <c r="BM1168" s="11" t="str">
        <f>VLOOKUP(BL1168,S!$AD$5:$BA$36,24,FALSE)</f>
        <v>Pravansh Kanumolu</v>
      </c>
      <c r="BN1168" s="109">
        <v>4</v>
      </c>
      <c r="BO1168" s="11" t="str">
        <f>VLOOKUP(BN1168,S!$AD$5:$BA$36,24,FALSE)</f>
        <v>Josh Bond</v>
      </c>
      <c r="BP1168" s="109" t="str">
        <f t="shared" si="529"/>
        <v>Jamie Ellis, Kean Hamilton-Jones, Pravansh Kanumolu, Josh Bond</v>
      </c>
      <c r="BQ1168" s="110" t="str">
        <f t="shared" ref="BQ1168:BQ1173" si="530">BQ1167</f>
        <v xml:space="preserve">U15 </v>
      </c>
      <c r="BR1168" s="110">
        <f t="shared" ref="BR1168:CF1168" si="531">BR1167</f>
        <v>12.7</v>
      </c>
      <c r="BS1168" s="110">
        <f t="shared" si="531"/>
        <v>26.25</v>
      </c>
      <c r="BT1168" s="110">
        <f t="shared" si="531"/>
        <v>61</v>
      </c>
      <c r="BU1168" s="111">
        <f t="shared" si="531"/>
        <v>1.7939814814814815E-3</v>
      </c>
      <c r="BV1168" s="110" t="str">
        <f t="shared" si="531"/>
        <v>-</v>
      </c>
      <c r="BW1168" s="111">
        <f t="shared" si="531"/>
        <v>3.414351851851852E-3</v>
      </c>
      <c r="BX1168" s="110" t="str">
        <f t="shared" si="531"/>
        <v>-</v>
      </c>
      <c r="BY1168" s="110">
        <f t="shared" si="531"/>
        <v>14</v>
      </c>
      <c r="BZ1168" s="110">
        <f t="shared" si="531"/>
        <v>0</v>
      </c>
      <c r="CA1168" s="110">
        <f t="shared" si="531"/>
        <v>1.5</v>
      </c>
      <c r="CB1168" s="110">
        <f t="shared" si="531"/>
        <v>4.8</v>
      </c>
      <c r="CC1168" s="110">
        <f t="shared" si="531"/>
        <v>9.5</v>
      </c>
      <c r="CD1168" s="110">
        <f t="shared" si="531"/>
        <v>23</v>
      </c>
      <c r="CE1168" s="110">
        <f t="shared" si="531"/>
        <v>30</v>
      </c>
      <c r="CF1168" s="110">
        <f t="shared" si="531"/>
        <v>50</v>
      </c>
      <c r="CG1168" s="110">
        <f t="shared" ref="CG1168:CN1168" si="532">CG1167</f>
        <v>0</v>
      </c>
      <c r="CH1168" s="110">
        <f t="shared" si="532"/>
        <v>0</v>
      </c>
      <c r="CI1168" s="110">
        <f t="shared" si="532"/>
        <v>0</v>
      </c>
      <c r="CJ1168" s="110">
        <f t="shared" si="532"/>
        <v>2.2000000000000002</v>
      </c>
      <c r="CK1168" s="110">
        <f t="shared" si="532"/>
        <v>23</v>
      </c>
      <c r="CL1168" s="110">
        <f t="shared" si="532"/>
        <v>10</v>
      </c>
      <c r="CM1168" s="110">
        <f t="shared" si="532"/>
        <v>0</v>
      </c>
      <c r="CN1168" s="110">
        <f t="shared" si="532"/>
        <v>0</v>
      </c>
      <c r="CO1168" s="1"/>
      <c r="CP1168" s="82" t="s">
        <v>156</v>
      </c>
      <c r="CQ1168" s="40"/>
      <c r="CR1168" s="40"/>
      <c r="CS1168" s="83">
        <f>grades!C20</f>
        <v>46.2</v>
      </c>
      <c r="CT1168" s="83"/>
      <c r="CU1168" s="83"/>
      <c r="CV1168" s="83">
        <f>grades!E20</f>
        <v>41.1</v>
      </c>
      <c r="CW1168" s="83"/>
      <c r="CX1168" s="83"/>
      <c r="CY1168" s="83">
        <f>grades!G20</f>
        <v>34.200000000000003</v>
      </c>
      <c r="CZ1168" s="83"/>
      <c r="DA1168" s="83"/>
      <c r="DB1168" s="83">
        <f>grades!I20</f>
        <v>27.8</v>
      </c>
      <c r="DC1168" s="110" t="str">
        <f>grades!J20</f>
        <v>F</v>
      </c>
      <c r="DD1168" s="114"/>
    </row>
    <row r="1169" spans="1:108" ht="20.100000000000001" customHeight="1" x14ac:dyDescent="0.25">
      <c r="A1169" s="117" t="s">
        <v>90</v>
      </c>
      <c r="D1169" s="117" t="s">
        <v>0</v>
      </c>
      <c r="E1169" s="34">
        <v>1</v>
      </c>
      <c r="AE1169" s="477"/>
      <c r="AF1169" s="478"/>
      <c r="AG1169" s="11" t="str">
        <f t="shared" si="520"/>
        <v>SS</v>
      </c>
      <c r="AH1169" s="11" t="s">
        <v>1</v>
      </c>
      <c r="AI1169" s="11" t="str">
        <f>VLOOKUP(AH1169,S!$Q$5:$BA$36,37,FALSE)</f>
        <v>Evan Jerome</v>
      </c>
      <c r="AJ1169" s="11" t="str">
        <f t="shared" si="521"/>
        <v>SS</v>
      </c>
      <c r="AK1169" s="11" t="s">
        <v>1</v>
      </c>
      <c r="AL1169" s="11" t="str">
        <f>VLOOKUP(AK1169,S!$R$5:$BA$36,36,FALSE)</f>
        <v>Kean Hamilton-Jones</v>
      </c>
      <c r="AM1169" s="11" t="str">
        <f t="shared" si="522"/>
        <v>SS</v>
      </c>
      <c r="AN1169" s="11" t="s">
        <v>1</v>
      </c>
      <c r="AO1169" s="11" t="str">
        <f>VLOOKUP(AN1169,S!$T$5:$BA$36,34,FALSE)</f>
        <v>Guy Stevens</v>
      </c>
      <c r="AP1169" s="11" t="str">
        <f t="shared" si="523"/>
        <v>SS</v>
      </c>
      <c r="AQ1169" s="11" t="s">
        <v>1</v>
      </c>
      <c r="AR1169" s="11" t="str">
        <f>VLOOKUP(AQ1169,S!$U$5:$BA$36,33,FALSE)</f>
        <v>James Harold</v>
      </c>
      <c r="AS1169" s="11" t="str">
        <f t="shared" si="524"/>
        <v>SS</v>
      </c>
      <c r="AT1169" s="11" t="s">
        <v>1</v>
      </c>
      <c r="AU1169" s="11" t="e">
        <f>VLOOKUP(AT1169,S!$V$5:$BA$36,32,FALSE)</f>
        <v>#N/A</v>
      </c>
      <c r="AV1169" s="11" t="str">
        <f t="shared" si="525"/>
        <v>SS</v>
      </c>
      <c r="AW1169" s="11" t="s">
        <v>1</v>
      </c>
      <c r="AX1169" s="11" t="str">
        <f>VLOOKUP(AW1169,S!$S$5:$BA$36,35,FALSE)</f>
        <v>Bradley White</v>
      </c>
      <c r="AY1169" s="11" t="str">
        <f t="shared" si="526"/>
        <v>SS</v>
      </c>
      <c r="AZ1169" s="11"/>
      <c r="BA1169" s="11"/>
      <c r="BB1169" s="11" t="str">
        <f t="shared" si="527"/>
        <v>SS</v>
      </c>
      <c r="BC1169" s="11"/>
      <c r="BD1169" s="11"/>
      <c r="BE1169" s="11" t="str">
        <f t="shared" si="528"/>
        <v>SS</v>
      </c>
      <c r="BF1169" s="11" t="s">
        <v>1</v>
      </c>
      <c r="BG1169" s="11" t="str">
        <f>AF1168</f>
        <v>Basingstoke and Mid Hants A.C.</v>
      </c>
      <c r="BH1169" s="109">
        <v>1</v>
      </c>
      <c r="BI1169" s="11" t="str">
        <f>VLOOKUP(BH1169,S!$AD$5:$BA$36,24,FALSE)</f>
        <v>Jamie Ellis</v>
      </c>
      <c r="BJ1169" s="109">
        <v>2</v>
      </c>
      <c r="BK1169" s="11" t="str">
        <f>VLOOKUP(BJ1169,S!$AD$5:$BA$36,24,FALSE)</f>
        <v>Kean Hamilton-Jones</v>
      </c>
      <c r="BL1169" s="109">
        <v>3</v>
      </c>
      <c r="BM1169" s="11" t="str">
        <f>VLOOKUP(BL1169,S!$AD$5:$BA$36,24,FALSE)</f>
        <v>Pravansh Kanumolu</v>
      </c>
      <c r="BN1169" s="109">
        <v>4</v>
      </c>
      <c r="BO1169" s="11" t="str">
        <f>VLOOKUP(BN1169,S!$AD$5:$BA$36,24,FALSE)</f>
        <v>Josh Bond</v>
      </c>
      <c r="BP1169" s="109" t="str">
        <f t="shared" si="529"/>
        <v>Jamie Ellis, Kean Hamilton-Jones, Pravansh Kanumolu, Josh Bond</v>
      </c>
      <c r="BQ1169" s="110" t="str">
        <f t="shared" si="530"/>
        <v xml:space="preserve">U15 </v>
      </c>
      <c r="BR1169" s="110">
        <f t="shared" ref="BR1169:CF1173" si="533">BR1168</f>
        <v>12.7</v>
      </c>
      <c r="BS1169" s="110">
        <f t="shared" si="533"/>
        <v>26.25</v>
      </c>
      <c r="BT1169" s="110">
        <f t="shared" si="533"/>
        <v>61</v>
      </c>
      <c r="BU1169" s="111">
        <f t="shared" si="533"/>
        <v>1.7939814814814815E-3</v>
      </c>
      <c r="BV1169" s="110" t="str">
        <f t="shared" si="533"/>
        <v>-</v>
      </c>
      <c r="BW1169" s="111">
        <f t="shared" si="533"/>
        <v>3.414351851851852E-3</v>
      </c>
      <c r="BX1169" s="110" t="str">
        <f t="shared" si="533"/>
        <v>-</v>
      </c>
      <c r="BY1169" s="110">
        <f t="shared" si="533"/>
        <v>14</v>
      </c>
      <c r="BZ1169" s="110">
        <f t="shared" si="533"/>
        <v>0</v>
      </c>
      <c r="CA1169" s="110">
        <f t="shared" si="533"/>
        <v>1.5</v>
      </c>
      <c r="CB1169" s="110">
        <f t="shared" si="533"/>
        <v>4.8</v>
      </c>
      <c r="CC1169" s="110">
        <f t="shared" si="533"/>
        <v>9.5</v>
      </c>
      <c r="CD1169" s="110">
        <f t="shared" si="533"/>
        <v>23</v>
      </c>
      <c r="CE1169" s="110">
        <f t="shared" si="533"/>
        <v>30</v>
      </c>
      <c r="CF1169" s="110">
        <f t="shared" si="533"/>
        <v>50</v>
      </c>
      <c r="CG1169" s="110">
        <f t="shared" ref="CG1169:CN1169" si="534">CG1168</f>
        <v>0</v>
      </c>
      <c r="CH1169" s="110">
        <f t="shared" si="534"/>
        <v>0</v>
      </c>
      <c r="CI1169" s="110">
        <f t="shared" si="534"/>
        <v>0</v>
      </c>
      <c r="CJ1169" s="110">
        <f t="shared" si="534"/>
        <v>2.2000000000000002</v>
      </c>
      <c r="CK1169" s="110">
        <f t="shared" si="534"/>
        <v>23</v>
      </c>
      <c r="CL1169" s="110">
        <f t="shared" si="534"/>
        <v>10</v>
      </c>
      <c r="CM1169" s="110">
        <f t="shared" si="534"/>
        <v>0</v>
      </c>
      <c r="CN1169" s="110">
        <f t="shared" si="534"/>
        <v>0</v>
      </c>
      <c r="CO1169" s="1"/>
      <c r="CP1169" s="82" t="s">
        <v>2</v>
      </c>
      <c r="CQ1169" s="40"/>
      <c r="CR1169" s="40"/>
      <c r="CS1169" s="83">
        <f>grades!C21</f>
        <v>11.7</v>
      </c>
      <c r="CT1169" s="83"/>
      <c r="CU1169" s="83"/>
      <c r="CV1169" s="83">
        <f>grades!E21</f>
        <v>11.9</v>
      </c>
      <c r="CW1169" s="83"/>
      <c r="CX1169" s="83"/>
      <c r="CY1169" s="83">
        <f>grades!G21</f>
        <v>12.1</v>
      </c>
      <c r="CZ1169" s="83"/>
      <c r="DA1169" s="83"/>
      <c r="DB1169" s="83">
        <f>grades!I21</f>
        <v>12.5</v>
      </c>
      <c r="DC1169" s="110" t="str">
        <f>grades!J21</f>
        <v>T</v>
      </c>
      <c r="DD1169" s="114"/>
    </row>
    <row r="1170" spans="1:108" ht="20.100000000000001" customHeight="1" x14ac:dyDescent="0.25">
      <c r="A1170" s="117" t="s">
        <v>90</v>
      </c>
      <c r="D1170" s="117" t="s">
        <v>0</v>
      </c>
      <c r="E1170" s="34">
        <v>1</v>
      </c>
      <c r="AE1170" s="477" t="s">
        <v>162</v>
      </c>
      <c r="AF1170" s="478" t="str">
        <f>AF1144</f>
        <v>Bracknell A.C.</v>
      </c>
      <c r="AG1170" s="11" t="str">
        <f t="shared" si="520"/>
        <v>B</v>
      </c>
      <c r="AH1170" s="11" t="s">
        <v>0</v>
      </c>
      <c r="AI1170" s="11" t="str">
        <f>VLOOKUP(AH1170,B!$Q$5:$BA$36,37,FALSE)</f>
        <v>Sam Green</v>
      </c>
      <c r="AJ1170" s="11" t="str">
        <f t="shared" si="521"/>
        <v>B</v>
      </c>
      <c r="AK1170" s="11" t="s">
        <v>0</v>
      </c>
      <c r="AL1170" s="11" t="str">
        <f>VLOOKUP(AK1170,B!$R$5:$BA$36,36,FALSE)</f>
        <v>Matthew  Chidede</v>
      </c>
      <c r="AM1170" s="11" t="str">
        <f t="shared" si="522"/>
        <v>B</v>
      </c>
      <c r="AN1170" s="11" t="s">
        <v>0</v>
      </c>
      <c r="AO1170" s="11" t="str">
        <f>VLOOKUP(AN1170,B!$T$5:$BA$36,34,FALSE)</f>
        <v>Edward Enser</v>
      </c>
      <c r="AP1170" s="11" t="str">
        <f t="shared" si="523"/>
        <v>B</v>
      </c>
      <c r="AQ1170" s="11" t="s">
        <v>0</v>
      </c>
      <c r="AR1170" s="11" t="str">
        <f>VLOOKUP(AQ1170,B!$U$5:$BA$36,33,FALSE)</f>
        <v>James Winship</v>
      </c>
      <c r="AS1170" s="11" t="str">
        <f t="shared" si="524"/>
        <v>B</v>
      </c>
      <c r="AT1170" s="11" t="s">
        <v>0</v>
      </c>
      <c r="AU1170" s="11" t="str">
        <f>VLOOKUP(AT1170,B!$V$5:$BA$36,32,FALSE)</f>
        <v>Sam Green</v>
      </c>
      <c r="AV1170" s="11" t="str">
        <f t="shared" si="525"/>
        <v>B</v>
      </c>
      <c r="AW1170" s="11" t="s">
        <v>0</v>
      </c>
      <c r="AX1170" s="11" t="str">
        <f>VLOOKUP(AW1170,B!$S$5:$BA$36,35,FALSE)</f>
        <v>Samuel Marney</v>
      </c>
      <c r="AY1170" s="11" t="str">
        <f t="shared" si="526"/>
        <v>B</v>
      </c>
      <c r="AZ1170" s="11"/>
      <c r="BA1170" s="11"/>
      <c r="BB1170" s="11" t="str">
        <f t="shared" si="527"/>
        <v>B</v>
      </c>
      <c r="BC1170" s="11"/>
      <c r="BD1170" s="11"/>
      <c r="BE1170" s="11" t="str">
        <f t="shared" si="528"/>
        <v>B</v>
      </c>
      <c r="BF1170" s="11" t="s">
        <v>0</v>
      </c>
      <c r="BG1170" s="11" t="str">
        <f>AF1170</f>
        <v>Bracknell A.C.</v>
      </c>
      <c r="BH1170" s="109">
        <v>1</v>
      </c>
      <c r="BI1170" s="11" t="str">
        <f>VLOOKUP(BH1170,B!$AD$5:$BA$36,24,FALSE)</f>
        <v>Sam Green</v>
      </c>
      <c r="BJ1170" s="109">
        <v>2</v>
      </c>
      <c r="BK1170" s="11" t="str">
        <f>VLOOKUP(BJ1170,B!$AD$5:$BA$36,24,FALSE)</f>
        <v>Ben Britton</v>
      </c>
      <c r="BL1170" s="109">
        <v>3</v>
      </c>
      <c r="BM1170" s="11" t="str">
        <f>VLOOKUP(BL1170,B!$AD$5:$BA$36,24,FALSE)</f>
        <v>Matthew  Chidede</v>
      </c>
      <c r="BN1170" s="109">
        <v>4</v>
      </c>
      <c r="BO1170" s="11" t="str">
        <f>VLOOKUP(BN1170,B!$AD$5:$BA$36,24,FALSE)</f>
        <v>Christian Cairns</v>
      </c>
      <c r="BP1170" s="109" t="str">
        <f t="shared" si="529"/>
        <v>Sam Green, Ben Britton, Matthew  Chidede, Christian Cairns</v>
      </c>
      <c r="BQ1170" s="110" t="str">
        <f t="shared" si="530"/>
        <v xml:space="preserve">U15 </v>
      </c>
      <c r="BR1170" s="110">
        <f t="shared" si="533"/>
        <v>12.7</v>
      </c>
      <c r="BS1170" s="110">
        <f t="shared" si="533"/>
        <v>26.25</v>
      </c>
      <c r="BT1170" s="110">
        <f t="shared" si="533"/>
        <v>61</v>
      </c>
      <c r="BU1170" s="111">
        <f t="shared" si="533"/>
        <v>1.7939814814814815E-3</v>
      </c>
      <c r="BV1170" s="110" t="str">
        <f t="shared" si="533"/>
        <v>-</v>
      </c>
      <c r="BW1170" s="111">
        <f t="shared" si="533"/>
        <v>3.414351851851852E-3</v>
      </c>
      <c r="BX1170" s="110" t="str">
        <f t="shared" si="533"/>
        <v>-</v>
      </c>
      <c r="BY1170" s="110">
        <f t="shared" si="533"/>
        <v>14</v>
      </c>
      <c r="BZ1170" s="110">
        <f t="shared" si="533"/>
        <v>0</v>
      </c>
      <c r="CA1170" s="110">
        <f t="shared" si="533"/>
        <v>1.5</v>
      </c>
      <c r="CB1170" s="110">
        <f t="shared" si="533"/>
        <v>4.8</v>
      </c>
      <c r="CC1170" s="110">
        <f t="shared" si="533"/>
        <v>9.5</v>
      </c>
      <c r="CD1170" s="110">
        <f t="shared" si="533"/>
        <v>23</v>
      </c>
      <c r="CE1170" s="110">
        <f t="shared" si="533"/>
        <v>30</v>
      </c>
      <c r="CF1170" s="110">
        <f t="shared" si="533"/>
        <v>50</v>
      </c>
      <c r="CG1170" s="110">
        <f t="shared" ref="CG1170:CN1170" si="535">CG1169</f>
        <v>0</v>
      </c>
      <c r="CH1170" s="110">
        <f t="shared" si="535"/>
        <v>0</v>
      </c>
      <c r="CI1170" s="110">
        <f t="shared" si="535"/>
        <v>0</v>
      </c>
      <c r="CJ1170" s="110">
        <f t="shared" si="535"/>
        <v>2.2000000000000002</v>
      </c>
      <c r="CK1170" s="110">
        <f t="shared" si="535"/>
        <v>23</v>
      </c>
      <c r="CL1170" s="110">
        <f t="shared" si="535"/>
        <v>10</v>
      </c>
      <c r="CM1170" s="110">
        <f t="shared" si="535"/>
        <v>0</v>
      </c>
      <c r="CN1170" s="110">
        <f t="shared" si="535"/>
        <v>0</v>
      </c>
      <c r="CO1170" s="1"/>
      <c r="CP1170" s="82" t="s">
        <v>4</v>
      </c>
      <c r="CQ1170" s="40"/>
      <c r="CR1170" s="40"/>
      <c r="CS1170" s="83">
        <f>grades!C22</f>
        <v>24</v>
      </c>
      <c r="CT1170" s="83"/>
      <c r="CU1170" s="83"/>
      <c r="CV1170" s="83">
        <f>grades!E22</f>
        <v>24.4</v>
      </c>
      <c r="CW1170" s="83"/>
      <c r="CX1170" s="83"/>
      <c r="CY1170" s="83">
        <f>grades!G22</f>
        <v>24.9</v>
      </c>
      <c r="CZ1170" s="83"/>
      <c r="DA1170" s="83"/>
      <c r="DB1170" s="83">
        <f>grades!I22</f>
        <v>25.6</v>
      </c>
      <c r="DC1170" s="110" t="str">
        <f>grades!J22</f>
        <v>T</v>
      </c>
      <c r="DD1170" s="115"/>
    </row>
    <row r="1171" spans="1:108" ht="20.100000000000001" customHeight="1" x14ac:dyDescent="0.25">
      <c r="A1171" s="117" t="s">
        <v>90</v>
      </c>
      <c r="D1171" s="117" t="s">
        <v>0</v>
      </c>
      <c r="E1171" s="34">
        <v>1</v>
      </c>
      <c r="AE1171" s="477"/>
      <c r="AF1171" s="478"/>
      <c r="AG1171" s="11" t="str">
        <f t="shared" si="520"/>
        <v>BB</v>
      </c>
      <c r="AH1171" s="11" t="s">
        <v>1</v>
      </c>
      <c r="AI1171" s="11" t="str">
        <f>VLOOKUP(AH1171,B!$Q$5:$BA$36,37,FALSE)</f>
        <v>Ben Britton</v>
      </c>
      <c r="AJ1171" s="11" t="str">
        <f t="shared" si="521"/>
        <v>BB</v>
      </c>
      <c r="AK1171" s="11" t="s">
        <v>1</v>
      </c>
      <c r="AL1171" s="11" t="str">
        <f>VLOOKUP(AK1171,B!$R$5:$BA$36,36,FALSE)</f>
        <v>Jonty Curtis</v>
      </c>
      <c r="AM1171" s="11" t="str">
        <f t="shared" si="522"/>
        <v>BB</v>
      </c>
      <c r="AN1171" s="11" t="s">
        <v>1</v>
      </c>
      <c r="AO1171" s="11" t="str">
        <f>VLOOKUP(AN1171,B!$T$5:$BA$36,34,FALSE)</f>
        <v>Connor Law</v>
      </c>
      <c r="AP1171" s="11" t="str">
        <f t="shared" si="523"/>
        <v>BB</v>
      </c>
      <c r="AQ1171" s="11" t="s">
        <v>1</v>
      </c>
      <c r="AR1171" s="11" t="str">
        <f>VLOOKUP(AQ1171,B!$U$5:$BA$36,33,FALSE)</f>
        <v>Charlie Borgnis</v>
      </c>
      <c r="AS1171" s="11" t="str">
        <f t="shared" si="524"/>
        <v>BB</v>
      </c>
      <c r="AT1171" s="11" t="s">
        <v>1</v>
      </c>
      <c r="AU1171" s="11" t="str">
        <f>VLOOKUP(AT1171,B!$V$5:$BA$36,32,FALSE)</f>
        <v>Ben Britton</v>
      </c>
      <c r="AV1171" s="11" t="str">
        <f t="shared" si="525"/>
        <v>BB</v>
      </c>
      <c r="AW1171" s="11" t="s">
        <v>1</v>
      </c>
      <c r="AX1171" s="11" t="str">
        <f>VLOOKUP(AW1171,B!$S$5:$BA$36,35,FALSE)</f>
        <v>Edward Enser</v>
      </c>
      <c r="AY1171" s="11" t="str">
        <f t="shared" si="526"/>
        <v>BB</v>
      </c>
      <c r="AZ1171" s="11"/>
      <c r="BA1171" s="11"/>
      <c r="BB1171" s="11" t="str">
        <f t="shared" si="527"/>
        <v>BB</v>
      </c>
      <c r="BC1171" s="11"/>
      <c r="BD1171" s="11"/>
      <c r="BE1171" s="11" t="str">
        <f t="shared" si="528"/>
        <v>BB</v>
      </c>
      <c r="BF1171" s="11" t="s">
        <v>1</v>
      </c>
      <c r="BG1171" s="11" t="str">
        <f>AF1170</f>
        <v>Bracknell A.C.</v>
      </c>
      <c r="BH1171" s="109">
        <v>1</v>
      </c>
      <c r="BI1171" s="11" t="str">
        <f>VLOOKUP(BH1171,B!$AD$5:$BA$36,24,FALSE)</f>
        <v>Sam Green</v>
      </c>
      <c r="BJ1171" s="109">
        <v>2</v>
      </c>
      <c r="BK1171" s="11" t="str">
        <f>VLOOKUP(BJ1171,B!$AD$5:$BA$36,24,FALSE)</f>
        <v>Ben Britton</v>
      </c>
      <c r="BL1171" s="109">
        <v>3</v>
      </c>
      <c r="BM1171" s="11" t="str">
        <f>VLOOKUP(BL1171,B!$AD$5:$BA$36,24,FALSE)</f>
        <v>Matthew  Chidede</v>
      </c>
      <c r="BN1171" s="109">
        <v>4</v>
      </c>
      <c r="BO1171" s="11" t="str">
        <f>VLOOKUP(BN1171,B!$AD$5:$BA$36,24,FALSE)</f>
        <v>Christian Cairns</v>
      </c>
      <c r="BP1171" s="109" t="str">
        <f t="shared" si="529"/>
        <v>Sam Green, Ben Britton, Matthew  Chidede, Christian Cairns</v>
      </c>
      <c r="BQ1171" s="110" t="str">
        <f t="shared" si="530"/>
        <v xml:space="preserve">U15 </v>
      </c>
      <c r="BR1171" s="110">
        <f t="shared" si="533"/>
        <v>12.7</v>
      </c>
      <c r="BS1171" s="110">
        <f t="shared" si="533"/>
        <v>26.25</v>
      </c>
      <c r="BT1171" s="110">
        <f t="shared" si="533"/>
        <v>61</v>
      </c>
      <c r="BU1171" s="111">
        <f t="shared" si="533"/>
        <v>1.7939814814814815E-3</v>
      </c>
      <c r="BV1171" s="110" t="str">
        <f t="shared" si="533"/>
        <v>-</v>
      </c>
      <c r="BW1171" s="111">
        <f t="shared" si="533"/>
        <v>3.414351851851852E-3</v>
      </c>
      <c r="BX1171" s="110" t="str">
        <f t="shared" si="533"/>
        <v>-</v>
      </c>
      <c r="BY1171" s="110">
        <f t="shared" si="533"/>
        <v>14</v>
      </c>
      <c r="BZ1171" s="110">
        <f t="shared" si="533"/>
        <v>0</v>
      </c>
      <c r="CA1171" s="110">
        <f t="shared" si="533"/>
        <v>1.5</v>
      </c>
      <c r="CB1171" s="110">
        <f t="shared" si="533"/>
        <v>4.8</v>
      </c>
      <c r="CC1171" s="110">
        <f t="shared" si="533"/>
        <v>9.5</v>
      </c>
      <c r="CD1171" s="110">
        <f t="shared" si="533"/>
        <v>23</v>
      </c>
      <c r="CE1171" s="110">
        <f t="shared" si="533"/>
        <v>30</v>
      </c>
      <c r="CF1171" s="110">
        <f t="shared" si="533"/>
        <v>50</v>
      </c>
      <c r="CG1171" s="110">
        <f t="shared" ref="CG1171:CN1171" si="536">CG1170</f>
        <v>0</v>
      </c>
      <c r="CH1171" s="110">
        <f t="shared" si="536"/>
        <v>0</v>
      </c>
      <c r="CI1171" s="110">
        <f t="shared" si="536"/>
        <v>0</v>
      </c>
      <c r="CJ1171" s="110">
        <f t="shared" si="536"/>
        <v>2.2000000000000002</v>
      </c>
      <c r="CK1171" s="110">
        <f t="shared" si="536"/>
        <v>23</v>
      </c>
      <c r="CL1171" s="110">
        <f t="shared" si="536"/>
        <v>10</v>
      </c>
      <c r="CM1171" s="110">
        <f t="shared" si="536"/>
        <v>0</v>
      </c>
      <c r="CN1171" s="110">
        <f t="shared" si="536"/>
        <v>0</v>
      </c>
      <c r="CO1171" s="1"/>
      <c r="CP1171" s="147" t="s">
        <v>9</v>
      </c>
      <c r="CQ1171" s="40"/>
      <c r="CR1171" s="40"/>
      <c r="CS1171" s="83"/>
      <c r="CT1171" s="83"/>
      <c r="CU1171" s="83"/>
      <c r="CV1171" s="83"/>
      <c r="CW1171" s="83"/>
      <c r="CX1171" s="83"/>
      <c r="CY1171" s="83"/>
      <c r="CZ1171" s="83"/>
      <c r="DA1171" s="83"/>
      <c r="DB1171" s="83"/>
      <c r="DC1171" s="110" t="str">
        <f>grades!J23</f>
        <v>T</v>
      </c>
      <c r="DD1171" s="115"/>
    </row>
    <row r="1172" spans="1:108" ht="20.100000000000001" customHeight="1" x14ac:dyDescent="0.25">
      <c r="A1172" s="117" t="s">
        <v>90</v>
      </c>
      <c r="D1172" s="117" t="s">
        <v>0</v>
      </c>
      <c r="E1172" s="34">
        <v>1</v>
      </c>
      <c r="AE1172" s="477" t="s">
        <v>163</v>
      </c>
      <c r="AF1172" s="478" t="str">
        <f>AF1146</f>
        <v>Camberley and District A.C.</v>
      </c>
      <c r="AG1172" s="11" t="str">
        <f t="shared" si="520"/>
        <v>C</v>
      </c>
      <c r="AH1172" s="11" t="s">
        <v>0</v>
      </c>
      <c r="AI1172" s="11" t="str">
        <f>VLOOKUP(AH1172,'C'!$Q$5:$BA$36,37,FALSE)</f>
        <v>Jake Etherington</v>
      </c>
      <c r="AJ1172" s="11" t="str">
        <f t="shared" si="521"/>
        <v>C</v>
      </c>
      <c r="AK1172" s="11" t="s">
        <v>0</v>
      </c>
      <c r="AL1172" s="11" t="str">
        <f>VLOOKUP(AK1172,'C'!$R$5:$BA$36,36,FALSE)</f>
        <v>Jake Etherington</v>
      </c>
      <c r="AM1172" s="11" t="str">
        <f t="shared" si="522"/>
        <v>C</v>
      </c>
      <c r="AN1172" s="11" t="s">
        <v>0</v>
      </c>
      <c r="AO1172" s="11" t="str">
        <f>VLOOKUP(AN1172,'C'!$T$5:$BA$36,34,FALSE)</f>
        <v>Miles Books</v>
      </c>
      <c r="AP1172" s="11" t="str">
        <f t="shared" si="523"/>
        <v>C</v>
      </c>
      <c r="AQ1172" s="11" t="s">
        <v>0</v>
      </c>
      <c r="AR1172" s="11" t="str">
        <f>VLOOKUP(AQ1172,'C'!$U$5:$BA$36,33,FALSE)</f>
        <v>Luke Stanton</v>
      </c>
      <c r="AS1172" s="11" t="str">
        <f t="shared" si="524"/>
        <v>C</v>
      </c>
      <c r="AT1172" s="11" t="s">
        <v>0</v>
      </c>
      <c r="AU1172" s="11" t="str">
        <f>VLOOKUP(AT1172,'C'!$V$5:$BA$36,32,FALSE)</f>
        <v>Rory Whelan</v>
      </c>
      <c r="AV1172" s="11" t="str">
        <f t="shared" si="525"/>
        <v>C</v>
      </c>
      <c r="AW1172" s="11" t="s">
        <v>0</v>
      </c>
      <c r="AX1172" s="11" t="str">
        <f>VLOOKUP(AW1172,'C'!$S$5:$BA$36,35,FALSE)</f>
        <v>Noah Ayivi-Knott</v>
      </c>
      <c r="AY1172" s="11" t="str">
        <f t="shared" si="526"/>
        <v>C</v>
      </c>
      <c r="AZ1172" s="11"/>
      <c r="BA1172" s="11"/>
      <c r="BB1172" s="11" t="str">
        <f t="shared" si="527"/>
        <v>C</v>
      </c>
      <c r="BC1172" s="11"/>
      <c r="BD1172" s="11"/>
      <c r="BE1172" s="11" t="str">
        <f t="shared" si="528"/>
        <v>C</v>
      </c>
      <c r="BF1172" s="11" t="s">
        <v>0</v>
      </c>
      <c r="BG1172" s="11" t="str">
        <f>AF1172</f>
        <v>Camberley and District A.C.</v>
      </c>
      <c r="BH1172" s="109">
        <v>1</v>
      </c>
      <c r="BI1172" s="11" t="str">
        <f>VLOOKUP(BH1172,'C'!$AD$5:$BA$36,24,FALSE)</f>
        <v>Ethan Bailey</v>
      </c>
      <c r="BJ1172" s="109">
        <v>2</v>
      </c>
      <c r="BK1172" s="11" t="str">
        <f>VLOOKUP(BJ1172,'C'!$AD$5:$BA$36,24,FALSE)</f>
        <v>Rory Whelan</v>
      </c>
      <c r="BL1172" s="109">
        <v>3</v>
      </c>
      <c r="BM1172" s="11" t="str">
        <f>VLOOKUP(BL1172,'C'!$AD$5:$BA$36,24,FALSE)</f>
        <v>Noah Ayivi-Knott</v>
      </c>
      <c r="BN1172" s="109">
        <v>4</v>
      </c>
      <c r="BO1172" s="11" t="str">
        <f>VLOOKUP(BN1172,'C'!$AD$5:$BA$36,24,FALSE)</f>
        <v>Jake Etherington</v>
      </c>
      <c r="BP1172" s="109" t="str">
        <f t="shared" si="529"/>
        <v>Ethan Bailey, Rory Whelan, Noah Ayivi-Knott, Jake Etherington</v>
      </c>
      <c r="BQ1172" s="110" t="str">
        <f t="shared" si="530"/>
        <v xml:space="preserve">U15 </v>
      </c>
      <c r="BR1172" s="110">
        <f t="shared" si="533"/>
        <v>12.7</v>
      </c>
      <c r="BS1172" s="110">
        <f t="shared" si="533"/>
        <v>26.25</v>
      </c>
      <c r="BT1172" s="110">
        <f t="shared" si="533"/>
        <v>61</v>
      </c>
      <c r="BU1172" s="111">
        <f t="shared" si="533"/>
        <v>1.7939814814814815E-3</v>
      </c>
      <c r="BV1172" s="110" t="str">
        <f t="shared" si="533"/>
        <v>-</v>
      </c>
      <c r="BW1172" s="111">
        <f t="shared" si="533"/>
        <v>3.414351851851852E-3</v>
      </c>
      <c r="BX1172" s="110" t="str">
        <f t="shared" si="533"/>
        <v>-</v>
      </c>
      <c r="BY1172" s="110">
        <f t="shared" si="533"/>
        <v>14</v>
      </c>
      <c r="BZ1172" s="110">
        <f t="shared" si="533"/>
        <v>0</v>
      </c>
      <c r="CA1172" s="110">
        <f t="shared" si="533"/>
        <v>1.5</v>
      </c>
      <c r="CB1172" s="110">
        <f t="shared" si="533"/>
        <v>4.8</v>
      </c>
      <c r="CC1172" s="110">
        <f t="shared" si="533"/>
        <v>9.5</v>
      </c>
      <c r="CD1172" s="110">
        <f t="shared" si="533"/>
        <v>23</v>
      </c>
      <c r="CE1172" s="110">
        <f t="shared" si="533"/>
        <v>30</v>
      </c>
      <c r="CF1172" s="110">
        <f t="shared" si="533"/>
        <v>50</v>
      </c>
      <c r="CG1172" s="110">
        <f t="shared" ref="CG1172:CN1172" si="537">CG1171</f>
        <v>0</v>
      </c>
      <c r="CH1172" s="110">
        <f t="shared" si="537"/>
        <v>0</v>
      </c>
      <c r="CI1172" s="110">
        <f t="shared" si="537"/>
        <v>0</v>
      </c>
      <c r="CJ1172" s="110">
        <f t="shared" si="537"/>
        <v>2.2000000000000002</v>
      </c>
      <c r="CK1172" s="110">
        <f t="shared" si="537"/>
        <v>23</v>
      </c>
      <c r="CL1172" s="110">
        <f t="shared" si="537"/>
        <v>10</v>
      </c>
      <c r="CM1172" s="110">
        <f t="shared" si="537"/>
        <v>0</v>
      </c>
      <c r="CN1172" s="110">
        <f t="shared" si="537"/>
        <v>0</v>
      </c>
      <c r="CO1172" s="1"/>
      <c r="CP1172" s="82" t="s">
        <v>3</v>
      </c>
      <c r="CQ1172" s="40"/>
      <c r="CR1172" s="40"/>
      <c r="CS1172" s="84">
        <f>grades!C24</f>
        <v>1.4641203703703706E-3</v>
      </c>
      <c r="CT1172" s="84"/>
      <c r="CU1172" s="84"/>
      <c r="CV1172" s="84">
        <f>grades!E24</f>
        <v>1.5046296296296294E-3</v>
      </c>
      <c r="CW1172" s="84"/>
      <c r="CX1172" s="84"/>
      <c r="CY1172" s="84">
        <f>grades!G24</f>
        <v>1.5451388888888891E-3</v>
      </c>
      <c r="CZ1172" s="84"/>
      <c r="DA1172" s="84"/>
      <c r="DB1172" s="84">
        <f>grades!I24</f>
        <v>1.6030092592592595E-3</v>
      </c>
      <c r="DC1172" s="110" t="str">
        <f>grades!J24</f>
        <v>T</v>
      </c>
      <c r="DD1172" s="114"/>
    </row>
    <row r="1173" spans="1:108" ht="20.100000000000001" customHeight="1" x14ac:dyDescent="0.25">
      <c r="A1173" s="117" t="s">
        <v>90</v>
      </c>
      <c r="D1173" s="117" t="s">
        <v>0</v>
      </c>
      <c r="E1173" s="34">
        <v>1</v>
      </c>
      <c r="AE1173" s="477"/>
      <c r="AF1173" s="478"/>
      <c r="AG1173" s="11" t="str">
        <f t="shared" si="520"/>
        <v>CC</v>
      </c>
      <c r="AH1173" s="11" t="s">
        <v>1</v>
      </c>
      <c r="AI1173" s="11" t="str">
        <f>VLOOKUP(AH1173,'C'!$Q$5:$BA$36,37,FALSE)</f>
        <v>Ethan Bailey</v>
      </c>
      <c r="AJ1173" s="11" t="str">
        <f t="shared" si="521"/>
        <v>CC</v>
      </c>
      <c r="AK1173" s="11" t="s">
        <v>1</v>
      </c>
      <c r="AL1173" s="11" t="str">
        <f>VLOOKUP(AK1173,'C'!$R$5:$BA$36,36,FALSE)</f>
        <v>Joe Johnson</v>
      </c>
      <c r="AM1173" s="11" t="str">
        <f t="shared" si="522"/>
        <v>CC</v>
      </c>
      <c r="AN1173" s="11" t="s">
        <v>1</v>
      </c>
      <c r="AO1173" s="11" t="str">
        <f>VLOOKUP(AN1173,'C'!$T$5:$BA$36,34,FALSE)</f>
        <v>Ethan Bailey</v>
      </c>
      <c r="AP1173" s="11" t="str">
        <f t="shared" si="523"/>
        <v>CC</v>
      </c>
      <c r="AQ1173" s="11" t="s">
        <v>1</v>
      </c>
      <c r="AR1173" s="11" t="e">
        <f>VLOOKUP(AQ1173,'C'!$U$5:$BA$36,33,FALSE)</f>
        <v>#N/A</v>
      </c>
      <c r="AS1173" s="11" t="str">
        <f t="shared" si="524"/>
        <v>CC</v>
      </c>
      <c r="AT1173" s="11" t="s">
        <v>1</v>
      </c>
      <c r="AU1173" s="11" t="str">
        <f>VLOOKUP(AT1173,'C'!$V$5:$BA$36,32,FALSE)</f>
        <v>Will Conway</v>
      </c>
      <c r="AV1173" s="11" t="str">
        <f t="shared" si="525"/>
        <v>CC</v>
      </c>
      <c r="AW1173" s="11" t="s">
        <v>1</v>
      </c>
      <c r="AX1173" s="11" t="str">
        <f>VLOOKUP(AW1173,'C'!$S$5:$BA$36,35,FALSE)</f>
        <v>Rory Whelan</v>
      </c>
      <c r="AY1173" s="11" t="str">
        <f t="shared" si="526"/>
        <v>CC</v>
      </c>
      <c r="AZ1173" s="11"/>
      <c r="BA1173" s="11"/>
      <c r="BB1173" s="11" t="str">
        <f t="shared" si="527"/>
        <v>CC</v>
      </c>
      <c r="BC1173" s="11"/>
      <c r="BD1173" s="11"/>
      <c r="BE1173" s="11" t="str">
        <f t="shared" si="528"/>
        <v>CC</v>
      </c>
      <c r="BF1173" s="11" t="s">
        <v>1</v>
      </c>
      <c r="BG1173" s="11" t="str">
        <f>AF1172</f>
        <v>Camberley and District A.C.</v>
      </c>
      <c r="BH1173" s="109">
        <v>1</v>
      </c>
      <c r="BI1173" s="11" t="str">
        <f>VLOOKUP(BH1173,'C'!$AD$5:$BA$36,24,FALSE)</f>
        <v>Ethan Bailey</v>
      </c>
      <c r="BJ1173" s="109">
        <v>2</v>
      </c>
      <c r="BK1173" s="11" t="str">
        <f>VLOOKUP(BJ1173,'C'!$AD$5:$BA$36,24,FALSE)</f>
        <v>Rory Whelan</v>
      </c>
      <c r="BL1173" s="109">
        <v>3</v>
      </c>
      <c r="BM1173" s="11" t="str">
        <f>VLOOKUP(BL1173,'C'!$AD$5:$BA$36,24,FALSE)</f>
        <v>Noah Ayivi-Knott</v>
      </c>
      <c r="BN1173" s="109">
        <v>4</v>
      </c>
      <c r="BO1173" s="11" t="str">
        <f>VLOOKUP(BN1173,'C'!$AD$5:$BA$36,24,FALSE)</f>
        <v>Jake Etherington</v>
      </c>
      <c r="BP1173" s="109" t="str">
        <f t="shared" si="529"/>
        <v>Ethan Bailey, Rory Whelan, Noah Ayivi-Knott, Jake Etherington</v>
      </c>
      <c r="BQ1173" s="110" t="str">
        <f t="shared" si="530"/>
        <v xml:space="preserve">U15 </v>
      </c>
      <c r="BR1173" s="110">
        <f t="shared" si="533"/>
        <v>12.7</v>
      </c>
      <c r="BS1173" s="110">
        <f t="shared" si="533"/>
        <v>26.25</v>
      </c>
      <c r="BT1173" s="110">
        <f t="shared" si="533"/>
        <v>61</v>
      </c>
      <c r="BU1173" s="111">
        <f t="shared" si="533"/>
        <v>1.7939814814814815E-3</v>
      </c>
      <c r="BV1173" s="110" t="str">
        <f t="shared" si="533"/>
        <v>-</v>
      </c>
      <c r="BW1173" s="111">
        <f t="shared" si="533"/>
        <v>3.414351851851852E-3</v>
      </c>
      <c r="BX1173" s="110" t="str">
        <f t="shared" si="533"/>
        <v>-</v>
      </c>
      <c r="BY1173" s="110">
        <f t="shared" si="533"/>
        <v>14</v>
      </c>
      <c r="BZ1173" s="110">
        <f t="shared" si="533"/>
        <v>0</v>
      </c>
      <c r="CA1173" s="110">
        <f t="shared" si="533"/>
        <v>1.5</v>
      </c>
      <c r="CB1173" s="110">
        <f t="shared" si="533"/>
        <v>4.8</v>
      </c>
      <c r="CC1173" s="110">
        <f t="shared" si="533"/>
        <v>9.5</v>
      </c>
      <c r="CD1173" s="110">
        <f t="shared" si="533"/>
        <v>23</v>
      </c>
      <c r="CE1173" s="110">
        <f t="shared" si="533"/>
        <v>30</v>
      </c>
      <c r="CF1173" s="110">
        <f t="shared" si="533"/>
        <v>50</v>
      </c>
      <c r="CG1173" s="110">
        <f t="shared" ref="CG1173:CN1173" si="538">CG1172</f>
        <v>0</v>
      </c>
      <c r="CH1173" s="110">
        <f t="shared" si="538"/>
        <v>0</v>
      </c>
      <c r="CI1173" s="110">
        <f t="shared" si="538"/>
        <v>0</v>
      </c>
      <c r="CJ1173" s="110">
        <f t="shared" si="538"/>
        <v>2.2000000000000002</v>
      </c>
      <c r="CK1173" s="110">
        <f t="shared" si="538"/>
        <v>23</v>
      </c>
      <c r="CL1173" s="110">
        <f t="shared" si="538"/>
        <v>10</v>
      </c>
      <c r="CM1173" s="110">
        <f t="shared" si="538"/>
        <v>0</v>
      </c>
      <c r="CN1173" s="110">
        <f t="shared" si="538"/>
        <v>0</v>
      </c>
      <c r="CO1173" s="1"/>
      <c r="CP1173" s="82" t="s">
        <v>6</v>
      </c>
      <c r="CQ1173" s="40"/>
      <c r="CR1173" s="40"/>
      <c r="CS1173" s="84">
        <f>grades!C25</f>
        <v>3.0439814814814821E-3</v>
      </c>
      <c r="CT1173" s="84"/>
      <c r="CU1173" s="84"/>
      <c r="CV1173" s="84">
        <f>grades!E25</f>
        <v>3.1018518518518522E-3</v>
      </c>
      <c r="CW1173" s="84"/>
      <c r="CX1173" s="84"/>
      <c r="CY1173" s="84">
        <f>grades!G25</f>
        <v>3.1886574074074074E-3</v>
      </c>
      <c r="CZ1173" s="84"/>
      <c r="DA1173" s="84"/>
      <c r="DB1173" s="84">
        <f>grades!I25</f>
        <v>3.3159722222222223E-3</v>
      </c>
      <c r="DC1173" s="110" t="str">
        <f>grades!J25</f>
        <v>T</v>
      </c>
      <c r="DD1173" s="114"/>
    </row>
    <row r="1174" spans="1:108" ht="20.100000000000001" customHeight="1" x14ac:dyDescent="0.25">
      <c r="A1174" s="117" t="s">
        <v>90</v>
      </c>
      <c r="D1174" s="117" t="s">
        <v>0</v>
      </c>
      <c r="E1174" s="34">
        <v>1</v>
      </c>
      <c r="AE1174" s="477" t="s">
        <v>164</v>
      </c>
      <c r="AF1174" s="478" t="str">
        <f>AF1148</f>
        <v>Guildford and Godalming A.C.</v>
      </c>
      <c r="AG1174" s="11" t="str">
        <f t="shared" si="520"/>
        <v>G</v>
      </c>
      <c r="AH1174" s="11" t="s">
        <v>0</v>
      </c>
      <c r="AI1174" s="11" t="str">
        <f>VLOOKUP(AH1174,G!$Q$5:$BA$34,37,FALSE)</f>
        <v>Samuel Sherlock</v>
      </c>
      <c r="AJ1174" s="11" t="str">
        <f t="shared" si="521"/>
        <v>G</v>
      </c>
      <c r="AK1174" s="11" t="s">
        <v>0</v>
      </c>
      <c r="AL1174" s="11" t="e">
        <f>VLOOKUP(AK1174,G!$R$5:$BA$34,36,FALSE)</f>
        <v>#N/A</v>
      </c>
      <c r="AM1174" s="11" t="str">
        <f t="shared" si="522"/>
        <v>G</v>
      </c>
      <c r="AN1174" s="11" t="s">
        <v>0</v>
      </c>
      <c r="AO1174" s="11" t="str">
        <f>VLOOKUP(AN1174,G!$T$5:$BA$34,34,FALSE)</f>
        <v>Theo Cheshire</v>
      </c>
      <c r="AP1174" s="11" t="str">
        <f t="shared" si="523"/>
        <v>G</v>
      </c>
      <c r="AQ1174" s="11" t="s">
        <v>0</v>
      </c>
      <c r="AR1174" s="11" t="str">
        <f>VLOOKUP(AQ1174,G!$U$5:$BA$34,33,FALSE)</f>
        <v>Oliver Hardman</v>
      </c>
      <c r="AS1174" s="11" t="str">
        <f t="shared" si="524"/>
        <v>G</v>
      </c>
      <c r="AT1174" s="11" t="s">
        <v>0</v>
      </c>
      <c r="AU1174" s="11" t="str">
        <f>VLOOKUP(AT1174,G!$V$5:$BA$34,32,FALSE)</f>
        <v>Lawrence Pritchard</v>
      </c>
      <c r="AV1174" s="11" t="str">
        <f t="shared" si="525"/>
        <v>G</v>
      </c>
      <c r="AW1174" s="11" t="s">
        <v>0</v>
      </c>
      <c r="AX1174" s="11" t="str">
        <f>VLOOKUP(AW1174,G!$S$5:$BA$34,35,FALSE)</f>
        <v>Sam Hinton</v>
      </c>
      <c r="AY1174" s="11" t="str">
        <f t="shared" si="526"/>
        <v>G</v>
      </c>
      <c r="AZ1174" s="11"/>
      <c r="BA1174" s="11"/>
      <c r="BB1174" s="11" t="str">
        <f t="shared" si="527"/>
        <v>G</v>
      </c>
      <c r="BC1174" s="11"/>
      <c r="BD1174" s="11"/>
      <c r="BE1174" s="11" t="str">
        <f t="shared" ref="BE1174:BE1187" si="539">BB1174</f>
        <v>G</v>
      </c>
      <c r="BF1174" s="11" t="s">
        <v>0</v>
      </c>
      <c r="BG1174" s="11" t="str">
        <f>AF1174</f>
        <v>Guildford and Godalming A.C.</v>
      </c>
      <c r="BH1174" s="109">
        <v>1</v>
      </c>
      <c r="BI1174" s="11" t="e">
        <f>VLOOKUP(BH1174,G!$AD$5:$BA$34,24,FALSE)</f>
        <v>#N/A</v>
      </c>
      <c r="BJ1174" s="109">
        <v>2</v>
      </c>
      <c r="BK1174" s="11" t="e">
        <f>VLOOKUP(BJ1174,G!$AD$5:$BA$34,24,FALSE)</f>
        <v>#N/A</v>
      </c>
      <c r="BL1174" s="109">
        <v>3</v>
      </c>
      <c r="BM1174" s="11" t="e">
        <f>VLOOKUP(BL1174,G!$AD$5:$BA$34,24,FALSE)</f>
        <v>#N/A</v>
      </c>
      <c r="BN1174" s="109">
        <v>4</v>
      </c>
      <c r="BO1174" s="11" t="e">
        <f>VLOOKUP(BN1174,G!$AD$5:$BA$34,24,FALSE)</f>
        <v>#N/A</v>
      </c>
      <c r="BP1174" s="109" t="e">
        <f t="shared" ref="BP1174:BP1187" si="540">+BI1174&amp;", "&amp;BK1174&amp;", "&amp;BM1174&amp;", "&amp;BO1174</f>
        <v>#N/A</v>
      </c>
      <c r="BQ1174" s="110" t="str">
        <f t="shared" ref="BQ1174:CF1174" si="541">BQ1173</f>
        <v xml:space="preserve">U15 </v>
      </c>
      <c r="BR1174" s="110">
        <f t="shared" si="541"/>
        <v>12.7</v>
      </c>
      <c r="BS1174" s="110">
        <f t="shared" si="541"/>
        <v>26.25</v>
      </c>
      <c r="BT1174" s="110">
        <f t="shared" si="541"/>
        <v>61</v>
      </c>
      <c r="BU1174" s="111">
        <f t="shared" si="541"/>
        <v>1.7939814814814815E-3</v>
      </c>
      <c r="BV1174" s="110" t="str">
        <f t="shared" si="541"/>
        <v>-</v>
      </c>
      <c r="BW1174" s="111">
        <f t="shared" si="541"/>
        <v>3.414351851851852E-3</v>
      </c>
      <c r="BX1174" s="110" t="str">
        <f t="shared" si="541"/>
        <v>-</v>
      </c>
      <c r="BY1174" s="110">
        <f t="shared" si="541"/>
        <v>14</v>
      </c>
      <c r="BZ1174" s="110">
        <f t="shared" si="541"/>
        <v>0</v>
      </c>
      <c r="CA1174" s="110">
        <f t="shared" si="541"/>
        <v>1.5</v>
      </c>
      <c r="CB1174" s="110">
        <f t="shared" si="541"/>
        <v>4.8</v>
      </c>
      <c r="CC1174" s="110">
        <f t="shared" si="541"/>
        <v>9.5</v>
      </c>
      <c r="CD1174" s="110">
        <f t="shared" si="541"/>
        <v>23</v>
      </c>
      <c r="CE1174" s="110">
        <f t="shared" si="541"/>
        <v>30</v>
      </c>
      <c r="CF1174" s="110">
        <f t="shared" si="541"/>
        <v>50</v>
      </c>
      <c r="CG1174" s="110">
        <f t="shared" ref="CG1174:CN1174" si="542">CG1173</f>
        <v>0</v>
      </c>
      <c r="CH1174" s="110">
        <f t="shared" si="542"/>
        <v>0</v>
      </c>
      <c r="CI1174" s="110">
        <f t="shared" si="542"/>
        <v>0</v>
      </c>
      <c r="CJ1174" s="110">
        <f t="shared" si="542"/>
        <v>2.2000000000000002</v>
      </c>
      <c r="CK1174" s="110">
        <f t="shared" si="542"/>
        <v>23</v>
      </c>
      <c r="CL1174" s="110">
        <f t="shared" si="542"/>
        <v>10</v>
      </c>
      <c r="CM1174" s="110">
        <f t="shared" si="542"/>
        <v>0</v>
      </c>
      <c r="CN1174" s="110">
        <f t="shared" si="542"/>
        <v>0</v>
      </c>
      <c r="CO1174" s="1"/>
      <c r="CP1174" s="147" t="s">
        <v>37</v>
      </c>
      <c r="CQ1174" s="40"/>
      <c r="CR1174" s="40"/>
      <c r="CS1174" s="83">
        <f>grades!C26</f>
        <v>11.9</v>
      </c>
      <c r="CT1174" s="83"/>
      <c r="CU1174" s="83"/>
      <c r="CV1174" s="83">
        <f>grades!E26</f>
        <v>12.2</v>
      </c>
      <c r="CW1174" s="83"/>
      <c r="CX1174" s="83"/>
      <c r="CY1174" s="83">
        <f>grades!G26</f>
        <v>12.7</v>
      </c>
      <c r="CZ1174" s="83"/>
      <c r="DA1174" s="83"/>
      <c r="DB1174" s="83">
        <f>grades!I26</f>
        <v>13.4</v>
      </c>
      <c r="DC1174" s="110" t="str">
        <f>grades!J26</f>
        <v>T</v>
      </c>
      <c r="DD1174" s="114"/>
    </row>
    <row r="1175" spans="1:108" ht="20.100000000000001" customHeight="1" x14ac:dyDescent="0.25">
      <c r="A1175" s="117" t="s">
        <v>90</v>
      </c>
      <c r="D1175" s="117" t="s">
        <v>0</v>
      </c>
      <c r="E1175" s="34">
        <v>1</v>
      </c>
      <c r="AE1175" s="477"/>
      <c r="AF1175" s="478"/>
      <c r="AG1175" s="11" t="str">
        <f t="shared" si="520"/>
        <v>GG</v>
      </c>
      <c r="AH1175" s="11" t="s">
        <v>1</v>
      </c>
      <c r="AI1175" s="11" t="e">
        <f>VLOOKUP(AH1175,G!$Q$5:$BA$34,37,FALSE)</f>
        <v>#N/A</v>
      </c>
      <c r="AJ1175" s="11" t="str">
        <f t="shared" si="521"/>
        <v>GG</v>
      </c>
      <c r="AK1175" s="11" t="s">
        <v>1</v>
      </c>
      <c r="AL1175" s="11" t="e">
        <f>VLOOKUP(AK1175,G!$R$5:$BA$34,36,FALSE)</f>
        <v>#N/A</v>
      </c>
      <c r="AM1175" s="11" t="str">
        <f t="shared" si="522"/>
        <v>GG</v>
      </c>
      <c r="AN1175" s="11" t="s">
        <v>1</v>
      </c>
      <c r="AO1175" s="11" t="str">
        <f>VLOOKUP(AN1175,G!$T$5:$BA$34,34,FALSE)</f>
        <v>Sam Hinton</v>
      </c>
      <c r="AP1175" s="11" t="str">
        <f t="shared" si="523"/>
        <v>GG</v>
      </c>
      <c r="AQ1175" s="11" t="s">
        <v>1</v>
      </c>
      <c r="AR1175" s="11" t="str">
        <f>VLOOKUP(AQ1175,G!$U$5:$BA$34,33,FALSE)</f>
        <v>Rapheal Rivero-Stevenet</v>
      </c>
      <c r="AS1175" s="11" t="str">
        <f t="shared" si="524"/>
        <v>GG</v>
      </c>
      <c r="AT1175" s="11" t="s">
        <v>1</v>
      </c>
      <c r="AU1175" s="11" t="e">
        <f>VLOOKUP(AT1175,G!$V$5:$BA$34,32,FALSE)</f>
        <v>#N/A</v>
      </c>
      <c r="AV1175" s="11" t="str">
        <f t="shared" si="525"/>
        <v>GG</v>
      </c>
      <c r="AW1175" s="11" t="s">
        <v>1</v>
      </c>
      <c r="AX1175" s="11" t="e">
        <f>VLOOKUP(AW1175,G!$S$5:$BA$34,35,FALSE)</f>
        <v>#N/A</v>
      </c>
      <c r="AY1175" s="11" t="str">
        <f t="shared" si="526"/>
        <v>GG</v>
      </c>
      <c r="AZ1175" s="11"/>
      <c r="BA1175" s="11"/>
      <c r="BB1175" s="11" t="str">
        <f t="shared" si="527"/>
        <v>GG</v>
      </c>
      <c r="BC1175" s="11"/>
      <c r="BD1175" s="11"/>
      <c r="BE1175" s="11" t="str">
        <f t="shared" si="539"/>
        <v>GG</v>
      </c>
      <c r="BF1175" s="11" t="s">
        <v>1</v>
      </c>
      <c r="BG1175" s="11" t="str">
        <f>AF1174</f>
        <v>Guildford and Godalming A.C.</v>
      </c>
      <c r="BH1175" s="109">
        <v>1</v>
      </c>
      <c r="BI1175" s="11" t="e">
        <f>VLOOKUP(BH1175,G!$AD$5:$BA$34,24,FALSE)</f>
        <v>#N/A</v>
      </c>
      <c r="BJ1175" s="109">
        <v>2</v>
      </c>
      <c r="BK1175" s="11" t="e">
        <f>VLOOKUP(BJ1175,G!$AD$5:$BA$34,24,FALSE)</f>
        <v>#N/A</v>
      </c>
      <c r="BL1175" s="109">
        <v>3</v>
      </c>
      <c r="BM1175" s="11" t="e">
        <f>VLOOKUP(BL1175,G!$AD$5:$BA$34,24,FALSE)</f>
        <v>#N/A</v>
      </c>
      <c r="BN1175" s="109">
        <v>4</v>
      </c>
      <c r="BO1175" s="11" t="e">
        <f>VLOOKUP(BN1175,G!$AD$5:$BA$34,24,FALSE)</f>
        <v>#N/A</v>
      </c>
      <c r="BP1175" s="109" t="e">
        <f t="shared" si="540"/>
        <v>#N/A</v>
      </c>
      <c r="BQ1175" s="110" t="str">
        <f t="shared" ref="BQ1175:BQ1187" si="543">BQ1174</f>
        <v xml:space="preserve">U15 </v>
      </c>
      <c r="BR1175" s="110">
        <f t="shared" ref="BR1175:BR1187" si="544">BR1174</f>
        <v>12.7</v>
      </c>
      <c r="BS1175" s="110">
        <f t="shared" ref="BS1175:BS1187" si="545">BS1174</f>
        <v>26.25</v>
      </c>
      <c r="BT1175" s="110">
        <f t="shared" ref="BT1175:BT1187" si="546">BT1174</f>
        <v>61</v>
      </c>
      <c r="BU1175" s="111">
        <f t="shared" ref="BU1175:BU1187" si="547">BU1174</f>
        <v>1.7939814814814815E-3</v>
      </c>
      <c r="BV1175" s="110" t="str">
        <f t="shared" ref="BV1175:BV1187" si="548">BV1174</f>
        <v>-</v>
      </c>
      <c r="BW1175" s="111">
        <f t="shared" ref="BW1175:BW1187" si="549">BW1174</f>
        <v>3.414351851851852E-3</v>
      </c>
      <c r="BX1175" s="110" t="str">
        <f t="shared" ref="BX1175:BX1187" si="550">BX1174</f>
        <v>-</v>
      </c>
      <c r="BY1175" s="110">
        <f t="shared" ref="BY1175:BY1187" si="551">BY1174</f>
        <v>14</v>
      </c>
      <c r="BZ1175" s="110">
        <f t="shared" ref="BZ1175:BZ1187" si="552">BZ1174</f>
        <v>0</v>
      </c>
      <c r="CA1175" s="110">
        <f t="shared" ref="CA1175:CA1187" si="553">CA1174</f>
        <v>1.5</v>
      </c>
      <c r="CB1175" s="110">
        <f t="shared" ref="CB1175:CB1187" si="554">CB1174</f>
        <v>4.8</v>
      </c>
      <c r="CC1175" s="110">
        <f t="shared" ref="CC1175:CC1187" si="555">CC1174</f>
        <v>9.5</v>
      </c>
      <c r="CD1175" s="110">
        <f t="shared" ref="CD1175:CD1187" si="556">CD1174</f>
        <v>23</v>
      </c>
      <c r="CE1175" s="110">
        <f t="shared" ref="CE1175:CN1187" si="557">CE1174</f>
        <v>30</v>
      </c>
      <c r="CF1175" s="110">
        <f t="shared" ref="CF1175:CN1187" si="558">CF1174</f>
        <v>50</v>
      </c>
      <c r="CG1175" s="110">
        <f t="shared" si="558"/>
        <v>0</v>
      </c>
      <c r="CH1175" s="110">
        <f t="shared" si="558"/>
        <v>0</v>
      </c>
      <c r="CI1175" s="110">
        <f t="shared" si="558"/>
        <v>0</v>
      </c>
      <c r="CJ1175" s="110">
        <f t="shared" si="558"/>
        <v>2.2000000000000002</v>
      </c>
      <c r="CK1175" s="110">
        <f t="shared" si="558"/>
        <v>23</v>
      </c>
      <c r="CL1175" s="110">
        <f t="shared" si="558"/>
        <v>10</v>
      </c>
      <c r="CM1175" s="110">
        <f t="shared" si="558"/>
        <v>0</v>
      </c>
      <c r="CN1175" s="110">
        <f t="shared" si="558"/>
        <v>0</v>
      </c>
      <c r="CO1175" s="1"/>
      <c r="CP1175" s="82" t="s">
        <v>14</v>
      </c>
      <c r="CQ1175" s="40"/>
      <c r="CR1175" s="40"/>
      <c r="CS1175" s="83">
        <f>grades!C27</f>
        <v>1.7</v>
      </c>
      <c r="CT1175" s="83"/>
      <c r="CU1175" s="83"/>
      <c r="CV1175" s="83">
        <f>grades!E27</f>
        <v>1.66</v>
      </c>
      <c r="CW1175" s="83"/>
      <c r="CX1175" s="83"/>
      <c r="CY1175" s="83">
        <f>grades!G27</f>
        <v>1.6</v>
      </c>
      <c r="CZ1175" s="83"/>
      <c r="DA1175" s="83"/>
      <c r="DB1175" s="83">
        <f>grades!I27</f>
        <v>1.55</v>
      </c>
      <c r="DC1175" s="110" t="str">
        <f>grades!J27</f>
        <v>F</v>
      </c>
      <c r="DD1175" s="114"/>
    </row>
    <row r="1176" spans="1:108" ht="20.100000000000001" customHeight="1" x14ac:dyDescent="0.25">
      <c r="A1176" s="117" t="s">
        <v>90</v>
      </c>
      <c r="D1176" s="117" t="s">
        <v>0</v>
      </c>
      <c r="E1176" s="34">
        <v>1</v>
      </c>
      <c r="AE1176" s="477" t="s">
        <v>165</v>
      </c>
      <c r="AF1176" s="478" t="str">
        <f>AF1150</f>
        <v>Hillingdon A.C.</v>
      </c>
      <c r="AG1176" s="11" t="str">
        <f t="shared" si="520"/>
        <v>H</v>
      </c>
      <c r="AH1176" s="11" t="s">
        <v>0</v>
      </c>
      <c r="AI1176" s="11" t="str">
        <f>VLOOKUP(AH1176,H!$Q$5:$BA$36,37,FALSE)</f>
        <v>Nikhil Chander</v>
      </c>
      <c r="AJ1176" s="11" t="str">
        <f t="shared" si="521"/>
        <v>H</v>
      </c>
      <c r="AK1176" s="11" t="s">
        <v>0</v>
      </c>
      <c r="AL1176" s="11" t="str">
        <f>VLOOKUP(AK1176,H!$R$5:$BA$36,36,FALSE)</f>
        <v>Nikhil Chander</v>
      </c>
      <c r="AM1176" s="11" t="str">
        <f t="shared" si="522"/>
        <v>H</v>
      </c>
      <c r="AN1176" s="11" t="s">
        <v>0</v>
      </c>
      <c r="AO1176" s="11" t="str">
        <f>VLOOKUP(AN1176,H!$T$5:$BA$36,34,FALSE)</f>
        <v>Isaac Bloodworth</v>
      </c>
      <c r="AP1176" s="11" t="str">
        <f t="shared" si="523"/>
        <v>H</v>
      </c>
      <c r="AQ1176" s="11" t="s">
        <v>0</v>
      </c>
      <c r="AR1176" s="11" t="str">
        <f>VLOOKUP(AQ1176,H!$U$5:$BA$36,33,FALSE)</f>
        <v>Sam Knight</v>
      </c>
      <c r="AS1176" s="11" t="str">
        <f t="shared" si="524"/>
        <v>H</v>
      </c>
      <c r="AT1176" s="11" t="s">
        <v>0</v>
      </c>
      <c r="AU1176" s="11" t="str">
        <f>VLOOKUP(AT1176,H!$V$5:$BA$36,32,FALSE)</f>
        <v>Akira Meade</v>
      </c>
      <c r="AV1176" s="11" t="str">
        <f t="shared" si="525"/>
        <v>H</v>
      </c>
      <c r="AW1176" s="11" t="s">
        <v>0</v>
      </c>
      <c r="AX1176" s="11" t="str">
        <f>VLOOKUP(AW1176,H!$S$5:$BA$36,35,FALSE)</f>
        <v>Akira Meade</v>
      </c>
      <c r="AY1176" s="11" t="str">
        <f t="shared" si="526"/>
        <v>H</v>
      </c>
      <c r="AZ1176" s="11"/>
      <c r="BA1176" s="11"/>
      <c r="BB1176" s="11" t="str">
        <f t="shared" si="527"/>
        <v>H</v>
      </c>
      <c r="BC1176" s="11"/>
      <c r="BD1176" s="11"/>
      <c r="BE1176" s="11" t="str">
        <f t="shared" si="539"/>
        <v>H</v>
      </c>
      <c r="BF1176" s="11" t="s">
        <v>0</v>
      </c>
      <c r="BG1176" s="11" t="str">
        <f>AF1176</f>
        <v>Hillingdon A.C.</v>
      </c>
      <c r="BH1176" s="109">
        <v>1</v>
      </c>
      <c r="BI1176" s="11" t="str">
        <f>VLOOKUP(BH1176,H!$AD$5:$BA$36,24,FALSE)</f>
        <v>Nikhil Chander</v>
      </c>
      <c r="BJ1176" s="109">
        <v>2</v>
      </c>
      <c r="BK1176" s="11" t="str">
        <f>VLOOKUP(BJ1176,H!$AD$5:$BA$36,24,FALSE)</f>
        <v>James Afriyie</v>
      </c>
      <c r="BL1176" s="109">
        <v>3</v>
      </c>
      <c r="BM1176" s="11" t="str">
        <f>VLOOKUP(BL1176,H!$AD$5:$BA$36,24,FALSE)</f>
        <v>Ethan Tindley</v>
      </c>
      <c r="BN1176" s="109">
        <v>4</v>
      </c>
      <c r="BO1176" s="11" t="str">
        <f>VLOOKUP(BN1176,H!$AD$5:$BA$36,24,FALSE)</f>
        <v>Isaac Bloodworth</v>
      </c>
      <c r="BP1176" s="109" t="str">
        <f t="shared" si="540"/>
        <v>Nikhil Chander, James Afriyie, Ethan Tindley, Isaac Bloodworth</v>
      </c>
      <c r="BQ1176" s="110" t="str">
        <f t="shared" si="543"/>
        <v xml:space="preserve">U15 </v>
      </c>
      <c r="BR1176" s="110">
        <f t="shared" si="544"/>
        <v>12.7</v>
      </c>
      <c r="BS1176" s="110">
        <f t="shared" si="545"/>
        <v>26.25</v>
      </c>
      <c r="BT1176" s="110">
        <f t="shared" si="546"/>
        <v>61</v>
      </c>
      <c r="BU1176" s="111">
        <f t="shared" si="547"/>
        <v>1.7939814814814815E-3</v>
      </c>
      <c r="BV1176" s="110" t="str">
        <f t="shared" si="548"/>
        <v>-</v>
      </c>
      <c r="BW1176" s="111">
        <f t="shared" si="549"/>
        <v>3.414351851851852E-3</v>
      </c>
      <c r="BX1176" s="110" t="str">
        <f t="shared" si="550"/>
        <v>-</v>
      </c>
      <c r="BY1176" s="110">
        <f t="shared" si="551"/>
        <v>14</v>
      </c>
      <c r="BZ1176" s="110">
        <f t="shared" si="552"/>
        <v>0</v>
      </c>
      <c r="CA1176" s="110">
        <f t="shared" si="553"/>
        <v>1.5</v>
      </c>
      <c r="CB1176" s="110">
        <f t="shared" si="554"/>
        <v>4.8</v>
      </c>
      <c r="CC1176" s="110">
        <f t="shared" si="555"/>
        <v>9.5</v>
      </c>
      <c r="CD1176" s="110">
        <f t="shared" si="556"/>
        <v>23</v>
      </c>
      <c r="CE1176" s="110">
        <f t="shared" si="557"/>
        <v>30</v>
      </c>
      <c r="CF1176" s="110">
        <f t="shared" si="558"/>
        <v>50</v>
      </c>
      <c r="CG1176" s="110">
        <f t="shared" si="558"/>
        <v>0</v>
      </c>
      <c r="CH1176" s="110">
        <f t="shared" si="558"/>
        <v>0</v>
      </c>
      <c r="CI1176" s="110">
        <f t="shared" si="558"/>
        <v>0</v>
      </c>
      <c r="CJ1176" s="110">
        <f t="shared" si="558"/>
        <v>2.2000000000000002</v>
      </c>
      <c r="CK1176" s="110">
        <f t="shared" si="558"/>
        <v>23</v>
      </c>
      <c r="CL1176" s="110">
        <f t="shared" si="558"/>
        <v>10</v>
      </c>
      <c r="CM1176" s="110">
        <f t="shared" si="558"/>
        <v>0</v>
      </c>
      <c r="CN1176" s="110">
        <f t="shared" si="558"/>
        <v>0</v>
      </c>
      <c r="CO1176" s="1"/>
      <c r="CP1176" s="82" t="s">
        <v>7</v>
      </c>
      <c r="CQ1176" s="40"/>
      <c r="CR1176" s="40"/>
      <c r="CS1176" s="83">
        <f>grades!C28</f>
        <v>5.7</v>
      </c>
      <c r="CT1176" s="83"/>
      <c r="CU1176" s="83"/>
      <c r="CV1176" s="83">
        <f>grades!E28</f>
        <v>5.55</v>
      </c>
      <c r="CW1176" s="83"/>
      <c r="CX1176" s="83"/>
      <c r="CY1176" s="83">
        <f>grades!G28</f>
        <v>5.32</v>
      </c>
      <c r="CZ1176" s="83"/>
      <c r="DA1176" s="83"/>
      <c r="DB1176" s="83">
        <f>grades!I28</f>
        <v>5</v>
      </c>
      <c r="DC1176" s="110" t="str">
        <f>grades!J28</f>
        <v>F</v>
      </c>
      <c r="DD1176" s="114"/>
    </row>
    <row r="1177" spans="1:108" ht="20.100000000000001" customHeight="1" x14ac:dyDescent="0.25">
      <c r="A1177" s="117" t="s">
        <v>90</v>
      </c>
      <c r="D1177" s="117" t="s">
        <v>0</v>
      </c>
      <c r="E1177" s="34">
        <v>1</v>
      </c>
      <c r="AE1177" s="477"/>
      <c r="AF1177" s="478"/>
      <c r="AG1177" s="11" t="str">
        <f t="shared" si="520"/>
        <v>HH</v>
      </c>
      <c r="AH1177" s="11" t="s">
        <v>1</v>
      </c>
      <c r="AI1177" s="11" t="str">
        <f>VLOOKUP(AH1177,H!$Q$5:$BA$36,37,FALSE)</f>
        <v>James Afriyie</v>
      </c>
      <c r="AJ1177" s="11" t="str">
        <f t="shared" si="521"/>
        <v>HH</v>
      </c>
      <c r="AK1177" s="11" t="s">
        <v>1</v>
      </c>
      <c r="AL1177" s="11" t="str">
        <f>VLOOKUP(AK1177,H!$R$5:$BA$36,36,FALSE)</f>
        <v>James Afriyie</v>
      </c>
      <c r="AM1177" s="11" t="str">
        <f t="shared" si="522"/>
        <v>HH</v>
      </c>
      <c r="AN1177" s="11" t="s">
        <v>1</v>
      </c>
      <c r="AO1177" s="11" t="str">
        <f>VLOOKUP(AN1177,H!$T$5:$BA$36,34,FALSE)</f>
        <v>Josh Tindley</v>
      </c>
      <c r="AP1177" s="11" t="str">
        <f t="shared" si="523"/>
        <v>HH</v>
      </c>
      <c r="AQ1177" s="11" t="s">
        <v>1</v>
      </c>
      <c r="AR1177" s="11" t="str">
        <f>VLOOKUP(AQ1177,H!$U$5:$BA$36,33,FALSE)</f>
        <v>Luke Edwards</v>
      </c>
      <c r="AS1177" s="11" t="str">
        <f t="shared" si="524"/>
        <v>HH</v>
      </c>
      <c r="AT1177" s="11" t="s">
        <v>1</v>
      </c>
      <c r="AU1177" s="11" t="str">
        <f>VLOOKUP(AT1177,H!$V$5:$BA$36,32,FALSE)</f>
        <v>Calvin Busulwa</v>
      </c>
      <c r="AV1177" s="11" t="str">
        <f t="shared" si="525"/>
        <v>HH</v>
      </c>
      <c r="AW1177" s="11" t="s">
        <v>1</v>
      </c>
      <c r="AX1177" s="11" t="str">
        <f>VLOOKUP(AW1177,H!$S$5:$BA$36,35,FALSE)</f>
        <v>Akos Guld</v>
      </c>
      <c r="AY1177" s="11" t="str">
        <f t="shared" si="526"/>
        <v>HH</v>
      </c>
      <c r="AZ1177" s="11"/>
      <c r="BA1177" s="11"/>
      <c r="BB1177" s="11" t="str">
        <f t="shared" si="527"/>
        <v>HH</v>
      </c>
      <c r="BC1177" s="11"/>
      <c r="BD1177" s="11"/>
      <c r="BE1177" s="11" t="str">
        <f t="shared" si="539"/>
        <v>HH</v>
      </c>
      <c r="BF1177" s="11" t="s">
        <v>1</v>
      </c>
      <c r="BG1177" s="11" t="str">
        <f>AF1176</f>
        <v>Hillingdon A.C.</v>
      </c>
      <c r="BH1177" s="109">
        <v>1</v>
      </c>
      <c r="BI1177" s="11" t="str">
        <f>VLOOKUP(BH1177,H!$AD$5:$BA$36,24,FALSE)</f>
        <v>Nikhil Chander</v>
      </c>
      <c r="BJ1177" s="109">
        <v>2</v>
      </c>
      <c r="BK1177" s="11" t="str">
        <f>VLOOKUP(BJ1177,H!$AD$5:$BA$36,24,FALSE)</f>
        <v>James Afriyie</v>
      </c>
      <c r="BL1177" s="109">
        <v>3</v>
      </c>
      <c r="BM1177" s="11" t="str">
        <f>VLOOKUP(BL1177,H!$AD$5:$BA$36,24,FALSE)</f>
        <v>Ethan Tindley</v>
      </c>
      <c r="BN1177" s="109">
        <v>4</v>
      </c>
      <c r="BO1177" s="11" t="str">
        <f>VLOOKUP(BN1177,H!$AD$5:$BA$36,24,FALSE)</f>
        <v>Isaac Bloodworth</v>
      </c>
      <c r="BP1177" s="109" t="str">
        <f t="shared" si="540"/>
        <v>Nikhil Chander, James Afriyie, Ethan Tindley, Isaac Bloodworth</v>
      </c>
      <c r="BQ1177" s="110" t="str">
        <f t="shared" si="543"/>
        <v xml:space="preserve">U15 </v>
      </c>
      <c r="BR1177" s="110">
        <f t="shared" si="544"/>
        <v>12.7</v>
      </c>
      <c r="BS1177" s="110">
        <f t="shared" si="545"/>
        <v>26.25</v>
      </c>
      <c r="BT1177" s="110">
        <f t="shared" si="546"/>
        <v>61</v>
      </c>
      <c r="BU1177" s="111">
        <f t="shared" si="547"/>
        <v>1.7939814814814815E-3</v>
      </c>
      <c r="BV1177" s="110" t="str">
        <f t="shared" si="548"/>
        <v>-</v>
      </c>
      <c r="BW1177" s="111">
        <f t="shared" si="549"/>
        <v>3.414351851851852E-3</v>
      </c>
      <c r="BX1177" s="110" t="str">
        <f t="shared" si="550"/>
        <v>-</v>
      </c>
      <c r="BY1177" s="110">
        <f t="shared" si="551"/>
        <v>14</v>
      </c>
      <c r="BZ1177" s="110">
        <f t="shared" si="552"/>
        <v>0</v>
      </c>
      <c r="CA1177" s="110">
        <f t="shared" si="553"/>
        <v>1.5</v>
      </c>
      <c r="CB1177" s="110">
        <f t="shared" si="554"/>
        <v>4.8</v>
      </c>
      <c r="CC1177" s="110">
        <f t="shared" si="555"/>
        <v>9.5</v>
      </c>
      <c r="CD1177" s="110">
        <f t="shared" si="556"/>
        <v>23</v>
      </c>
      <c r="CE1177" s="110">
        <f t="shared" si="557"/>
        <v>30</v>
      </c>
      <c r="CF1177" s="110">
        <f t="shared" si="558"/>
        <v>50</v>
      </c>
      <c r="CG1177" s="110">
        <f t="shared" si="558"/>
        <v>0</v>
      </c>
      <c r="CH1177" s="110">
        <f t="shared" si="558"/>
        <v>0</v>
      </c>
      <c r="CI1177" s="110">
        <f t="shared" si="558"/>
        <v>0</v>
      </c>
      <c r="CJ1177" s="110">
        <f t="shared" si="558"/>
        <v>2.2000000000000002</v>
      </c>
      <c r="CK1177" s="110">
        <f t="shared" si="558"/>
        <v>23</v>
      </c>
      <c r="CL1177" s="110">
        <f t="shared" si="558"/>
        <v>10</v>
      </c>
      <c r="CM1177" s="110">
        <f t="shared" si="558"/>
        <v>0</v>
      </c>
      <c r="CN1177" s="110">
        <f t="shared" si="558"/>
        <v>0</v>
      </c>
      <c r="CO1177" s="1"/>
      <c r="CP1177" s="82" t="s">
        <v>17</v>
      </c>
      <c r="CQ1177" s="40"/>
      <c r="CR1177" s="40"/>
      <c r="CS1177" s="83">
        <f>grades!C29</f>
        <v>42.55</v>
      </c>
      <c r="CT1177" s="83"/>
      <c r="CU1177" s="83"/>
      <c r="CV1177" s="83">
        <f>grades!E29</f>
        <v>39.9</v>
      </c>
      <c r="CW1177" s="83"/>
      <c r="CX1177" s="83"/>
      <c r="CY1177" s="83">
        <f>grades!G29</f>
        <v>37</v>
      </c>
      <c r="CZ1177" s="83"/>
      <c r="DA1177" s="83"/>
      <c r="DB1177" s="83">
        <f>grades!I29</f>
        <v>32.65</v>
      </c>
      <c r="DC1177" s="110" t="str">
        <f>grades!J29</f>
        <v>F</v>
      </c>
      <c r="DD1177" s="114"/>
    </row>
    <row r="1178" spans="1:108" ht="20.100000000000001" customHeight="1" x14ac:dyDescent="0.25">
      <c r="A1178" s="117" t="s">
        <v>90</v>
      </c>
      <c r="D1178" s="117" t="s">
        <v>0</v>
      </c>
      <c r="E1178" s="34">
        <v>1</v>
      </c>
      <c r="AE1178" s="477" t="s">
        <v>166</v>
      </c>
      <c r="AF1178" s="478" t="str">
        <f>AF1152</f>
        <v>Maidenhead A.C.</v>
      </c>
      <c r="AG1178" s="11" t="str">
        <f t="shared" si="520"/>
        <v>M</v>
      </c>
      <c r="AH1178" s="11" t="s">
        <v>0</v>
      </c>
      <c r="AI1178" s="11" t="str">
        <f>VLOOKUP(AH1178,M!$Q$5:$BA$36,37,FALSE)</f>
        <v>Adam Ulhaq</v>
      </c>
      <c r="AJ1178" s="11" t="str">
        <f t="shared" si="521"/>
        <v>M</v>
      </c>
      <c r="AK1178" s="11" t="s">
        <v>0</v>
      </c>
      <c r="AL1178" s="11" t="str">
        <f>VLOOKUP(AK1178,M!$R$5:$BA$36,36,FALSE)</f>
        <v>Adam Ulhaq</v>
      </c>
      <c r="AM1178" s="11" t="str">
        <f t="shared" si="522"/>
        <v>M</v>
      </c>
      <c r="AN1178" s="11" t="s">
        <v>0</v>
      </c>
      <c r="AO1178" s="11" t="str">
        <f>VLOOKUP(AN1178,M!$T$5:$BA$36,34,FALSE)</f>
        <v>Annucha Hynes</v>
      </c>
      <c r="AP1178" s="11" t="str">
        <f t="shared" si="523"/>
        <v>M</v>
      </c>
      <c r="AQ1178" s="11" t="s">
        <v>0</v>
      </c>
      <c r="AR1178" s="11" t="e">
        <f>VLOOKUP(AQ1178,M!$U$5:$BA$36,33,FALSE)</f>
        <v>#N/A</v>
      </c>
      <c r="AS1178" s="11" t="str">
        <f t="shared" si="524"/>
        <v>M</v>
      </c>
      <c r="AT1178" s="11" t="s">
        <v>0</v>
      </c>
      <c r="AU1178" s="11" t="e">
        <f>VLOOKUP(AT1178,M!$V$5:$BA$36,32,FALSE)</f>
        <v>#N/A</v>
      </c>
      <c r="AV1178" s="11" t="str">
        <f t="shared" si="525"/>
        <v>M</v>
      </c>
      <c r="AW1178" s="11" t="s">
        <v>0</v>
      </c>
      <c r="AX1178" s="11" t="str">
        <f>VLOOKUP(AW1178,M!$S$5:$BA$36,35,FALSE)</f>
        <v>Ethan Towers</v>
      </c>
      <c r="AY1178" s="11" t="str">
        <f t="shared" si="526"/>
        <v>M</v>
      </c>
      <c r="AZ1178" s="11"/>
      <c r="BA1178" s="11"/>
      <c r="BB1178" s="11" t="str">
        <f t="shared" si="527"/>
        <v>M</v>
      </c>
      <c r="BC1178" s="11"/>
      <c r="BD1178" s="11"/>
      <c r="BE1178" s="11" t="str">
        <f t="shared" si="539"/>
        <v>M</v>
      </c>
      <c r="BF1178" s="11" t="s">
        <v>0</v>
      </c>
      <c r="BG1178" s="11" t="str">
        <f>AF1178</f>
        <v>Maidenhead A.C.</v>
      </c>
      <c r="BH1178" s="109">
        <v>1</v>
      </c>
      <c r="BI1178" s="11" t="str">
        <f>VLOOKUP(BH1178,M!$AD$5:$BA$36,24,FALSE)</f>
        <v>Adam Ulhaq</v>
      </c>
      <c r="BJ1178" s="109">
        <v>2</v>
      </c>
      <c r="BK1178" s="11" t="str">
        <f>VLOOKUP(BJ1178,M!$AD$5:$BA$36,24,FALSE)</f>
        <v>Chester Shen</v>
      </c>
      <c r="BL1178" s="109">
        <v>3</v>
      </c>
      <c r="BM1178" s="11" t="str">
        <f>VLOOKUP(BL1178,M!$AD$5:$BA$36,24,FALSE)</f>
        <v>Annucha Hynes</v>
      </c>
      <c r="BN1178" s="109">
        <v>4</v>
      </c>
      <c r="BO1178" s="11" t="str">
        <f>VLOOKUP(BN1178,M!$AD$5:$BA$36,24,FALSE)</f>
        <v>Ethan Towers</v>
      </c>
      <c r="BP1178" s="109" t="str">
        <f t="shared" si="540"/>
        <v>Adam Ulhaq, Chester Shen, Annucha Hynes, Ethan Towers</v>
      </c>
      <c r="BQ1178" s="110" t="str">
        <f t="shared" si="543"/>
        <v xml:space="preserve">U15 </v>
      </c>
      <c r="BR1178" s="110">
        <f t="shared" si="544"/>
        <v>12.7</v>
      </c>
      <c r="BS1178" s="110">
        <f t="shared" si="545"/>
        <v>26.25</v>
      </c>
      <c r="BT1178" s="110">
        <f t="shared" si="546"/>
        <v>61</v>
      </c>
      <c r="BU1178" s="111">
        <f t="shared" si="547"/>
        <v>1.7939814814814815E-3</v>
      </c>
      <c r="BV1178" s="110" t="str">
        <f t="shared" si="548"/>
        <v>-</v>
      </c>
      <c r="BW1178" s="111">
        <f t="shared" si="549"/>
        <v>3.414351851851852E-3</v>
      </c>
      <c r="BX1178" s="110" t="str">
        <f t="shared" si="550"/>
        <v>-</v>
      </c>
      <c r="BY1178" s="110">
        <f t="shared" si="551"/>
        <v>14</v>
      </c>
      <c r="BZ1178" s="110">
        <f t="shared" si="552"/>
        <v>0</v>
      </c>
      <c r="CA1178" s="110">
        <f t="shared" si="553"/>
        <v>1.5</v>
      </c>
      <c r="CB1178" s="110">
        <f t="shared" si="554"/>
        <v>4.8</v>
      </c>
      <c r="CC1178" s="110">
        <f t="shared" si="555"/>
        <v>9.5</v>
      </c>
      <c r="CD1178" s="110">
        <f t="shared" si="556"/>
        <v>23</v>
      </c>
      <c r="CE1178" s="110">
        <f t="shared" si="557"/>
        <v>30</v>
      </c>
      <c r="CF1178" s="110">
        <f t="shared" si="558"/>
        <v>50</v>
      </c>
      <c r="CG1178" s="110">
        <f t="shared" si="558"/>
        <v>0</v>
      </c>
      <c r="CH1178" s="110">
        <f t="shared" si="558"/>
        <v>0</v>
      </c>
      <c r="CI1178" s="110">
        <f t="shared" si="558"/>
        <v>0</v>
      </c>
      <c r="CJ1178" s="110">
        <f t="shared" si="558"/>
        <v>2.2000000000000002</v>
      </c>
      <c r="CK1178" s="110">
        <f t="shared" si="558"/>
        <v>23</v>
      </c>
      <c r="CL1178" s="110">
        <f t="shared" si="558"/>
        <v>10</v>
      </c>
      <c r="CM1178" s="110">
        <f t="shared" si="558"/>
        <v>0</v>
      </c>
      <c r="CN1178" s="110">
        <f t="shared" si="558"/>
        <v>0</v>
      </c>
      <c r="CO1178" s="1"/>
      <c r="CP1178" s="82" t="s">
        <v>33</v>
      </c>
      <c r="CQ1178" s="40"/>
      <c r="CR1178" s="40"/>
      <c r="CS1178" s="83">
        <f>grades!C30</f>
        <v>34.5</v>
      </c>
      <c r="CT1178" s="83"/>
      <c r="CU1178" s="83"/>
      <c r="CV1178" s="83">
        <f>grades!E30</f>
        <v>32.15</v>
      </c>
      <c r="CW1178" s="83"/>
      <c r="CX1178" s="83"/>
      <c r="CY1178" s="83">
        <f>grades!G30</f>
        <v>28.9</v>
      </c>
      <c r="CZ1178" s="83"/>
      <c r="DA1178" s="83"/>
      <c r="DB1178" s="83">
        <f>grades!I30</f>
        <v>25.55</v>
      </c>
      <c r="DC1178" s="110" t="str">
        <f>grades!J30</f>
        <v>F</v>
      </c>
      <c r="DD1178" s="114"/>
    </row>
    <row r="1179" spans="1:108" ht="20.100000000000001" customHeight="1" x14ac:dyDescent="0.25">
      <c r="A1179" s="117" t="s">
        <v>90</v>
      </c>
      <c r="D1179" s="117" t="s">
        <v>0</v>
      </c>
      <c r="E1179" s="34">
        <v>1</v>
      </c>
      <c r="AE1179" s="477"/>
      <c r="AF1179" s="478"/>
      <c r="AG1179" s="11" t="str">
        <f t="shared" si="520"/>
        <v>MM</v>
      </c>
      <c r="AH1179" s="11" t="s">
        <v>1</v>
      </c>
      <c r="AI1179" s="11" t="str">
        <f>VLOOKUP(AH1179,M!$Q$5:$BA$36,37,FALSE)</f>
        <v>Chester Shen</v>
      </c>
      <c r="AJ1179" s="11" t="str">
        <f t="shared" si="521"/>
        <v>MM</v>
      </c>
      <c r="AK1179" s="11" t="s">
        <v>1</v>
      </c>
      <c r="AL1179" s="11" t="str">
        <f>VLOOKUP(AK1179,M!$R$5:$BA$36,36,FALSE)</f>
        <v>Chester Shen</v>
      </c>
      <c r="AM1179" s="11" t="str">
        <f t="shared" si="522"/>
        <v>MM</v>
      </c>
      <c r="AN1179" s="11" t="s">
        <v>1</v>
      </c>
      <c r="AO1179" s="11" t="str">
        <f>VLOOKUP(AN1179,M!$T$5:$BA$36,34,FALSE)</f>
        <v>Adam Czarnomski</v>
      </c>
      <c r="AP1179" s="11" t="str">
        <f t="shared" si="523"/>
        <v>MM</v>
      </c>
      <c r="AQ1179" s="11" t="s">
        <v>1</v>
      </c>
      <c r="AR1179" s="11" t="e">
        <f>VLOOKUP(AQ1179,M!$U$5:$BA$36,33,FALSE)</f>
        <v>#N/A</v>
      </c>
      <c r="AS1179" s="11" t="str">
        <f t="shared" si="524"/>
        <v>MM</v>
      </c>
      <c r="AT1179" s="11" t="s">
        <v>1</v>
      </c>
      <c r="AU1179" s="11" t="e">
        <f>VLOOKUP(AT1179,M!$V$5:$BA$36,32,FALSE)</f>
        <v>#N/A</v>
      </c>
      <c r="AV1179" s="11" t="str">
        <f t="shared" si="525"/>
        <v>MM</v>
      </c>
      <c r="AW1179" s="11" t="s">
        <v>1</v>
      </c>
      <c r="AX1179" s="11" t="str">
        <f>VLOOKUP(AW1179,M!$S$5:$BA$36,35,FALSE)</f>
        <v>Adam Czarnomski</v>
      </c>
      <c r="AY1179" s="11" t="str">
        <f t="shared" si="526"/>
        <v>MM</v>
      </c>
      <c r="AZ1179" s="11"/>
      <c r="BA1179" s="11"/>
      <c r="BB1179" s="11" t="str">
        <f t="shared" si="527"/>
        <v>MM</v>
      </c>
      <c r="BC1179" s="11"/>
      <c r="BD1179" s="11"/>
      <c r="BE1179" s="11" t="str">
        <f t="shared" si="539"/>
        <v>MM</v>
      </c>
      <c r="BF1179" s="11" t="s">
        <v>1</v>
      </c>
      <c r="BG1179" s="11" t="str">
        <f>AF1178</f>
        <v>Maidenhead A.C.</v>
      </c>
      <c r="BH1179" s="109">
        <v>1</v>
      </c>
      <c r="BI1179" s="11" t="str">
        <f>VLOOKUP(BH1179,M!$AD$5:$BA$36,24,FALSE)</f>
        <v>Adam Ulhaq</v>
      </c>
      <c r="BJ1179" s="109">
        <v>2</v>
      </c>
      <c r="BK1179" s="11" t="str">
        <f>VLOOKUP(BJ1179,M!$AD$5:$BA$36,24,FALSE)</f>
        <v>Chester Shen</v>
      </c>
      <c r="BL1179" s="109">
        <v>3</v>
      </c>
      <c r="BM1179" s="11" t="str">
        <f>VLOOKUP(BL1179,M!$AD$5:$BA$36,24,FALSE)</f>
        <v>Annucha Hynes</v>
      </c>
      <c r="BN1179" s="109">
        <v>4</v>
      </c>
      <c r="BO1179" s="11" t="str">
        <f>VLOOKUP(BN1179,M!$AD$5:$BA$36,24,FALSE)</f>
        <v>Ethan Towers</v>
      </c>
      <c r="BP1179" s="109" t="str">
        <f t="shared" si="540"/>
        <v>Adam Ulhaq, Chester Shen, Annucha Hynes, Ethan Towers</v>
      </c>
      <c r="BQ1179" s="110" t="str">
        <f t="shared" si="543"/>
        <v xml:space="preserve">U15 </v>
      </c>
      <c r="BR1179" s="110">
        <f t="shared" si="544"/>
        <v>12.7</v>
      </c>
      <c r="BS1179" s="110">
        <f t="shared" si="545"/>
        <v>26.25</v>
      </c>
      <c r="BT1179" s="110">
        <f t="shared" si="546"/>
        <v>61</v>
      </c>
      <c r="BU1179" s="111">
        <f t="shared" si="547"/>
        <v>1.7939814814814815E-3</v>
      </c>
      <c r="BV1179" s="110" t="str">
        <f t="shared" si="548"/>
        <v>-</v>
      </c>
      <c r="BW1179" s="111">
        <f t="shared" si="549"/>
        <v>3.414351851851852E-3</v>
      </c>
      <c r="BX1179" s="110" t="str">
        <f t="shared" si="550"/>
        <v>-</v>
      </c>
      <c r="BY1179" s="110">
        <f t="shared" si="551"/>
        <v>14</v>
      </c>
      <c r="BZ1179" s="110">
        <f t="shared" si="552"/>
        <v>0</v>
      </c>
      <c r="CA1179" s="110">
        <f t="shared" si="553"/>
        <v>1.5</v>
      </c>
      <c r="CB1179" s="110">
        <f t="shared" si="554"/>
        <v>4.8</v>
      </c>
      <c r="CC1179" s="110">
        <f t="shared" si="555"/>
        <v>9.5</v>
      </c>
      <c r="CD1179" s="110">
        <f t="shared" si="556"/>
        <v>23</v>
      </c>
      <c r="CE1179" s="110">
        <f t="shared" si="557"/>
        <v>30</v>
      </c>
      <c r="CF1179" s="110">
        <f t="shared" si="558"/>
        <v>50</v>
      </c>
      <c r="CG1179" s="110">
        <f t="shared" si="558"/>
        <v>0</v>
      </c>
      <c r="CH1179" s="110">
        <f t="shared" si="558"/>
        <v>0</v>
      </c>
      <c r="CI1179" s="110">
        <f t="shared" si="558"/>
        <v>0</v>
      </c>
      <c r="CJ1179" s="110">
        <f t="shared" si="558"/>
        <v>2.2000000000000002</v>
      </c>
      <c r="CK1179" s="110">
        <f t="shared" si="558"/>
        <v>23</v>
      </c>
      <c r="CL1179" s="110">
        <f t="shared" si="558"/>
        <v>10</v>
      </c>
      <c r="CM1179" s="110">
        <f t="shared" si="558"/>
        <v>0</v>
      </c>
      <c r="CN1179" s="110">
        <f t="shared" si="558"/>
        <v>0</v>
      </c>
      <c r="CO1179" s="1"/>
      <c r="CP1179" s="82" t="s">
        <v>15</v>
      </c>
      <c r="CQ1179" s="40"/>
      <c r="CR1179" s="40"/>
      <c r="CS1179" s="83">
        <f>grades!C31</f>
        <v>12.35</v>
      </c>
      <c r="CT1179" s="83"/>
      <c r="CU1179" s="83"/>
      <c r="CV1179" s="83">
        <f>grades!E31</f>
        <v>11.75</v>
      </c>
      <c r="CW1179" s="83"/>
      <c r="CX1179" s="83"/>
      <c r="CY1179" s="83">
        <f>grades!G31</f>
        <v>10.95</v>
      </c>
      <c r="CZ1179" s="83"/>
      <c r="DA1179" s="83"/>
      <c r="DB1179" s="83">
        <f>grades!I31</f>
        <v>10.15</v>
      </c>
      <c r="DC1179" s="110" t="str">
        <f>grades!J31</f>
        <v>F</v>
      </c>
      <c r="DD1179" s="114"/>
    </row>
    <row r="1180" spans="1:108" ht="20.100000000000001" customHeight="1" x14ac:dyDescent="0.2">
      <c r="A1180" s="117" t="s">
        <v>90</v>
      </c>
      <c r="AE1180" s="477" t="s">
        <v>167</v>
      </c>
      <c r="AF1180" s="478" t="str">
        <f>AF1154</f>
        <v>Reading A.C.</v>
      </c>
      <c r="AG1180" s="11" t="str">
        <f t="shared" si="520"/>
        <v>R</v>
      </c>
      <c r="AH1180" s="11" t="s">
        <v>0</v>
      </c>
      <c r="AI1180" s="11" t="str">
        <f>VLOOKUP(AH1180,'R'!$Q$5:$BA$38,37,FALSE)</f>
        <v>Gabriel Isaacs</v>
      </c>
      <c r="AJ1180" s="11" t="str">
        <f t="shared" si="521"/>
        <v>R</v>
      </c>
      <c r="AK1180" s="11" t="s">
        <v>0</v>
      </c>
      <c r="AL1180" s="11" t="str">
        <f>VLOOKUP(AK1180,'R'!$R$5:$BA$38,36,FALSE)</f>
        <v>Reuben Henry-Daire</v>
      </c>
      <c r="AM1180" s="11" t="str">
        <f t="shared" si="522"/>
        <v>R</v>
      </c>
      <c r="AN1180" s="11" t="s">
        <v>0</v>
      </c>
      <c r="AO1180" s="11" t="str">
        <f>VLOOKUP(AN1180,'R'!$T$5:$BA$38,34,FALSE)</f>
        <v>Aryan Gupta</v>
      </c>
      <c r="AP1180" s="11" t="str">
        <f t="shared" si="523"/>
        <v>R</v>
      </c>
      <c r="AQ1180" s="11" t="s">
        <v>0</v>
      </c>
      <c r="AR1180" s="11" t="str">
        <f>VLOOKUP(AQ1180,'R'!$U$5:$BA$38,33,FALSE)</f>
        <v>Laurie Baker</v>
      </c>
      <c r="AS1180" s="11" t="str">
        <f t="shared" si="524"/>
        <v>R</v>
      </c>
      <c r="AT1180" s="11" t="s">
        <v>0</v>
      </c>
      <c r="AU1180" s="11" t="str">
        <f>VLOOKUP(AT1180,'R'!$V$5:$BA$38,32,FALSE)</f>
        <v>Sammy Ball</v>
      </c>
      <c r="AV1180" s="11" t="str">
        <f t="shared" si="525"/>
        <v>R</v>
      </c>
      <c r="AW1180" s="11" t="s">
        <v>0</v>
      </c>
      <c r="AX1180" s="11" t="str">
        <f>VLOOKUP(AW1180,'R'!$S$5:$BA$38,35,FALSE)</f>
        <v>Reuben Henry-Daire</v>
      </c>
      <c r="AY1180" s="11" t="str">
        <f t="shared" si="526"/>
        <v>R</v>
      </c>
      <c r="AZ1180" s="11"/>
      <c r="BA1180" s="11"/>
      <c r="BB1180" s="11" t="str">
        <f t="shared" si="527"/>
        <v>R</v>
      </c>
      <c r="BC1180" s="11"/>
      <c r="BD1180" s="11"/>
      <c r="BE1180" s="11" t="str">
        <f t="shared" si="539"/>
        <v>R</v>
      </c>
      <c r="BF1180" s="11" t="s">
        <v>0</v>
      </c>
      <c r="BG1180" s="11" t="str">
        <f>AF1180</f>
        <v>Reading A.C.</v>
      </c>
      <c r="BH1180" s="109">
        <v>1</v>
      </c>
      <c r="BI1180" s="11" t="str">
        <f>VLOOKUP(BH1180,'R'!$AD$5:$BA$38,24,FALSE)</f>
        <v>Hagen Mzee</v>
      </c>
      <c r="BJ1180" s="109">
        <v>2</v>
      </c>
      <c r="BK1180" s="11" t="str">
        <f>VLOOKUP(BJ1180,'R'!$AD$5:$BA$38,24,FALSE)</f>
        <v>Reuben Henry-Daire</v>
      </c>
      <c r="BL1180" s="109">
        <v>3</v>
      </c>
      <c r="BM1180" s="11" t="str">
        <f>VLOOKUP(BL1180,'R'!$AD$5:$BA$38,24,FALSE)</f>
        <v>Sammy Ball</v>
      </c>
      <c r="BN1180" s="109">
        <v>4</v>
      </c>
      <c r="BO1180" s="11" t="str">
        <f>VLOOKUP(BN1180,'R'!$AD$5:$BA$38,24,FALSE)</f>
        <v>Tariq Skeete</v>
      </c>
      <c r="BP1180" s="109" t="str">
        <f t="shared" si="540"/>
        <v>Hagen Mzee, Reuben Henry-Daire, Sammy Ball, Tariq Skeete</v>
      </c>
      <c r="BQ1180" s="110" t="str">
        <f t="shared" si="543"/>
        <v xml:space="preserve">U15 </v>
      </c>
      <c r="BR1180" s="110">
        <f t="shared" si="544"/>
        <v>12.7</v>
      </c>
      <c r="BS1180" s="110">
        <f t="shared" si="545"/>
        <v>26.25</v>
      </c>
      <c r="BT1180" s="110">
        <f t="shared" si="546"/>
        <v>61</v>
      </c>
      <c r="BU1180" s="111">
        <f t="shared" si="547"/>
        <v>1.7939814814814815E-3</v>
      </c>
      <c r="BV1180" s="110" t="str">
        <f t="shared" si="548"/>
        <v>-</v>
      </c>
      <c r="BW1180" s="111">
        <f t="shared" si="549"/>
        <v>3.414351851851852E-3</v>
      </c>
      <c r="BX1180" s="110" t="str">
        <f t="shared" si="550"/>
        <v>-</v>
      </c>
      <c r="BY1180" s="110">
        <f t="shared" si="551"/>
        <v>14</v>
      </c>
      <c r="BZ1180" s="110">
        <f t="shared" si="552"/>
        <v>0</v>
      </c>
      <c r="CA1180" s="110">
        <f t="shared" si="553"/>
        <v>1.5</v>
      </c>
      <c r="CB1180" s="110">
        <f t="shared" si="554"/>
        <v>4.8</v>
      </c>
      <c r="CC1180" s="110">
        <f t="shared" si="555"/>
        <v>9.5</v>
      </c>
      <c r="CD1180" s="110">
        <f t="shared" si="556"/>
        <v>23</v>
      </c>
      <c r="CE1180" s="110">
        <f t="shared" si="557"/>
        <v>30</v>
      </c>
      <c r="CF1180" s="110">
        <f t="shared" si="558"/>
        <v>50</v>
      </c>
      <c r="CG1180" s="110">
        <f t="shared" si="558"/>
        <v>0</v>
      </c>
      <c r="CH1180" s="110">
        <f t="shared" si="558"/>
        <v>0</v>
      </c>
      <c r="CI1180" s="110">
        <f t="shared" si="558"/>
        <v>0</v>
      </c>
      <c r="CJ1180" s="110">
        <f t="shared" si="558"/>
        <v>2.2000000000000002</v>
      </c>
      <c r="CK1180" s="110">
        <f t="shared" si="558"/>
        <v>23</v>
      </c>
      <c r="CL1180" s="110">
        <f t="shared" si="558"/>
        <v>10</v>
      </c>
      <c r="CM1180" s="110">
        <f t="shared" si="558"/>
        <v>0</v>
      </c>
      <c r="CN1180" s="110">
        <f t="shared" si="558"/>
        <v>0</v>
      </c>
      <c r="CO1180" s="1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114"/>
    </row>
    <row r="1181" spans="1:108" ht="20.100000000000001" customHeight="1" x14ac:dyDescent="0.2">
      <c r="A1181" s="117" t="s">
        <v>90</v>
      </c>
      <c r="AE1181" s="477"/>
      <c r="AF1181" s="478"/>
      <c r="AG1181" s="11" t="str">
        <f t="shared" si="520"/>
        <v>RR</v>
      </c>
      <c r="AH1181" s="11" t="s">
        <v>1</v>
      </c>
      <c r="AI1181" s="11" t="str">
        <f>VLOOKUP(AH1181,'R'!$Q$5:$BA$38,37,FALSE)</f>
        <v>Tariq Skeete</v>
      </c>
      <c r="AJ1181" s="11" t="str">
        <f t="shared" si="521"/>
        <v>RR</v>
      </c>
      <c r="AK1181" s="11" t="s">
        <v>1</v>
      </c>
      <c r="AL1181" s="11" t="str">
        <f>VLOOKUP(AK1181,'R'!$R$5:$BA$38,36,FALSE)</f>
        <v>Gabriel Isaacs</v>
      </c>
      <c r="AM1181" s="11" t="str">
        <f t="shared" si="522"/>
        <v>RR</v>
      </c>
      <c r="AN1181" s="11" t="s">
        <v>1</v>
      </c>
      <c r="AO1181" s="11" t="str">
        <f>VLOOKUP(AN1181,'R'!$T$5:$BA$38,34,FALSE)</f>
        <v>Connor MacKenzie</v>
      </c>
      <c r="AP1181" s="11" t="str">
        <f t="shared" si="523"/>
        <v>RR</v>
      </c>
      <c r="AQ1181" s="11" t="s">
        <v>1</v>
      </c>
      <c r="AR1181" s="11" t="str">
        <f>VLOOKUP(AQ1181,'R'!$U$5:$BA$38,33,FALSE)</f>
        <v>Elio Babb</v>
      </c>
      <c r="AS1181" s="11" t="str">
        <f t="shared" si="524"/>
        <v>RR</v>
      </c>
      <c r="AT1181" s="11" t="s">
        <v>1</v>
      </c>
      <c r="AU1181" s="11" t="str">
        <f>VLOOKUP(AT1181,'R'!$V$5:$BA$38,32,FALSE)</f>
        <v>Matthew Kirk</v>
      </c>
      <c r="AV1181" s="11" t="str">
        <f t="shared" si="525"/>
        <v>RR</v>
      </c>
      <c r="AW1181" s="11" t="s">
        <v>1</v>
      </c>
      <c r="AX1181" s="11" t="str">
        <f>VLOOKUP(AW1181,'R'!$S$5:$BA$38,35,FALSE)</f>
        <v>Matthew Kirk</v>
      </c>
      <c r="AY1181" s="11" t="str">
        <f t="shared" si="526"/>
        <v>RR</v>
      </c>
      <c r="AZ1181" s="11"/>
      <c r="BA1181" s="11"/>
      <c r="BB1181" s="11" t="str">
        <f t="shared" si="527"/>
        <v>RR</v>
      </c>
      <c r="BC1181" s="11"/>
      <c r="BD1181" s="11"/>
      <c r="BE1181" s="11" t="str">
        <f t="shared" si="539"/>
        <v>RR</v>
      </c>
      <c r="BF1181" s="11" t="s">
        <v>1</v>
      </c>
      <c r="BG1181" s="11" t="str">
        <f>AF1180</f>
        <v>Reading A.C.</v>
      </c>
      <c r="BH1181" s="109">
        <v>1</v>
      </c>
      <c r="BI1181" s="11" t="str">
        <f>VLOOKUP(BH1181,'R'!$AD$5:$BA$38,24,FALSE)</f>
        <v>Hagen Mzee</v>
      </c>
      <c r="BJ1181" s="109">
        <v>2</v>
      </c>
      <c r="BK1181" s="11" t="str">
        <f>VLOOKUP(BJ1181,'R'!$AD$5:$BA$38,24,FALSE)</f>
        <v>Reuben Henry-Daire</v>
      </c>
      <c r="BL1181" s="109">
        <v>3</v>
      </c>
      <c r="BM1181" s="11" t="str">
        <f>VLOOKUP(BL1181,'R'!$AD$5:$BA$38,24,FALSE)</f>
        <v>Sammy Ball</v>
      </c>
      <c r="BN1181" s="109">
        <v>4</v>
      </c>
      <c r="BO1181" s="11" t="str">
        <f>VLOOKUP(BN1181,'R'!$AD$5:$BA$38,24,FALSE)</f>
        <v>Tariq Skeete</v>
      </c>
      <c r="BP1181" s="109" t="str">
        <f t="shared" si="540"/>
        <v>Hagen Mzee, Reuben Henry-Daire, Sammy Ball, Tariq Skeete</v>
      </c>
      <c r="BQ1181" s="110" t="str">
        <f t="shared" si="543"/>
        <v xml:space="preserve">U15 </v>
      </c>
      <c r="BR1181" s="110">
        <f t="shared" si="544"/>
        <v>12.7</v>
      </c>
      <c r="BS1181" s="110">
        <f t="shared" si="545"/>
        <v>26.25</v>
      </c>
      <c r="BT1181" s="110">
        <f t="shared" si="546"/>
        <v>61</v>
      </c>
      <c r="BU1181" s="111">
        <f t="shared" si="547"/>
        <v>1.7939814814814815E-3</v>
      </c>
      <c r="BV1181" s="110" t="str">
        <f t="shared" si="548"/>
        <v>-</v>
      </c>
      <c r="BW1181" s="111">
        <f t="shared" si="549"/>
        <v>3.414351851851852E-3</v>
      </c>
      <c r="BX1181" s="110" t="str">
        <f t="shared" si="550"/>
        <v>-</v>
      </c>
      <c r="BY1181" s="110">
        <f t="shared" si="551"/>
        <v>14</v>
      </c>
      <c r="BZ1181" s="110">
        <f t="shared" si="552"/>
        <v>0</v>
      </c>
      <c r="CA1181" s="110">
        <f t="shared" si="553"/>
        <v>1.5</v>
      </c>
      <c r="CB1181" s="110">
        <f t="shared" si="554"/>
        <v>4.8</v>
      </c>
      <c r="CC1181" s="110">
        <f t="shared" si="555"/>
        <v>9.5</v>
      </c>
      <c r="CD1181" s="110">
        <f t="shared" si="556"/>
        <v>23</v>
      </c>
      <c r="CE1181" s="110">
        <f t="shared" si="557"/>
        <v>30</v>
      </c>
      <c r="CF1181" s="110">
        <f t="shared" si="558"/>
        <v>50</v>
      </c>
      <c r="CG1181" s="110">
        <f t="shared" si="558"/>
        <v>0</v>
      </c>
      <c r="CH1181" s="110">
        <f t="shared" si="558"/>
        <v>0</v>
      </c>
      <c r="CI1181" s="110">
        <f t="shared" si="558"/>
        <v>0</v>
      </c>
      <c r="CJ1181" s="110">
        <f t="shared" si="558"/>
        <v>2.2000000000000002</v>
      </c>
      <c r="CK1181" s="110">
        <f t="shared" si="558"/>
        <v>23</v>
      </c>
      <c r="CL1181" s="110">
        <f t="shared" si="558"/>
        <v>10</v>
      </c>
      <c r="CM1181" s="110">
        <f t="shared" si="558"/>
        <v>0</v>
      </c>
      <c r="CN1181" s="110">
        <f t="shared" si="558"/>
        <v>0</v>
      </c>
      <c r="CO1181" s="1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114"/>
    </row>
    <row r="1182" spans="1:108" ht="20.100000000000001" customHeight="1" x14ac:dyDescent="0.2">
      <c r="A1182" s="117" t="s">
        <v>90</v>
      </c>
      <c r="AE1182" s="477" t="s">
        <v>168</v>
      </c>
      <c r="AF1182" s="478" t="str">
        <f>AF1156</f>
        <v>Windsor, Slough, Eton and Hounslow A.C.</v>
      </c>
      <c r="AG1182" s="11" t="str">
        <f t="shared" si="520"/>
        <v>W</v>
      </c>
      <c r="AH1182" s="11" t="s">
        <v>0</v>
      </c>
      <c r="AI1182" s="11" t="str">
        <f>VLOOKUP(AH1182,W!$Q$5:$BA$36,37,FALSE)</f>
        <v>James Badham</v>
      </c>
      <c r="AJ1182" s="11" t="str">
        <f t="shared" ref="AJ1182:AJ1183" si="559">AG1182</f>
        <v>W</v>
      </c>
      <c r="AK1182" s="11" t="s">
        <v>0</v>
      </c>
      <c r="AL1182" s="11" t="str">
        <f>VLOOKUP(AK1182,W!$R$5:$BA$36,36,FALSE)</f>
        <v>James Badham</v>
      </c>
      <c r="AM1182" s="11" t="str">
        <f t="shared" ref="AM1182:AM1183" si="560">AJ1182</f>
        <v>W</v>
      </c>
      <c r="AN1182" s="11" t="s">
        <v>0</v>
      </c>
      <c r="AO1182" s="11" t="str">
        <f>VLOOKUP(AN1182,W!$T$5:$BA$36,34,FALSE)</f>
        <v>Jack Campbell</v>
      </c>
      <c r="AP1182" s="11" t="str">
        <f t="shared" ref="AP1182:AP1183" si="561">AM1182</f>
        <v>W</v>
      </c>
      <c r="AQ1182" s="11" t="s">
        <v>0</v>
      </c>
      <c r="AR1182" s="11" t="str">
        <f>VLOOKUP(AQ1182,W!$U$5:$BA$36,33,FALSE)</f>
        <v>Matthew Knight</v>
      </c>
      <c r="AS1182" s="11" t="str">
        <f t="shared" ref="AS1182:AS1183" si="562">AP1182</f>
        <v>W</v>
      </c>
      <c r="AT1182" s="11" t="s">
        <v>0</v>
      </c>
      <c r="AU1182" s="11" t="str">
        <f>VLOOKUP(AT1182,W!$V$5:$BA$36,32,FALSE)</f>
        <v>Oscar Mabon</v>
      </c>
      <c r="AV1182" s="11" t="str">
        <f t="shared" ref="AV1182:AV1185" si="563">AS1182</f>
        <v>W</v>
      </c>
      <c r="AW1182" s="11" t="s">
        <v>0</v>
      </c>
      <c r="AX1182" s="11" t="str">
        <f>VLOOKUP(AW1182,W!$S$5:$BA$36,35,FALSE)</f>
        <v>Jonathon Brew</v>
      </c>
      <c r="AY1182" s="11" t="str">
        <f t="shared" ref="AY1182:AY1185" si="564">AV1182</f>
        <v>W</v>
      </c>
      <c r="AZ1182" s="11"/>
      <c r="BA1182" s="11"/>
      <c r="BB1182" s="11" t="str">
        <f t="shared" ref="BB1182:BB1185" si="565">AV1182</f>
        <v>W</v>
      </c>
      <c r="BC1182" s="11"/>
      <c r="BD1182" s="11"/>
      <c r="BE1182" s="11" t="str">
        <f t="shared" ref="BE1182:BE1183" si="566">BB1182</f>
        <v>W</v>
      </c>
      <c r="BF1182" s="11" t="s">
        <v>0</v>
      </c>
      <c r="BG1182" s="11" t="str">
        <f>AF1182</f>
        <v>Windsor, Slough, Eton and Hounslow A.C.</v>
      </c>
      <c r="BH1182" s="109">
        <v>1</v>
      </c>
      <c r="BI1182" s="11" t="str">
        <f>VLOOKUP(BH1182,W!$AD$5:$BA$36,24,FALSE)</f>
        <v>Alexander Pennycooke</v>
      </c>
      <c r="BJ1182" s="109">
        <v>2</v>
      </c>
      <c r="BK1182" s="11" t="str">
        <f>VLOOKUP(BJ1182,W!$AD$5:$BA$36,24,FALSE)</f>
        <v>James Badham</v>
      </c>
      <c r="BL1182" s="109">
        <v>3</v>
      </c>
      <c r="BM1182" s="11" t="str">
        <f>VLOOKUP(BL1182,W!$AD$5:$BA$36,24,FALSE)</f>
        <v>Jonathon Brew</v>
      </c>
      <c r="BN1182" s="109">
        <v>4</v>
      </c>
      <c r="BO1182" s="11" t="str">
        <f>VLOOKUP(BN1182,W!$AD$5:$BA$36,24,FALSE)</f>
        <v>Oliver Cloherty</v>
      </c>
      <c r="BP1182" s="109" t="str">
        <f t="shared" ref="BP1182:BP1185" si="567">+BI1182&amp;", "&amp;BK1182&amp;", "&amp;BM1182&amp;", "&amp;BO1182</f>
        <v>Alexander Pennycooke, James Badham, Jonathon Brew, Oliver Cloherty</v>
      </c>
      <c r="BQ1182" s="110" t="str">
        <f t="shared" ref="BQ1182:CN1182" si="568">BQ1177</f>
        <v xml:space="preserve">U15 </v>
      </c>
      <c r="BR1182" s="110">
        <f t="shared" si="568"/>
        <v>12.7</v>
      </c>
      <c r="BS1182" s="110">
        <f t="shared" si="568"/>
        <v>26.25</v>
      </c>
      <c r="BT1182" s="110">
        <f t="shared" si="568"/>
        <v>61</v>
      </c>
      <c r="BU1182" s="111">
        <f t="shared" si="568"/>
        <v>1.7939814814814815E-3</v>
      </c>
      <c r="BV1182" s="110" t="str">
        <f t="shared" si="568"/>
        <v>-</v>
      </c>
      <c r="BW1182" s="111">
        <f t="shared" si="568"/>
        <v>3.414351851851852E-3</v>
      </c>
      <c r="BX1182" s="110" t="str">
        <f t="shared" si="568"/>
        <v>-</v>
      </c>
      <c r="BY1182" s="110">
        <f t="shared" si="568"/>
        <v>14</v>
      </c>
      <c r="BZ1182" s="110">
        <f t="shared" si="568"/>
        <v>0</v>
      </c>
      <c r="CA1182" s="110">
        <f t="shared" si="568"/>
        <v>1.5</v>
      </c>
      <c r="CB1182" s="110">
        <f t="shared" si="568"/>
        <v>4.8</v>
      </c>
      <c r="CC1182" s="110">
        <f t="shared" si="568"/>
        <v>9.5</v>
      </c>
      <c r="CD1182" s="110">
        <f t="shared" si="568"/>
        <v>23</v>
      </c>
      <c r="CE1182" s="110">
        <f t="shared" si="568"/>
        <v>30</v>
      </c>
      <c r="CF1182" s="110">
        <f t="shared" si="568"/>
        <v>50</v>
      </c>
      <c r="CG1182" s="110">
        <f t="shared" si="568"/>
        <v>0</v>
      </c>
      <c r="CH1182" s="110">
        <f t="shared" si="568"/>
        <v>0</v>
      </c>
      <c r="CI1182" s="110">
        <f t="shared" si="568"/>
        <v>0</v>
      </c>
      <c r="CJ1182" s="110">
        <f t="shared" si="568"/>
        <v>2.2000000000000002</v>
      </c>
      <c r="CK1182" s="110">
        <f t="shared" si="568"/>
        <v>23</v>
      </c>
      <c r="CL1182" s="110">
        <f t="shared" si="568"/>
        <v>10</v>
      </c>
      <c r="CM1182" s="110">
        <f t="shared" si="568"/>
        <v>0</v>
      </c>
      <c r="CN1182" s="110">
        <f t="shared" si="568"/>
        <v>0</v>
      </c>
      <c r="CO1182" s="1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114"/>
    </row>
    <row r="1183" spans="1:108" ht="20.100000000000001" customHeight="1" x14ac:dyDescent="0.2">
      <c r="A1183" s="117" t="s">
        <v>90</v>
      </c>
      <c r="AE1183" s="477"/>
      <c r="AF1183" s="478"/>
      <c r="AG1183" s="11" t="str">
        <f t="shared" si="520"/>
        <v>WW</v>
      </c>
      <c r="AH1183" s="11" t="s">
        <v>1</v>
      </c>
      <c r="AI1183" s="11" t="str">
        <f>VLOOKUP(AH1183,W!$Q$5:$BA$36,37,FALSE)</f>
        <v>Oliver Cloherty</v>
      </c>
      <c r="AJ1183" s="11" t="str">
        <f t="shared" si="559"/>
        <v>WW</v>
      </c>
      <c r="AK1183" s="11" t="s">
        <v>1</v>
      </c>
      <c r="AL1183" s="11" t="str">
        <f>VLOOKUP(AK1183,W!$R$5:$BA$36,36,FALSE)</f>
        <v>Oliver Cloherty</v>
      </c>
      <c r="AM1183" s="11" t="str">
        <f t="shared" si="560"/>
        <v>WW</v>
      </c>
      <c r="AN1183" s="11" t="s">
        <v>1</v>
      </c>
      <c r="AO1183" s="11" t="str">
        <f>VLOOKUP(AN1183,W!$T$5:$BA$36,34,FALSE)</f>
        <v>Nathan McCormack</v>
      </c>
      <c r="AP1183" s="11" t="str">
        <f t="shared" si="561"/>
        <v>WW</v>
      </c>
      <c r="AQ1183" s="11" t="s">
        <v>1</v>
      </c>
      <c r="AR1183" s="11" t="str">
        <f>VLOOKUP(AQ1183,W!$U$5:$BA$36,33,FALSE)</f>
        <v>Samuel Helsby</v>
      </c>
      <c r="AS1183" s="11" t="str">
        <f t="shared" si="562"/>
        <v>WW</v>
      </c>
      <c r="AT1183" s="11" t="s">
        <v>1</v>
      </c>
      <c r="AU1183" s="11" t="e">
        <f>VLOOKUP(AT1183,W!$V$5:$BA$36,32,FALSE)</f>
        <v>#N/A</v>
      </c>
      <c r="AV1183" s="11" t="str">
        <f t="shared" si="563"/>
        <v>WW</v>
      </c>
      <c r="AW1183" s="11" t="s">
        <v>1</v>
      </c>
      <c r="AX1183" s="11" t="str">
        <f>VLOOKUP(AW1183,W!$S$5:$BA$36,35,FALSE)</f>
        <v>Aman Marwaha</v>
      </c>
      <c r="AY1183" s="11" t="str">
        <f t="shared" si="564"/>
        <v>WW</v>
      </c>
      <c r="AZ1183" s="11"/>
      <c r="BA1183" s="11"/>
      <c r="BB1183" s="11" t="str">
        <f t="shared" si="565"/>
        <v>WW</v>
      </c>
      <c r="BC1183" s="11"/>
      <c r="BD1183" s="11"/>
      <c r="BE1183" s="11" t="str">
        <f t="shared" si="566"/>
        <v>WW</v>
      </c>
      <c r="BF1183" s="11" t="s">
        <v>1</v>
      </c>
      <c r="BG1183" s="11" t="str">
        <f>AF1182</f>
        <v>Windsor, Slough, Eton and Hounslow A.C.</v>
      </c>
      <c r="BH1183" s="109">
        <v>1</v>
      </c>
      <c r="BI1183" s="11" t="str">
        <f>VLOOKUP(BH1183,W!$AD$5:$BA$36,24,FALSE)</f>
        <v>Alexander Pennycooke</v>
      </c>
      <c r="BJ1183" s="109">
        <v>2</v>
      </c>
      <c r="BK1183" s="11" t="str">
        <f>VLOOKUP(BJ1183,W!$AD$5:$BA$36,24,FALSE)</f>
        <v>James Badham</v>
      </c>
      <c r="BL1183" s="109">
        <v>3</v>
      </c>
      <c r="BM1183" s="11" t="str">
        <f>VLOOKUP(BL1183,W!$AD$5:$BA$36,24,FALSE)</f>
        <v>Jonathon Brew</v>
      </c>
      <c r="BN1183" s="109">
        <v>4</v>
      </c>
      <c r="BO1183" s="11" t="str">
        <f>VLOOKUP(BN1183,W!$AD$5:$BA$36,24,FALSE)</f>
        <v>Oliver Cloherty</v>
      </c>
      <c r="BP1183" s="109" t="str">
        <f t="shared" si="567"/>
        <v>Alexander Pennycooke, James Badham, Jonathon Brew, Oliver Cloherty</v>
      </c>
      <c r="BQ1183" s="110" t="str">
        <f t="shared" si="543"/>
        <v xml:space="preserve">U15 </v>
      </c>
      <c r="BR1183" s="110">
        <f t="shared" si="544"/>
        <v>12.7</v>
      </c>
      <c r="BS1183" s="110">
        <f t="shared" si="545"/>
        <v>26.25</v>
      </c>
      <c r="BT1183" s="110">
        <f t="shared" si="546"/>
        <v>61</v>
      </c>
      <c r="BU1183" s="111">
        <f t="shared" si="547"/>
        <v>1.7939814814814815E-3</v>
      </c>
      <c r="BV1183" s="110" t="str">
        <f t="shared" si="548"/>
        <v>-</v>
      </c>
      <c r="BW1183" s="111">
        <f t="shared" si="549"/>
        <v>3.414351851851852E-3</v>
      </c>
      <c r="BX1183" s="110" t="str">
        <f t="shared" si="550"/>
        <v>-</v>
      </c>
      <c r="BY1183" s="110">
        <f t="shared" si="551"/>
        <v>14</v>
      </c>
      <c r="BZ1183" s="110">
        <f t="shared" si="552"/>
        <v>0</v>
      </c>
      <c r="CA1183" s="110">
        <f t="shared" si="553"/>
        <v>1.5</v>
      </c>
      <c r="CB1183" s="110">
        <f t="shared" si="554"/>
        <v>4.8</v>
      </c>
      <c r="CC1183" s="110">
        <f t="shared" si="555"/>
        <v>9.5</v>
      </c>
      <c r="CD1183" s="110">
        <f t="shared" si="556"/>
        <v>23</v>
      </c>
      <c r="CE1183" s="110">
        <f t="shared" si="557"/>
        <v>30</v>
      </c>
      <c r="CF1183" s="110">
        <f t="shared" si="557"/>
        <v>50</v>
      </c>
      <c r="CG1183" s="110">
        <f t="shared" si="557"/>
        <v>0</v>
      </c>
      <c r="CH1183" s="110">
        <f t="shared" si="557"/>
        <v>0</v>
      </c>
      <c r="CI1183" s="110">
        <f t="shared" si="557"/>
        <v>0</v>
      </c>
      <c r="CJ1183" s="110">
        <f t="shared" si="557"/>
        <v>2.2000000000000002</v>
      </c>
      <c r="CK1183" s="110">
        <f t="shared" si="557"/>
        <v>23</v>
      </c>
      <c r="CL1183" s="110">
        <f t="shared" si="557"/>
        <v>10</v>
      </c>
      <c r="CM1183" s="110">
        <f t="shared" si="557"/>
        <v>0</v>
      </c>
      <c r="CN1183" s="110">
        <f t="shared" si="557"/>
        <v>0</v>
      </c>
      <c r="CO1183" s="1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114"/>
    </row>
    <row r="1184" spans="1:108" ht="20.100000000000001" customHeight="1" x14ac:dyDescent="0.2">
      <c r="A1184" s="117" t="s">
        <v>90</v>
      </c>
      <c r="AE1184" s="477" t="s">
        <v>169</v>
      </c>
      <c r="AF1184" s="478" t="str">
        <f>AF1158</f>
        <v>No Team</v>
      </c>
      <c r="AG1184" s="11" t="str">
        <f t="shared" si="520"/>
        <v>j</v>
      </c>
      <c r="AH1184" s="11" t="s">
        <v>0</v>
      </c>
      <c r="AI1184" s="11" t="e">
        <f>VLOOKUP(AH1184,'No Team 1'!$Q$5:$BA$36,37,FALSE)</f>
        <v>#N/A</v>
      </c>
      <c r="AJ1184" s="11" t="str">
        <f>AG1184</f>
        <v>j</v>
      </c>
      <c r="AK1184" s="11" t="s">
        <v>0</v>
      </c>
      <c r="AL1184" s="11" t="e">
        <f>VLOOKUP(AK1184,'No Team 1'!$R$5:$BA$36,36,FALSE)</f>
        <v>#N/A</v>
      </c>
      <c r="AM1184" s="11" t="str">
        <f>AJ1184</f>
        <v>j</v>
      </c>
      <c r="AN1184" s="11" t="s">
        <v>0</v>
      </c>
      <c r="AO1184" s="11" t="e">
        <f>VLOOKUP(AN1184,'No Team 1'!$T$5:$BA$36,34,FALSE)</f>
        <v>#N/A</v>
      </c>
      <c r="AP1184" s="11" t="str">
        <f>AM1184</f>
        <v>j</v>
      </c>
      <c r="AQ1184" s="11" t="s">
        <v>0</v>
      </c>
      <c r="AR1184" s="11" t="e">
        <f>VLOOKUP(AQ1184,'No Team 1'!$U$5:$BA$36,33,FALSE)</f>
        <v>#N/A</v>
      </c>
      <c r="AS1184" s="11" t="str">
        <f>AP1184</f>
        <v>j</v>
      </c>
      <c r="AT1184" s="11" t="s">
        <v>0</v>
      </c>
      <c r="AU1184" s="11" t="e">
        <f>VLOOKUP(AT1184,'No Team 1'!$V$5:$BA$36,32,FALSE)</f>
        <v>#N/A</v>
      </c>
      <c r="AV1184" s="11" t="str">
        <f t="shared" si="563"/>
        <v>j</v>
      </c>
      <c r="AW1184" s="11" t="s">
        <v>0</v>
      </c>
      <c r="AX1184" s="11" t="e">
        <f>VLOOKUP(AW1184,'No Team 1'!$S$5:$BA$36,35,FALSE)</f>
        <v>#N/A</v>
      </c>
      <c r="AY1184" s="11" t="str">
        <f t="shared" si="564"/>
        <v>j</v>
      </c>
      <c r="AZ1184" s="11"/>
      <c r="BA1184" s="11"/>
      <c r="BB1184" s="11" t="str">
        <f t="shared" si="565"/>
        <v>j</v>
      </c>
      <c r="BC1184" s="11"/>
      <c r="BD1184" s="11"/>
      <c r="BE1184" s="11" t="str">
        <f>BB1184</f>
        <v>j</v>
      </c>
      <c r="BF1184" s="11" t="s">
        <v>0</v>
      </c>
      <c r="BG1184" s="11" t="str">
        <f>AF1184</f>
        <v>No Team</v>
      </c>
      <c r="BH1184" s="109">
        <v>1</v>
      </c>
      <c r="BI1184" s="11" t="e">
        <f>VLOOKUP(BH1184,'No Team 1'!$AD$5:$BA$36,24,FALSE)</f>
        <v>#N/A</v>
      </c>
      <c r="BJ1184" s="109">
        <v>2</v>
      </c>
      <c r="BK1184" s="11" t="e">
        <f>VLOOKUP(BJ1184,'No Team 1'!$AD$5:$BA$36,24,FALSE)</f>
        <v>#N/A</v>
      </c>
      <c r="BL1184" s="109">
        <v>3</v>
      </c>
      <c r="BM1184" s="11" t="e">
        <f>VLOOKUP(BL1184,'No Team 1'!$AD$5:$BA$36,24,FALSE)</f>
        <v>#N/A</v>
      </c>
      <c r="BN1184" s="109">
        <v>4</v>
      </c>
      <c r="BO1184" s="11" t="e">
        <f>VLOOKUP(BN1184,'No Team 1'!$AD$5:$BA$36,24,FALSE)</f>
        <v>#N/A</v>
      </c>
      <c r="BP1184" s="109" t="e">
        <f t="shared" si="567"/>
        <v>#N/A</v>
      </c>
      <c r="BQ1184" s="110" t="str">
        <f t="shared" ref="BQ1184:CN1184" si="569">BQ1183</f>
        <v xml:space="preserve">U15 </v>
      </c>
      <c r="BR1184" s="110">
        <f t="shared" si="569"/>
        <v>12.7</v>
      </c>
      <c r="BS1184" s="110">
        <f t="shared" si="569"/>
        <v>26.25</v>
      </c>
      <c r="BT1184" s="110">
        <f t="shared" si="569"/>
        <v>61</v>
      </c>
      <c r="BU1184" s="111">
        <f t="shared" si="569"/>
        <v>1.7939814814814815E-3</v>
      </c>
      <c r="BV1184" s="110" t="str">
        <f t="shared" si="569"/>
        <v>-</v>
      </c>
      <c r="BW1184" s="111">
        <f t="shared" si="569"/>
        <v>3.414351851851852E-3</v>
      </c>
      <c r="BX1184" s="110" t="str">
        <f t="shared" si="569"/>
        <v>-</v>
      </c>
      <c r="BY1184" s="110">
        <f t="shared" si="569"/>
        <v>14</v>
      </c>
      <c r="BZ1184" s="110">
        <f t="shared" si="569"/>
        <v>0</v>
      </c>
      <c r="CA1184" s="110">
        <f t="shared" si="569"/>
        <v>1.5</v>
      </c>
      <c r="CB1184" s="110">
        <f t="shared" si="569"/>
        <v>4.8</v>
      </c>
      <c r="CC1184" s="110">
        <f t="shared" si="569"/>
        <v>9.5</v>
      </c>
      <c r="CD1184" s="110">
        <f t="shared" si="569"/>
        <v>23</v>
      </c>
      <c r="CE1184" s="110">
        <f t="shared" si="569"/>
        <v>30</v>
      </c>
      <c r="CF1184" s="110">
        <f t="shared" si="569"/>
        <v>50</v>
      </c>
      <c r="CG1184" s="110">
        <f t="shared" si="569"/>
        <v>0</v>
      </c>
      <c r="CH1184" s="110">
        <f t="shared" si="569"/>
        <v>0</v>
      </c>
      <c r="CI1184" s="110">
        <f t="shared" si="569"/>
        <v>0</v>
      </c>
      <c r="CJ1184" s="110">
        <f t="shared" si="569"/>
        <v>2.2000000000000002</v>
      </c>
      <c r="CK1184" s="110">
        <f t="shared" si="569"/>
        <v>23</v>
      </c>
      <c r="CL1184" s="110">
        <f t="shared" si="569"/>
        <v>10</v>
      </c>
      <c r="CM1184" s="110">
        <f t="shared" si="569"/>
        <v>0</v>
      </c>
      <c r="CN1184" s="110">
        <f t="shared" si="569"/>
        <v>0</v>
      </c>
      <c r="CO1184" s="1"/>
      <c r="DD1184" s="114"/>
    </row>
    <row r="1185" spans="1:108" ht="20.100000000000001" customHeight="1" x14ac:dyDescent="0.2">
      <c r="A1185" s="117" t="s">
        <v>90</v>
      </c>
      <c r="AE1185" s="477"/>
      <c r="AF1185" s="478"/>
      <c r="AG1185" s="11" t="str">
        <f t="shared" si="520"/>
        <v>jj</v>
      </c>
      <c r="AH1185" s="11" t="s">
        <v>1</v>
      </c>
      <c r="AI1185" s="11" t="e">
        <f>VLOOKUP(AH1185,'No Team 1'!$Q$5:$BA$36,37,FALSE)</f>
        <v>#N/A</v>
      </c>
      <c r="AJ1185" s="11" t="str">
        <f>AG1185</f>
        <v>jj</v>
      </c>
      <c r="AK1185" s="11" t="s">
        <v>1</v>
      </c>
      <c r="AL1185" s="11" t="e">
        <f>VLOOKUP(AK1185,'No Team 1'!$R$5:$BA$36,36,FALSE)</f>
        <v>#N/A</v>
      </c>
      <c r="AM1185" s="11" t="str">
        <f>AJ1185</f>
        <v>jj</v>
      </c>
      <c r="AN1185" s="11" t="s">
        <v>1</v>
      </c>
      <c r="AO1185" s="11" t="e">
        <f>VLOOKUP(AN1185,'No Team 1'!$T$5:$BA$36,34,FALSE)</f>
        <v>#N/A</v>
      </c>
      <c r="AP1185" s="11" t="str">
        <f>AM1185</f>
        <v>jj</v>
      </c>
      <c r="AQ1185" s="11" t="s">
        <v>1</v>
      </c>
      <c r="AR1185" s="11" t="e">
        <f>VLOOKUP(AQ1185,'No Team 1'!$U$5:$BA$36,33,FALSE)</f>
        <v>#N/A</v>
      </c>
      <c r="AS1185" s="11" t="str">
        <f>AP1185</f>
        <v>jj</v>
      </c>
      <c r="AT1185" s="11" t="s">
        <v>1</v>
      </c>
      <c r="AU1185" s="11" t="e">
        <f>VLOOKUP(AT1185,'No Team 1'!$V$5:$BA$36,32,FALSE)</f>
        <v>#N/A</v>
      </c>
      <c r="AV1185" s="11" t="str">
        <f t="shared" si="563"/>
        <v>jj</v>
      </c>
      <c r="AW1185" s="11" t="s">
        <v>1</v>
      </c>
      <c r="AX1185" s="11" t="e">
        <f>VLOOKUP(AW1185,'No Team 1'!$S$5:$BA$36,35,FALSE)</f>
        <v>#N/A</v>
      </c>
      <c r="AY1185" s="11" t="str">
        <f t="shared" si="564"/>
        <v>jj</v>
      </c>
      <c r="AZ1185" s="11"/>
      <c r="BA1185" s="11"/>
      <c r="BB1185" s="11" t="str">
        <f t="shared" si="565"/>
        <v>jj</v>
      </c>
      <c r="BC1185" s="11"/>
      <c r="BD1185" s="11"/>
      <c r="BE1185" s="11" t="str">
        <f>BB1185</f>
        <v>jj</v>
      </c>
      <c r="BF1185" s="11" t="s">
        <v>1</v>
      </c>
      <c r="BG1185" s="11" t="str">
        <f>AF1184</f>
        <v>No Team</v>
      </c>
      <c r="BH1185" s="109">
        <v>1</v>
      </c>
      <c r="BI1185" s="11" t="e">
        <f>VLOOKUP(BH1185,'No Team 1'!$AD$5:$BA$36,24,FALSE)</f>
        <v>#N/A</v>
      </c>
      <c r="BJ1185" s="109">
        <v>2</v>
      </c>
      <c r="BK1185" s="11" t="e">
        <f>VLOOKUP(BJ1185,'No Team 1'!$AD$5:$BA$36,24,FALSE)</f>
        <v>#N/A</v>
      </c>
      <c r="BL1185" s="109">
        <v>3</v>
      </c>
      <c r="BM1185" s="11" t="e">
        <f>VLOOKUP(BL1185,'No Team 1'!$AD$5:$BA$36,24,FALSE)</f>
        <v>#N/A</v>
      </c>
      <c r="BN1185" s="109">
        <v>4</v>
      </c>
      <c r="BO1185" s="11" t="e">
        <f>VLOOKUP(BN1185,'No Team 1'!$AD$5:$BA$36,24,FALSE)</f>
        <v>#N/A</v>
      </c>
      <c r="BP1185" s="109" t="e">
        <f t="shared" si="567"/>
        <v>#N/A</v>
      </c>
      <c r="BQ1185" s="110" t="str">
        <f t="shared" ref="BQ1185:CN1185" si="570">BQ1184</f>
        <v xml:space="preserve">U15 </v>
      </c>
      <c r="BR1185" s="110">
        <f t="shared" si="570"/>
        <v>12.7</v>
      </c>
      <c r="BS1185" s="110">
        <f t="shared" si="570"/>
        <v>26.25</v>
      </c>
      <c r="BT1185" s="110">
        <f t="shared" si="570"/>
        <v>61</v>
      </c>
      <c r="BU1185" s="111">
        <f t="shared" si="570"/>
        <v>1.7939814814814815E-3</v>
      </c>
      <c r="BV1185" s="110" t="str">
        <f t="shared" si="570"/>
        <v>-</v>
      </c>
      <c r="BW1185" s="111">
        <f t="shared" si="570"/>
        <v>3.414351851851852E-3</v>
      </c>
      <c r="BX1185" s="110" t="str">
        <f t="shared" si="570"/>
        <v>-</v>
      </c>
      <c r="BY1185" s="110">
        <f t="shared" si="570"/>
        <v>14</v>
      </c>
      <c r="BZ1185" s="110">
        <f t="shared" si="570"/>
        <v>0</v>
      </c>
      <c r="CA1185" s="110">
        <f t="shared" si="570"/>
        <v>1.5</v>
      </c>
      <c r="CB1185" s="110">
        <f t="shared" si="570"/>
        <v>4.8</v>
      </c>
      <c r="CC1185" s="110">
        <f t="shared" si="570"/>
        <v>9.5</v>
      </c>
      <c r="CD1185" s="110">
        <f t="shared" si="570"/>
        <v>23</v>
      </c>
      <c r="CE1185" s="110">
        <f t="shared" si="570"/>
        <v>30</v>
      </c>
      <c r="CF1185" s="110">
        <f t="shared" si="570"/>
        <v>50</v>
      </c>
      <c r="CG1185" s="110">
        <f t="shared" si="570"/>
        <v>0</v>
      </c>
      <c r="CH1185" s="110">
        <f t="shared" si="570"/>
        <v>0</v>
      </c>
      <c r="CI1185" s="110">
        <f t="shared" si="570"/>
        <v>0</v>
      </c>
      <c r="CJ1185" s="110">
        <f t="shared" si="570"/>
        <v>2.2000000000000002</v>
      </c>
      <c r="CK1185" s="110">
        <f t="shared" si="570"/>
        <v>23</v>
      </c>
      <c r="CL1185" s="110">
        <f t="shared" si="570"/>
        <v>10</v>
      </c>
      <c r="CM1185" s="110">
        <f t="shared" si="570"/>
        <v>0</v>
      </c>
      <c r="CN1185" s="110">
        <f t="shared" si="570"/>
        <v>0</v>
      </c>
      <c r="CO1185" s="1"/>
      <c r="DD1185" s="114"/>
    </row>
    <row r="1186" spans="1:108" ht="20.100000000000001" customHeight="1" x14ac:dyDescent="0.2">
      <c r="A1186" s="117" t="s">
        <v>90</v>
      </c>
      <c r="AE1186" s="477" t="s">
        <v>168</v>
      </c>
      <c r="AF1186" s="478" t="str">
        <f>AF1160</f>
        <v>No Team</v>
      </c>
      <c r="AG1186" s="11" t="str">
        <f t="shared" si="520"/>
        <v>p</v>
      </c>
      <c r="AH1186" s="11" t="s">
        <v>0</v>
      </c>
      <c r="AI1186" s="11" t="e">
        <f>VLOOKUP(AH1186,'No Team 2'!$Q$5:$BA$36,37,FALSE)</f>
        <v>#N/A</v>
      </c>
      <c r="AJ1186" s="11" t="str">
        <f t="shared" si="521"/>
        <v>p</v>
      </c>
      <c r="AK1186" s="11" t="s">
        <v>0</v>
      </c>
      <c r="AL1186" s="11" t="e">
        <f>VLOOKUP(AK1186,'No Team 2'!$R$5:$BA$36,36,FALSE)</f>
        <v>#N/A</v>
      </c>
      <c r="AM1186" s="11" t="str">
        <f t="shared" si="522"/>
        <v>p</v>
      </c>
      <c r="AN1186" s="11" t="s">
        <v>0</v>
      </c>
      <c r="AO1186" s="11" t="e">
        <f>VLOOKUP(AN1186,'No Team 2'!$T$5:$BA$36,34,FALSE)</f>
        <v>#N/A</v>
      </c>
      <c r="AP1186" s="11" t="str">
        <f t="shared" si="523"/>
        <v>p</v>
      </c>
      <c r="AQ1186" s="11" t="s">
        <v>0</v>
      </c>
      <c r="AR1186" s="11" t="e">
        <f>VLOOKUP(AQ1186,'No Team 2'!$U$5:$BA$36,33,FALSE)</f>
        <v>#N/A</v>
      </c>
      <c r="AS1186" s="11" t="str">
        <f t="shared" si="524"/>
        <v>p</v>
      </c>
      <c r="AT1186" s="11" t="s">
        <v>0</v>
      </c>
      <c r="AU1186" s="11" t="e">
        <f>VLOOKUP(AT1186,'No Team 2'!$V$5:$BA$36,32,FALSE)</f>
        <v>#N/A</v>
      </c>
      <c r="AV1186" s="11" t="str">
        <f t="shared" si="525"/>
        <v>p</v>
      </c>
      <c r="AW1186" s="11" t="s">
        <v>0</v>
      </c>
      <c r="AX1186" s="11" t="e">
        <f>VLOOKUP(AW1186,'No Team 2'!$S$5:$BA$36,35,FALSE)</f>
        <v>#N/A</v>
      </c>
      <c r="AY1186" s="11" t="str">
        <f t="shared" si="526"/>
        <v>p</v>
      </c>
      <c r="AZ1186" s="11"/>
      <c r="BA1186" s="11"/>
      <c r="BB1186" s="11" t="str">
        <f t="shared" si="527"/>
        <v>p</v>
      </c>
      <c r="BC1186" s="11"/>
      <c r="BD1186" s="11"/>
      <c r="BE1186" s="11" t="str">
        <f t="shared" si="539"/>
        <v>p</v>
      </c>
      <c r="BF1186" s="11" t="s">
        <v>0</v>
      </c>
      <c r="BG1186" s="11" t="str">
        <f>AF1186</f>
        <v>No Team</v>
      </c>
      <c r="BH1186" s="109">
        <v>1</v>
      </c>
      <c r="BI1186" s="11" t="e">
        <f>VLOOKUP(BH1186,'No Team 2'!$AD$5:$BA$36,24,FALSE)</f>
        <v>#N/A</v>
      </c>
      <c r="BJ1186" s="109">
        <v>2</v>
      </c>
      <c r="BK1186" s="11" t="e">
        <f>VLOOKUP(BJ1186,'No Team 2'!$AD$5:$BA$36,24,FALSE)</f>
        <v>#N/A</v>
      </c>
      <c r="BL1186" s="109">
        <v>3</v>
      </c>
      <c r="BM1186" s="11" t="e">
        <f>VLOOKUP(BL1186,'No Team 2'!$AD$5:$BA$36,24,FALSE)</f>
        <v>#N/A</v>
      </c>
      <c r="BN1186" s="109">
        <v>4</v>
      </c>
      <c r="BO1186" s="11" t="e">
        <f>VLOOKUP(BN1186,'No Team 2'!$AD$5:$BA$36,24,FALSE)</f>
        <v>#N/A</v>
      </c>
      <c r="BP1186" s="109" t="e">
        <f t="shared" si="540"/>
        <v>#N/A</v>
      </c>
      <c r="BQ1186" s="110" t="str">
        <f t="shared" ref="BQ1186:CN1186" si="571">BQ1181</f>
        <v xml:space="preserve">U15 </v>
      </c>
      <c r="BR1186" s="110">
        <f t="shared" si="571"/>
        <v>12.7</v>
      </c>
      <c r="BS1186" s="110">
        <f t="shared" si="571"/>
        <v>26.25</v>
      </c>
      <c r="BT1186" s="110">
        <f t="shared" si="571"/>
        <v>61</v>
      </c>
      <c r="BU1186" s="111">
        <f t="shared" si="571"/>
        <v>1.7939814814814815E-3</v>
      </c>
      <c r="BV1186" s="110" t="str">
        <f t="shared" si="571"/>
        <v>-</v>
      </c>
      <c r="BW1186" s="111">
        <f t="shared" si="571"/>
        <v>3.414351851851852E-3</v>
      </c>
      <c r="BX1186" s="110" t="str">
        <f t="shared" si="571"/>
        <v>-</v>
      </c>
      <c r="BY1186" s="110">
        <f t="shared" si="571"/>
        <v>14</v>
      </c>
      <c r="BZ1186" s="110">
        <f t="shared" si="571"/>
        <v>0</v>
      </c>
      <c r="CA1186" s="110">
        <f t="shared" si="571"/>
        <v>1.5</v>
      </c>
      <c r="CB1186" s="110">
        <f t="shared" si="571"/>
        <v>4.8</v>
      </c>
      <c r="CC1186" s="110">
        <f t="shared" si="571"/>
        <v>9.5</v>
      </c>
      <c r="CD1186" s="110">
        <f t="shared" si="571"/>
        <v>23</v>
      </c>
      <c r="CE1186" s="110">
        <f t="shared" si="571"/>
        <v>30</v>
      </c>
      <c r="CF1186" s="110">
        <f t="shared" si="571"/>
        <v>50</v>
      </c>
      <c r="CG1186" s="110">
        <f t="shared" si="571"/>
        <v>0</v>
      </c>
      <c r="CH1186" s="110">
        <f t="shared" si="571"/>
        <v>0</v>
      </c>
      <c r="CI1186" s="110">
        <f t="shared" si="571"/>
        <v>0</v>
      </c>
      <c r="CJ1186" s="110">
        <f t="shared" si="571"/>
        <v>2.2000000000000002</v>
      </c>
      <c r="CK1186" s="110">
        <f t="shared" si="571"/>
        <v>23</v>
      </c>
      <c r="CL1186" s="110">
        <f t="shared" si="571"/>
        <v>10</v>
      </c>
      <c r="CM1186" s="110">
        <f t="shared" si="571"/>
        <v>0</v>
      </c>
      <c r="CN1186" s="110">
        <f t="shared" si="571"/>
        <v>0</v>
      </c>
      <c r="CO1186" s="1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114"/>
    </row>
    <row r="1187" spans="1:108" ht="20.100000000000001" customHeight="1" x14ac:dyDescent="0.2">
      <c r="A1187" s="117" t="s">
        <v>90</v>
      </c>
      <c r="AE1187" s="477"/>
      <c r="AF1187" s="478"/>
      <c r="AG1187" s="11" t="str">
        <f t="shared" si="520"/>
        <v>pp</v>
      </c>
      <c r="AH1187" s="11" t="s">
        <v>1</v>
      </c>
      <c r="AI1187" s="11" t="e">
        <f>VLOOKUP(AH1187,'No Team 2'!$Q$5:$BA$36,37,FALSE)</f>
        <v>#N/A</v>
      </c>
      <c r="AJ1187" s="11" t="str">
        <f t="shared" si="521"/>
        <v>pp</v>
      </c>
      <c r="AK1187" s="11" t="s">
        <v>1</v>
      </c>
      <c r="AL1187" s="11" t="e">
        <f>VLOOKUP(AK1187,'No Team 2'!$R$5:$BA$36,36,FALSE)</f>
        <v>#N/A</v>
      </c>
      <c r="AM1187" s="11" t="str">
        <f t="shared" si="522"/>
        <v>pp</v>
      </c>
      <c r="AN1187" s="11" t="s">
        <v>1</v>
      </c>
      <c r="AO1187" s="11" t="e">
        <f>VLOOKUP(AN1187,'No Team 2'!$T$5:$BA$36,34,FALSE)</f>
        <v>#N/A</v>
      </c>
      <c r="AP1187" s="11" t="str">
        <f t="shared" si="523"/>
        <v>pp</v>
      </c>
      <c r="AQ1187" s="11" t="s">
        <v>1</v>
      </c>
      <c r="AR1187" s="11" t="e">
        <f>VLOOKUP(AQ1187,'No Team 2'!$U$5:$BA$36,33,FALSE)</f>
        <v>#N/A</v>
      </c>
      <c r="AS1187" s="11" t="str">
        <f t="shared" si="524"/>
        <v>pp</v>
      </c>
      <c r="AT1187" s="11" t="s">
        <v>1</v>
      </c>
      <c r="AU1187" s="11" t="e">
        <f>VLOOKUP(AT1187,'No Team 2'!$V$5:$BA$36,32,FALSE)</f>
        <v>#N/A</v>
      </c>
      <c r="AV1187" s="11" t="str">
        <f t="shared" si="525"/>
        <v>pp</v>
      </c>
      <c r="AW1187" s="11" t="s">
        <v>1</v>
      </c>
      <c r="AX1187" s="11" t="e">
        <f>VLOOKUP(AW1187,'No Team 2'!$S$5:$BA$36,35,FALSE)</f>
        <v>#N/A</v>
      </c>
      <c r="AY1187" s="11" t="str">
        <f t="shared" si="526"/>
        <v>pp</v>
      </c>
      <c r="AZ1187" s="11"/>
      <c r="BA1187" s="11"/>
      <c r="BB1187" s="11" t="str">
        <f t="shared" si="527"/>
        <v>pp</v>
      </c>
      <c r="BC1187" s="11"/>
      <c r="BD1187" s="11"/>
      <c r="BE1187" s="11" t="str">
        <f t="shared" si="539"/>
        <v>pp</v>
      </c>
      <c r="BF1187" s="11" t="s">
        <v>1</v>
      </c>
      <c r="BG1187" s="11" t="str">
        <f>AF1186</f>
        <v>No Team</v>
      </c>
      <c r="BH1187" s="109">
        <v>1</v>
      </c>
      <c r="BI1187" s="11" t="e">
        <f>VLOOKUP(BH1187,'No Team 2'!$AD$5:$BA$36,24,FALSE)</f>
        <v>#N/A</v>
      </c>
      <c r="BJ1187" s="109">
        <v>2</v>
      </c>
      <c r="BK1187" s="11" t="e">
        <f>VLOOKUP(BJ1187,'No Team 2'!$AD$5:$BA$36,24,FALSE)</f>
        <v>#N/A</v>
      </c>
      <c r="BL1187" s="109">
        <v>3</v>
      </c>
      <c r="BM1187" s="11" t="e">
        <f>VLOOKUP(BL1187,'No Team 2'!$AD$5:$BA$36,24,FALSE)</f>
        <v>#N/A</v>
      </c>
      <c r="BN1187" s="109">
        <v>4</v>
      </c>
      <c r="BO1187" s="11" t="e">
        <f>VLOOKUP(BN1187,'No Team 2'!$AD$5:$BA$36,24,FALSE)</f>
        <v>#N/A</v>
      </c>
      <c r="BP1187" s="109" t="e">
        <f t="shared" si="540"/>
        <v>#N/A</v>
      </c>
      <c r="BQ1187" s="110" t="str">
        <f t="shared" si="543"/>
        <v xml:space="preserve">U15 </v>
      </c>
      <c r="BR1187" s="110">
        <f t="shared" si="544"/>
        <v>12.7</v>
      </c>
      <c r="BS1187" s="110">
        <f t="shared" si="545"/>
        <v>26.25</v>
      </c>
      <c r="BT1187" s="110">
        <f t="shared" si="546"/>
        <v>61</v>
      </c>
      <c r="BU1187" s="111">
        <f t="shared" si="547"/>
        <v>1.7939814814814815E-3</v>
      </c>
      <c r="BV1187" s="110" t="str">
        <f t="shared" si="548"/>
        <v>-</v>
      </c>
      <c r="BW1187" s="111">
        <f t="shared" si="549"/>
        <v>3.414351851851852E-3</v>
      </c>
      <c r="BX1187" s="110" t="str">
        <f t="shared" si="550"/>
        <v>-</v>
      </c>
      <c r="BY1187" s="110">
        <f t="shared" si="551"/>
        <v>14</v>
      </c>
      <c r="BZ1187" s="110">
        <f t="shared" si="552"/>
        <v>0</v>
      </c>
      <c r="CA1187" s="110">
        <f t="shared" si="553"/>
        <v>1.5</v>
      </c>
      <c r="CB1187" s="110">
        <f t="shared" si="554"/>
        <v>4.8</v>
      </c>
      <c r="CC1187" s="110">
        <f t="shared" si="555"/>
        <v>9.5</v>
      </c>
      <c r="CD1187" s="110">
        <f t="shared" si="556"/>
        <v>23</v>
      </c>
      <c r="CE1187" s="110">
        <f t="shared" si="557"/>
        <v>30</v>
      </c>
      <c r="CF1187" s="110">
        <f t="shared" si="558"/>
        <v>50</v>
      </c>
      <c r="CG1187" s="110">
        <f t="shared" si="558"/>
        <v>0</v>
      </c>
      <c r="CH1187" s="110">
        <f t="shared" si="558"/>
        <v>0</v>
      </c>
      <c r="CI1187" s="110">
        <f t="shared" si="558"/>
        <v>0</v>
      </c>
      <c r="CJ1187" s="110">
        <f t="shared" si="558"/>
        <v>2.2000000000000002</v>
      </c>
      <c r="CK1187" s="110">
        <f t="shared" si="558"/>
        <v>23</v>
      </c>
      <c r="CL1187" s="110">
        <f t="shared" si="558"/>
        <v>10</v>
      </c>
      <c r="CM1187" s="110">
        <f t="shared" si="558"/>
        <v>0</v>
      </c>
      <c r="CN1187" s="110">
        <f t="shared" si="558"/>
        <v>0</v>
      </c>
      <c r="CO1187" s="1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114"/>
    </row>
    <row r="1188" spans="1:108" ht="20.100000000000001" customHeight="1" x14ac:dyDescent="0.2">
      <c r="A1188" s="117" t="s">
        <v>90</v>
      </c>
      <c r="AE1188" s="477" t="s">
        <v>169</v>
      </c>
      <c r="AF1188" s="478" t="str">
        <f>AF1162</f>
        <v>No Team</v>
      </c>
      <c r="AG1188" s="11" t="str">
        <f t="shared" si="520"/>
        <v>z</v>
      </c>
      <c r="AH1188" s="11" t="s">
        <v>0</v>
      </c>
      <c r="AI1188" s="11" t="e">
        <f>VLOOKUP(AH1188,'no team'!$Q$5:$BA$36,37,FALSE)</f>
        <v>#N/A</v>
      </c>
      <c r="AJ1188" s="11" t="str">
        <f>AG1188</f>
        <v>z</v>
      </c>
      <c r="AK1188" s="11" t="s">
        <v>0</v>
      </c>
      <c r="AL1188" s="11" t="e">
        <f>VLOOKUP(AK1188,'no team'!$R$5:$BA$36,36,FALSE)</f>
        <v>#N/A</v>
      </c>
      <c r="AM1188" s="11" t="str">
        <f>AJ1188</f>
        <v>z</v>
      </c>
      <c r="AN1188" s="11" t="s">
        <v>0</v>
      </c>
      <c r="AO1188" s="11" t="e">
        <f>VLOOKUP(AN1188,'no team'!$T$5:$BA$36,34,FALSE)</f>
        <v>#N/A</v>
      </c>
      <c r="AP1188" s="11" t="str">
        <f>AM1188</f>
        <v>z</v>
      </c>
      <c r="AQ1188" s="11" t="s">
        <v>0</v>
      </c>
      <c r="AR1188" s="11" t="e">
        <f>VLOOKUP(AQ1188,'no team'!$U$5:$BA$36,33,FALSE)</f>
        <v>#N/A</v>
      </c>
      <c r="AS1188" s="11" t="str">
        <f>AP1188</f>
        <v>z</v>
      </c>
      <c r="AT1188" s="11" t="s">
        <v>0</v>
      </c>
      <c r="AU1188" s="11" t="e">
        <f>VLOOKUP(AT1188,'no team'!$V$5:$BA$36,32,FALSE)</f>
        <v>#N/A</v>
      </c>
      <c r="AV1188" s="11" t="str">
        <f t="shared" si="525"/>
        <v>z</v>
      </c>
      <c r="AW1188" s="11" t="s">
        <v>0</v>
      </c>
      <c r="AX1188" s="11" t="e">
        <f>VLOOKUP(AW1188,'no team'!$S$5:$BA$36,35,FALSE)</f>
        <v>#N/A</v>
      </c>
      <c r="AY1188" s="11" t="str">
        <f t="shared" si="526"/>
        <v>z</v>
      </c>
      <c r="AZ1188" s="11"/>
      <c r="BA1188" s="11"/>
      <c r="BB1188" s="11" t="str">
        <f t="shared" si="527"/>
        <v>z</v>
      </c>
      <c r="BC1188" s="11"/>
      <c r="BD1188" s="11"/>
      <c r="BE1188" s="11" t="str">
        <f>BB1188</f>
        <v>z</v>
      </c>
      <c r="BF1188" s="11" t="s">
        <v>0</v>
      </c>
      <c r="BG1188" s="11" t="str">
        <f>AF1188</f>
        <v>No Team</v>
      </c>
      <c r="BH1188" s="109">
        <v>1</v>
      </c>
      <c r="BI1188" s="11" t="e">
        <f>VLOOKUP(BH1188,'no team'!$AD$5:$BA$36,24,FALSE)</f>
        <v>#N/A</v>
      </c>
      <c r="BJ1188" s="109">
        <v>2</v>
      </c>
      <c r="BK1188" s="11" t="e">
        <f>VLOOKUP(BJ1188,'no team'!$AD$5:$BA$36,24,FALSE)</f>
        <v>#N/A</v>
      </c>
      <c r="BL1188" s="109">
        <v>3</v>
      </c>
      <c r="BM1188" s="11" t="e">
        <f>VLOOKUP(BL1188,'no team'!$AD$5:$BA$36,24,FALSE)</f>
        <v>#N/A</v>
      </c>
      <c r="BN1188" s="109">
        <v>4</v>
      </c>
      <c r="BO1188" s="11" t="e">
        <f>VLOOKUP(BN1188,'no team'!$AD$5:$BA$36,24,FALSE)</f>
        <v>#N/A</v>
      </c>
      <c r="BP1188" s="109" t="e">
        <f t="shared" si="529"/>
        <v>#N/A</v>
      </c>
      <c r="BQ1188" s="110" t="str">
        <f t="shared" ref="BQ1188:CF1189" si="572">BQ1187</f>
        <v xml:space="preserve">U15 </v>
      </c>
      <c r="BR1188" s="110">
        <f t="shared" si="572"/>
        <v>12.7</v>
      </c>
      <c r="BS1188" s="110">
        <f t="shared" si="572"/>
        <v>26.25</v>
      </c>
      <c r="BT1188" s="110">
        <f t="shared" si="572"/>
        <v>61</v>
      </c>
      <c r="BU1188" s="111">
        <f t="shared" si="572"/>
        <v>1.7939814814814815E-3</v>
      </c>
      <c r="BV1188" s="110" t="str">
        <f t="shared" si="572"/>
        <v>-</v>
      </c>
      <c r="BW1188" s="111">
        <f t="shared" si="572"/>
        <v>3.414351851851852E-3</v>
      </c>
      <c r="BX1188" s="110" t="str">
        <f t="shared" si="572"/>
        <v>-</v>
      </c>
      <c r="BY1188" s="110">
        <f t="shared" si="572"/>
        <v>14</v>
      </c>
      <c r="BZ1188" s="110">
        <f t="shared" si="572"/>
        <v>0</v>
      </c>
      <c r="CA1188" s="110">
        <f t="shared" si="572"/>
        <v>1.5</v>
      </c>
      <c r="CB1188" s="110">
        <f t="shared" si="572"/>
        <v>4.8</v>
      </c>
      <c r="CC1188" s="110">
        <f t="shared" si="572"/>
        <v>9.5</v>
      </c>
      <c r="CD1188" s="110">
        <f t="shared" si="572"/>
        <v>23</v>
      </c>
      <c r="CE1188" s="110">
        <f t="shared" si="572"/>
        <v>30</v>
      </c>
      <c r="CF1188" s="110">
        <f t="shared" si="572"/>
        <v>50</v>
      </c>
      <c r="CG1188" s="110">
        <f t="shared" ref="CG1188:CN1188" si="573">CG1187</f>
        <v>0</v>
      </c>
      <c r="CH1188" s="110">
        <f t="shared" si="573"/>
        <v>0</v>
      </c>
      <c r="CI1188" s="110">
        <f t="shared" si="573"/>
        <v>0</v>
      </c>
      <c r="CJ1188" s="110">
        <f t="shared" si="573"/>
        <v>2.2000000000000002</v>
      </c>
      <c r="CK1188" s="110">
        <f t="shared" si="573"/>
        <v>23</v>
      </c>
      <c r="CL1188" s="110">
        <f t="shared" si="573"/>
        <v>10</v>
      </c>
      <c r="CM1188" s="110">
        <f t="shared" si="573"/>
        <v>0</v>
      </c>
      <c r="CN1188" s="110">
        <f t="shared" si="573"/>
        <v>0</v>
      </c>
      <c r="CO1188" s="1"/>
      <c r="DD1188" s="114"/>
    </row>
    <row r="1189" spans="1:108" ht="20.100000000000001" customHeight="1" x14ac:dyDescent="0.2">
      <c r="A1189" s="117" t="s">
        <v>90</v>
      </c>
      <c r="AE1189" s="477"/>
      <c r="AF1189" s="478"/>
      <c r="AG1189" s="11" t="str">
        <f t="shared" si="520"/>
        <v>zz</v>
      </c>
      <c r="AH1189" s="11" t="s">
        <v>1</v>
      </c>
      <c r="AI1189" s="11" t="e">
        <f>VLOOKUP(AH1189,'no team'!$Q$5:$BA$36,37,FALSE)</f>
        <v>#N/A</v>
      </c>
      <c r="AJ1189" s="11" t="str">
        <f>AG1189</f>
        <v>zz</v>
      </c>
      <c r="AK1189" s="11" t="s">
        <v>1</v>
      </c>
      <c r="AL1189" s="11" t="e">
        <f>VLOOKUP(AK1189,'no team'!$R$5:$BA$36,36,FALSE)</f>
        <v>#N/A</v>
      </c>
      <c r="AM1189" s="11" t="str">
        <f>AJ1189</f>
        <v>zz</v>
      </c>
      <c r="AN1189" s="11" t="s">
        <v>1</v>
      </c>
      <c r="AO1189" s="11" t="e">
        <f>VLOOKUP(AN1189,'no team'!$T$5:$BA$36,34,FALSE)</f>
        <v>#N/A</v>
      </c>
      <c r="AP1189" s="11" t="str">
        <f>AM1189</f>
        <v>zz</v>
      </c>
      <c r="AQ1189" s="11" t="s">
        <v>1</v>
      </c>
      <c r="AR1189" s="11" t="e">
        <f>VLOOKUP(AQ1189,'no team'!$U$5:$BA$36,33,FALSE)</f>
        <v>#N/A</v>
      </c>
      <c r="AS1189" s="11" t="str">
        <f>AP1189</f>
        <v>zz</v>
      </c>
      <c r="AT1189" s="11" t="s">
        <v>1</v>
      </c>
      <c r="AU1189" s="11" t="e">
        <f>VLOOKUP(AT1189,'no team'!$V$5:$BA$36,32,FALSE)</f>
        <v>#N/A</v>
      </c>
      <c r="AV1189" s="11" t="str">
        <f t="shared" si="525"/>
        <v>zz</v>
      </c>
      <c r="AW1189" s="11" t="s">
        <v>1</v>
      </c>
      <c r="AX1189" s="11" t="e">
        <f>VLOOKUP(AW1189,'no team'!$S$5:$BA$36,35,FALSE)</f>
        <v>#N/A</v>
      </c>
      <c r="AY1189" s="11" t="str">
        <f t="shared" si="526"/>
        <v>zz</v>
      </c>
      <c r="AZ1189" s="11"/>
      <c r="BA1189" s="11"/>
      <c r="BB1189" s="11" t="str">
        <f t="shared" si="527"/>
        <v>zz</v>
      </c>
      <c r="BC1189" s="11"/>
      <c r="BD1189" s="11"/>
      <c r="BE1189" s="11" t="str">
        <f>BB1189</f>
        <v>zz</v>
      </c>
      <c r="BF1189" s="11" t="s">
        <v>1</v>
      </c>
      <c r="BG1189" s="11" t="str">
        <f>AF1188</f>
        <v>No Team</v>
      </c>
      <c r="BH1189" s="109">
        <v>1</v>
      </c>
      <c r="BI1189" s="11" t="e">
        <f>VLOOKUP(BH1189,'no team'!$AD$5:$BA$36,24,FALSE)</f>
        <v>#N/A</v>
      </c>
      <c r="BJ1189" s="109">
        <v>2</v>
      </c>
      <c r="BK1189" s="11" t="e">
        <f>VLOOKUP(BJ1189,'no team'!$AD$5:$BA$36,24,FALSE)</f>
        <v>#N/A</v>
      </c>
      <c r="BL1189" s="109">
        <v>3</v>
      </c>
      <c r="BM1189" s="11" t="e">
        <f>VLOOKUP(BL1189,'no team'!$AD$5:$BA$36,24,FALSE)</f>
        <v>#N/A</v>
      </c>
      <c r="BN1189" s="109">
        <v>4</v>
      </c>
      <c r="BO1189" s="11" t="e">
        <f>VLOOKUP(BN1189,'no team'!$AD$5:$BA$36,24,FALSE)</f>
        <v>#N/A</v>
      </c>
      <c r="BP1189" s="109" t="e">
        <f t="shared" si="529"/>
        <v>#N/A</v>
      </c>
      <c r="BQ1189" s="110" t="str">
        <f t="shared" si="572"/>
        <v xml:space="preserve">U15 </v>
      </c>
      <c r="BR1189" s="110">
        <f t="shared" si="572"/>
        <v>12.7</v>
      </c>
      <c r="BS1189" s="110">
        <f t="shared" si="572"/>
        <v>26.25</v>
      </c>
      <c r="BT1189" s="110">
        <f t="shared" si="572"/>
        <v>61</v>
      </c>
      <c r="BU1189" s="111">
        <f t="shared" si="572"/>
        <v>1.7939814814814815E-3</v>
      </c>
      <c r="BV1189" s="110" t="str">
        <f t="shared" si="572"/>
        <v>-</v>
      </c>
      <c r="BW1189" s="111">
        <f t="shared" si="572"/>
        <v>3.414351851851852E-3</v>
      </c>
      <c r="BX1189" s="110" t="str">
        <f t="shared" si="572"/>
        <v>-</v>
      </c>
      <c r="BY1189" s="110">
        <f t="shared" si="572"/>
        <v>14</v>
      </c>
      <c r="BZ1189" s="110">
        <f t="shared" si="572"/>
        <v>0</v>
      </c>
      <c r="CA1189" s="110">
        <f t="shared" si="572"/>
        <v>1.5</v>
      </c>
      <c r="CB1189" s="110">
        <f t="shared" si="572"/>
        <v>4.8</v>
      </c>
      <c r="CC1189" s="110">
        <f t="shared" si="572"/>
        <v>9.5</v>
      </c>
      <c r="CD1189" s="110">
        <f t="shared" si="572"/>
        <v>23</v>
      </c>
      <c r="CE1189" s="110">
        <f t="shared" si="572"/>
        <v>30</v>
      </c>
      <c r="CF1189" s="110">
        <f t="shared" si="572"/>
        <v>50</v>
      </c>
      <c r="CG1189" s="110">
        <f t="shared" ref="CG1189:CN1189" si="574">CG1188</f>
        <v>0</v>
      </c>
      <c r="CH1189" s="110">
        <f t="shared" si="574"/>
        <v>0</v>
      </c>
      <c r="CI1189" s="110">
        <f t="shared" si="574"/>
        <v>0</v>
      </c>
      <c r="CJ1189" s="110">
        <f t="shared" si="574"/>
        <v>2.2000000000000002</v>
      </c>
      <c r="CK1189" s="110">
        <f t="shared" si="574"/>
        <v>23</v>
      </c>
      <c r="CL1189" s="110">
        <f t="shared" si="574"/>
        <v>10</v>
      </c>
      <c r="CM1189" s="110">
        <f t="shared" si="574"/>
        <v>0</v>
      </c>
      <c r="CN1189" s="110">
        <f t="shared" si="574"/>
        <v>0</v>
      </c>
      <c r="CO1189" s="1"/>
      <c r="DD1189" s="114"/>
    </row>
    <row r="1190" spans="1:108" ht="20.100000000000001" customHeight="1" x14ac:dyDescent="0.2">
      <c r="A1190" s="117" t="s">
        <v>90</v>
      </c>
      <c r="AF1190" s="106"/>
      <c r="AG1190" s="25" t="s">
        <v>36</v>
      </c>
      <c r="AH1190" s="25"/>
      <c r="AI1190" s="25" t="s">
        <v>36</v>
      </c>
      <c r="AJ1190" s="25" t="s">
        <v>36</v>
      </c>
      <c r="AK1190" s="25"/>
      <c r="AL1190" s="25" t="s">
        <v>36</v>
      </c>
      <c r="AM1190" s="25" t="s">
        <v>36</v>
      </c>
      <c r="AN1190" s="25"/>
      <c r="AO1190" s="25" t="s">
        <v>36</v>
      </c>
      <c r="AP1190" s="25" t="s">
        <v>36</v>
      </c>
      <c r="AQ1190" s="25"/>
      <c r="AR1190" s="25" t="s">
        <v>36</v>
      </c>
      <c r="AS1190" s="25" t="s">
        <v>36</v>
      </c>
      <c r="AT1190" s="25"/>
      <c r="AU1190" s="25" t="s">
        <v>36</v>
      </c>
      <c r="AV1190" s="25"/>
      <c r="AW1190" s="25"/>
      <c r="AX1190" s="25"/>
      <c r="AY1190" s="25"/>
      <c r="AZ1190" s="25"/>
      <c r="BA1190" s="25"/>
      <c r="BB1190" s="25" t="s">
        <v>36</v>
      </c>
      <c r="BC1190" s="25"/>
      <c r="BD1190" s="25" t="s">
        <v>36</v>
      </c>
      <c r="BE1190" s="25" t="s">
        <v>36</v>
      </c>
      <c r="BF1190" s="25"/>
      <c r="BG1190" s="25" t="s">
        <v>36</v>
      </c>
      <c r="BQ1190" s="110" t="str">
        <f t="shared" ref="BQ1190:CN1190" si="575">BQ1189</f>
        <v xml:space="preserve">U15 </v>
      </c>
      <c r="BR1190" s="110">
        <f t="shared" si="575"/>
        <v>12.7</v>
      </c>
      <c r="BS1190" s="110">
        <f t="shared" si="575"/>
        <v>26.25</v>
      </c>
      <c r="BT1190" s="110">
        <f t="shared" si="575"/>
        <v>61</v>
      </c>
      <c r="BU1190" s="111">
        <f t="shared" si="575"/>
        <v>1.7939814814814815E-3</v>
      </c>
      <c r="BV1190" s="110" t="str">
        <f t="shared" si="575"/>
        <v>-</v>
      </c>
      <c r="BW1190" s="111">
        <f t="shared" si="575"/>
        <v>3.414351851851852E-3</v>
      </c>
      <c r="BX1190" s="110" t="str">
        <f t="shared" si="575"/>
        <v>-</v>
      </c>
      <c r="BY1190" s="110">
        <f t="shared" si="575"/>
        <v>14</v>
      </c>
      <c r="BZ1190" s="110">
        <f t="shared" si="575"/>
        <v>0</v>
      </c>
      <c r="CA1190" s="110">
        <f t="shared" si="575"/>
        <v>1.5</v>
      </c>
      <c r="CB1190" s="110">
        <f t="shared" si="575"/>
        <v>4.8</v>
      </c>
      <c r="CC1190" s="110">
        <f t="shared" si="575"/>
        <v>9.5</v>
      </c>
      <c r="CD1190" s="110">
        <f t="shared" si="575"/>
        <v>23</v>
      </c>
      <c r="CE1190" s="110">
        <f t="shared" si="575"/>
        <v>30</v>
      </c>
      <c r="CF1190" s="110">
        <f t="shared" si="575"/>
        <v>50</v>
      </c>
      <c r="CG1190" s="110">
        <f t="shared" si="575"/>
        <v>0</v>
      </c>
      <c r="CH1190" s="110">
        <f t="shared" si="575"/>
        <v>0</v>
      </c>
      <c r="CI1190" s="110">
        <f t="shared" si="575"/>
        <v>0</v>
      </c>
      <c r="CJ1190" s="110">
        <f t="shared" si="575"/>
        <v>2.2000000000000002</v>
      </c>
      <c r="CK1190" s="110">
        <f t="shared" si="575"/>
        <v>23</v>
      </c>
      <c r="CL1190" s="110">
        <f t="shared" si="575"/>
        <v>10</v>
      </c>
      <c r="CM1190" s="110">
        <f t="shared" si="575"/>
        <v>0</v>
      </c>
      <c r="CN1190" s="110">
        <f t="shared" si="575"/>
        <v>0</v>
      </c>
      <c r="CO1190" s="1"/>
      <c r="DD1190" s="114"/>
    </row>
    <row r="1191" spans="1:108" ht="20.100000000000001" customHeight="1" x14ac:dyDescent="0.2">
      <c r="A1191" s="117" t="s">
        <v>90</v>
      </c>
      <c r="AF1191" s="113" t="s">
        <v>280</v>
      </c>
      <c r="AG1191" s="9"/>
      <c r="AH1191" s="9"/>
      <c r="AI1191" s="42" t="s">
        <v>149</v>
      </c>
      <c r="AJ1191" s="42"/>
      <c r="AK1191" s="42"/>
      <c r="AL1191" s="42" t="s">
        <v>14</v>
      </c>
      <c r="AM1191" s="42"/>
      <c r="AN1191" s="42"/>
      <c r="AO1191" s="42" t="s">
        <v>155</v>
      </c>
      <c r="AP1191" s="42"/>
      <c r="AQ1191" s="42"/>
      <c r="AR1191" s="42" t="s">
        <v>151</v>
      </c>
      <c r="AS1191" s="42"/>
      <c r="AT1191" s="42"/>
      <c r="AU1191" s="42" t="s">
        <v>152</v>
      </c>
      <c r="AV1191" s="42"/>
      <c r="AW1191" s="42"/>
      <c r="AX1191" s="42" t="s">
        <v>153</v>
      </c>
      <c r="AY1191" s="42"/>
      <c r="AZ1191" s="42"/>
      <c r="BA1191" s="42" t="s">
        <v>156</v>
      </c>
      <c r="BB1191" s="42"/>
      <c r="BC1191" s="42"/>
      <c r="BD1191" s="42"/>
      <c r="BE1191" s="20"/>
      <c r="BF1191" s="20"/>
      <c r="BG1191" s="7"/>
      <c r="BQ1191" s="110" t="str">
        <f t="shared" ref="BQ1191:CN1191" si="576">BQ1190</f>
        <v xml:space="preserve">U15 </v>
      </c>
      <c r="BR1191" s="110">
        <f t="shared" si="576"/>
        <v>12.7</v>
      </c>
      <c r="BS1191" s="110">
        <f t="shared" si="576"/>
        <v>26.25</v>
      </c>
      <c r="BT1191" s="110">
        <f t="shared" si="576"/>
        <v>61</v>
      </c>
      <c r="BU1191" s="111">
        <f t="shared" si="576"/>
        <v>1.7939814814814815E-3</v>
      </c>
      <c r="BV1191" s="110" t="str">
        <f t="shared" si="576"/>
        <v>-</v>
      </c>
      <c r="BW1191" s="111">
        <f t="shared" si="576"/>
        <v>3.414351851851852E-3</v>
      </c>
      <c r="BX1191" s="110" t="str">
        <f t="shared" si="576"/>
        <v>-</v>
      </c>
      <c r="BY1191" s="110">
        <f t="shared" si="576"/>
        <v>14</v>
      </c>
      <c r="BZ1191" s="110">
        <f t="shared" si="576"/>
        <v>0</v>
      </c>
      <c r="CA1191" s="110">
        <f t="shared" si="576"/>
        <v>1.5</v>
      </c>
      <c r="CB1191" s="110">
        <f t="shared" si="576"/>
        <v>4.8</v>
      </c>
      <c r="CC1191" s="110">
        <f t="shared" si="576"/>
        <v>9.5</v>
      </c>
      <c r="CD1191" s="110">
        <f t="shared" si="576"/>
        <v>23</v>
      </c>
      <c r="CE1191" s="110">
        <f t="shared" si="576"/>
        <v>30</v>
      </c>
      <c r="CF1191" s="110">
        <f t="shared" si="576"/>
        <v>50</v>
      </c>
      <c r="CG1191" s="110">
        <f t="shared" si="576"/>
        <v>0</v>
      </c>
      <c r="CH1191" s="110">
        <f t="shared" si="576"/>
        <v>0</v>
      </c>
      <c r="CI1191" s="110">
        <f t="shared" si="576"/>
        <v>0</v>
      </c>
      <c r="CJ1191" s="110">
        <f t="shared" si="576"/>
        <v>2.2000000000000002</v>
      </c>
      <c r="CK1191" s="110">
        <f t="shared" si="576"/>
        <v>23</v>
      </c>
      <c r="CL1191" s="110">
        <f t="shared" si="576"/>
        <v>10</v>
      </c>
      <c r="CM1191" s="110">
        <f t="shared" si="576"/>
        <v>0</v>
      </c>
      <c r="CN1191" s="110">
        <f t="shared" si="576"/>
        <v>0</v>
      </c>
      <c r="CO1191" s="1"/>
      <c r="CP1191" s="1"/>
      <c r="CQ1191" s="1"/>
      <c r="CR1191" s="1"/>
      <c r="CS1191" s="1"/>
      <c r="DD1191" s="114"/>
    </row>
    <row r="1192" spans="1:108" ht="20.100000000000001" customHeight="1" x14ac:dyDescent="0.2">
      <c r="A1192" s="117" t="s">
        <v>90</v>
      </c>
      <c r="AE1192" s="477" t="s">
        <v>111</v>
      </c>
      <c r="AF1192" s="478" t="str">
        <f>AF1166</f>
        <v>Aldershot, Farnham and District A.C.</v>
      </c>
      <c r="AG1192" s="11" t="str">
        <f>AG1166</f>
        <v>A</v>
      </c>
      <c r="AH1192" s="11" t="s">
        <v>0</v>
      </c>
      <c r="AI1192" s="11" t="str">
        <f>VLOOKUP(AH1192,A!$W$5:$BA$36,31,FALSE)</f>
        <v>Sean Over</v>
      </c>
      <c r="AJ1192" s="11" t="str">
        <f>AG1192</f>
        <v>A</v>
      </c>
      <c r="AK1192" s="11" t="s">
        <v>0</v>
      </c>
      <c r="AL1192" s="11" t="e">
        <f>VLOOKUP(AK1192,A!$X$5:$BA$36,30,FALSE)</f>
        <v>#N/A</v>
      </c>
      <c r="AM1192" s="11" t="str">
        <f>AJ1192</f>
        <v>A</v>
      </c>
      <c r="AN1192" s="11" t="s">
        <v>0</v>
      </c>
      <c r="AO1192" s="11" t="e">
        <f>VLOOKUP(AN1192,A!$Y$5:$BA$36,29,FALSE)</f>
        <v>#N/A</v>
      </c>
      <c r="AP1192" s="11" t="str">
        <f>AM1192</f>
        <v>A</v>
      </c>
      <c r="AQ1192" s="11" t="s">
        <v>0</v>
      </c>
      <c r="AR1192" s="11" t="str">
        <f>VLOOKUP(AQ1192,A!$Z$5:$BA$36,28,FALSE)</f>
        <v>Lex Wilkinson</v>
      </c>
      <c r="AS1192" s="11" t="str">
        <f>AP1192</f>
        <v>A</v>
      </c>
      <c r="AT1192" s="11" t="s">
        <v>0</v>
      </c>
      <c r="AU1192" s="11" t="str">
        <f>VLOOKUP(AT1192,A!$AA$5:$BA$36,27,FALSE)</f>
        <v>Reece Knight</v>
      </c>
      <c r="AV1192" s="11" t="str">
        <f>AS1192</f>
        <v>A</v>
      </c>
      <c r="AW1192" s="11" t="s">
        <v>0</v>
      </c>
      <c r="AX1192" s="11" t="str">
        <f>VLOOKUP(AW1192,A!$AB$5:$BA$36,26,FALSE)</f>
        <v>Reece Knight</v>
      </c>
      <c r="AY1192" s="11" t="str">
        <f>AV1192</f>
        <v>A</v>
      </c>
      <c r="AZ1192" s="11" t="s">
        <v>0</v>
      </c>
      <c r="BA1192" s="11" t="e">
        <f>VLOOKUP(AZ1192,A!$AC$5:$BA$36,25,FALSE)</f>
        <v>#N/A</v>
      </c>
      <c r="BB1192" s="2"/>
      <c r="BC1192" s="2"/>
      <c r="BD1192" s="2"/>
      <c r="BE1192" s="2"/>
      <c r="BF1192" s="2"/>
      <c r="BG1192" s="2"/>
      <c r="BQ1192" s="110" t="str">
        <f t="shared" ref="BQ1192:CN1192" si="577">BQ1191</f>
        <v xml:space="preserve">U15 </v>
      </c>
      <c r="BR1192" s="110">
        <f t="shared" si="577"/>
        <v>12.7</v>
      </c>
      <c r="BS1192" s="110">
        <f t="shared" si="577"/>
        <v>26.25</v>
      </c>
      <c r="BT1192" s="110">
        <f t="shared" si="577"/>
        <v>61</v>
      </c>
      <c r="BU1192" s="111">
        <f t="shared" si="577"/>
        <v>1.7939814814814815E-3</v>
      </c>
      <c r="BV1192" s="110" t="str">
        <f t="shared" si="577"/>
        <v>-</v>
      </c>
      <c r="BW1192" s="111">
        <f t="shared" si="577"/>
        <v>3.414351851851852E-3</v>
      </c>
      <c r="BX1192" s="110" t="str">
        <f t="shared" si="577"/>
        <v>-</v>
      </c>
      <c r="BY1192" s="110">
        <f t="shared" si="577"/>
        <v>14</v>
      </c>
      <c r="BZ1192" s="110">
        <f t="shared" si="577"/>
        <v>0</v>
      </c>
      <c r="CA1192" s="110">
        <f t="shared" si="577"/>
        <v>1.5</v>
      </c>
      <c r="CB1192" s="110">
        <f t="shared" si="577"/>
        <v>4.8</v>
      </c>
      <c r="CC1192" s="110">
        <f t="shared" si="577"/>
        <v>9.5</v>
      </c>
      <c r="CD1192" s="110">
        <f t="shared" si="577"/>
        <v>23</v>
      </c>
      <c r="CE1192" s="110">
        <f t="shared" si="577"/>
        <v>30</v>
      </c>
      <c r="CF1192" s="110">
        <f t="shared" si="577"/>
        <v>50</v>
      </c>
      <c r="CG1192" s="110">
        <f t="shared" si="577"/>
        <v>0</v>
      </c>
      <c r="CH1192" s="110">
        <f t="shared" si="577"/>
        <v>0</v>
      </c>
      <c r="CI1192" s="110">
        <f t="shared" si="577"/>
        <v>0</v>
      </c>
      <c r="CJ1192" s="110">
        <f t="shared" si="577"/>
        <v>2.2000000000000002</v>
      </c>
      <c r="CK1192" s="110">
        <f t="shared" si="577"/>
        <v>23</v>
      </c>
      <c r="CL1192" s="110">
        <f t="shared" si="577"/>
        <v>10</v>
      </c>
      <c r="CM1192" s="110">
        <f t="shared" si="577"/>
        <v>0</v>
      </c>
      <c r="CN1192" s="110">
        <f t="shared" si="577"/>
        <v>0</v>
      </c>
      <c r="CO1192" s="1"/>
      <c r="CP1192" s="1"/>
      <c r="CQ1192" s="1"/>
      <c r="CR1192" s="1"/>
      <c r="CS1192" s="1"/>
      <c r="DD1192" s="3"/>
    </row>
    <row r="1193" spans="1:108" ht="20.100000000000001" customHeight="1" x14ac:dyDescent="0.2">
      <c r="A1193" s="117" t="s">
        <v>90</v>
      </c>
      <c r="AE1193" s="477"/>
      <c r="AF1193" s="478"/>
      <c r="AG1193" s="11" t="str">
        <f t="shared" ref="AG1193:AG1215" si="578">AG1167</f>
        <v>AA</v>
      </c>
      <c r="AH1193" s="11" t="s">
        <v>1</v>
      </c>
      <c r="AI1193" s="11" t="str">
        <f>VLOOKUP(AH1193,A!$W$5:$BA$36,31,FALSE)</f>
        <v>Reece Knight</v>
      </c>
      <c r="AJ1193" s="11" t="str">
        <f t="shared" ref="AJ1193:AJ1213" si="579">AG1193</f>
        <v>AA</v>
      </c>
      <c r="AK1193" s="11" t="s">
        <v>1</v>
      </c>
      <c r="AL1193" s="11" t="e">
        <f>VLOOKUP(AK1193,A!$X$5:$BA$36,30,FALSE)</f>
        <v>#N/A</v>
      </c>
      <c r="AM1193" s="11" t="str">
        <f t="shared" ref="AM1193:AM1213" si="580">AJ1193</f>
        <v>AA</v>
      </c>
      <c r="AN1193" s="11" t="s">
        <v>1</v>
      </c>
      <c r="AO1193" s="11" t="e">
        <f>VLOOKUP(AN1193,A!$Y$5:$BA$36,29,FALSE)</f>
        <v>#N/A</v>
      </c>
      <c r="AP1193" s="11" t="str">
        <f t="shared" ref="AP1193:AP1213" si="581">AM1193</f>
        <v>AA</v>
      </c>
      <c r="AQ1193" s="11" t="s">
        <v>1</v>
      </c>
      <c r="AR1193" s="11" t="e">
        <f>VLOOKUP(AQ1193,A!$Z$5:$BA$36,28,FALSE)</f>
        <v>#N/A</v>
      </c>
      <c r="AS1193" s="11" t="str">
        <f t="shared" ref="AS1193:AS1213" si="582">AP1193</f>
        <v>AA</v>
      </c>
      <c r="AT1193" s="11" t="s">
        <v>1</v>
      </c>
      <c r="AU1193" s="11" t="str">
        <f>VLOOKUP(AT1193,A!$AA$5:$BA$36,27,FALSE)</f>
        <v>Ben James</v>
      </c>
      <c r="AV1193" s="11" t="str">
        <f t="shared" ref="AV1193:AV1213" si="583">AS1193</f>
        <v>AA</v>
      </c>
      <c r="AW1193" s="11" t="s">
        <v>1</v>
      </c>
      <c r="AX1193" s="11" t="str">
        <f>VLOOKUP(AW1193,A!$AB$5:$BA$36,26,FALSE)</f>
        <v>Ben James</v>
      </c>
      <c r="AY1193" s="11" t="str">
        <f t="shared" ref="AY1193:AY1213" si="584">AV1193</f>
        <v>AA</v>
      </c>
      <c r="AZ1193" s="11" t="s">
        <v>1</v>
      </c>
      <c r="BA1193" s="11" t="e">
        <f>VLOOKUP(AZ1193,A!$AC$5:$BA$36,25,FALSE)</f>
        <v>#N/A</v>
      </c>
      <c r="BB1193" s="2"/>
      <c r="BC1193" s="2"/>
      <c r="BD1193" s="2"/>
      <c r="BE1193" s="2"/>
      <c r="BF1193" s="2"/>
      <c r="BG1193" s="2"/>
      <c r="BQ1193" s="110" t="str">
        <f t="shared" ref="BQ1193:CN1193" si="585">BQ1192</f>
        <v xml:space="preserve">U15 </v>
      </c>
      <c r="BR1193" s="110">
        <f t="shared" si="585"/>
        <v>12.7</v>
      </c>
      <c r="BS1193" s="110">
        <f t="shared" si="585"/>
        <v>26.25</v>
      </c>
      <c r="BT1193" s="110">
        <f t="shared" si="585"/>
        <v>61</v>
      </c>
      <c r="BU1193" s="111">
        <f t="shared" si="585"/>
        <v>1.7939814814814815E-3</v>
      </c>
      <c r="BV1193" s="110" t="str">
        <f t="shared" si="585"/>
        <v>-</v>
      </c>
      <c r="BW1193" s="111">
        <f t="shared" si="585"/>
        <v>3.414351851851852E-3</v>
      </c>
      <c r="BX1193" s="110" t="str">
        <f t="shared" si="585"/>
        <v>-</v>
      </c>
      <c r="BY1193" s="110">
        <f t="shared" si="585"/>
        <v>14</v>
      </c>
      <c r="BZ1193" s="110">
        <f t="shared" si="585"/>
        <v>0</v>
      </c>
      <c r="CA1193" s="110">
        <f t="shared" si="585"/>
        <v>1.5</v>
      </c>
      <c r="CB1193" s="110">
        <f t="shared" si="585"/>
        <v>4.8</v>
      </c>
      <c r="CC1193" s="110">
        <f t="shared" si="585"/>
        <v>9.5</v>
      </c>
      <c r="CD1193" s="110">
        <f t="shared" si="585"/>
        <v>23</v>
      </c>
      <c r="CE1193" s="110">
        <f t="shared" si="585"/>
        <v>30</v>
      </c>
      <c r="CF1193" s="110">
        <f t="shared" si="585"/>
        <v>50</v>
      </c>
      <c r="CG1193" s="110">
        <f t="shared" si="585"/>
        <v>0</v>
      </c>
      <c r="CH1193" s="110">
        <f t="shared" si="585"/>
        <v>0</v>
      </c>
      <c r="CI1193" s="110">
        <f t="shared" si="585"/>
        <v>0</v>
      </c>
      <c r="CJ1193" s="110">
        <f t="shared" si="585"/>
        <v>2.2000000000000002</v>
      </c>
      <c r="CK1193" s="110">
        <f t="shared" si="585"/>
        <v>23</v>
      </c>
      <c r="CL1193" s="110">
        <f t="shared" si="585"/>
        <v>10</v>
      </c>
      <c r="CM1193" s="110">
        <f t="shared" si="585"/>
        <v>0</v>
      </c>
      <c r="CN1193" s="110">
        <f t="shared" si="585"/>
        <v>0</v>
      </c>
      <c r="CO1193" s="1"/>
      <c r="CP1193" s="1"/>
      <c r="CQ1193" s="1"/>
      <c r="CR1193" s="1"/>
      <c r="CS1193" s="1"/>
      <c r="DD1193" s="3"/>
    </row>
    <row r="1194" spans="1:108" ht="20.100000000000001" customHeight="1" x14ac:dyDescent="0.2">
      <c r="A1194" s="117" t="s">
        <v>90</v>
      </c>
      <c r="AE1194" s="477" t="s">
        <v>161</v>
      </c>
      <c r="AF1194" s="478" t="str">
        <f>AF1168</f>
        <v>Basingstoke and Mid Hants A.C.</v>
      </c>
      <c r="AG1194" s="11" t="str">
        <f t="shared" si="578"/>
        <v>S</v>
      </c>
      <c r="AH1194" s="11" t="s">
        <v>0</v>
      </c>
      <c r="AI1194" s="11" t="str">
        <f>VLOOKUP(AH1194,S!$W$5:$BA$36,31,FALSE)</f>
        <v>Kean Hamilton-Jones</v>
      </c>
      <c r="AJ1194" s="11" t="str">
        <f t="shared" si="579"/>
        <v>S</v>
      </c>
      <c r="AK1194" s="11" t="s">
        <v>0</v>
      </c>
      <c r="AL1194" s="11" t="str">
        <f>VLOOKUP(AK1194,S!$X$5:$BA$36,30,FALSE)</f>
        <v>Guy Stevens</v>
      </c>
      <c r="AM1194" s="11" t="str">
        <f t="shared" si="580"/>
        <v>S</v>
      </c>
      <c r="AN1194" s="11" t="s">
        <v>0</v>
      </c>
      <c r="AO1194" s="11" t="e">
        <f>VLOOKUP(AN1194,S!$Y$5:$BA$36,29,FALSE)</f>
        <v>#N/A</v>
      </c>
      <c r="AP1194" s="11" t="str">
        <f t="shared" si="581"/>
        <v>S</v>
      </c>
      <c r="AQ1194" s="11" t="s">
        <v>0</v>
      </c>
      <c r="AR1194" s="11" t="str">
        <f>VLOOKUP(AQ1194,S!$Z$5:$BA$36,28,FALSE)</f>
        <v>Louis Evans</v>
      </c>
      <c r="AS1194" s="11" t="str">
        <f t="shared" si="582"/>
        <v>S</v>
      </c>
      <c r="AT1194" s="11" t="s">
        <v>0</v>
      </c>
      <c r="AU1194" s="11" t="str">
        <f>VLOOKUP(AT1194,S!$AA$5:$BA$36,27,FALSE)</f>
        <v>Louis Evans</v>
      </c>
      <c r="AV1194" s="11" t="str">
        <f t="shared" si="583"/>
        <v>S</v>
      </c>
      <c r="AW1194" s="11" t="s">
        <v>0</v>
      </c>
      <c r="AX1194" s="11" t="str">
        <f>VLOOKUP(AW1194,S!$AB$5:$BA$36,26,FALSE)</f>
        <v>Guy Stevens</v>
      </c>
      <c r="AY1194" s="11" t="str">
        <f t="shared" si="584"/>
        <v>S</v>
      </c>
      <c r="AZ1194" s="11" t="s">
        <v>0</v>
      </c>
      <c r="BA1194" s="11" t="str">
        <f>VLOOKUP(AZ1194,S!$AC$5:$BA$36,25,FALSE)</f>
        <v>Louis Evans</v>
      </c>
      <c r="BB1194" s="2"/>
      <c r="BC1194" s="2"/>
      <c r="BD1194" s="2"/>
      <c r="BE1194" s="2"/>
      <c r="BF1194" s="2"/>
      <c r="BG1194" s="2"/>
      <c r="BQ1194" s="110" t="str">
        <f t="shared" ref="BQ1194:CN1194" si="586">BQ1193</f>
        <v xml:space="preserve">U15 </v>
      </c>
      <c r="BR1194" s="110">
        <f t="shared" si="586"/>
        <v>12.7</v>
      </c>
      <c r="BS1194" s="110">
        <f t="shared" si="586"/>
        <v>26.25</v>
      </c>
      <c r="BT1194" s="110">
        <f t="shared" si="586"/>
        <v>61</v>
      </c>
      <c r="BU1194" s="111">
        <f t="shared" si="586"/>
        <v>1.7939814814814815E-3</v>
      </c>
      <c r="BV1194" s="110" t="str">
        <f t="shared" si="586"/>
        <v>-</v>
      </c>
      <c r="BW1194" s="111">
        <f t="shared" si="586"/>
        <v>3.414351851851852E-3</v>
      </c>
      <c r="BX1194" s="110" t="str">
        <f t="shared" si="586"/>
        <v>-</v>
      </c>
      <c r="BY1194" s="110">
        <f t="shared" si="586"/>
        <v>14</v>
      </c>
      <c r="BZ1194" s="110">
        <f t="shared" si="586"/>
        <v>0</v>
      </c>
      <c r="CA1194" s="110">
        <f t="shared" si="586"/>
        <v>1.5</v>
      </c>
      <c r="CB1194" s="110">
        <f t="shared" si="586"/>
        <v>4.8</v>
      </c>
      <c r="CC1194" s="110">
        <f t="shared" si="586"/>
        <v>9.5</v>
      </c>
      <c r="CD1194" s="110">
        <f t="shared" si="586"/>
        <v>23</v>
      </c>
      <c r="CE1194" s="110">
        <f t="shared" si="586"/>
        <v>30</v>
      </c>
      <c r="CF1194" s="110">
        <f t="shared" si="586"/>
        <v>50</v>
      </c>
      <c r="CG1194" s="110">
        <f t="shared" si="586"/>
        <v>0</v>
      </c>
      <c r="CH1194" s="110">
        <f t="shared" si="586"/>
        <v>0</v>
      </c>
      <c r="CI1194" s="110">
        <f t="shared" si="586"/>
        <v>0</v>
      </c>
      <c r="CJ1194" s="110">
        <f t="shared" si="586"/>
        <v>2.2000000000000002</v>
      </c>
      <c r="CK1194" s="110">
        <f t="shared" si="586"/>
        <v>23</v>
      </c>
      <c r="CL1194" s="110">
        <f t="shared" si="586"/>
        <v>10</v>
      </c>
      <c r="CM1194" s="110">
        <f t="shared" si="586"/>
        <v>0</v>
      </c>
      <c r="CN1194" s="110">
        <f t="shared" si="586"/>
        <v>0</v>
      </c>
      <c r="CO1194" s="1"/>
      <c r="CP1194" s="1"/>
      <c r="CQ1194" s="1"/>
      <c r="CR1194" s="1"/>
      <c r="CS1194" s="1"/>
      <c r="DD1194" s="3"/>
    </row>
    <row r="1195" spans="1:108" ht="20.100000000000001" customHeight="1" x14ac:dyDescent="0.2">
      <c r="A1195" s="117" t="s">
        <v>90</v>
      </c>
      <c r="AE1195" s="477"/>
      <c r="AF1195" s="478"/>
      <c r="AG1195" s="11" t="str">
        <f t="shared" si="578"/>
        <v>SS</v>
      </c>
      <c r="AH1195" s="11" t="s">
        <v>1</v>
      </c>
      <c r="AI1195" s="11" t="str">
        <f>VLOOKUP(AH1195,S!$W$5:$BA$36,31,FALSE)</f>
        <v>Alex Lakeland</v>
      </c>
      <c r="AJ1195" s="11" t="str">
        <f t="shared" si="579"/>
        <v>SS</v>
      </c>
      <c r="AK1195" s="11" t="s">
        <v>1</v>
      </c>
      <c r="AL1195" s="11" t="str">
        <f>VLOOKUP(AK1195,S!$X$5:$BA$36,30,FALSE)</f>
        <v>Pravansh Kanumolu</v>
      </c>
      <c r="AM1195" s="11" t="str">
        <f t="shared" si="580"/>
        <v>SS</v>
      </c>
      <c r="AN1195" s="11" t="s">
        <v>1</v>
      </c>
      <c r="AO1195" s="11" t="e">
        <f>VLOOKUP(AN1195,S!$Y$5:$BA$36,29,FALSE)</f>
        <v>#N/A</v>
      </c>
      <c r="AP1195" s="11" t="str">
        <f t="shared" si="581"/>
        <v>SS</v>
      </c>
      <c r="AQ1195" s="11" t="s">
        <v>1</v>
      </c>
      <c r="AR1195" s="11" t="str">
        <f>VLOOKUP(AQ1195,S!$Z$5:$BA$36,28,FALSE)</f>
        <v>Sam Read</v>
      </c>
      <c r="AS1195" s="11" t="str">
        <f t="shared" si="582"/>
        <v>SS</v>
      </c>
      <c r="AT1195" s="11" t="s">
        <v>1</v>
      </c>
      <c r="AU1195" s="11" t="str">
        <f>VLOOKUP(AT1195,S!$AA$5:$BA$36,27,FALSE)</f>
        <v>James Ruth</v>
      </c>
      <c r="AV1195" s="11" t="str">
        <f t="shared" si="583"/>
        <v>SS</v>
      </c>
      <c r="AW1195" s="11" t="s">
        <v>1</v>
      </c>
      <c r="AX1195" s="11" t="str">
        <f>VLOOKUP(AW1195,S!$AB$5:$BA$36,26,FALSE)</f>
        <v>James Ruth</v>
      </c>
      <c r="AY1195" s="11" t="str">
        <f t="shared" si="584"/>
        <v>SS</v>
      </c>
      <c r="AZ1195" s="11" t="s">
        <v>1</v>
      </c>
      <c r="BA1195" s="11" t="e">
        <f>VLOOKUP(AZ1195,S!$AC$5:$BA$36,25,FALSE)</f>
        <v>#N/A</v>
      </c>
      <c r="BB1195" s="2"/>
      <c r="BC1195" s="2"/>
      <c r="BD1195" s="2"/>
      <c r="BE1195" s="2"/>
      <c r="BF1195" s="2"/>
      <c r="BG1195" s="2"/>
      <c r="BQ1195" s="110" t="str">
        <f t="shared" ref="BQ1195:CN1195" si="587">BQ1194</f>
        <v xml:space="preserve">U15 </v>
      </c>
      <c r="BR1195" s="110">
        <f t="shared" si="587"/>
        <v>12.7</v>
      </c>
      <c r="BS1195" s="110">
        <f t="shared" si="587"/>
        <v>26.25</v>
      </c>
      <c r="BT1195" s="110">
        <f t="shared" si="587"/>
        <v>61</v>
      </c>
      <c r="BU1195" s="111">
        <f t="shared" si="587"/>
        <v>1.7939814814814815E-3</v>
      </c>
      <c r="BV1195" s="110" t="str">
        <f t="shared" si="587"/>
        <v>-</v>
      </c>
      <c r="BW1195" s="111">
        <f t="shared" si="587"/>
        <v>3.414351851851852E-3</v>
      </c>
      <c r="BX1195" s="110" t="str">
        <f t="shared" si="587"/>
        <v>-</v>
      </c>
      <c r="BY1195" s="110">
        <f t="shared" si="587"/>
        <v>14</v>
      </c>
      <c r="BZ1195" s="110">
        <f t="shared" si="587"/>
        <v>0</v>
      </c>
      <c r="CA1195" s="110">
        <f t="shared" si="587"/>
        <v>1.5</v>
      </c>
      <c r="CB1195" s="110">
        <f t="shared" si="587"/>
        <v>4.8</v>
      </c>
      <c r="CC1195" s="110">
        <f t="shared" si="587"/>
        <v>9.5</v>
      </c>
      <c r="CD1195" s="110">
        <f t="shared" si="587"/>
        <v>23</v>
      </c>
      <c r="CE1195" s="110">
        <f t="shared" si="587"/>
        <v>30</v>
      </c>
      <c r="CF1195" s="110">
        <f t="shared" si="587"/>
        <v>50</v>
      </c>
      <c r="CG1195" s="110">
        <f t="shared" si="587"/>
        <v>0</v>
      </c>
      <c r="CH1195" s="110">
        <f t="shared" si="587"/>
        <v>0</v>
      </c>
      <c r="CI1195" s="110">
        <f t="shared" si="587"/>
        <v>0</v>
      </c>
      <c r="CJ1195" s="110">
        <f t="shared" si="587"/>
        <v>2.2000000000000002</v>
      </c>
      <c r="CK1195" s="110">
        <f t="shared" si="587"/>
        <v>23</v>
      </c>
      <c r="CL1195" s="110">
        <f t="shared" si="587"/>
        <v>10</v>
      </c>
      <c r="CM1195" s="110">
        <f t="shared" si="587"/>
        <v>0</v>
      </c>
      <c r="CN1195" s="110">
        <f t="shared" si="587"/>
        <v>0</v>
      </c>
      <c r="CO1195" s="1"/>
      <c r="CP1195" s="1"/>
      <c r="CQ1195" s="1"/>
      <c r="CR1195" s="1"/>
      <c r="CS1195" s="1"/>
      <c r="DD1195" s="3"/>
    </row>
    <row r="1196" spans="1:108" ht="20.100000000000001" customHeight="1" x14ac:dyDescent="0.2">
      <c r="A1196" s="117" t="s">
        <v>90</v>
      </c>
      <c r="AE1196" s="477" t="s">
        <v>162</v>
      </c>
      <c r="AF1196" s="478" t="str">
        <f>AF1170</f>
        <v>Bracknell A.C.</v>
      </c>
      <c r="AG1196" s="11" t="str">
        <f t="shared" si="578"/>
        <v>B</v>
      </c>
      <c r="AH1196" s="11" t="s">
        <v>0</v>
      </c>
      <c r="AI1196" s="11" t="str">
        <f>VLOOKUP(AH1196,B!$W$5:$BA$36,31,FALSE)</f>
        <v>Joshua Alexander</v>
      </c>
      <c r="AJ1196" s="11" t="str">
        <f t="shared" si="579"/>
        <v>B</v>
      </c>
      <c r="AK1196" s="11" t="s">
        <v>0</v>
      </c>
      <c r="AL1196" s="11" t="str">
        <f>VLOOKUP(AK1196,B!$X$5:$BA$36,30,FALSE)</f>
        <v>Christian Cairns</v>
      </c>
      <c r="AM1196" s="11" t="str">
        <f t="shared" si="580"/>
        <v>B</v>
      </c>
      <c r="AN1196" s="11" t="s">
        <v>0</v>
      </c>
      <c r="AO1196" s="11" t="e">
        <f>VLOOKUP(AN1196,B!$Y$5:$BA$36,29,FALSE)</f>
        <v>#N/A</v>
      </c>
      <c r="AP1196" s="11" t="str">
        <f t="shared" si="581"/>
        <v>B</v>
      </c>
      <c r="AQ1196" s="11" t="s">
        <v>0</v>
      </c>
      <c r="AR1196" s="11" t="str">
        <f>VLOOKUP(AQ1196,B!$Z$5:$BA$36,28,FALSE)</f>
        <v>Jonty Curtis</v>
      </c>
      <c r="AS1196" s="11" t="str">
        <f t="shared" si="582"/>
        <v>B</v>
      </c>
      <c r="AT1196" s="11" t="s">
        <v>0</v>
      </c>
      <c r="AU1196" s="11" t="str">
        <f>VLOOKUP(AT1196,B!$AA$5:$BA$36,27,FALSE)</f>
        <v>Lehlohonolo Mokhothu</v>
      </c>
      <c r="AV1196" s="11" t="str">
        <f t="shared" si="583"/>
        <v>B</v>
      </c>
      <c r="AW1196" s="11" t="s">
        <v>0</v>
      </c>
      <c r="AX1196" s="11" t="str">
        <f>VLOOKUP(AW1196,B!$AB$5:$BA$36,26,FALSE)</f>
        <v>Edward Enser</v>
      </c>
      <c r="AY1196" s="11" t="str">
        <f t="shared" si="584"/>
        <v>B</v>
      </c>
      <c r="AZ1196" s="11" t="s">
        <v>0</v>
      </c>
      <c r="BA1196" s="11" t="str">
        <f>VLOOKUP(AZ1196,B!$AC$5:$BA$36,25,FALSE)</f>
        <v>Lehlohonolo Mokhothu</v>
      </c>
      <c r="BB1196" s="2"/>
      <c r="BC1196" s="2"/>
      <c r="BD1196" s="2"/>
      <c r="BE1196" s="2"/>
      <c r="BF1196" s="2"/>
      <c r="BG1196" s="2"/>
      <c r="BQ1196" s="110" t="str">
        <f t="shared" ref="BQ1196:CN1196" si="588">BQ1195</f>
        <v xml:space="preserve">U15 </v>
      </c>
      <c r="BR1196" s="110">
        <f t="shared" si="588"/>
        <v>12.7</v>
      </c>
      <c r="BS1196" s="110">
        <f t="shared" si="588"/>
        <v>26.25</v>
      </c>
      <c r="BT1196" s="110">
        <f t="shared" si="588"/>
        <v>61</v>
      </c>
      <c r="BU1196" s="111">
        <f t="shared" si="588"/>
        <v>1.7939814814814815E-3</v>
      </c>
      <c r="BV1196" s="110" t="str">
        <f t="shared" si="588"/>
        <v>-</v>
      </c>
      <c r="BW1196" s="111">
        <f t="shared" si="588"/>
        <v>3.414351851851852E-3</v>
      </c>
      <c r="BX1196" s="110" t="str">
        <f t="shared" si="588"/>
        <v>-</v>
      </c>
      <c r="BY1196" s="110">
        <f t="shared" si="588"/>
        <v>14</v>
      </c>
      <c r="BZ1196" s="110">
        <f t="shared" si="588"/>
        <v>0</v>
      </c>
      <c r="CA1196" s="110">
        <f t="shared" si="588"/>
        <v>1.5</v>
      </c>
      <c r="CB1196" s="110">
        <f t="shared" si="588"/>
        <v>4.8</v>
      </c>
      <c r="CC1196" s="110">
        <f t="shared" si="588"/>
        <v>9.5</v>
      </c>
      <c r="CD1196" s="110">
        <f t="shared" si="588"/>
        <v>23</v>
      </c>
      <c r="CE1196" s="110">
        <f t="shared" si="588"/>
        <v>30</v>
      </c>
      <c r="CF1196" s="110">
        <f t="shared" si="588"/>
        <v>50</v>
      </c>
      <c r="CG1196" s="110">
        <f t="shared" si="588"/>
        <v>0</v>
      </c>
      <c r="CH1196" s="110">
        <f t="shared" si="588"/>
        <v>0</v>
      </c>
      <c r="CI1196" s="110">
        <f t="shared" si="588"/>
        <v>0</v>
      </c>
      <c r="CJ1196" s="110">
        <f t="shared" si="588"/>
        <v>2.2000000000000002</v>
      </c>
      <c r="CK1196" s="110">
        <f t="shared" si="588"/>
        <v>23</v>
      </c>
      <c r="CL1196" s="110">
        <f t="shared" si="588"/>
        <v>10</v>
      </c>
      <c r="CM1196" s="110">
        <f t="shared" si="588"/>
        <v>0</v>
      </c>
      <c r="CN1196" s="110">
        <f t="shared" si="588"/>
        <v>0</v>
      </c>
      <c r="CO1196" s="1"/>
      <c r="CP1196" s="1"/>
      <c r="CQ1196" s="1"/>
      <c r="CR1196" s="1"/>
      <c r="CS1196" s="1"/>
      <c r="DD1196" s="3"/>
    </row>
    <row r="1197" spans="1:108" ht="20.100000000000001" customHeight="1" x14ac:dyDescent="0.2">
      <c r="A1197" s="117" t="s">
        <v>90</v>
      </c>
      <c r="AE1197" s="477"/>
      <c r="AF1197" s="478"/>
      <c r="AG1197" s="11" t="str">
        <f t="shared" si="578"/>
        <v>BB</v>
      </c>
      <c r="AH1197" s="11" t="s">
        <v>1</v>
      </c>
      <c r="AI1197" s="11" t="str">
        <f>VLOOKUP(AH1197,B!$W$5:$BA$36,31,FALSE)</f>
        <v>James Winship</v>
      </c>
      <c r="AJ1197" s="11" t="str">
        <f t="shared" si="579"/>
        <v>BB</v>
      </c>
      <c r="AK1197" s="11" t="s">
        <v>1</v>
      </c>
      <c r="AL1197" s="11" t="str">
        <f>VLOOKUP(AK1197,B!$X$5:$BA$36,30,FALSE)</f>
        <v>Samuel Marney</v>
      </c>
      <c r="AM1197" s="11" t="str">
        <f t="shared" si="580"/>
        <v>BB</v>
      </c>
      <c r="AN1197" s="11" t="s">
        <v>1</v>
      </c>
      <c r="AO1197" s="11" t="e">
        <f>VLOOKUP(AN1197,B!$Y$5:$BA$36,29,FALSE)</f>
        <v>#N/A</v>
      </c>
      <c r="AP1197" s="11" t="str">
        <f t="shared" si="581"/>
        <v>BB</v>
      </c>
      <c r="AQ1197" s="11" t="s">
        <v>1</v>
      </c>
      <c r="AR1197" s="11" t="e">
        <f>VLOOKUP(AQ1197,B!$Z$5:$BA$36,28,FALSE)</f>
        <v>#N/A</v>
      </c>
      <c r="AS1197" s="11" t="str">
        <f t="shared" si="582"/>
        <v>BB</v>
      </c>
      <c r="AT1197" s="11" t="s">
        <v>1</v>
      </c>
      <c r="AU1197" s="11" t="str">
        <f>VLOOKUP(AT1197,B!$AA$5:$BA$36,27,FALSE)</f>
        <v>James Winship</v>
      </c>
      <c r="AV1197" s="11" t="str">
        <f t="shared" si="583"/>
        <v>BB</v>
      </c>
      <c r="AW1197" s="11" t="s">
        <v>1</v>
      </c>
      <c r="AX1197" s="11" t="str">
        <f>VLOOKUP(AW1197,B!$AB$5:$BA$36,26,FALSE)</f>
        <v>Lehlohonolo Mokhothu</v>
      </c>
      <c r="AY1197" s="11" t="str">
        <f t="shared" si="584"/>
        <v>BB</v>
      </c>
      <c r="AZ1197" s="11" t="s">
        <v>1</v>
      </c>
      <c r="BA1197" s="11" t="e">
        <f>VLOOKUP(AZ1197,B!$AC$5:$BA$36,25,FALSE)</f>
        <v>#N/A</v>
      </c>
      <c r="BB1197" s="2"/>
      <c r="BC1197" s="2"/>
      <c r="BD1197" s="2"/>
      <c r="BE1197" s="2"/>
      <c r="BF1197" s="2"/>
      <c r="BG1197" s="2"/>
      <c r="BQ1197" s="110" t="str">
        <f t="shared" ref="BQ1197:CN1197" si="589">BQ1196</f>
        <v xml:space="preserve">U15 </v>
      </c>
      <c r="BR1197" s="110">
        <f t="shared" si="589"/>
        <v>12.7</v>
      </c>
      <c r="BS1197" s="110">
        <f t="shared" si="589"/>
        <v>26.25</v>
      </c>
      <c r="BT1197" s="110">
        <f t="shared" si="589"/>
        <v>61</v>
      </c>
      <c r="BU1197" s="111">
        <f t="shared" si="589"/>
        <v>1.7939814814814815E-3</v>
      </c>
      <c r="BV1197" s="110" t="str">
        <f t="shared" si="589"/>
        <v>-</v>
      </c>
      <c r="BW1197" s="111">
        <f t="shared" si="589"/>
        <v>3.414351851851852E-3</v>
      </c>
      <c r="BX1197" s="110" t="str">
        <f t="shared" si="589"/>
        <v>-</v>
      </c>
      <c r="BY1197" s="110">
        <f t="shared" si="589"/>
        <v>14</v>
      </c>
      <c r="BZ1197" s="110">
        <f t="shared" si="589"/>
        <v>0</v>
      </c>
      <c r="CA1197" s="110">
        <f t="shared" si="589"/>
        <v>1.5</v>
      </c>
      <c r="CB1197" s="110">
        <f t="shared" si="589"/>
        <v>4.8</v>
      </c>
      <c r="CC1197" s="110">
        <f t="shared" si="589"/>
        <v>9.5</v>
      </c>
      <c r="CD1197" s="110">
        <f t="shared" si="589"/>
        <v>23</v>
      </c>
      <c r="CE1197" s="110">
        <f t="shared" si="589"/>
        <v>30</v>
      </c>
      <c r="CF1197" s="110">
        <f t="shared" si="589"/>
        <v>50</v>
      </c>
      <c r="CG1197" s="110">
        <f t="shared" si="589"/>
        <v>0</v>
      </c>
      <c r="CH1197" s="110">
        <f t="shared" si="589"/>
        <v>0</v>
      </c>
      <c r="CI1197" s="110">
        <f t="shared" si="589"/>
        <v>0</v>
      </c>
      <c r="CJ1197" s="110">
        <f t="shared" si="589"/>
        <v>2.2000000000000002</v>
      </c>
      <c r="CK1197" s="110">
        <f t="shared" si="589"/>
        <v>23</v>
      </c>
      <c r="CL1197" s="110">
        <f t="shared" si="589"/>
        <v>10</v>
      </c>
      <c r="CM1197" s="110">
        <f t="shared" si="589"/>
        <v>0</v>
      </c>
      <c r="CN1197" s="110">
        <f t="shared" si="589"/>
        <v>0</v>
      </c>
      <c r="CO1197" s="1"/>
      <c r="CP1197" s="1"/>
      <c r="CQ1197" s="1"/>
      <c r="CR1197" s="1"/>
      <c r="CS1197" s="1"/>
      <c r="DD1197" s="3"/>
    </row>
    <row r="1198" spans="1:108" ht="20.100000000000001" customHeight="1" x14ac:dyDescent="0.2">
      <c r="A1198" s="117" t="s">
        <v>90</v>
      </c>
      <c r="AE1198" s="477" t="s">
        <v>163</v>
      </c>
      <c r="AF1198" s="478" t="str">
        <f>AF1172</f>
        <v>Camberley and District A.C.</v>
      </c>
      <c r="AG1198" s="11" t="str">
        <f t="shared" si="578"/>
        <v>C</v>
      </c>
      <c r="AH1198" s="11" t="s">
        <v>0</v>
      </c>
      <c r="AI1198" s="11" t="str">
        <f>VLOOKUP(AH1198,'C'!$W$5:$BA$36,31,FALSE)</f>
        <v>Noah Ayivi-Knott</v>
      </c>
      <c r="AJ1198" s="11" t="str">
        <f t="shared" si="579"/>
        <v>C</v>
      </c>
      <c r="AK1198" s="11" t="s">
        <v>0</v>
      </c>
      <c r="AL1198" s="11" t="str">
        <f>VLOOKUP(AK1198,'C'!$X$5:$BA$36,30,FALSE)</f>
        <v>Sam Hillman</v>
      </c>
      <c r="AM1198" s="11" t="str">
        <f t="shared" si="580"/>
        <v>C</v>
      </c>
      <c r="AN1198" s="11" t="s">
        <v>0</v>
      </c>
      <c r="AO1198" s="11" t="e">
        <f>VLOOKUP(AN1198,'C'!$Y$5:$BA$36,29,FALSE)</f>
        <v>#N/A</v>
      </c>
      <c r="AP1198" s="11" t="str">
        <f t="shared" si="581"/>
        <v>C</v>
      </c>
      <c r="AQ1198" s="11" t="s">
        <v>0</v>
      </c>
      <c r="AR1198" s="11" t="str">
        <f>VLOOKUP(AQ1198,'C'!$Z$5:$BA$36,28,FALSE)</f>
        <v>Noah Ayivi-Knott</v>
      </c>
      <c r="AS1198" s="11" t="str">
        <f t="shared" si="582"/>
        <v>C</v>
      </c>
      <c r="AT1198" s="11" t="s">
        <v>0</v>
      </c>
      <c r="AU1198" s="11" t="str">
        <f>VLOOKUP(AT1198,'C'!$AA$5:$BA$36,27,FALSE)</f>
        <v>Jake Etherington</v>
      </c>
      <c r="AV1198" s="11" t="str">
        <f t="shared" si="583"/>
        <v>C</v>
      </c>
      <c r="AW1198" s="11" t="s">
        <v>0</v>
      </c>
      <c r="AX1198" s="11" t="str">
        <f>VLOOKUP(AW1198,'C'!$AB$5:$BA$36,26,FALSE)</f>
        <v>Will Conway</v>
      </c>
      <c r="AY1198" s="11" t="str">
        <f t="shared" si="584"/>
        <v>C</v>
      </c>
      <c r="AZ1198" s="11" t="s">
        <v>0</v>
      </c>
      <c r="BA1198" s="11" t="e">
        <f>VLOOKUP(AZ1198,'C'!$AC$5:$BA$36,25,FALSE)</f>
        <v>#N/A</v>
      </c>
      <c r="BB1198" s="2"/>
      <c r="BC1198" s="2"/>
      <c r="BD1198" s="2"/>
      <c r="BE1198" s="2"/>
      <c r="BF1198" s="2"/>
      <c r="BG1198" s="2"/>
      <c r="BQ1198" s="110" t="str">
        <f t="shared" ref="BQ1198:CN1198" si="590">BQ1197</f>
        <v xml:space="preserve">U15 </v>
      </c>
      <c r="BR1198" s="110">
        <f t="shared" si="590"/>
        <v>12.7</v>
      </c>
      <c r="BS1198" s="110">
        <f t="shared" si="590"/>
        <v>26.25</v>
      </c>
      <c r="BT1198" s="110">
        <f t="shared" si="590"/>
        <v>61</v>
      </c>
      <c r="BU1198" s="111">
        <f t="shared" si="590"/>
        <v>1.7939814814814815E-3</v>
      </c>
      <c r="BV1198" s="110" t="str">
        <f t="shared" si="590"/>
        <v>-</v>
      </c>
      <c r="BW1198" s="111">
        <f t="shared" si="590"/>
        <v>3.414351851851852E-3</v>
      </c>
      <c r="BX1198" s="110" t="str">
        <f t="shared" si="590"/>
        <v>-</v>
      </c>
      <c r="BY1198" s="110">
        <f t="shared" si="590"/>
        <v>14</v>
      </c>
      <c r="BZ1198" s="110">
        <f t="shared" si="590"/>
        <v>0</v>
      </c>
      <c r="CA1198" s="110">
        <f t="shared" si="590"/>
        <v>1.5</v>
      </c>
      <c r="CB1198" s="110">
        <f t="shared" si="590"/>
        <v>4.8</v>
      </c>
      <c r="CC1198" s="110">
        <f t="shared" si="590"/>
        <v>9.5</v>
      </c>
      <c r="CD1198" s="110">
        <f t="shared" si="590"/>
        <v>23</v>
      </c>
      <c r="CE1198" s="110">
        <f t="shared" si="590"/>
        <v>30</v>
      </c>
      <c r="CF1198" s="110">
        <f t="shared" si="590"/>
        <v>50</v>
      </c>
      <c r="CG1198" s="110">
        <f t="shared" si="590"/>
        <v>0</v>
      </c>
      <c r="CH1198" s="110">
        <f t="shared" si="590"/>
        <v>0</v>
      </c>
      <c r="CI1198" s="110">
        <f t="shared" si="590"/>
        <v>0</v>
      </c>
      <c r="CJ1198" s="110">
        <f t="shared" si="590"/>
        <v>2.2000000000000002</v>
      </c>
      <c r="CK1198" s="110">
        <f t="shared" si="590"/>
        <v>23</v>
      </c>
      <c r="CL1198" s="110">
        <f t="shared" si="590"/>
        <v>10</v>
      </c>
      <c r="CM1198" s="110">
        <f t="shared" si="590"/>
        <v>0</v>
      </c>
      <c r="CN1198" s="110">
        <f t="shared" si="590"/>
        <v>0</v>
      </c>
      <c r="CO1198" s="1"/>
      <c r="CP1198" s="1"/>
      <c r="CQ1198" s="1"/>
      <c r="CR1198" s="1"/>
      <c r="CS1198" s="1"/>
      <c r="DD1198" s="37"/>
    </row>
    <row r="1199" spans="1:108" ht="20.100000000000001" customHeight="1" x14ac:dyDescent="0.2">
      <c r="A1199" s="117" t="s">
        <v>90</v>
      </c>
      <c r="AE1199" s="477"/>
      <c r="AF1199" s="478"/>
      <c r="AG1199" s="11" t="str">
        <f t="shared" si="578"/>
        <v>CC</v>
      </c>
      <c r="AH1199" s="11" t="s">
        <v>1</v>
      </c>
      <c r="AI1199" s="11" t="str">
        <f>VLOOKUP(AH1199,'C'!$W$5:$BA$36,31,FALSE)</f>
        <v>Rory Whelan</v>
      </c>
      <c r="AJ1199" s="11" t="str">
        <f t="shared" si="579"/>
        <v>CC</v>
      </c>
      <c r="AK1199" s="11" t="s">
        <v>1</v>
      </c>
      <c r="AL1199" s="11" t="str">
        <f>VLOOKUP(AK1199,'C'!$X$5:$BA$36,30,FALSE)</f>
        <v>Joe Johnson</v>
      </c>
      <c r="AM1199" s="11" t="str">
        <f t="shared" si="580"/>
        <v>CC</v>
      </c>
      <c r="AN1199" s="11" t="s">
        <v>1</v>
      </c>
      <c r="AO1199" s="11" t="e">
        <f>VLOOKUP(AN1199,'C'!$Y$5:$BA$36,29,FALSE)</f>
        <v>#N/A</v>
      </c>
      <c r="AP1199" s="11" t="str">
        <f t="shared" si="581"/>
        <v>CC</v>
      </c>
      <c r="AQ1199" s="11" t="s">
        <v>1</v>
      </c>
      <c r="AR1199" s="11" t="str">
        <f>VLOOKUP(AQ1199,'C'!$Z$5:$BA$36,28,FALSE)</f>
        <v>Will Conway</v>
      </c>
      <c r="AS1199" s="11" t="str">
        <f t="shared" si="582"/>
        <v>CC</v>
      </c>
      <c r="AT1199" s="11" t="s">
        <v>1</v>
      </c>
      <c r="AU1199" s="11" t="str">
        <f>VLOOKUP(AT1199,'C'!$AA$5:$BA$36,27,FALSE)</f>
        <v>Joe Johnson</v>
      </c>
      <c r="AV1199" s="11" t="str">
        <f t="shared" si="583"/>
        <v>CC</v>
      </c>
      <c r="AW1199" s="11" t="s">
        <v>1</v>
      </c>
      <c r="AX1199" s="11" t="str">
        <f>VLOOKUP(AW1199,'C'!$AB$5:$BA$36,26,FALSE)</f>
        <v>Sam Hillman</v>
      </c>
      <c r="AY1199" s="11" t="str">
        <f t="shared" si="584"/>
        <v>CC</v>
      </c>
      <c r="AZ1199" s="11" t="s">
        <v>1</v>
      </c>
      <c r="BA1199" s="11" t="e">
        <f>VLOOKUP(AZ1199,'C'!$AC$5:$BA$36,25,FALSE)</f>
        <v>#N/A</v>
      </c>
      <c r="BB1199" s="2"/>
      <c r="BC1199" s="2"/>
      <c r="BD1199" s="2"/>
      <c r="BE1199" s="2"/>
      <c r="BF1199" s="2"/>
      <c r="BG1199" s="2"/>
      <c r="BQ1199" s="110" t="str">
        <f t="shared" ref="BQ1199:CN1199" si="591">BQ1198</f>
        <v xml:space="preserve">U15 </v>
      </c>
      <c r="BR1199" s="110">
        <f t="shared" si="591"/>
        <v>12.7</v>
      </c>
      <c r="BS1199" s="110">
        <f t="shared" si="591"/>
        <v>26.25</v>
      </c>
      <c r="BT1199" s="110">
        <f t="shared" si="591"/>
        <v>61</v>
      </c>
      <c r="BU1199" s="111">
        <f t="shared" si="591"/>
        <v>1.7939814814814815E-3</v>
      </c>
      <c r="BV1199" s="110" t="str">
        <f t="shared" si="591"/>
        <v>-</v>
      </c>
      <c r="BW1199" s="111">
        <f t="shared" si="591"/>
        <v>3.414351851851852E-3</v>
      </c>
      <c r="BX1199" s="110" t="str">
        <f t="shared" si="591"/>
        <v>-</v>
      </c>
      <c r="BY1199" s="110">
        <f t="shared" si="591"/>
        <v>14</v>
      </c>
      <c r="BZ1199" s="110">
        <f t="shared" si="591"/>
        <v>0</v>
      </c>
      <c r="CA1199" s="110">
        <f t="shared" si="591"/>
        <v>1.5</v>
      </c>
      <c r="CB1199" s="110">
        <f t="shared" si="591"/>
        <v>4.8</v>
      </c>
      <c r="CC1199" s="110">
        <f t="shared" si="591"/>
        <v>9.5</v>
      </c>
      <c r="CD1199" s="110">
        <f t="shared" si="591"/>
        <v>23</v>
      </c>
      <c r="CE1199" s="110">
        <f t="shared" si="591"/>
        <v>30</v>
      </c>
      <c r="CF1199" s="110">
        <f t="shared" si="591"/>
        <v>50</v>
      </c>
      <c r="CG1199" s="110">
        <f t="shared" si="591"/>
        <v>0</v>
      </c>
      <c r="CH1199" s="110">
        <f t="shared" si="591"/>
        <v>0</v>
      </c>
      <c r="CI1199" s="110">
        <f t="shared" si="591"/>
        <v>0</v>
      </c>
      <c r="CJ1199" s="110">
        <f t="shared" si="591"/>
        <v>2.2000000000000002</v>
      </c>
      <c r="CK1199" s="110">
        <f t="shared" si="591"/>
        <v>23</v>
      </c>
      <c r="CL1199" s="110">
        <f t="shared" si="591"/>
        <v>10</v>
      </c>
      <c r="CM1199" s="110">
        <f t="shared" si="591"/>
        <v>0</v>
      </c>
      <c r="CN1199" s="110">
        <f t="shared" si="591"/>
        <v>0</v>
      </c>
      <c r="CO1199" s="1"/>
      <c r="CP1199" s="1"/>
      <c r="CQ1199" s="1"/>
      <c r="CR1199" s="1"/>
      <c r="CS1199" s="1"/>
      <c r="DD1199" s="114"/>
    </row>
    <row r="1200" spans="1:108" ht="20.100000000000001" customHeight="1" x14ac:dyDescent="0.2">
      <c r="A1200" s="117" t="s">
        <v>90</v>
      </c>
      <c r="AE1200" s="477" t="s">
        <v>164</v>
      </c>
      <c r="AF1200" s="478" t="str">
        <f>AF1174</f>
        <v>Guildford and Godalming A.C.</v>
      </c>
      <c r="AG1200" s="11" t="str">
        <f t="shared" si="578"/>
        <v>G</v>
      </c>
      <c r="AH1200" s="11" t="s">
        <v>0</v>
      </c>
      <c r="AI1200" s="11" t="str">
        <f>VLOOKUP(AH1200,G!$W$5:$BA$34,31,FALSE)</f>
        <v>Samuel Sherlock</v>
      </c>
      <c r="AJ1200" s="11" t="str">
        <f t="shared" si="579"/>
        <v>G</v>
      </c>
      <c r="AK1200" s="11" t="s">
        <v>0</v>
      </c>
      <c r="AL1200" s="11" t="str">
        <f>VLOOKUP(AK1200,G!$X$5:$BA$34,30,FALSE)</f>
        <v>Lawrence Pritchard</v>
      </c>
      <c r="AM1200" s="11" t="str">
        <f t="shared" si="580"/>
        <v>G</v>
      </c>
      <c r="AN1200" s="11" t="s">
        <v>0</v>
      </c>
      <c r="AO1200" s="11" t="e">
        <f>VLOOKUP(AN1200,G!$Y$5:$BA$34,29,FALSE)</f>
        <v>#N/A</v>
      </c>
      <c r="AP1200" s="11" t="str">
        <f t="shared" si="581"/>
        <v>G</v>
      </c>
      <c r="AQ1200" s="11" t="s">
        <v>0</v>
      </c>
      <c r="AR1200" s="11" t="str">
        <f>VLOOKUP(AQ1200,G!$Z$5:$BA$34,28,FALSE)</f>
        <v>Luke Dronfield</v>
      </c>
      <c r="AS1200" s="11" t="str">
        <f t="shared" si="582"/>
        <v>G</v>
      </c>
      <c r="AT1200" s="11" t="s">
        <v>0</v>
      </c>
      <c r="AU1200" s="11" t="str">
        <f>VLOOKUP(AT1200,G!$AA$5:$BA$34,27,FALSE)</f>
        <v>Samuel Sherlock</v>
      </c>
      <c r="AV1200" s="11" t="str">
        <f t="shared" si="583"/>
        <v>G</v>
      </c>
      <c r="AW1200" s="11" t="s">
        <v>0</v>
      </c>
      <c r="AX1200" s="11" t="e">
        <f>VLOOKUP(AW1200,G!$AB$5:$BA$34,26,FALSE)</f>
        <v>#N/A</v>
      </c>
      <c r="AY1200" s="11" t="str">
        <f t="shared" si="584"/>
        <v>G</v>
      </c>
      <c r="AZ1200" s="11" t="s">
        <v>0</v>
      </c>
      <c r="BA1200" s="11" t="e">
        <f>VLOOKUP(AZ1200,G!$AC$5:$BA$34,25,FALSE)</f>
        <v>#N/A</v>
      </c>
      <c r="BB1200" s="2"/>
      <c r="BC1200" s="2"/>
      <c r="BD1200" s="2"/>
      <c r="BE1200" s="2"/>
      <c r="BF1200" s="2"/>
      <c r="BG1200" s="2"/>
      <c r="BQ1200" s="110" t="str">
        <f t="shared" ref="BQ1200:CN1200" si="592">BQ1199</f>
        <v xml:space="preserve">U15 </v>
      </c>
      <c r="BR1200" s="110">
        <f t="shared" si="592"/>
        <v>12.7</v>
      </c>
      <c r="BS1200" s="110">
        <f t="shared" si="592"/>
        <v>26.25</v>
      </c>
      <c r="BT1200" s="110">
        <f t="shared" si="592"/>
        <v>61</v>
      </c>
      <c r="BU1200" s="111">
        <f t="shared" si="592"/>
        <v>1.7939814814814815E-3</v>
      </c>
      <c r="BV1200" s="110" t="str">
        <f t="shared" si="592"/>
        <v>-</v>
      </c>
      <c r="BW1200" s="111">
        <f t="shared" si="592"/>
        <v>3.414351851851852E-3</v>
      </c>
      <c r="BX1200" s="110" t="str">
        <f t="shared" si="592"/>
        <v>-</v>
      </c>
      <c r="BY1200" s="110">
        <f t="shared" si="592"/>
        <v>14</v>
      </c>
      <c r="BZ1200" s="110">
        <f t="shared" si="592"/>
        <v>0</v>
      </c>
      <c r="CA1200" s="110">
        <f t="shared" si="592"/>
        <v>1.5</v>
      </c>
      <c r="CB1200" s="110">
        <f t="shared" si="592"/>
        <v>4.8</v>
      </c>
      <c r="CC1200" s="110">
        <f t="shared" si="592"/>
        <v>9.5</v>
      </c>
      <c r="CD1200" s="110">
        <f t="shared" si="592"/>
        <v>23</v>
      </c>
      <c r="CE1200" s="110">
        <f t="shared" si="592"/>
        <v>30</v>
      </c>
      <c r="CF1200" s="110">
        <f t="shared" si="592"/>
        <v>50</v>
      </c>
      <c r="CG1200" s="110">
        <f t="shared" si="592"/>
        <v>0</v>
      </c>
      <c r="CH1200" s="110">
        <f t="shared" si="592"/>
        <v>0</v>
      </c>
      <c r="CI1200" s="110">
        <f t="shared" si="592"/>
        <v>0</v>
      </c>
      <c r="CJ1200" s="110">
        <f t="shared" si="592"/>
        <v>2.2000000000000002</v>
      </c>
      <c r="CK1200" s="110">
        <f t="shared" si="592"/>
        <v>23</v>
      </c>
      <c r="CL1200" s="110">
        <f t="shared" si="592"/>
        <v>10</v>
      </c>
      <c r="CM1200" s="110">
        <f t="shared" si="592"/>
        <v>0</v>
      </c>
      <c r="CN1200" s="110">
        <f t="shared" si="592"/>
        <v>0</v>
      </c>
      <c r="CO1200" s="1"/>
      <c r="CP1200" s="1"/>
      <c r="CQ1200" s="1"/>
      <c r="CR1200" s="1"/>
      <c r="CS1200" s="1"/>
      <c r="DD1200" s="114"/>
    </row>
    <row r="1201" spans="1:108" ht="20.100000000000001" customHeight="1" x14ac:dyDescent="0.2">
      <c r="A1201" s="117" t="s">
        <v>90</v>
      </c>
      <c r="AE1201" s="477"/>
      <c r="AF1201" s="478"/>
      <c r="AG1201" s="11" t="str">
        <f t="shared" si="578"/>
        <v>GG</v>
      </c>
      <c r="AH1201" s="11" t="s">
        <v>1</v>
      </c>
      <c r="AI1201" s="11" t="e">
        <f>VLOOKUP(AH1201,G!$W$5:$BA$34,31,FALSE)</f>
        <v>#N/A</v>
      </c>
      <c r="AJ1201" s="11" t="str">
        <f t="shared" si="579"/>
        <v>GG</v>
      </c>
      <c r="AK1201" s="11" t="s">
        <v>1</v>
      </c>
      <c r="AL1201" s="11" t="e">
        <f>VLOOKUP(AK1201,G!$X$5:$BA$34,30,FALSE)</f>
        <v>#N/A</v>
      </c>
      <c r="AM1201" s="11" t="str">
        <f t="shared" si="580"/>
        <v>GG</v>
      </c>
      <c r="AN1201" s="11" t="s">
        <v>1</v>
      </c>
      <c r="AO1201" s="11" t="e">
        <f>VLOOKUP(AN1201,G!$Y$5:$BA$34,29,FALSE)</f>
        <v>#N/A</v>
      </c>
      <c r="AP1201" s="11" t="str">
        <f t="shared" si="581"/>
        <v>GG</v>
      </c>
      <c r="AQ1201" s="11" t="s">
        <v>1</v>
      </c>
      <c r="AR1201" s="11" t="e">
        <f>VLOOKUP(AQ1201,G!$Z$5:$BA$34,28,FALSE)</f>
        <v>#N/A</v>
      </c>
      <c r="AS1201" s="11" t="str">
        <f t="shared" si="582"/>
        <v>GG</v>
      </c>
      <c r="AT1201" s="11" t="s">
        <v>1</v>
      </c>
      <c r="AU1201" s="11" t="str">
        <f>VLOOKUP(AT1201,G!$AA$5:$BA$34,27,FALSE)</f>
        <v>Luke Dronfield</v>
      </c>
      <c r="AV1201" s="11" t="str">
        <f t="shared" si="583"/>
        <v>GG</v>
      </c>
      <c r="AW1201" s="11" t="s">
        <v>1</v>
      </c>
      <c r="AX1201" s="11" t="e">
        <f>VLOOKUP(AW1201,G!$AB$5:$BA$34,26,FALSE)</f>
        <v>#N/A</v>
      </c>
      <c r="AY1201" s="11" t="str">
        <f t="shared" si="584"/>
        <v>GG</v>
      </c>
      <c r="AZ1201" s="11" t="s">
        <v>1</v>
      </c>
      <c r="BA1201" s="11" t="e">
        <f>VLOOKUP(AZ1201,G!$AC$5:$BA$34,25,FALSE)</f>
        <v>#N/A</v>
      </c>
      <c r="BB1201" s="2"/>
      <c r="BC1201" s="2"/>
      <c r="BD1201" s="2"/>
      <c r="BE1201" s="2"/>
      <c r="BF1201" s="2"/>
      <c r="BG1201" s="2"/>
      <c r="BQ1201" s="110" t="str">
        <f t="shared" ref="BQ1201:CN1201" si="593">BQ1200</f>
        <v xml:space="preserve">U15 </v>
      </c>
      <c r="BR1201" s="110">
        <f t="shared" si="593"/>
        <v>12.7</v>
      </c>
      <c r="BS1201" s="110">
        <f t="shared" si="593"/>
        <v>26.25</v>
      </c>
      <c r="BT1201" s="110">
        <f t="shared" si="593"/>
        <v>61</v>
      </c>
      <c r="BU1201" s="111">
        <f t="shared" si="593"/>
        <v>1.7939814814814815E-3</v>
      </c>
      <c r="BV1201" s="110" t="str">
        <f t="shared" si="593"/>
        <v>-</v>
      </c>
      <c r="BW1201" s="111">
        <f t="shared" si="593"/>
        <v>3.414351851851852E-3</v>
      </c>
      <c r="BX1201" s="110" t="str">
        <f t="shared" si="593"/>
        <v>-</v>
      </c>
      <c r="BY1201" s="110">
        <f t="shared" si="593"/>
        <v>14</v>
      </c>
      <c r="BZ1201" s="110">
        <f t="shared" si="593"/>
        <v>0</v>
      </c>
      <c r="CA1201" s="110">
        <f t="shared" si="593"/>
        <v>1.5</v>
      </c>
      <c r="CB1201" s="110">
        <f t="shared" si="593"/>
        <v>4.8</v>
      </c>
      <c r="CC1201" s="110">
        <f t="shared" si="593"/>
        <v>9.5</v>
      </c>
      <c r="CD1201" s="110">
        <f t="shared" si="593"/>
        <v>23</v>
      </c>
      <c r="CE1201" s="110">
        <f t="shared" si="593"/>
        <v>30</v>
      </c>
      <c r="CF1201" s="110">
        <f t="shared" si="593"/>
        <v>50</v>
      </c>
      <c r="CG1201" s="110">
        <f t="shared" si="593"/>
        <v>0</v>
      </c>
      <c r="CH1201" s="110">
        <f t="shared" si="593"/>
        <v>0</v>
      </c>
      <c r="CI1201" s="110">
        <f t="shared" si="593"/>
        <v>0</v>
      </c>
      <c r="CJ1201" s="110">
        <f t="shared" si="593"/>
        <v>2.2000000000000002</v>
      </c>
      <c r="CK1201" s="110">
        <f t="shared" si="593"/>
        <v>23</v>
      </c>
      <c r="CL1201" s="110">
        <f t="shared" si="593"/>
        <v>10</v>
      </c>
      <c r="CM1201" s="110">
        <f t="shared" si="593"/>
        <v>0</v>
      </c>
      <c r="CN1201" s="110">
        <f t="shared" si="593"/>
        <v>0</v>
      </c>
      <c r="CO1201" s="1"/>
      <c r="CP1201" s="1"/>
      <c r="CQ1201" s="1"/>
      <c r="CR1201" s="1"/>
      <c r="CS1201" s="1"/>
      <c r="DD1201" s="114"/>
    </row>
    <row r="1202" spans="1:108" ht="20.100000000000001" customHeight="1" x14ac:dyDescent="0.2">
      <c r="A1202" s="117" t="s">
        <v>90</v>
      </c>
      <c r="AE1202" s="477" t="s">
        <v>165</v>
      </c>
      <c r="AF1202" s="478" t="str">
        <f>AF1176</f>
        <v>Hillingdon A.C.</v>
      </c>
      <c r="AG1202" s="11" t="str">
        <f t="shared" si="578"/>
        <v>H</v>
      </c>
      <c r="AH1202" s="11" t="s">
        <v>0</v>
      </c>
      <c r="AI1202" s="11" t="str">
        <f>VLOOKUP(AH1202,H!$W$5:$BA$36,31,FALSE)</f>
        <v>Ethan Tindley</v>
      </c>
      <c r="AJ1202" s="11" t="str">
        <f t="shared" si="579"/>
        <v>H</v>
      </c>
      <c r="AK1202" s="11" t="s">
        <v>0</v>
      </c>
      <c r="AL1202" s="11" t="str">
        <f>VLOOKUP(AK1202,H!$X$5:$BA$36,30,FALSE)</f>
        <v>Isaac Bloodworth</v>
      </c>
      <c r="AM1202" s="11" t="str">
        <f t="shared" si="580"/>
        <v>H</v>
      </c>
      <c r="AN1202" s="11" t="s">
        <v>0</v>
      </c>
      <c r="AO1202" s="11" t="e">
        <f>VLOOKUP(AN1202,H!$Y$5:$BA$36,29,FALSE)</f>
        <v>#N/A</v>
      </c>
      <c r="AP1202" s="11" t="str">
        <f t="shared" si="581"/>
        <v>H</v>
      </c>
      <c r="AQ1202" s="11" t="s">
        <v>0</v>
      </c>
      <c r="AR1202" s="11" t="str">
        <f>VLOOKUP(AQ1202,H!$Z$5:$BA$36,28,FALSE)</f>
        <v>Sam Simpson</v>
      </c>
      <c r="AS1202" s="11" t="str">
        <f t="shared" si="582"/>
        <v>H</v>
      </c>
      <c r="AT1202" s="11" t="s">
        <v>0</v>
      </c>
      <c r="AU1202" s="11" t="str">
        <f>VLOOKUP(AT1202,H!$AA$5:$BA$36,27,FALSE)</f>
        <v>Sam Simpson</v>
      </c>
      <c r="AV1202" s="11" t="str">
        <f t="shared" si="583"/>
        <v>H</v>
      </c>
      <c r="AW1202" s="11" t="s">
        <v>0</v>
      </c>
      <c r="AX1202" s="11" t="str">
        <f>VLOOKUP(AW1202,H!$AB$5:$BA$36,26,FALSE)</f>
        <v>Rohan Patel</v>
      </c>
      <c r="AY1202" s="11" t="str">
        <f t="shared" si="584"/>
        <v>H</v>
      </c>
      <c r="AZ1202" s="11" t="s">
        <v>0</v>
      </c>
      <c r="BA1202" s="11" t="str">
        <f>VLOOKUP(AZ1202,H!$AC$5:$BA$36,25,FALSE)</f>
        <v>Sam Simpson</v>
      </c>
      <c r="BB1202" s="2"/>
      <c r="BC1202" s="2"/>
      <c r="BD1202" s="2"/>
      <c r="BE1202" s="2"/>
      <c r="BF1202" s="2"/>
      <c r="BG1202" s="2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DD1202" s="114"/>
    </row>
    <row r="1203" spans="1:108" ht="20.100000000000001" customHeight="1" x14ac:dyDescent="0.2">
      <c r="A1203" s="117" t="s">
        <v>90</v>
      </c>
      <c r="AE1203" s="477"/>
      <c r="AF1203" s="478"/>
      <c r="AG1203" s="11" t="str">
        <f t="shared" si="578"/>
        <v>HH</v>
      </c>
      <c r="AH1203" s="11" t="s">
        <v>1</v>
      </c>
      <c r="AI1203" s="11" t="str">
        <f>VLOOKUP(AH1203,H!$W$5:$BA$36,31,FALSE)</f>
        <v>Akos Guld</v>
      </c>
      <c r="AJ1203" s="11" t="str">
        <f t="shared" si="579"/>
        <v>HH</v>
      </c>
      <c r="AK1203" s="11" t="s">
        <v>1</v>
      </c>
      <c r="AL1203" s="11" t="str">
        <f>VLOOKUP(AK1203,H!$X$5:$BA$36,30,FALSE)</f>
        <v xml:space="preserve">Kyal Patel </v>
      </c>
      <c r="AM1203" s="11" t="str">
        <f t="shared" si="580"/>
        <v>HH</v>
      </c>
      <c r="AN1203" s="11" t="s">
        <v>1</v>
      </c>
      <c r="AO1203" s="11" t="e">
        <f>VLOOKUP(AN1203,H!$Y$5:$BA$36,29,FALSE)</f>
        <v>#N/A</v>
      </c>
      <c r="AP1203" s="11" t="str">
        <f t="shared" si="581"/>
        <v>HH</v>
      </c>
      <c r="AQ1203" s="11" t="s">
        <v>1</v>
      </c>
      <c r="AR1203" s="11" t="str">
        <f>VLOOKUP(AQ1203,H!$Z$5:$BA$36,28,FALSE)</f>
        <v>Isaac Bloodworth</v>
      </c>
      <c r="AS1203" s="11" t="str">
        <f t="shared" si="582"/>
        <v>HH</v>
      </c>
      <c r="AT1203" s="11" t="s">
        <v>1</v>
      </c>
      <c r="AU1203" s="11" t="str">
        <f>VLOOKUP(AT1203,H!$AA$5:$BA$36,27,FALSE)</f>
        <v>Josh Tindley</v>
      </c>
      <c r="AV1203" s="11" t="str">
        <f t="shared" si="583"/>
        <v>HH</v>
      </c>
      <c r="AW1203" s="11" t="s">
        <v>1</v>
      </c>
      <c r="AX1203" s="11" t="str">
        <f>VLOOKUP(AW1203,H!$AB$5:$BA$36,26,FALSE)</f>
        <v xml:space="preserve">Kyal Patel </v>
      </c>
      <c r="AY1203" s="11" t="str">
        <f t="shared" si="584"/>
        <v>HH</v>
      </c>
      <c r="AZ1203" s="11" t="s">
        <v>1</v>
      </c>
      <c r="BA1203" s="11" t="str">
        <f>VLOOKUP(AZ1203,H!$AC$5:$BA$36,25,FALSE)</f>
        <v>David Woolley</v>
      </c>
      <c r="BB1203" s="2"/>
      <c r="BC1203" s="2"/>
      <c r="BD1203" s="2"/>
      <c r="BE1203" s="2"/>
      <c r="BF1203" s="2"/>
      <c r="BG1203" s="2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DD1203" s="114"/>
    </row>
    <row r="1204" spans="1:108" ht="20.100000000000001" customHeight="1" x14ac:dyDescent="0.2">
      <c r="A1204" s="117" t="s">
        <v>90</v>
      </c>
      <c r="AE1204" s="477" t="s">
        <v>166</v>
      </c>
      <c r="AF1204" s="478" t="str">
        <f>AF1178</f>
        <v>Maidenhead A.C.</v>
      </c>
      <c r="AG1204" s="11" t="str">
        <f t="shared" si="578"/>
        <v>M</v>
      </c>
      <c r="AH1204" s="11" t="s">
        <v>0</v>
      </c>
      <c r="AI1204" s="11" t="str">
        <f>VLOOKUP(AH1204,M!$W$5:$BA$36,31,FALSE)</f>
        <v>Adam Ulhaq</v>
      </c>
      <c r="AJ1204" s="11" t="str">
        <f t="shared" si="579"/>
        <v>M</v>
      </c>
      <c r="AK1204" s="11" t="s">
        <v>0</v>
      </c>
      <c r="AL1204" s="11" t="e">
        <f>VLOOKUP(AK1204,M!$X$5:$BA$36,30,FALSE)</f>
        <v>#N/A</v>
      </c>
      <c r="AM1204" s="11" t="str">
        <f t="shared" si="580"/>
        <v>M</v>
      </c>
      <c r="AN1204" s="11" t="s">
        <v>0</v>
      </c>
      <c r="AO1204" s="11" t="e">
        <f>VLOOKUP(AN1204,M!$Y$5:$BA$36,29,FALSE)</f>
        <v>#N/A</v>
      </c>
      <c r="AP1204" s="11" t="str">
        <f t="shared" si="581"/>
        <v>M</v>
      </c>
      <c r="AQ1204" s="11" t="s">
        <v>0</v>
      </c>
      <c r="AR1204" s="11" t="str">
        <f>VLOOKUP(AQ1204,M!$Z$5:$BA$36,28,FALSE)</f>
        <v>Ethan Towers</v>
      </c>
      <c r="AS1204" s="11" t="str">
        <f t="shared" si="582"/>
        <v>M</v>
      </c>
      <c r="AT1204" s="11" t="s">
        <v>0</v>
      </c>
      <c r="AU1204" s="11" t="str">
        <f>VLOOKUP(AT1204,M!$AA$5:$BA$36,27,FALSE)</f>
        <v>Annucha Hynes</v>
      </c>
      <c r="AV1204" s="11" t="str">
        <f t="shared" si="583"/>
        <v>M</v>
      </c>
      <c r="AW1204" s="11" t="s">
        <v>0</v>
      </c>
      <c r="AX1204" s="11" t="str">
        <f>VLOOKUP(AW1204,M!$AB$5:$BA$36,26,FALSE)</f>
        <v>Callum Jones</v>
      </c>
      <c r="AY1204" s="11" t="str">
        <f t="shared" si="584"/>
        <v>M</v>
      </c>
      <c r="AZ1204" s="11" t="s">
        <v>0</v>
      </c>
      <c r="BA1204" s="11" t="e">
        <f>VLOOKUP(AZ1204,M!$AC$5:$BA$36,25,FALSE)</f>
        <v>#N/A</v>
      </c>
      <c r="BB1204" s="2"/>
      <c r="BC1204" s="2"/>
      <c r="BD1204" s="2"/>
      <c r="BE1204" s="2"/>
      <c r="BF1204" s="2"/>
      <c r="BG1204" s="2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DD1204" s="114"/>
    </row>
    <row r="1205" spans="1:108" ht="20.100000000000001" customHeight="1" x14ac:dyDescent="0.2">
      <c r="A1205" s="117" t="s">
        <v>90</v>
      </c>
      <c r="AE1205" s="477"/>
      <c r="AF1205" s="478"/>
      <c r="AG1205" s="11" t="str">
        <f t="shared" si="578"/>
        <v>MM</v>
      </c>
      <c r="AH1205" s="11" t="s">
        <v>1</v>
      </c>
      <c r="AI1205" s="11" t="str">
        <f>VLOOKUP(AH1205,M!$W$5:$BA$36,31,FALSE)</f>
        <v>Chester Shen</v>
      </c>
      <c r="AJ1205" s="11" t="str">
        <f t="shared" si="579"/>
        <v>MM</v>
      </c>
      <c r="AK1205" s="11" t="s">
        <v>1</v>
      </c>
      <c r="AL1205" s="11" t="e">
        <f>VLOOKUP(AK1205,M!$X$5:$BA$36,30,FALSE)</f>
        <v>#N/A</v>
      </c>
      <c r="AM1205" s="11" t="str">
        <f t="shared" si="580"/>
        <v>MM</v>
      </c>
      <c r="AN1205" s="11" t="s">
        <v>1</v>
      </c>
      <c r="AO1205" s="11" t="e">
        <f>VLOOKUP(AN1205,M!$Y$5:$BA$36,29,FALSE)</f>
        <v>#N/A</v>
      </c>
      <c r="AP1205" s="11" t="str">
        <f t="shared" si="581"/>
        <v>MM</v>
      </c>
      <c r="AQ1205" s="11" t="s">
        <v>1</v>
      </c>
      <c r="AR1205" s="11" t="str">
        <f>VLOOKUP(AQ1205,M!$Z$5:$BA$36,28,FALSE)</f>
        <v>Annucha Hynes</v>
      </c>
      <c r="AS1205" s="11" t="str">
        <f t="shared" si="582"/>
        <v>MM</v>
      </c>
      <c r="AT1205" s="11" t="s">
        <v>1</v>
      </c>
      <c r="AU1205" s="11" t="str">
        <f>VLOOKUP(AT1205,M!$AA$5:$BA$36,27,FALSE)</f>
        <v>Callum Jones</v>
      </c>
      <c r="AV1205" s="11" t="str">
        <f t="shared" si="583"/>
        <v>MM</v>
      </c>
      <c r="AW1205" s="11" t="s">
        <v>1</v>
      </c>
      <c r="AX1205" s="11" t="str">
        <f>VLOOKUP(AW1205,M!$AB$5:$BA$36,26,FALSE)</f>
        <v>Leo Boyes</v>
      </c>
      <c r="AY1205" s="11" t="str">
        <f t="shared" si="584"/>
        <v>MM</v>
      </c>
      <c r="AZ1205" s="11" t="s">
        <v>1</v>
      </c>
      <c r="BA1205" s="11" t="e">
        <f>VLOOKUP(AZ1205,M!$AC$5:$BA$36,25,FALSE)</f>
        <v>#N/A</v>
      </c>
      <c r="BB1205" s="2"/>
      <c r="BC1205" s="2"/>
      <c r="BD1205" s="2"/>
      <c r="BE1205" s="2"/>
      <c r="BF1205" s="2"/>
      <c r="BG1205" s="2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DD1205" s="114"/>
    </row>
    <row r="1206" spans="1:108" ht="20.100000000000001" customHeight="1" x14ac:dyDescent="0.2">
      <c r="A1206" s="117" t="s">
        <v>90</v>
      </c>
      <c r="AE1206" s="477" t="s">
        <v>167</v>
      </c>
      <c r="AF1206" s="478" t="str">
        <f>AF1180</f>
        <v>Reading A.C.</v>
      </c>
      <c r="AG1206" s="11" t="str">
        <f t="shared" si="578"/>
        <v>R</v>
      </c>
      <c r="AH1206" s="11" t="s">
        <v>0</v>
      </c>
      <c r="AI1206" s="11" t="str">
        <f>VLOOKUP(AH1206,'R'!$W$5:$BA$38,31,FALSE)</f>
        <v>Sammy Ball</v>
      </c>
      <c r="AJ1206" s="11" t="str">
        <f t="shared" si="579"/>
        <v>R</v>
      </c>
      <c r="AK1206" s="11" t="s">
        <v>0</v>
      </c>
      <c r="AL1206" s="11" t="str">
        <f>VLOOKUP(AK1206,'R'!$X$5:$BA$38,30,FALSE)</f>
        <v>Sammy Ball</v>
      </c>
      <c r="AM1206" s="11" t="str">
        <f t="shared" si="580"/>
        <v>R</v>
      </c>
      <c r="AN1206" s="11" t="s">
        <v>0</v>
      </c>
      <c r="AO1206" s="11" t="e">
        <f>VLOOKUP(AN1206,'R'!$Y$5:$BA$38,29,FALSE)</f>
        <v>#N/A</v>
      </c>
      <c r="AP1206" s="11" t="str">
        <f t="shared" si="581"/>
        <v>R</v>
      </c>
      <c r="AQ1206" s="11" t="s">
        <v>0</v>
      </c>
      <c r="AR1206" s="11" t="str">
        <f>VLOOKUP(AQ1206,'R'!$Z$5:$BA$38,28,FALSE)</f>
        <v>Gabriel Isaacs</v>
      </c>
      <c r="AS1206" s="11" t="str">
        <f t="shared" si="582"/>
        <v>R</v>
      </c>
      <c r="AT1206" s="11" t="s">
        <v>0</v>
      </c>
      <c r="AU1206" s="11" t="str">
        <f>VLOOKUP(AT1206,'R'!$AA$5:$BA$38,27,FALSE)</f>
        <v>Hugo Domingos</v>
      </c>
      <c r="AV1206" s="11" t="str">
        <f t="shared" si="583"/>
        <v>R</v>
      </c>
      <c r="AW1206" s="11" t="s">
        <v>0</v>
      </c>
      <c r="AX1206" s="11" t="str">
        <f>VLOOKUP(AW1206,'R'!$AB$5:$BA$38,26,FALSE)</f>
        <v>Hugo Domingos</v>
      </c>
      <c r="AY1206" s="11" t="str">
        <f t="shared" si="584"/>
        <v>R</v>
      </c>
      <c r="AZ1206" s="11" t="s">
        <v>0</v>
      </c>
      <c r="BA1206" s="11" t="str">
        <f>VLOOKUP(AZ1206,'R'!$AC$5:$BA$38,25,FALSE)</f>
        <v>Hugo Domingos</v>
      </c>
      <c r="BB1206" s="2"/>
      <c r="BC1206" s="2"/>
      <c r="BD1206" s="2"/>
      <c r="BE1206" s="2"/>
      <c r="BF1206" s="2"/>
      <c r="BG1206" s="2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DD1206" s="114"/>
    </row>
    <row r="1207" spans="1:108" ht="20.100000000000001" customHeight="1" x14ac:dyDescent="0.2">
      <c r="A1207" s="117" t="s">
        <v>90</v>
      </c>
      <c r="AE1207" s="477"/>
      <c r="AF1207" s="478"/>
      <c r="AG1207" s="11" t="str">
        <f t="shared" si="578"/>
        <v>RR</v>
      </c>
      <c r="AH1207" s="11" t="s">
        <v>1</v>
      </c>
      <c r="AI1207" s="11" t="str">
        <f>VLOOKUP(AH1207,'R'!$W$5:$BA$38,31,FALSE)</f>
        <v>Joe Frew</v>
      </c>
      <c r="AJ1207" s="11" t="str">
        <f t="shared" si="579"/>
        <v>RR</v>
      </c>
      <c r="AK1207" s="11" t="s">
        <v>1</v>
      </c>
      <c r="AL1207" s="11" t="str">
        <f>VLOOKUP(AK1207,'R'!$X$5:$BA$38,30,FALSE)</f>
        <v>Ciaran Murtagh</v>
      </c>
      <c r="AM1207" s="11" t="str">
        <f t="shared" si="580"/>
        <v>RR</v>
      </c>
      <c r="AN1207" s="11" t="s">
        <v>1</v>
      </c>
      <c r="AO1207" s="11" t="e">
        <f>VLOOKUP(AN1207,'R'!$Y$5:$BA$38,29,FALSE)</f>
        <v>#N/A</v>
      </c>
      <c r="AP1207" s="11" t="str">
        <f t="shared" si="581"/>
        <v>RR</v>
      </c>
      <c r="AQ1207" s="11" t="s">
        <v>1</v>
      </c>
      <c r="AR1207" s="11" t="str">
        <f>VLOOKUP(AQ1207,'R'!$Z$5:$BA$38,28,FALSE)</f>
        <v>Max Davies</v>
      </c>
      <c r="AS1207" s="11" t="str">
        <f t="shared" si="582"/>
        <v>RR</v>
      </c>
      <c r="AT1207" s="11" t="s">
        <v>1</v>
      </c>
      <c r="AU1207" s="11" t="str">
        <f>VLOOKUP(AT1207,'R'!$AA$5:$BA$38,27,FALSE)</f>
        <v>Reuben Henry-Daire</v>
      </c>
      <c r="AV1207" s="11" t="str">
        <f t="shared" si="583"/>
        <v>RR</v>
      </c>
      <c r="AW1207" s="11" t="s">
        <v>1</v>
      </c>
      <c r="AX1207" s="11" t="str">
        <f>VLOOKUP(AW1207,'R'!$AB$5:$BA$38,26,FALSE)</f>
        <v>Matthew Kirk</v>
      </c>
      <c r="AY1207" s="11" t="str">
        <f t="shared" si="584"/>
        <v>RR</v>
      </c>
      <c r="AZ1207" s="11" t="s">
        <v>1</v>
      </c>
      <c r="BA1207" s="11" t="str">
        <f>VLOOKUP(AZ1207,'R'!$AC$5:$BA$38,25,FALSE)</f>
        <v>Max Davies</v>
      </c>
      <c r="BB1207" s="2"/>
      <c r="BC1207" s="2"/>
      <c r="BD1207" s="2"/>
      <c r="BE1207" s="2"/>
      <c r="BF1207" s="2"/>
      <c r="BG1207" s="2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DD1207" s="114"/>
    </row>
    <row r="1208" spans="1:108" ht="20.100000000000001" customHeight="1" x14ac:dyDescent="0.2">
      <c r="A1208" s="117" t="s">
        <v>90</v>
      </c>
      <c r="AE1208" s="477" t="s">
        <v>168</v>
      </c>
      <c r="AF1208" s="478" t="str">
        <f>AF1182</f>
        <v>Windsor, Slough, Eton and Hounslow A.C.</v>
      </c>
      <c r="AG1208" s="11" t="str">
        <f t="shared" si="578"/>
        <v>W</v>
      </c>
      <c r="AH1208" s="11" t="s">
        <v>0</v>
      </c>
      <c r="AI1208" s="11" t="str">
        <f>VLOOKUP(AH1208,W!$W$5:$BA$36,31,FALSE)</f>
        <v>Oliver Cloherty</v>
      </c>
      <c r="AJ1208" s="11" t="str">
        <f t="shared" ref="AJ1208:AJ1209" si="594">AG1208</f>
        <v>W</v>
      </c>
      <c r="AK1208" s="11" t="s">
        <v>0</v>
      </c>
      <c r="AL1208" s="11" t="str">
        <f>VLOOKUP(AK1208,W!$X$5:$BA$36,30,FALSE)</f>
        <v>Alexander Pennycooke</v>
      </c>
      <c r="AM1208" s="11" t="str">
        <f t="shared" ref="AM1208:AM1209" si="595">AJ1208</f>
        <v>W</v>
      </c>
      <c r="AN1208" s="11" t="s">
        <v>0</v>
      </c>
      <c r="AO1208" s="11" t="e">
        <f>VLOOKUP(AN1208,W!$Y$5:$BA$36,29,FALSE)</f>
        <v>#N/A</v>
      </c>
      <c r="AP1208" s="11" t="str">
        <f t="shared" ref="AP1208:AP1209" si="596">AM1208</f>
        <v>W</v>
      </c>
      <c r="AQ1208" s="11" t="s">
        <v>0</v>
      </c>
      <c r="AR1208" s="11" t="str">
        <f>VLOOKUP(AQ1208,W!$Z$5:$BA$36,28,FALSE)</f>
        <v>Ilan Bisschops</v>
      </c>
      <c r="AS1208" s="11" t="str">
        <f t="shared" ref="AS1208:AS1209" si="597">AP1208</f>
        <v>W</v>
      </c>
      <c r="AT1208" s="11" t="s">
        <v>0</v>
      </c>
      <c r="AU1208" s="11" t="str">
        <f>VLOOKUP(AT1208,W!$AA$5:$BA$36,27,FALSE)</f>
        <v>Jack Campbell</v>
      </c>
      <c r="AV1208" s="11" t="str">
        <f t="shared" ref="AV1208:AV1209" si="598">AS1208</f>
        <v>W</v>
      </c>
      <c r="AW1208" s="11" t="s">
        <v>0</v>
      </c>
      <c r="AX1208" s="11" t="str">
        <f>VLOOKUP(AW1208,W!$AB$5:$BA$36,26,FALSE)</f>
        <v>Jack Campbell</v>
      </c>
      <c r="AY1208" s="11" t="str">
        <f t="shared" ref="AY1208:AY1209" si="599">AV1208</f>
        <v>W</v>
      </c>
      <c r="AZ1208" s="11" t="s">
        <v>0</v>
      </c>
      <c r="BA1208" s="11" t="str">
        <f>VLOOKUP(AZ1208,W!$AC$5:$BA$36,25,FALSE)</f>
        <v>Christopher Williams</v>
      </c>
      <c r="BB1208" s="2"/>
      <c r="BC1208" s="2"/>
      <c r="BD1208" s="2"/>
      <c r="BE1208" s="2"/>
      <c r="BF1208" s="2"/>
      <c r="BG1208" s="2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DD1208" s="114"/>
    </row>
    <row r="1209" spans="1:108" ht="20.100000000000001" customHeight="1" x14ac:dyDescent="0.2">
      <c r="A1209" s="117" t="s">
        <v>90</v>
      </c>
      <c r="AE1209" s="477"/>
      <c r="AF1209" s="478"/>
      <c r="AG1209" s="11" t="str">
        <f t="shared" si="578"/>
        <v>WW</v>
      </c>
      <c r="AH1209" s="11" t="s">
        <v>1</v>
      </c>
      <c r="AI1209" s="11" t="str">
        <f>VLOOKUP(AH1209,W!$W$5:$BA$36,31,FALSE)</f>
        <v>Brandon Tchoudi</v>
      </c>
      <c r="AJ1209" s="11" t="str">
        <f t="shared" si="594"/>
        <v>WW</v>
      </c>
      <c r="AK1209" s="11" t="s">
        <v>1</v>
      </c>
      <c r="AL1209" s="11" t="str">
        <f>VLOOKUP(AK1209,W!$X$5:$BA$36,30,FALSE)</f>
        <v>Oscar Mabon</v>
      </c>
      <c r="AM1209" s="11" t="str">
        <f t="shared" si="595"/>
        <v>WW</v>
      </c>
      <c r="AN1209" s="11" t="s">
        <v>1</v>
      </c>
      <c r="AO1209" s="11" t="e">
        <f>VLOOKUP(AN1209,W!$Y$5:$BA$36,29,FALSE)</f>
        <v>#N/A</v>
      </c>
      <c r="AP1209" s="11" t="str">
        <f t="shared" si="596"/>
        <v>WW</v>
      </c>
      <c r="AQ1209" s="11" t="s">
        <v>1</v>
      </c>
      <c r="AR1209" s="11" t="str">
        <f>VLOOKUP(AQ1209,W!$Z$5:$BA$36,28,FALSE)</f>
        <v>Jack Stevens</v>
      </c>
      <c r="AS1209" s="11" t="str">
        <f t="shared" si="597"/>
        <v>WW</v>
      </c>
      <c r="AT1209" s="11" t="s">
        <v>1</v>
      </c>
      <c r="AU1209" s="11" t="str">
        <f>VLOOKUP(AT1209,W!$AA$5:$BA$36,27,FALSE)</f>
        <v>Nafay Khan</v>
      </c>
      <c r="AV1209" s="11" t="str">
        <f t="shared" si="598"/>
        <v>WW</v>
      </c>
      <c r="AW1209" s="11" t="s">
        <v>1</v>
      </c>
      <c r="AX1209" s="11" t="str">
        <f>VLOOKUP(AW1209,W!$AB$5:$BA$36,26,FALSE)</f>
        <v>Nick Mannke</v>
      </c>
      <c r="AY1209" s="11" t="str">
        <f t="shared" si="599"/>
        <v>WW</v>
      </c>
      <c r="AZ1209" s="11" t="s">
        <v>1</v>
      </c>
      <c r="BA1209" s="11" t="str">
        <f>VLOOKUP(AZ1209,W!$AC$5:$BA$36,25,FALSE)</f>
        <v>Nafay Khan</v>
      </c>
      <c r="BB1209" s="2"/>
      <c r="BC1209" s="2"/>
      <c r="BD1209" s="2"/>
      <c r="BE1209" s="2"/>
      <c r="BF1209" s="2"/>
      <c r="BG1209" s="2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DD1209" s="114"/>
    </row>
    <row r="1210" spans="1:108" ht="19.5" customHeight="1" x14ac:dyDescent="0.2">
      <c r="A1210" s="117" t="s">
        <v>90</v>
      </c>
      <c r="AE1210" s="477" t="s">
        <v>169</v>
      </c>
      <c r="AF1210" s="478" t="str">
        <f>AF1184</f>
        <v>No Team</v>
      </c>
      <c r="AG1210" s="11" t="str">
        <f t="shared" si="578"/>
        <v>j</v>
      </c>
      <c r="AH1210" s="11" t="s">
        <v>0</v>
      </c>
      <c r="AI1210" s="11" t="e">
        <f>VLOOKUP(AH1210,'No Team 1'!$W$5:$BA$36,31,FALSE)</f>
        <v>#N/A</v>
      </c>
      <c r="AJ1210" s="11" t="str">
        <f>AG1210</f>
        <v>j</v>
      </c>
      <c r="AK1210" s="11" t="s">
        <v>0</v>
      </c>
      <c r="AL1210" s="11" t="e">
        <f>VLOOKUP(AK1210,'No Team 1'!$X$5:$BA$36,30,FALSE)</f>
        <v>#N/A</v>
      </c>
      <c r="AM1210" s="11" t="str">
        <f>AJ1210</f>
        <v>j</v>
      </c>
      <c r="AN1210" s="11" t="s">
        <v>0</v>
      </c>
      <c r="AO1210" s="11" t="e">
        <f>VLOOKUP(AN1210,'No Team 1'!$Y$5:$BA$36,29,FALSE)</f>
        <v>#N/A</v>
      </c>
      <c r="AP1210" s="11" t="str">
        <f>AM1210</f>
        <v>j</v>
      </c>
      <c r="AQ1210" s="11" t="s">
        <v>0</v>
      </c>
      <c r="AR1210" s="11" t="e">
        <f>VLOOKUP(AQ1210,'No Team 1'!$Z$5:$BA$36,28,FALSE)</f>
        <v>#N/A</v>
      </c>
      <c r="AS1210" s="11" t="str">
        <f>AP1210</f>
        <v>j</v>
      </c>
      <c r="AT1210" s="11" t="s">
        <v>0</v>
      </c>
      <c r="AU1210" s="11" t="e">
        <f>VLOOKUP(AT1210,'No Team 1'!$AA$5:$BA$36,27,FALSE)</f>
        <v>#N/A</v>
      </c>
      <c r="AV1210" s="11" t="str">
        <f>AS1210</f>
        <v>j</v>
      </c>
      <c r="AW1210" s="11" t="s">
        <v>0</v>
      </c>
      <c r="AX1210" s="11" t="e">
        <f>VLOOKUP(AW1210,'No Team 1'!$AB$5:$BA$36,26,FALSE)</f>
        <v>#N/A</v>
      </c>
      <c r="AY1210" s="11" t="str">
        <f>AV1210</f>
        <v>j</v>
      </c>
      <c r="AZ1210" s="11" t="s">
        <v>0</v>
      </c>
      <c r="BA1210" s="11" t="e">
        <f>VLOOKUP(AZ1210,'No Team 1'!$AC$5:$BA$36,25,FALSE)</f>
        <v>#N/A</v>
      </c>
      <c r="BB1210" s="2"/>
      <c r="BC1210" s="2"/>
      <c r="BD1210" s="2"/>
      <c r="BE1210" s="2"/>
      <c r="BF1210" s="2"/>
      <c r="BG1210" s="2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DD1210" s="114"/>
    </row>
    <row r="1211" spans="1:108" ht="20.100000000000001" customHeight="1" x14ac:dyDescent="0.25">
      <c r="A1211" s="117" t="s">
        <v>90</v>
      </c>
      <c r="AE1211" s="477"/>
      <c r="AF1211" s="478"/>
      <c r="AG1211" s="11" t="str">
        <f t="shared" si="578"/>
        <v>jj</v>
      </c>
      <c r="AH1211" s="11" t="s">
        <v>1</v>
      </c>
      <c r="AI1211" s="11" t="e">
        <f>VLOOKUP(AH1211,'No Team 1'!$W$5:$BA$36,31,FALSE)</f>
        <v>#N/A</v>
      </c>
      <c r="AJ1211" s="11" t="str">
        <f>AG1211</f>
        <v>jj</v>
      </c>
      <c r="AK1211" s="11" t="s">
        <v>1</v>
      </c>
      <c r="AL1211" s="11" t="e">
        <f>VLOOKUP(AK1211,'No Team 1'!$X$5:$BA$36,30,FALSE)</f>
        <v>#N/A</v>
      </c>
      <c r="AM1211" s="11" t="str">
        <f>AJ1211</f>
        <v>jj</v>
      </c>
      <c r="AN1211" s="11" t="s">
        <v>1</v>
      </c>
      <c r="AO1211" s="11" t="e">
        <f>VLOOKUP(AN1211,'No Team 1'!$Y$5:$BA$36,29,FALSE)</f>
        <v>#N/A</v>
      </c>
      <c r="AP1211" s="11" t="str">
        <f>AM1211</f>
        <v>jj</v>
      </c>
      <c r="AQ1211" s="11" t="s">
        <v>1</v>
      </c>
      <c r="AR1211" s="11" t="e">
        <f>VLOOKUP(AQ1211,'No Team 1'!$Z$5:$BA$36,28,FALSE)</f>
        <v>#N/A</v>
      </c>
      <c r="AS1211" s="11" t="str">
        <f>AP1211</f>
        <v>jj</v>
      </c>
      <c r="AT1211" s="11" t="s">
        <v>1</v>
      </c>
      <c r="AU1211" s="11" t="e">
        <f>VLOOKUP(AT1211,'No Team 1'!$AA$5:$BA$36,27,FALSE)</f>
        <v>#N/A</v>
      </c>
      <c r="AV1211" s="11" t="str">
        <f>AS1211</f>
        <v>jj</v>
      </c>
      <c r="AW1211" s="11" t="s">
        <v>1</v>
      </c>
      <c r="AX1211" s="11" t="e">
        <f>VLOOKUP(AW1211,'No Team 1'!$AB$5:$BA$36,26,FALSE)</f>
        <v>#N/A</v>
      </c>
      <c r="AY1211" s="11" t="str">
        <f>AV1211</f>
        <v>jj</v>
      </c>
      <c r="AZ1211" s="11" t="s">
        <v>1</v>
      </c>
      <c r="BA1211" s="11" t="e">
        <f>VLOOKUP(AZ1211,'No Team 1'!$AC$5:$BA$36,25,FALSE)</f>
        <v>#N/A</v>
      </c>
      <c r="BB1211" s="2"/>
      <c r="BC1211" s="2"/>
      <c r="BD1211" s="2"/>
      <c r="BE1211" s="2"/>
      <c r="BF1211" s="2"/>
      <c r="BG1211" s="2"/>
      <c r="BQ1211" s="2"/>
      <c r="CO1211" s="1"/>
      <c r="DD1211" s="114"/>
    </row>
    <row r="1212" spans="1:108" ht="20.100000000000001" customHeight="1" x14ac:dyDescent="0.2">
      <c r="A1212" s="117" t="s">
        <v>90</v>
      </c>
      <c r="AE1212" s="477" t="s">
        <v>303</v>
      </c>
      <c r="AF1212" s="478" t="str">
        <f>AF1186</f>
        <v>No Team</v>
      </c>
      <c r="AG1212" s="11" t="str">
        <f t="shared" si="578"/>
        <v>p</v>
      </c>
      <c r="AH1212" s="11" t="s">
        <v>0</v>
      </c>
      <c r="AI1212" s="11" t="e">
        <f>VLOOKUP(AH1212,'No Team 2'!$W$5:$BA$36,31,FALSE)</f>
        <v>#N/A</v>
      </c>
      <c r="AJ1212" s="11" t="str">
        <f t="shared" si="579"/>
        <v>p</v>
      </c>
      <c r="AK1212" s="11" t="s">
        <v>0</v>
      </c>
      <c r="AL1212" s="11" t="e">
        <f>VLOOKUP(AK1212,'No Team 2'!$X$5:$BA$36,30,FALSE)</f>
        <v>#N/A</v>
      </c>
      <c r="AM1212" s="11" t="str">
        <f t="shared" si="580"/>
        <v>p</v>
      </c>
      <c r="AN1212" s="11" t="s">
        <v>0</v>
      </c>
      <c r="AO1212" s="11" t="e">
        <f>VLOOKUP(AN1212,'No Team 2'!$Y$5:$BA$36,29,FALSE)</f>
        <v>#N/A</v>
      </c>
      <c r="AP1212" s="11" t="str">
        <f t="shared" si="581"/>
        <v>p</v>
      </c>
      <c r="AQ1212" s="11" t="s">
        <v>0</v>
      </c>
      <c r="AR1212" s="11" t="e">
        <f>VLOOKUP(AQ1212,'No Team 2'!$Z$5:$BA$36,28,FALSE)</f>
        <v>#N/A</v>
      </c>
      <c r="AS1212" s="11" t="str">
        <f t="shared" si="582"/>
        <v>p</v>
      </c>
      <c r="AT1212" s="11" t="s">
        <v>0</v>
      </c>
      <c r="AU1212" s="11" t="e">
        <f>VLOOKUP(AT1212,'No Team 2'!$AA$5:$BA$36,27,FALSE)</f>
        <v>#N/A</v>
      </c>
      <c r="AV1212" s="11" t="str">
        <f t="shared" si="583"/>
        <v>p</v>
      </c>
      <c r="AW1212" s="11" t="s">
        <v>0</v>
      </c>
      <c r="AX1212" s="11" t="e">
        <f>VLOOKUP(AW1212,'No Team 2'!$AB$5:$BA$36,26,FALSE)</f>
        <v>#N/A</v>
      </c>
      <c r="AY1212" s="11" t="str">
        <f t="shared" si="584"/>
        <v>p</v>
      </c>
      <c r="AZ1212" s="11" t="s">
        <v>0</v>
      </c>
      <c r="BA1212" s="11" t="e">
        <f>VLOOKUP(AZ1212,'No Team 2'!$AC$5:$BA$36,25,FALSE)</f>
        <v>#N/A</v>
      </c>
      <c r="BB1212" s="2"/>
      <c r="BC1212" s="2"/>
      <c r="BD1212" s="2"/>
      <c r="BE1212" s="2"/>
      <c r="BF1212" s="2"/>
      <c r="BG1212" s="2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DD1212" s="114"/>
    </row>
    <row r="1213" spans="1:108" ht="20.100000000000001" customHeight="1" x14ac:dyDescent="0.2">
      <c r="A1213" s="117" t="s">
        <v>90</v>
      </c>
      <c r="AE1213" s="477"/>
      <c r="AF1213" s="478"/>
      <c r="AG1213" s="11" t="str">
        <f t="shared" si="578"/>
        <v>pp</v>
      </c>
      <c r="AH1213" s="11" t="s">
        <v>1</v>
      </c>
      <c r="AI1213" s="11" t="e">
        <f>VLOOKUP(AH1213,'No Team 2'!$W$5:$BA$36,31,FALSE)</f>
        <v>#N/A</v>
      </c>
      <c r="AJ1213" s="11" t="str">
        <f t="shared" si="579"/>
        <v>pp</v>
      </c>
      <c r="AK1213" s="11" t="s">
        <v>1</v>
      </c>
      <c r="AL1213" s="11" t="e">
        <f>VLOOKUP(AK1213,'No Team 2'!$X$5:$BA$36,30,FALSE)</f>
        <v>#N/A</v>
      </c>
      <c r="AM1213" s="11" t="str">
        <f t="shared" si="580"/>
        <v>pp</v>
      </c>
      <c r="AN1213" s="11" t="s">
        <v>1</v>
      </c>
      <c r="AO1213" s="11" t="e">
        <f>VLOOKUP(AN1213,'No Team 2'!$Y$5:$BA$36,29,FALSE)</f>
        <v>#N/A</v>
      </c>
      <c r="AP1213" s="11" t="str">
        <f t="shared" si="581"/>
        <v>pp</v>
      </c>
      <c r="AQ1213" s="11" t="s">
        <v>1</v>
      </c>
      <c r="AR1213" s="11" t="e">
        <f>VLOOKUP(AQ1213,'No Team 2'!$Z$5:$BA$36,28,FALSE)</f>
        <v>#N/A</v>
      </c>
      <c r="AS1213" s="11" t="str">
        <f t="shared" si="582"/>
        <v>pp</v>
      </c>
      <c r="AT1213" s="11" t="s">
        <v>1</v>
      </c>
      <c r="AU1213" s="11" t="e">
        <f>VLOOKUP(AT1213,'No Team 2'!$AA$5:$BA$36,27,FALSE)</f>
        <v>#N/A</v>
      </c>
      <c r="AV1213" s="11" t="str">
        <f t="shared" si="583"/>
        <v>pp</v>
      </c>
      <c r="AW1213" s="11" t="s">
        <v>1</v>
      </c>
      <c r="AX1213" s="11" t="e">
        <f>VLOOKUP(AW1213,'No Team 2'!$AB$5:$BA$36,26,FALSE)</f>
        <v>#N/A</v>
      </c>
      <c r="AY1213" s="11" t="str">
        <f t="shared" si="584"/>
        <v>pp</v>
      </c>
      <c r="AZ1213" s="11" t="s">
        <v>1</v>
      </c>
      <c r="BA1213" s="11" t="e">
        <f>VLOOKUP(AZ1213,'No Team 2'!$AC$5:$BA$36,25,FALSE)</f>
        <v>#N/A</v>
      </c>
      <c r="BB1213" s="2"/>
      <c r="BC1213" s="2"/>
      <c r="BD1213" s="2"/>
      <c r="BE1213" s="2"/>
      <c r="BF1213" s="2"/>
      <c r="BG1213" s="2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DD1213" s="114"/>
    </row>
    <row r="1214" spans="1:108" ht="19.5" customHeight="1" x14ac:dyDescent="0.2">
      <c r="A1214" s="117" t="s">
        <v>90</v>
      </c>
      <c r="AE1214" s="477" t="s">
        <v>304</v>
      </c>
      <c r="AF1214" s="478" t="str">
        <f>AF1188</f>
        <v>No Team</v>
      </c>
      <c r="AG1214" s="11" t="str">
        <f t="shared" si="578"/>
        <v>z</v>
      </c>
      <c r="AH1214" s="11" t="s">
        <v>0</v>
      </c>
      <c r="AI1214" s="11" t="e">
        <f>VLOOKUP(AH1214,'no team'!$W$5:$BA$36,31,FALSE)</f>
        <v>#N/A</v>
      </c>
      <c r="AJ1214" s="11" t="str">
        <f>AG1214</f>
        <v>z</v>
      </c>
      <c r="AK1214" s="11" t="s">
        <v>0</v>
      </c>
      <c r="AL1214" s="11" t="e">
        <f>VLOOKUP(AK1214,'no team'!$X$5:$BA$36,30,FALSE)</f>
        <v>#N/A</v>
      </c>
      <c r="AM1214" s="11" t="str">
        <f>AJ1214</f>
        <v>z</v>
      </c>
      <c r="AN1214" s="11" t="s">
        <v>0</v>
      </c>
      <c r="AO1214" s="11" t="e">
        <f>VLOOKUP(AN1214,'no team'!$Y$5:$BA$36,29,FALSE)</f>
        <v>#N/A</v>
      </c>
      <c r="AP1214" s="11" t="str">
        <f>AM1214</f>
        <v>z</v>
      </c>
      <c r="AQ1214" s="11" t="s">
        <v>0</v>
      </c>
      <c r="AR1214" s="11" t="e">
        <f>VLOOKUP(AQ1214,'no team'!$Z$5:$BA$36,28,FALSE)</f>
        <v>#N/A</v>
      </c>
      <c r="AS1214" s="11" t="str">
        <f>AP1214</f>
        <v>z</v>
      </c>
      <c r="AT1214" s="11" t="s">
        <v>0</v>
      </c>
      <c r="AU1214" s="11" t="e">
        <f>VLOOKUP(AT1214,'no team'!$AA$5:$BA$36,27,FALSE)</f>
        <v>#N/A</v>
      </c>
      <c r="AV1214" s="11" t="str">
        <f>AS1214</f>
        <v>z</v>
      </c>
      <c r="AW1214" s="11" t="s">
        <v>0</v>
      </c>
      <c r="AX1214" s="11" t="e">
        <f>VLOOKUP(AW1214,'no team'!$AB$5:$BA$36,26,FALSE)</f>
        <v>#N/A</v>
      </c>
      <c r="AY1214" s="11" t="str">
        <f>AV1214</f>
        <v>z</v>
      </c>
      <c r="AZ1214" s="11" t="s">
        <v>0</v>
      </c>
      <c r="BA1214" s="11" t="e">
        <f>VLOOKUP(AZ1214,'no team'!$AC$5:$BA$36,25,FALSE)</f>
        <v>#N/A</v>
      </c>
      <c r="BB1214" s="2"/>
      <c r="BC1214" s="2"/>
      <c r="BD1214" s="2"/>
      <c r="BE1214" s="2"/>
      <c r="BF1214" s="2"/>
      <c r="BG1214" s="2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DD1214" s="114"/>
    </row>
    <row r="1215" spans="1:108" ht="20.100000000000001" customHeight="1" x14ac:dyDescent="0.25">
      <c r="A1215" s="117" t="s">
        <v>90</v>
      </c>
      <c r="AE1215" s="477"/>
      <c r="AF1215" s="478"/>
      <c r="AG1215" s="11" t="str">
        <f t="shared" si="578"/>
        <v>zz</v>
      </c>
      <c r="AH1215" s="11" t="s">
        <v>1</v>
      </c>
      <c r="AI1215" s="11" t="e">
        <f>VLOOKUP(AH1215,'no team'!$W$5:$BA$36,31,FALSE)</f>
        <v>#N/A</v>
      </c>
      <c r="AJ1215" s="11" t="str">
        <f>AG1215</f>
        <v>zz</v>
      </c>
      <c r="AK1215" s="11" t="s">
        <v>1</v>
      </c>
      <c r="AL1215" s="11" t="e">
        <f>VLOOKUP(AK1215,'no team'!$X$5:$BA$36,30,FALSE)</f>
        <v>#N/A</v>
      </c>
      <c r="AM1215" s="11" t="str">
        <f>AJ1215</f>
        <v>zz</v>
      </c>
      <c r="AN1215" s="11" t="s">
        <v>1</v>
      </c>
      <c r="AO1215" s="11" t="e">
        <f>VLOOKUP(AN1215,'no team'!$Y$5:$BA$36,29,FALSE)</f>
        <v>#N/A</v>
      </c>
      <c r="AP1215" s="11" t="str">
        <f>AM1215</f>
        <v>zz</v>
      </c>
      <c r="AQ1215" s="11" t="s">
        <v>1</v>
      </c>
      <c r="AR1215" s="11" t="e">
        <f>VLOOKUP(AQ1215,'no team'!$Z$5:$BA$36,28,FALSE)</f>
        <v>#N/A</v>
      </c>
      <c r="AS1215" s="11" t="str">
        <f>AP1215</f>
        <v>zz</v>
      </c>
      <c r="AT1215" s="11" t="s">
        <v>1</v>
      </c>
      <c r="AU1215" s="11" t="e">
        <f>VLOOKUP(AT1215,'no team'!$AA$5:$BA$36,27,FALSE)</f>
        <v>#N/A</v>
      </c>
      <c r="AV1215" s="11" t="str">
        <f>AS1215</f>
        <v>zz</v>
      </c>
      <c r="AW1215" s="11" t="s">
        <v>1</v>
      </c>
      <c r="AX1215" s="11" t="e">
        <f>VLOOKUP(AW1215,'no team'!$AB$5:$BA$36,26,FALSE)</f>
        <v>#N/A</v>
      </c>
      <c r="AY1215" s="11" t="str">
        <f>AV1215</f>
        <v>zz</v>
      </c>
      <c r="AZ1215" s="11" t="s">
        <v>1</v>
      </c>
      <c r="BA1215" s="11" t="e">
        <f>VLOOKUP(AZ1215,'no team'!$AC$5:$BA$36,25,FALSE)</f>
        <v>#N/A</v>
      </c>
      <c r="BB1215" s="2"/>
      <c r="BC1215" s="2"/>
      <c r="BD1215" s="2"/>
      <c r="BE1215" s="2"/>
      <c r="BF1215" s="2"/>
      <c r="BG1215" s="2"/>
      <c r="BQ1215" s="2"/>
      <c r="CO1215" s="1"/>
      <c r="DD1215" s="114"/>
    </row>
    <row r="1216" spans="1:108" ht="20.100000000000001" customHeight="1" x14ac:dyDescent="0.25">
      <c r="A1216" s="117" t="s">
        <v>98</v>
      </c>
      <c r="BQ1216" s="2"/>
      <c r="CO1216" s="1"/>
      <c r="DD1216" s="115"/>
    </row>
    <row r="1217" spans="1:108" ht="20.100000000000001" customHeight="1" x14ac:dyDescent="0.25">
      <c r="A1217" s="117" t="s">
        <v>91</v>
      </c>
      <c r="AF1217" s="113" t="s">
        <v>281</v>
      </c>
      <c r="AG1217" s="9"/>
      <c r="AH1217" s="9"/>
      <c r="AI1217" s="42">
        <v>100</v>
      </c>
      <c r="AJ1217" s="41"/>
      <c r="AK1217" s="41"/>
      <c r="AL1217" s="42">
        <v>200</v>
      </c>
      <c r="AM1217" s="41"/>
      <c r="AN1217" s="41"/>
      <c r="AO1217" s="42">
        <v>400</v>
      </c>
      <c r="AP1217" s="41"/>
      <c r="AQ1217" s="41"/>
      <c r="AR1217" s="42">
        <v>800</v>
      </c>
      <c r="AS1217" s="41"/>
      <c r="AT1217" s="41"/>
      <c r="AU1217" s="42">
        <v>1500</v>
      </c>
      <c r="AV1217" s="42"/>
      <c r="AW1217" s="42"/>
      <c r="AX1217" s="42" t="s">
        <v>278</v>
      </c>
      <c r="AY1217" s="41"/>
      <c r="AZ1217" s="41"/>
      <c r="BA1217" s="42" t="s">
        <v>279</v>
      </c>
      <c r="BB1217" s="41"/>
      <c r="BC1217" s="41"/>
      <c r="BD1217" s="42"/>
      <c r="BE1217" s="500" t="s">
        <v>13</v>
      </c>
      <c r="BF1217" s="501"/>
      <c r="BG1217" s="501"/>
      <c r="BH1217" s="501"/>
      <c r="BI1217" s="501"/>
      <c r="BJ1217" s="501"/>
      <c r="BK1217" s="501"/>
      <c r="BL1217" s="501"/>
      <c r="BM1217" s="501"/>
      <c r="BN1217" s="501"/>
      <c r="BO1217" s="502"/>
      <c r="BQ1217" s="2"/>
      <c r="CO1217" s="1"/>
      <c r="DD1217" s="115"/>
    </row>
    <row r="1218" spans="1:108" ht="20.100000000000001" customHeight="1" x14ac:dyDescent="0.2">
      <c r="A1218" s="117" t="s">
        <v>91</v>
      </c>
      <c r="D1218" s="117" t="s">
        <v>0</v>
      </c>
      <c r="E1218" s="34">
        <v>1</v>
      </c>
      <c r="AE1218" s="477" t="s">
        <v>111</v>
      </c>
      <c r="AF1218" s="478" t="str">
        <f>AF1192</f>
        <v>Aldershot, Farnham and District A.C.</v>
      </c>
      <c r="AG1218" s="11" t="str">
        <f>AG1192</f>
        <v>A</v>
      </c>
      <c r="AH1218" s="11" t="s">
        <v>0</v>
      </c>
      <c r="AI1218" s="11" t="str">
        <f>VLOOKUP(AH1218,A!$AH$5:$BB$36,21,FALSE)</f>
        <v>Reiss Guest</v>
      </c>
      <c r="AJ1218" s="11" t="str">
        <f>AG1218</f>
        <v>A</v>
      </c>
      <c r="AK1218" s="11" t="s">
        <v>0</v>
      </c>
      <c r="AL1218" s="11" t="e">
        <f>VLOOKUP(AK1218,A!$AI$5:$BB$36,20,FALSE)</f>
        <v>#N/A</v>
      </c>
      <c r="AM1218" s="11" t="str">
        <f>AJ1218</f>
        <v>A</v>
      </c>
      <c r="AN1218" s="11" t="s">
        <v>0</v>
      </c>
      <c r="AO1218" s="11" t="str">
        <f>VLOOKUP(AN1218,A!$AJ$5:$BB$36,19,FALSE)</f>
        <v>Reiss Guest</v>
      </c>
      <c r="AP1218" s="11" t="str">
        <f>AM1218</f>
        <v>A</v>
      </c>
      <c r="AQ1218" s="11" t="s">
        <v>0</v>
      </c>
      <c r="AR1218" s="11" t="str">
        <f>VLOOKUP(AQ1218,A!$AK$5:$BB$36,18,FALSE)</f>
        <v>Ethan Kendall</v>
      </c>
      <c r="AS1218" s="11" t="str">
        <f>AP1218</f>
        <v>A</v>
      </c>
      <c r="AT1218" s="11" t="s">
        <v>0</v>
      </c>
      <c r="AU1218" s="11" t="str">
        <f>VLOOKUP(AT1218,A!$AL$5:$BB$36,17,FALSE)</f>
        <v>Dylan Spencer</v>
      </c>
      <c r="AV1218" s="11" t="str">
        <f>AS1218</f>
        <v>A</v>
      </c>
      <c r="AW1218" s="11" t="s">
        <v>0</v>
      </c>
      <c r="AX1218" s="11" t="e">
        <f>VLOOKUP(AW1218,A!$AM$5:$BB$36,16,FALSE)</f>
        <v>#N/A</v>
      </c>
      <c r="AY1218" s="11" t="str">
        <f>AV1218</f>
        <v>A</v>
      </c>
      <c r="AZ1218" s="11" t="s">
        <v>0</v>
      </c>
      <c r="BA1218" s="11" t="e">
        <f>VLOOKUP(AZ1218,A!$AN$5:$BB$36,15,FALSE)</f>
        <v>#N/A</v>
      </c>
      <c r="BB1218" s="11" t="str">
        <f>AY1218</f>
        <v>A</v>
      </c>
      <c r="BC1218" s="11"/>
      <c r="BD1218" s="11"/>
      <c r="BE1218" s="11" t="str">
        <f>BB1218</f>
        <v>A</v>
      </c>
      <c r="BF1218" s="11" t="s">
        <v>0</v>
      </c>
      <c r="BG1218" s="11" t="str">
        <f>AF1218</f>
        <v>Aldershot, Farnham and District A.C.</v>
      </c>
      <c r="BH1218" s="109">
        <v>1</v>
      </c>
      <c r="BI1218" s="11" t="e">
        <f>VLOOKUP(BH1218,A!$AW$5:$BB$36,6,FALSE)</f>
        <v>#N/A</v>
      </c>
      <c r="BJ1218" s="109">
        <v>2</v>
      </c>
      <c r="BK1218" s="11" t="e">
        <f>VLOOKUP(BJ1218,A!$AW$5:$BB$36,6,FALSE)</f>
        <v>#N/A</v>
      </c>
      <c r="BL1218" s="109">
        <v>3</v>
      </c>
      <c r="BM1218" s="11" t="e">
        <f>VLOOKUP(BL1218,A!$AW$5:$BB$38,6,FALSE)</f>
        <v>#N/A</v>
      </c>
      <c r="BN1218" s="109">
        <v>4</v>
      </c>
      <c r="BO1218" s="11" t="e">
        <f>VLOOKUP(BN1218,A!$AW$5:$BB$38,6,FALSE)</f>
        <v>#N/A</v>
      </c>
      <c r="BP1218" s="109" t="e">
        <f t="shared" ref="BP1218:BP1231" si="600">+BI1218&amp;", "&amp;BK1218&amp;", "&amp;BM1218&amp;", "&amp;BO1218</f>
        <v>#N/A</v>
      </c>
      <c r="BQ1218" s="35" t="str">
        <f>grades!N39</f>
        <v>Event</v>
      </c>
      <c r="BR1218" s="35">
        <f>grades!O39</f>
        <v>100</v>
      </c>
      <c r="BS1218" s="35">
        <f>grades!P39</f>
        <v>200</v>
      </c>
      <c r="BT1218" s="35">
        <f>grades!Q39</f>
        <v>400</v>
      </c>
      <c r="BU1218" s="35">
        <f>grades!R39</f>
        <v>800</v>
      </c>
      <c r="BV1218" s="35">
        <f>grades!S39</f>
        <v>1500</v>
      </c>
      <c r="BW1218" s="35">
        <f>grades!T39</f>
        <v>1500</v>
      </c>
      <c r="BX1218" s="35" t="str">
        <f>grades!U39</f>
        <v>75H</v>
      </c>
      <c r="BY1218" s="35" t="str">
        <f>grades!V39</f>
        <v>80H</v>
      </c>
      <c r="BZ1218" s="35" t="str">
        <f>grades!W39</f>
        <v>100H</v>
      </c>
      <c r="CA1218" s="35" t="str">
        <f>grades!X39</f>
        <v>HJ</v>
      </c>
      <c r="CB1218" s="35" t="str">
        <f>grades!Y39</f>
        <v>LJ</v>
      </c>
      <c r="CC1218" s="35" t="str">
        <f>grades!Z39</f>
        <v>SP</v>
      </c>
      <c r="CD1218" s="35" t="str">
        <f>grades!AA39</f>
        <v>DT</v>
      </c>
      <c r="CE1218" s="35" t="str">
        <f>grades!AB39</f>
        <v>JT</v>
      </c>
      <c r="CF1218" s="35" t="str">
        <f>grades!AC39</f>
        <v>4x100</v>
      </c>
      <c r="CG1218" s="35">
        <f>grades!AD39</f>
        <v>75</v>
      </c>
      <c r="CH1218" s="35">
        <f>grades!AE39</f>
        <v>150</v>
      </c>
      <c r="CI1218" s="35">
        <f>grades!AF39</f>
        <v>600</v>
      </c>
      <c r="CJ1218" s="35" t="str">
        <f>grades!AG39</f>
        <v>PV</v>
      </c>
      <c r="CK1218" s="35" t="str">
        <f>grades!AH39</f>
        <v>HT</v>
      </c>
      <c r="CL1218" s="35" t="str">
        <f>grades!AI39</f>
        <v>TJ</v>
      </c>
      <c r="CM1218" s="35" t="str">
        <f>grades!AJ39</f>
        <v>400H</v>
      </c>
      <c r="CN1218" s="35">
        <f>grades!AK39</f>
        <v>0</v>
      </c>
      <c r="CO1218" s="1"/>
      <c r="CP1218" s="41" t="s">
        <v>281</v>
      </c>
      <c r="CQ1218" s="41"/>
      <c r="CR1218" s="41"/>
      <c r="CS1218" s="41" t="s">
        <v>42</v>
      </c>
      <c r="CT1218" s="41"/>
      <c r="CU1218" s="41"/>
      <c r="CV1218" s="41" t="s">
        <v>43</v>
      </c>
      <c r="CW1218" s="41"/>
      <c r="CX1218" s="41"/>
      <c r="CY1218" s="41" t="s">
        <v>44</v>
      </c>
      <c r="CZ1218" s="41"/>
      <c r="DA1218" s="41"/>
      <c r="DB1218" s="41" t="s">
        <v>45</v>
      </c>
      <c r="DC1218" s="109"/>
      <c r="DD1218" s="114"/>
    </row>
    <row r="1219" spans="1:108" ht="20.100000000000001" customHeight="1" x14ac:dyDescent="0.25">
      <c r="A1219" s="117" t="s">
        <v>91</v>
      </c>
      <c r="D1219" s="117" t="s">
        <v>0</v>
      </c>
      <c r="E1219" s="34">
        <v>1</v>
      </c>
      <c r="AE1219" s="477"/>
      <c r="AF1219" s="478"/>
      <c r="AG1219" s="11" t="str">
        <f t="shared" ref="AG1219:AG1241" si="601">AG1193</f>
        <v>AA</v>
      </c>
      <c r="AH1219" s="11" t="s">
        <v>1</v>
      </c>
      <c r="AI1219" s="11" t="str">
        <f>VLOOKUP(AH1219,A!$AH$5:$BB$36,21,FALSE)</f>
        <v>Charlie Turner</v>
      </c>
      <c r="AJ1219" s="11" t="str">
        <f t="shared" ref="AJ1219:AJ1225" si="602">AG1219</f>
        <v>AA</v>
      </c>
      <c r="AK1219" s="11" t="s">
        <v>1</v>
      </c>
      <c r="AL1219" s="11" t="e">
        <f>VLOOKUP(AK1219,A!$AI$5:$BB$36,20,FALSE)</f>
        <v>#N/A</v>
      </c>
      <c r="AM1219" s="11" t="str">
        <f t="shared" ref="AM1219:AM1225" si="603">AJ1219</f>
        <v>AA</v>
      </c>
      <c r="AN1219" s="11" t="s">
        <v>1</v>
      </c>
      <c r="AO1219" s="11" t="str">
        <f>VLOOKUP(AN1219,A!$AJ$5:$BB$36,19,FALSE)</f>
        <v>Charlie Turner</v>
      </c>
      <c r="AP1219" s="11" t="str">
        <f t="shared" ref="AP1219:AP1225" si="604">AM1219</f>
        <v>AA</v>
      </c>
      <c r="AQ1219" s="11" t="s">
        <v>1</v>
      </c>
      <c r="AR1219" s="11" t="str">
        <f>VLOOKUP(AQ1219,A!$AK$5:$BB$36,18,FALSE)</f>
        <v>Dylan Spencer</v>
      </c>
      <c r="AS1219" s="11" t="str">
        <f t="shared" ref="AS1219:AS1225" si="605">AP1219</f>
        <v>AA</v>
      </c>
      <c r="AT1219" s="11" t="s">
        <v>1</v>
      </c>
      <c r="AU1219" s="11" t="str">
        <f>VLOOKUP(AT1219,A!$AL$5:$BB$36,17,FALSE)</f>
        <v>Jack Johnson</v>
      </c>
      <c r="AV1219" s="11" t="str">
        <f t="shared" ref="AV1219:AV1239" si="606">AS1219</f>
        <v>AA</v>
      </c>
      <c r="AW1219" s="11" t="s">
        <v>1</v>
      </c>
      <c r="AX1219" s="11" t="e">
        <f>VLOOKUP(AW1219,A!$AM$5:$BB$36,16,FALSE)</f>
        <v>#N/A</v>
      </c>
      <c r="AY1219" s="11" t="str">
        <f t="shared" ref="AY1219:AY1239" si="607">AV1219</f>
        <v>AA</v>
      </c>
      <c r="AZ1219" s="11" t="s">
        <v>1</v>
      </c>
      <c r="BA1219" s="11" t="e">
        <f>VLOOKUP(AZ1219,A!$AN$5:$BB$36,15,FALSE)</f>
        <v>#N/A</v>
      </c>
      <c r="BB1219" s="11" t="str">
        <f t="shared" ref="BB1219:BB1241" si="608">AY1219</f>
        <v>AA</v>
      </c>
      <c r="BC1219" s="11"/>
      <c r="BD1219" s="11"/>
      <c r="BE1219" s="11" t="str">
        <f t="shared" ref="BE1219:BE1225" si="609">BB1219</f>
        <v>AA</v>
      </c>
      <c r="BF1219" s="11" t="s">
        <v>1</v>
      </c>
      <c r="BG1219" s="11" t="str">
        <f>AF1218</f>
        <v>Aldershot, Farnham and District A.C.</v>
      </c>
      <c r="BH1219" s="109">
        <v>1</v>
      </c>
      <c r="BI1219" s="11" t="e">
        <f>VLOOKUP(BH1219,A!$AW$5:$BB$36,6,FALSE)</f>
        <v>#N/A</v>
      </c>
      <c r="BJ1219" s="109">
        <v>2</v>
      </c>
      <c r="BK1219" s="11" t="e">
        <f>VLOOKUP(BJ1219,A!$AW$5:$BB$36,6,FALSE)</f>
        <v>#N/A</v>
      </c>
      <c r="BL1219" s="109">
        <v>3</v>
      </c>
      <c r="BM1219" s="11" t="e">
        <f>VLOOKUP(BL1219,A!$AW$5:$BB$38,6,FALSE)</f>
        <v>#N/A</v>
      </c>
      <c r="BN1219" s="109">
        <v>4</v>
      </c>
      <c r="BO1219" s="11" t="e">
        <f>VLOOKUP(BN1219,A!$AW$5:$BB$38,6,FALSE)</f>
        <v>#N/A</v>
      </c>
      <c r="BP1219" s="109" t="e">
        <f t="shared" si="600"/>
        <v>#N/A</v>
      </c>
      <c r="BQ1219" s="65" t="str">
        <f>grades!N42</f>
        <v xml:space="preserve">U17 </v>
      </c>
      <c r="BR1219" s="65">
        <f>grades!O42</f>
        <v>12</v>
      </c>
      <c r="BS1219" s="65">
        <f>grades!P42</f>
        <v>24.5</v>
      </c>
      <c r="BT1219" s="65">
        <f>grades!Q42</f>
        <v>55.5</v>
      </c>
      <c r="BU1219" s="69">
        <f>grades!R42</f>
        <v>1.736111111111111E-3</v>
      </c>
      <c r="BV1219" s="65" t="str">
        <f>grades!S42</f>
        <v>-</v>
      </c>
      <c r="BW1219" s="69">
        <f>grades!T42</f>
        <v>3.1828703703703702E-3</v>
      </c>
      <c r="BX1219" s="65" t="str">
        <f>grades!U42</f>
        <v>-</v>
      </c>
      <c r="BY1219" s="65" t="str">
        <f>grades!V42</f>
        <v>-</v>
      </c>
      <c r="BZ1219" s="65">
        <f>grades!W42</f>
        <v>16</v>
      </c>
      <c r="CA1219" s="65">
        <f>grades!X42</f>
        <v>1.65</v>
      </c>
      <c r="CB1219" s="65">
        <f>grades!Y42</f>
        <v>5.4</v>
      </c>
      <c r="CC1219" s="65">
        <f>grades!Z42</f>
        <v>10</v>
      </c>
      <c r="CD1219" s="65">
        <f>grades!AA42</f>
        <v>25</v>
      </c>
      <c r="CE1219" s="65">
        <f>grades!AB42</f>
        <v>35</v>
      </c>
      <c r="CF1219" s="65">
        <f>grades!AC42</f>
        <v>47</v>
      </c>
      <c r="CG1219" s="65">
        <f>grades!AD42</f>
        <v>0</v>
      </c>
      <c r="CH1219" s="65">
        <f>grades!AE42</f>
        <v>0</v>
      </c>
      <c r="CI1219" s="65">
        <f>grades!AF42</f>
        <v>0</v>
      </c>
      <c r="CJ1219" s="65">
        <f>grades!AG42</f>
        <v>2.65</v>
      </c>
      <c r="CK1219" s="65">
        <f>grades!AH42</f>
        <v>24</v>
      </c>
      <c r="CL1219" s="65">
        <f>grades!AI42</f>
        <v>11</v>
      </c>
      <c r="CM1219" s="65">
        <f>grades!AJ42</f>
        <v>65</v>
      </c>
      <c r="CN1219" s="65">
        <f>grades!AK42</f>
        <v>0</v>
      </c>
      <c r="CO1219" s="1"/>
      <c r="CP1219" s="82" t="s">
        <v>2</v>
      </c>
      <c r="CQ1219" s="40"/>
      <c r="CR1219" s="40"/>
      <c r="CS1219" s="83">
        <f>grades!C34</f>
        <v>11.2</v>
      </c>
      <c r="CT1219" s="83"/>
      <c r="CU1219" s="83"/>
      <c r="CV1219" s="83">
        <f>grades!E34</f>
        <v>11.4</v>
      </c>
      <c r="CW1219" s="83"/>
      <c r="CX1219" s="83"/>
      <c r="CY1219" s="83">
        <f>grades!G34</f>
        <v>11.5</v>
      </c>
      <c r="CZ1219" s="83"/>
      <c r="DA1219" s="83"/>
      <c r="DB1219" s="83">
        <f>grades!I34</f>
        <v>11.8</v>
      </c>
      <c r="DC1219" s="110" t="str">
        <f>grades!J34</f>
        <v>T</v>
      </c>
      <c r="DD1219" s="114"/>
    </row>
    <row r="1220" spans="1:108" ht="20.100000000000001" customHeight="1" x14ac:dyDescent="0.25">
      <c r="A1220" s="117" t="s">
        <v>91</v>
      </c>
      <c r="D1220" s="117" t="s">
        <v>0</v>
      </c>
      <c r="E1220" s="34">
        <v>1</v>
      </c>
      <c r="AE1220" s="477" t="s">
        <v>161</v>
      </c>
      <c r="AF1220" s="478" t="str">
        <f>AF1194</f>
        <v>Basingstoke and Mid Hants A.C.</v>
      </c>
      <c r="AG1220" s="11" t="str">
        <f t="shared" si="601"/>
        <v>S</v>
      </c>
      <c r="AH1220" s="11" t="s">
        <v>0</v>
      </c>
      <c r="AI1220" s="11" t="str">
        <f>VLOOKUP(AH1220,S!$AH$5:$BB$36,21,FALSE)</f>
        <v>Jordan Ford</v>
      </c>
      <c r="AJ1220" s="11" t="str">
        <f t="shared" si="602"/>
        <v>S</v>
      </c>
      <c r="AK1220" s="11" t="s">
        <v>0</v>
      </c>
      <c r="AL1220" s="11" t="str">
        <f>VLOOKUP(AK1220,S!$AI$5:$BB$36,20,FALSE)</f>
        <v>Jordan Ford</v>
      </c>
      <c r="AM1220" s="11" t="str">
        <f t="shared" si="603"/>
        <v>S</v>
      </c>
      <c r="AN1220" s="11" t="s">
        <v>0</v>
      </c>
      <c r="AO1220" s="11" t="str">
        <f>VLOOKUP(AN1220,S!$AJ$5:$BB$36,19,FALSE)</f>
        <v>Alex Blackburn</v>
      </c>
      <c r="AP1220" s="11" t="str">
        <f t="shared" si="604"/>
        <v>S</v>
      </c>
      <c r="AQ1220" s="11" t="s">
        <v>0</v>
      </c>
      <c r="AR1220" s="11" t="e">
        <f>VLOOKUP(AQ1220,S!$AK$5:$BB$36,18,FALSE)</f>
        <v>#N/A</v>
      </c>
      <c r="AS1220" s="11" t="str">
        <f t="shared" si="605"/>
        <v>S</v>
      </c>
      <c r="AT1220" s="11" t="s">
        <v>0</v>
      </c>
      <c r="AU1220" s="11" t="str">
        <f>VLOOKUP(AT1220,S!$AL$5:$BB$36,17,FALSE)</f>
        <v>Joshua Kemp</v>
      </c>
      <c r="AV1220" s="11" t="str">
        <f t="shared" si="606"/>
        <v>S</v>
      </c>
      <c r="AW1220" s="11" t="s">
        <v>0</v>
      </c>
      <c r="AX1220" s="11" t="e">
        <f>VLOOKUP(AW1220,S!$AM$5:$BB$36,16,FALSE)</f>
        <v>#N/A</v>
      </c>
      <c r="AY1220" s="11" t="str">
        <f t="shared" si="607"/>
        <v>S</v>
      </c>
      <c r="AZ1220" s="11" t="s">
        <v>0</v>
      </c>
      <c r="BA1220" s="11" t="e">
        <f>VLOOKUP(AZ1220,S!$AN$5:$BB$36,15,FALSE)</f>
        <v>#N/A</v>
      </c>
      <c r="BB1220" s="11" t="str">
        <f t="shared" si="608"/>
        <v>S</v>
      </c>
      <c r="BC1220" s="11"/>
      <c r="BD1220" s="11"/>
      <c r="BE1220" s="11" t="str">
        <f t="shared" si="609"/>
        <v>S</v>
      </c>
      <c r="BF1220" s="11" t="s">
        <v>0</v>
      </c>
      <c r="BG1220" s="11" t="str">
        <f>AF1220</f>
        <v>Basingstoke and Mid Hants A.C.</v>
      </c>
      <c r="BH1220" s="109">
        <v>1</v>
      </c>
      <c r="BI1220" s="11" t="str">
        <f>VLOOKUP(BH1220,S!$AW$5:$BB$36,6,FALSE)</f>
        <v>Jordan Ford</v>
      </c>
      <c r="BJ1220" s="109">
        <v>2</v>
      </c>
      <c r="BK1220" s="11" t="str">
        <f>VLOOKUP(BJ1220,S!$AW$5:$BB$36,6,FALSE)</f>
        <v>Samuel Olliver</v>
      </c>
      <c r="BL1220" s="109">
        <v>3</v>
      </c>
      <c r="BM1220" s="11" t="str">
        <f>VLOOKUP(BL1220,S!$AW$5:$BB$38,6,FALSE)</f>
        <v>Albert Orriss McArthur</v>
      </c>
      <c r="BN1220" s="109">
        <v>4</v>
      </c>
      <c r="BO1220" s="11" t="str">
        <f>VLOOKUP(BN1220,S!$AW$5:$BB$38,6,FALSE)</f>
        <v>Kai Ruffle</v>
      </c>
      <c r="BP1220" s="109" t="str">
        <f t="shared" si="600"/>
        <v>Jordan Ford, Samuel Olliver, Albert Orriss McArthur, Kai Ruffle</v>
      </c>
      <c r="BQ1220" s="65" t="str">
        <f t="shared" ref="BQ1220:BQ1225" si="610">BQ1219</f>
        <v xml:space="preserve">U17 </v>
      </c>
      <c r="BR1220" s="65">
        <f t="shared" ref="BR1220:CF1220" si="611">BR1219</f>
        <v>12</v>
      </c>
      <c r="BS1220" s="65">
        <f t="shared" si="611"/>
        <v>24.5</v>
      </c>
      <c r="BT1220" s="65">
        <f t="shared" si="611"/>
        <v>55.5</v>
      </c>
      <c r="BU1220" s="69">
        <f t="shared" si="611"/>
        <v>1.736111111111111E-3</v>
      </c>
      <c r="BV1220" s="65" t="str">
        <f t="shared" si="611"/>
        <v>-</v>
      </c>
      <c r="BW1220" s="69">
        <f t="shared" si="611"/>
        <v>3.1828703703703702E-3</v>
      </c>
      <c r="BX1220" s="65" t="str">
        <f t="shared" si="611"/>
        <v>-</v>
      </c>
      <c r="BY1220" s="65" t="str">
        <f t="shared" si="611"/>
        <v>-</v>
      </c>
      <c r="BZ1220" s="65">
        <f t="shared" si="611"/>
        <v>16</v>
      </c>
      <c r="CA1220" s="65">
        <f t="shared" si="611"/>
        <v>1.65</v>
      </c>
      <c r="CB1220" s="65">
        <f t="shared" si="611"/>
        <v>5.4</v>
      </c>
      <c r="CC1220" s="65">
        <f t="shared" si="611"/>
        <v>10</v>
      </c>
      <c r="CD1220" s="65">
        <f t="shared" si="611"/>
        <v>25</v>
      </c>
      <c r="CE1220" s="65">
        <f t="shared" si="611"/>
        <v>35</v>
      </c>
      <c r="CF1220" s="65">
        <f t="shared" si="611"/>
        <v>47</v>
      </c>
      <c r="CG1220" s="65">
        <f t="shared" ref="CG1220:CN1220" si="612">CG1219</f>
        <v>0</v>
      </c>
      <c r="CH1220" s="65">
        <f t="shared" si="612"/>
        <v>0</v>
      </c>
      <c r="CI1220" s="65">
        <f t="shared" si="612"/>
        <v>0</v>
      </c>
      <c r="CJ1220" s="65">
        <f t="shared" si="612"/>
        <v>2.65</v>
      </c>
      <c r="CK1220" s="65">
        <f t="shared" si="612"/>
        <v>24</v>
      </c>
      <c r="CL1220" s="65">
        <f t="shared" si="612"/>
        <v>11</v>
      </c>
      <c r="CM1220" s="65">
        <f t="shared" si="612"/>
        <v>65</v>
      </c>
      <c r="CN1220" s="65">
        <f t="shared" si="612"/>
        <v>0</v>
      </c>
      <c r="CP1220" s="82" t="s">
        <v>4</v>
      </c>
      <c r="CQ1220" s="40"/>
      <c r="CR1220" s="40"/>
      <c r="CS1220" s="83">
        <f>grades!C35</f>
        <v>22.8</v>
      </c>
      <c r="CT1220" s="83"/>
      <c r="CU1220" s="83"/>
      <c r="CV1220" s="83">
        <f>grades!E35</f>
        <v>23.1</v>
      </c>
      <c r="CW1220" s="83"/>
      <c r="CX1220" s="83"/>
      <c r="CY1220" s="83">
        <f>grades!G35</f>
        <v>23.5</v>
      </c>
      <c r="CZ1220" s="83"/>
      <c r="DA1220" s="83"/>
      <c r="DB1220" s="83">
        <f>grades!I35</f>
        <v>24.1</v>
      </c>
      <c r="DC1220" s="110" t="str">
        <f>grades!J35</f>
        <v>T</v>
      </c>
      <c r="DD1220" s="114"/>
    </row>
    <row r="1221" spans="1:108" ht="20.100000000000001" customHeight="1" x14ac:dyDescent="0.25">
      <c r="A1221" s="117" t="s">
        <v>91</v>
      </c>
      <c r="D1221" s="117" t="s">
        <v>0</v>
      </c>
      <c r="E1221" s="34">
        <v>1</v>
      </c>
      <c r="AE1221" s="477"/>
      <c r="AF1221" s="478"/>
      <c r="AG1221" s="11" t="str">
        <f t="shared" si="601"/>
        <v>SS</v>
      </c>
      <c r="AH1221" s="11" t="s">
        <v>1</v>
      </c>
      <c r="AI1221" s="11" t="str">
        <f>VLOOKUP(AH1221,S!$AH$5:$BB$36,21,FALSE)</f>
        <v>Albert Orriss McArthur</v>
      </c>
      <c r="AJ1221" s="11" t="str">
        <f t="shared" si="602"/>
        <v>SS</v>
      </c>
      <c r="AK1221" s="11" t="s">
        <v>1</v>
      </c>
      <c r="AL1221" s="11" t="str">
        <f>VLOOKUP(AK1221,S!$AI$5:$BB$36,20,FALSE)</f>
        <v>Kai Ruffle</v>
      </c>
      <c r="AM1221" s="11" t="str">
        <f t="shared" si="603"/>
        <v>SS</v>
      </c>
      <c r="AN1221" s="11" t="s">
        <v>1</v>
      </c>
      <c r="AO1221" s="11" t="e">
        <f>VLOOKUP(AN1221,S!$AJ$5:$BB$36,19,FALSE)</f>
        <v>#N/A</v>
      </c>
      <c r="AP1221" s="11" t="str">
        <f t="shared" si="604"/>
        <v>SS</v>
      </c>
      <c r="AQ1221" s="11" t="s">
        <v>1</v>
      </c>
      <c r="AR1221" s="11" t="e">
        <f>VLOOKUP(AQ1221,S!$AK$5:$BB$36,18,FALSE)</f>
        <v>#N/A</v>
      </c>
      <c r="AS1221" s="11" t="str">
        <f t="shared" si="605"/>
        <v>SS</v>
      </c>
      <c r="AT1221" s="11" t="s">
        <v>1</v>
      </c>
      <c r="AU1221" s="11" t="str">
        <f>VLOOKUP(AT1221,S!$AL$5:$BB$36,17,FALSE)</f>
        <v>Alex Blackburn</v>
      </c>
      <c r="AV1221" s="11" t="str">
        <f t="shared" si="606"/>
        <v>SS</v>
      </c>
      <c r="AW1221" s="11" t="s">
        <v>1</v>
      </c>
      <c r="AX1221" s="11" t="e">
        <f>VLOOKUP(AW1221,S!$AM$5:$BB$36,16,FALSE)</f>
        <v>#N/A</v>
      </c>
      <c r="AY1221" s="11" t="str">
        <f t="shared" si="607"/>
        <v>SS</v>
      </c>
      <c r="AZ1221" s="11" t="s">
        <v>1</v>
      </c>
      <c r="BA1221" s="11" t="e">
        <f>VLOOKUP(AZ1221,S!$AN$5:$BB$36,15,FALSE)</f>
        <v>#N/A</v>
      </c>
      <c r="BB1221" s="11" t="str">
        <f t="shared" si="608"/>
        <v>SS</v>
      </c>
      <c r="BC1221" s="11"/>
      <c r="BD1221" s="11"/>
      <c r="BE1221" s="11" t="str">
        <f t="shared" si="609"/>
        <v>SS</v>
      </c>
      <c r="BF1221" s="11" t="s">
        <v>1</v>
      </c>
      <c r="BG1221" s="11" t="str">
        <f>AF1220</f>
        <v>Basingstoke and Mid Hants A.C.</v>
      </c>
      <c r="BH1221" s="109">
        <v>1</v>
      </c>
      <c r="BI1221" s="11" t="str">
        <f>VLOOKUP(BH1221,S!$AW$5:$BB$36,6,FALSE)</f>
        <v>Jordan Ford</v>
      </c>
      <c r="BJ1221" s="109">
        <v>2</v>
      </c>
      <c r="BK1221" s="11" t="str">
        <f>VLOOKUP(BJ1221,S!$AW$5:$BB$36,6,FALSE)</f>
        <v>Samuel Olliver</v>
      </c>
      <c r="BL1221" s="109">
        <v>3</v>
      </c>
      <c r="BM1221" s="11" t="str">
        <f>VLOOKUP(BL1221,S!$AW$5:$BB$38,6,FALSE)</f>
        <v>Albert Orriss McArthur</v>
      </c>
      <c r="BN1221" s="109">
        <v>4</v>
      </c>
      <c r="BO1221" s="11" t="str">
        <f>VLOOKUP(BN1221,S!$AW$5:$BB$38,6,FALSE)</f>
        <v>Kai Ruffle</v>
      </c>
      <c r="BP1221" s="109" t="str">
        <f t="shared" si="600"/>
        <v>Jordan Ford, Samuel Olliver, Albert Orriss McArthur, Kai Ruffle</v>
      </c>
      <c r="BQ1221" s="65" t="str">
        <f t="shared" si="610"/>
        <v xml:space="preserve">U17 </v>
      </c>
      <c r="BR1221" s="65">
        <f t="shared" ref="BR1221:CF1225" si="613">BR1220</f>
        <v>12</v>
      </c>
      <c r="BS1221" s="65">
        <f t="shared" si="613"/>
        <v>24.5</v>
      </c>
      <c r="BT1221" s="65">
        <f t="shared" si="613"/>
        <v>55.5</v>
      </c>
      <c r="BU1221" s="69">
        <f t="shared" si="613"/>
        <v>1.736111111111111E-3</v>
      </c>
      <c r="BV1221" s="65" t="str">
        <f t="shared" si="613"/>
        <v>-</v>
      </c>
      <c r="BW1221" s="69">
        <f t="shared" si="613"/>
        <v>3.1828703703703702E-3</v>
      </c>
      <c r="BX1221" s="65" t="str">
        <f t="shared" si="613"/>
        <v>-</v>
      </c>
      <c r="BY1221" s="65" t="str">
        <f t="shared" si="613"/>
        <v>-</v>
      </c>
      <c r="BZ1221" s="65">
        <f t="shared" si="613"/>
        <v>16</v>
      </c>
      <c r="CA1221" s="65">
        <f t="shared" si="613"/>
        <v>1.65</v>
      </c>
      <c r="CB1221" s="65">
        <f t="shared" si="613"/>
        <v>5.4</v>
      </c>
      <c r="CC1221" s="65">
        <f t="shared" si="613"/>
        <v>10</v>
      </c>
      <c r="CD1221" s="65">
        <f t="shared" si="613"/>
        <v>25</v>
      </c>
      <c r="CE1221" s="65">
        <f t="shared" si="613"/>
        <v>35</v>
      </c>
      <c r="CF1221" s="65">
        <f t="shared" si="613"/>
        <v>47</v>
      </c>
      <c r="CG1221" s="65">
        <f t="shared" ref="CG1221:CN1221" si="614">CG1220</f>
        <v>0</v>
      </c>
      <c r="CH1221" s="65">
        <f t="shared" si="614"/>
        <v>0</v>
      </c>
      <c r="CI1221" s="65">
        <f t="shared" si="614"/>
        <v>0</v>
      </c>
      <c r="CJ1221" s="65">
        <f t="shared" si="614"/>
        <v>2.65</v>
      </c>
      <c r="CK1221" s="65">
        <f t="shared" si="614"/>
        <v>24</v>
      </c>
      <c r="CL1221" s="65">
        <f t="shared" si="614"/>
        <v>11</v>
      </c>
      <c r="CM1221" s="65">
        <f t="shared" si="614"/>
        <v>65</v>
      </c>
      <c r="CN1221" s="65">
        <f t="shared" si="614"/>
        <v>0</v>
      </c>
      <c r="CP1221" s="147" t="s">
        <v>5</v>
      </c>
      <c r="CQ1221" s="40"/>
      <c r="CR1221" s="40"/>
      <c r="CS1221" s="83">
        <f>grades!C36</f>
        <v>51</v>
      </c>
      <c r="CT1221" s="83"/>
      <c r="CU1221" s="83"/>
      <c r="CV1221" s="83">
        <f>grades!E36</f>
        <v>51.8</v>
      </c>
      <c r="CW1221" s="83"/>
      <c r="CX1221" s="83"/>
      <c r="CY1221" s="83">
        <f>grades!G36</f>
        <v>52.9</v>
      </c>
      <c r="CZ1221" s="83"/>
      <c r="DA1221" s="83"/>
      <c r="DB1221" s="83">
        <f>grades!I36</f>
        <v>54.4</v>
      </c>
      <c r="DC1221" s="110" t="str">
        <f>grades!J36</f>
        <v>T</v>
      </c>
      <c r="DD1221" s="114"/>
    </row>
    <row r="1222" spans="1:108" ht="20.100000000000001" customHeight="1" x14ac:dyDescent="0.25">
      <c r="A1222" s="117" t="s">
        <v>91</v>
      </c>
      <c r="D1222" s="117" t="s">
        <v>0</v>
      </c>
      <c r="E1222" s="34">
        <v>1</v>
      </c>
      <c r="AE1222" s="477" t="s">
        <v>162</v>
      </c>
      <c r="AF1222" s="478" t="str">
        <f>AF1196</f>
        <v>Bracknell A.C.</v>
      </c>
      <c r="AG1222" s="11" t="str">
        <f t="shared" si="601"/>
        <v>B</v>
      </c>
      <c r="AH1222" s="11" t="s">
        <v>0</v>
      </c>
      <c r="AI1222" s="11" t="str">
        <f>VLOOKUP(AH1222,B!$AH$5:$BB$36,21,FALSE)</f>
        <v>Joe Carless</v>
      </c>
      <c r="AJ1222" s="11" t="str">
        <f t="shared" si="602"/>
        <v>B</v>
      </c>
      <c r="AK1222" s="11" t="s">
        <v>0</v>
      </c>
      <c r="AL1222" s="11" t="str">
        <f>VLOOKUP(AK1222,B!$AI$5:$BB$36,20,FALSE)</f>
        <v>Frank Cotter</v>
      </c>
      <c r="AM1222" s="11" t="str">
        <f t="shared" si="603"/>
        <v>B</v>
      </c>
      <c r="AN1222" s="11" t="s">
        <v>0</v>
      </c>
      <c r="AO1222" s="11" t="str">
        <f>VLOOKUP(AN1222,B!$AJ$5:$BB$36,19,FALSE)</f>
        <v>Curtis McWilliam</v>
      </c>
      <c r="AP1222" s="11" t="str">
        <f t="shared" si="604"/>
        <v>B</v>
      </c>
      <c r="AQ1222" s="11" t="s">
        <v>0</v>
      </c>
      <c r="AR1222" s="11" t="str">
        <f>VLOOKUP(AQ1222,B!$AK$5:$BB$36,18,FALSE)</f>
        <v>Cameron Enser</v>
      </c>
      <c r="AS1222" s="11" t="str">
        <f t="shared" si="605"/>
        <v>B</v>
      </c>
      <c r="AT1222" s="11" t="s">
        <v>0</v>
      </c>
      <c r="AU1222" s="11" t="str">
        <f>VLOOKUP(AT1222,B!$AL$5:$BB$36,17,FALSE)</f>
        <v>Ben Rowe</v>
      </c>
      <c r="AV1222" s="11" t="str">
        <f t="shared" si="606"/>
        <v>B</v>
      </c>
      <c r="AW1222" s="11" t="s">
        <v>0</v>
      </c>
      <c r="AX1222" s="11" t="str">
        <f>VLOOKUP(AW1222,B!$AM$5:$BB$36,16,FALSE)</f>
        <v>Sam Rimmer</v>
      </c>
      <c r="AY1222" s="11" t="str">
        <f t="shared" si="607"/>
        <v>B</v>
      </c>
      <c r="AZ1222" s="11" t="s">
        <v>0</v>
      </c>
      <c r="BA1222" s="11" t="e">
        <f>VLOOKUP(AZ1222,B!$AN$5:$BB$36,15,FALSE)</f>
        <v>#N/A</v>
      </c>
      <c r="BB1222" s="11" t="str">
        <f t="shared" si="608"/>
        <v>B</v>
      </c>
      <c r="BC1222" s="11"/>
      <c r="BD1222" s="11"/>
      <c r="BE1222" s="11" t="str">
        <f t="shared" si="609"/>
        <v>B</v>
      </c>
      <c r="BF1222" s="11" t="s">
        <v>0</v>
      </c>
      <c r="BG1222" s="11" t="str">
        <f>AF1222</f>
        <v>Bracknell A.C.</v>
      </c>
      <c r="BH1222" s="109">
        <v>1</v>
      </c>
      <c r="BI1222" s="11" t="str">
        <f>VLOOKUP(BH1222,B!$AW$5:$BB$36,6,FALSE)</f>
        <v>James Shefford</v>
      </c>
      <c r="BJ1222" s="109">
        <v>2</v>
      </c>
      <c r="BK1222" s="11" t="str">
        <f>VLOOKUP(BJ1222,B!$AW$5:$BB$36,6,FALSE)</f>
        <v>Olly Joint</v>
      </c>
      <c r="BL1222" s="109">
        <v>3</v>
      </c>
      <c r="BM1222" s="11" t="str">
        <f>VLOOKUP(BL1222,B!$AW$5:$BB$38,6,FALSE)</f>
        <v>Frank Cotter</v>
      </c>
      <c r="BN1222" s="109">
        <v>4</v>
      </c>
      <c r="BO1222" s="11" t="str">
        <f>VLOOKUP(BN1222,B!$AW$5:$BB$38,6,FALSE)</f>
        <v>Joe Carless</v>
      </c>
      <c r="BP1222" s="109" t="str">
        <f t="shared" si="600"/>
        <v>James Shefford, Olly Joint, Frank Cotter, Joe Carless</v>
      </c>
      <c r="BQ1222" s="65" t="str">
        <f t="shared" si="610"/>
        <v xml:space="preserve">U17 </v>
      </c>
      <c r="BR1222" s="65">
        <f t="shared" si="613"/>
        <v>12</v>
      </c>
      <c r="BS1222" s="65">
        <f t="shared" si="613"/>
        <v>24.5</v>
      </c>
      <c r="BT1222" s="65">
        <f t="shared" si="613"/>
        <v>55.5</v>
      </c>
      <c r="BU1222" s="69">
        <f t="shared" si="613"/>
        <v>1.736111111111111E-3</v>
      </c>
      <c r="BV1222" s="65" t="str">
        <f t="shared" si="613"/>
        <v>-</v>
      </c>
      <c r="BW1222" s="69">
        <f t="shared" si="613"/>
        <v>3.1828703703703702E-3</v>
      </c>
      <c r="BX1222" s="65" t="str">
        <f t="shared" si="613"/>
        <v>-</v>
      </c>
      <c r="BY1222" s="65" t="str">
        <f t="shared" si="613"/>
        <v>-</v>
      </c>
      <c r="BZ1222" s="65">
        <f t="shared" si="613"/>
        <v>16</v>
      </c>
      <c r="CA1222" s="65">
        <f t="shared" si="613"/>
        <v>1.65</v>
      </c>
      <c r="CB1222" s="65">
        <f t="shared" si="613"/>
        <v>5.4</v>
      </c>
      <c r="CC1222" s="65">
        <f t="shared" si="613"/>
        <v>10</v>
      </c>
      <c r="CD1222" s="65">
        <f t="shared" si="613"/>
        <v>25</v>
      </c>
      <c r="CE1222" s="65">
        <f t="shared" si="613"/>
        <v>35</v>
      </c>
      <c r="CF1222" s="65">
        <f t="shared" si="613"/>
        <v>47</v>
      </c>
      <c r="CG1222" s="65">
        <f t="shared" ref="CG1222:CN1222" si="615">CG1221</f>
        <v>0</v>
      </c>
      <c r="CH1222" s="65">
        <f t="shared" si="615"/>
        <v>0</v>
      </c>
      <c r="CI1222" s="65">
        <f t="shared" si="615"/>
        <v>0</v>
      </c>
      <c r="CJ1222" s="65">
        <f t="shared" si="615"/>
        <v>2.65</v>
      </c>
      <c r="CK1222" s="65">
        <f t="shared" si="615"/>
        <v>24</v>
      </c>
      <c r="CL1222" s="65">
        <f t="shared" si="615"/>
        <v>11</v>
      </c>
      <c r="CM1222" s="65">
        <f t="shared" si="615"/>
        <v>65</v>
      </c>
      <c r="CN1222" s="65">
        <f t="shared" si="615"/>
        <v>0</v>
      </c>
      <c r="CP1222" s="82" t="s">
        <v>3</v>
      </c>
      <c r="CQ1222" s="40"/>
      <c r="CR1222" s="40"/>
      <c r="CS1222" s="84">
        <f>grades!C37</f>
        <v>1.3541666666666667E-3</v>
      </c>
      <c r="CT1222" s="84"/>
      <c r="CU1222" s="84"/>
      <c r="CV1222" s="84">
        <f>grades!E37</f>
        <v>1.3831018518518517E-3</v>
      </c>
      <c r="CW1222" s="84"/>
      <c r="CX1222" s="84"/>
      <c r="CY1222" s="84">
        <f>grades!G37</f>
        <v>1.4120370370370369E-3</v>
      </c>
      <c r="CZ1222" s="84"/>
      <c r="DA1222" s="84"/>
      <c r="DB1222" s="84">
        <f>grades!I37</f>
        <v>1.4641203703703706E-3</v>
      </c>
      <c r="DC1222" s="110" t="str">
        <f>grades!J37</f>
        <v>T</v>
      </c>
      <c r="DD1222" s="114"/>
    </row>
    <row r="1223" spans="1:108" ht="20.100000000000001" customHeight="1" x14ac:dyDescent="0.25">
      <c r="A1223" s="117" t="s">
        <v>91</v>
      </c>
      <c r="D1223" s="117" t="s">
        <v>0</v>
      </c>
      <c r="E1223" s="34">
        <v>1</v>
      </c>
      <c r="AE1223" s="477"/>
      <c r="AF1223" s="478"/>
      <c r="AG1223" s="11" t="str">
        <f t="shared" si="601"/>
        <v>BB</v>
      </c>
      <c r="AH1223" s="11" t="s">
        <v>1</v>
      </c>
      <c r="AI1223" s="11" t="str">
        <f>VLOOKUP(AH1223,B!$AH$5:$BB$36,21,FALSE)</f>
        <v>Andre Gennace</v>
      </c>
      <c r="AJ1223" s="11" t="str">
        <f t="shared" si="602"/>
        <v>BB</v>
      </c>
      <c r="AK1223" s="11" t="s">
        <v>1</v>
      </c>
      <c r="AL1223" s="11" t="str">
        <f>VLOOKUP(AK1223,B!$AI$5:$BB$36,20,FALSE)</f>
        <v>Andre Gennace</v>
      </c>
      <c r="AM1223" s="11" t="str">
        <f t="shared" si="603"/>
        <v>BB</v>
      </c>
      <c r="AN1223" s="11" t="s">
        <v>1</v>
      </c>
      <c r="AO1223" s="11" t="e">
        <f>VLOOKUP(AN1223,B!$AJ$5:$BB$36,19,FALSE)</f>
        <v>#N/A</v>
      </c>
      <c r="AP1223" s="11" t="str">
        <f t="shared" si="604"/>
        <v>BB</v>
      </c>
      <c r="AQ1223" s="11" t="s">
        <v>1</v>
      </c>
      <c r="AR1223" s="11" t="str">
        <f>VLOOKUP(AQ1223,B!$AK$5:$BB$36,18,FALSE)</f>
        <v>Danny  Wessely</v>
      </c>
      <c r="AS1223" s="11" t="str">
        <f t="shared" si="605"/>
        <v>BB</v>
      </c>
      <c r="AT1223" s="11" t="s">
        <v>1</v>
      </c>
      <c r="AU1223" s="11" t="str">
        <f>VLOOKUP(AT1223,B!$AL$5:$BB$36,17,FALSE)</f>
        <v>Henry Fieldsend</v>
      </c>
      <c r="AV1223" s="11" t="str">
        <f t="shared" si="606"/>
        <v>BB</v>
      </c>
      <c r="AW1223" s="11" t="s">
        <v>1</v>
      </c>
      <c r="AX1223" s="11" t="e">
        <f>VLOOKUP(AW1223,B!$AM$5:$BB$36,16,FALSE)</f>
        <v>#N/A</v>
      </c>
      <c r="AY1223" s="11" t="str">
        <f t="shared" si="607"/>
        <v>BB</v>
      </c>
      <c r="AZ1223" s="11" t="s">
        <v>1</v>
      </c>
      <c r="BA1223" s="11" t="e">
        <f>VLOOKUP(AZ1223,B!$AN$5:$BB$36,15,FALSE)</f>
        <v>#N/A</v>
      </c>
      <c r="BB1223" s="11" t="str">
        <f t="shared" si="608"/>
        <v>BB</v>
      </c>
      <c r="BC1223" s="11"/>
      <c r="BD1223" s="11"/>
      <c r="BE1223" s="11" t="str">
        <f t="shared" si="609"/>
        <v>BB</v>
      </c>
      <c r="BF1223" s="11" t="s">
        <v>1</v>
      </c>
      <c r="BG1223" s="11" t="str">
        <f>AF1222</f>
        <v>Bracknell A.C.</v>
      </c>
      <c r="BH1223" s="109">
        <v>1</v>
      </c>
      <c r="BI1223" s="11" t="str">
        <f>VLOOKUP(BH1223,B!$AW$5:$BB$36,6,FALSE)</f>
        <v>James Shefford</v>
      </c>
      <c r="BJ1223" s="109">
        <v>2</v>
      </c>
      <c r="BK1223" s="11" t="str">
        <f>VLOOKUP(BJ1223,B!$AW$5:$BB$36,6,FALSE)</f>
        <v>Olly Joint</v>
      </c>
      <c r="BL1223" s="109">
        <v>3</v>
      </c>
      <c r="BM1223" s="11" t="str">
        <f>VLOOKUP(BL1223,B!$AW$5:$BB$38,6,FALSE)</f>
        <v>Frank Cotter</v>
      </c>
      <c r="BN1223" s="109">
        <v>4</v>
      </c>
      <c r="BO1223" s="11" t="str">
        <f>VLOOKUP(BN1223,B!$AW$5:$BB$38,6,FALSE)</f>
        <v>Joe Carless</v>
      </c>
      <c r="BP1223" s="109" t="str">
        <f t="shared" si="600"/>
        <v>James Shefford, Olly Joint, Frank Cotter, Joe Carless</v>
      </c>
      <c r="BQ1223" s="65" t="str">
        <f t="shared" si="610"/>
        <v xml:space="preserve">U17 </v>
      </c>
      <c r="BR1223" s="65">
        <f t="shared" si="613"/>
        <v>12</v>
      </c>
      <c r="BS1223" s="65">
        <f t="shared" si="613"/>
        <v>24.5</v>
      </c>
      <c r="BT1223" s="65">
        <f t="shared" si="613"/>
        <v>55.5</v>
      </c>
      <c r="BU1223" s="69">
        <f t="shared" si="613"/>
        <v>1.736111111111111E-3</v>
      </c>
      <c r="BV1223" s="65" t="str">
        <f t="shared" si="613"/>
        <v>-</v>
      </c>
      <c r="BW1223" s="69">
        <f t="shared" si="613"/>
        <v>3.1828703703703702E-3</v>
      </c>
      <c r="BX1223" s="65" t="str">
        <f t="shared" si="613"/>
        <v>-</v>
      </c>
      <c r="BY1223" s="65" t="str">
        <f t="shared" si="613"/>
        <v>-</v>
      </c>
      <c r="BZ1223" s="65">
        <f t="shared" si="613"/>
        <v>16</v>
      </c>
      <c r="CA1223" s="65">
        <f t="shared" si="613"/>
        <v>1.65</v>
      </c>
      <c r="CB1223" s="65">
        <f t="shared" si="613"/>
        <v>5.4</v>
      </c>
      <c r="CC1223" s="65">
        <f t="shared" si="613"/>
        <v>10</v>
      </c>
      <c r="CD1223" s="65">
        <f t="shared" si="613"/>
        <v>25</v>
      </c>
      <c r="CE1223" s="65">
        <f t="shared" si="613"/>
        <v>35</v>
      </c>
      <c r="CF1223" s="65">
        <f t="shared" si="613"/>
        <v>47</v>
      </c>
      <c r="CG1223" s="65">
        <f t="shared" ref="CG1223:CN1223" si="616">CG1222</f>
        <v>0</v>
      </c>
      <c r="CH1223" s="65">
        <f t="shared" si="616"/>
        <v>0</v>
      </c>
      <c r="CI1223" s="65">
        <f t="shared" si="616"/>
        <v>0</v>
      </c>
      <c r="CJ1223" s="65">
        <f t="shared" si="616"/>
        <v>2.65</v>
      </c>
      <c r="CK1223" s="65">
        <f t="shared" si="616"/>
        <v>24</v>
      </c>
      <c r="CL1223" s="65">
        <f t="shared" si="616"/>
        <v>11</v>
      </c>
      <c r="CM1223" s="65">
        <f t="shared" si="616"/>
        <v>65</v>
      </c>
      <c r="CN1223" s="65">
        <f t="shared" si="616"/>
        <v>0</v>
      </c>
      <c r="CP1223" s="82" t="s">
        <v>6</v>
      </c>
      <c r="CQ1223" s="40"/>
      <c r="CR1223" s="40"/>
      <c r="CS1223" s="84">
        <f>grades!C38</f>
        <v>2.8472222222222219E-3</v>
      </c>
      <c r="CT1223" s="84"/>
      <c r="CU1223" s="84"/>
      <c r="CV1223" s="84">
        <f>grades!E38</f>
        <v>2.9050925925925928E-3</v>
      </c>
      <c r="CW1223" s="84"/>
      <c r="CX1223" s="84"/>
      <c r="CY1223" s="84">
        <f>grades!G38</f>
        <v>2.9745370370370373E-3</v>
      </c>
      <c r="CZ1223" s="84"/>
      <c r="DA1223" s="84"/>
      <c r="DB1223" s="84">
        <f>grades!I38</f>
        <v>3.0844907407407405E-3</v>
      </c>
      <c r="DC1223" s="110" t="str">
        <f>grades!J38</f>
        <v>T</v>
      </c>
      <c r="DD1223" s="114"/>
    </row>
    <row r="1224" spans="1:108" ht="20.100000000000001" customHeight="1" x14ac:dyDescent="0.25">
      <c r="A1224" s="117" t="s">
        <v>91</v>
      </c>
      <c r="D1224" s="117" t="s">
        <v>0</v>
      </c>
      <c r="E1224" s="34">
        <v>1</v>
      </c>
      <c r="AE1224" s="477" t="s">
        <v>163</v>
      </c>
      <c r="AF1224" s="478" t="str">
        <f>AF1198</f>
        <v>Camberley and District A.C.</v>
      </c>
      <c r="AG1224" s="11" t="str">
        <f t="shared" si="601"/>
        <v>C</v>
      </c>
      <c r="AH1224" s="11" t="s">
        <v>0</v>
      </c>
      <c r="AI1224" s="11" t="str">
        <f>VLOOKUP(AH1224,'C'!$AH$5:$BB$36,21,FALSE)</f>
        <v>Tom Handley</v>
      </c>
      <c r="AJ1224" s="11" t="str">
        <f t="shared" si="602"/>
        <v>C</v>
      </c>
      <c r="AK1224" s="11" t="s">
        <v>0</v>
      </c>
      <c r="AL1224" s="11" t="str">
        <f>VLOOKUP(AK1224,'C'!$AI$5:$BB$36,20,FALSE)</f>
        <v>Joe Foster</v>
      </c>
      <c r="AM1224" s="11" t="str">
        <f t="shared" si="603"/>
        <v>C</v>
      </c>
      <c r="AN1224" s="11" t="s">
        <v>0</v>
      </c>
      <c r="AO1224" s="11" t="str">
        <f>VLOOKUP(AN1224,'C'!$AJ$5:$BB$36,19,FALSE)</f>
        <v>Tom Handley</v>
      </c>
      <c r="AP1224" s="11" t="str">
        <f t="shared" si="604"/>
        <v>C</v>
      </c>
      <c r="AQ1224" s="11" t="s">
        <v>0</v>
      </c>
      <c r="AR1224" s="11" t="str">
        <f>VLOOKUP(AQ1224,'C'!$AK$5:$BB$36,18,FALSE)</f>
        <v>Jack Mellor</v>
      </c>
      <c r="AS1224" s="11" t="str">
        <f t="shared" si="605"/>
        <v>C</v>
      </c>
      <c r="AT1224" s="11" t="s">
        <v>0</v>
      </c>
      <c r="AU1224" s="11" t="str">
        <f>VLOOKUP(AT1224,'C'!$AL$5:$BB$36,17,FALSE)</f>
        <v>Ethan Yewings</v>
      </c>
      <c r="AV1224" s="11" t="str">
        <f t="shared" si="606"/>
        <v>C</v>
      </c>
      <c r="AW1224" s="11" t="s">
        <v>0</v>
      </c>
      <c r="AX1224" s="11" t="str">
        <f>VLOOKUP(AW1224,'C'!$AM$5:$BB$36,16,FALSE)</f>
        <v>Owen Heard</v>
      </c>
      <c r="AY1224" s="11" t="str">
        <f t="shared" si="607"/>
        <v>C</v>
      </c>
      <c r="AZ1224" s="11" t="s">
        <v>0</v>
      </c>
      <c r="BA1224" s="11" t="e">
        <f>VLOOKUP(AZ1224,'C'!$AN$5:$BB$36,15,FALSE)</f>
        <v>#N/A</v>
      </c>
      <c r="BB1224" s="11" t="str">
        <f t="shared" si="608"/>
        <v>C</v>
      </c>
      <c r="BC1224" s="11"/>
      <c r="BD1224" s="11"/>
      <c r="BE1224" s="11" t="str">
        <f t="shared" si="609"/>
        <v>C</v>
      </c>
      <c r="BF1224" s="11" t="s">
        <v>0</v>
      </c>
      <c r="BG1224" s="11" t="str">
        <f>AF1224</f>
        <v>Camberley and District A.C.</v>
      </c>
      <c r="BH1224" s="109">
        <v>1</v>
      </c>
      <c r="BI1224" s="11" t="str">
        <f>VLOOKUP(BH1224,'C'!$AW$5:$BB$36,6,FALSE)</f>
        <v>Ben King</v>
      </c>
      <c r="BJ1224" s="109">
        <v>2</v>
      </c>
      <c r="BK1224" s="11" t="str">
        <f>VLOOKUP(BJ1224,'C'!$AW$5:$BB$36,6,FALSE)</f>
        <v>Joe Foster</v>
      </c>
      <c r="BL1224" s="109">
        <v>3</v>
      </c>
      <c r="BM1224" s="11" t="str">
        <f>VLOOKUP(BL1224,'C'!$AW$5:$BB$38,6,FALSE)</f>
        <v>Owen Heard</v>
      </c>
      <c r="BN1224" s="109">
        <v>4</v>
      </c>
      <c r="BO1224" s="11" t="str">
        <f>VLOOKUP(BN1224,'C'!$AW$5:$BB$38,6,FALSE)</f>
        <v>Tom Handley</v>
      </c>
      <c r="BP1224" s="109" t="str">
        <f t="shared" si="600"/>
        <v>Ben King, Joe Foster, Owen Heard, Tom Handley</v>
      </c>
      <c r="BQ1224" s="65" t="str">
        <f t="shared" si="610"/>
        <v xml:space="preserve">U17 </v>
      </c>
      <c r="BR1224" s="65">
        <f t="shared" si="613"/>
        <v>12</v>
      </c>
      <c r="BS1224" s="65">
        <f t="shared" si="613"/>
        <v>24.5</v>
      </c>
      <c r="BT1224" s="65">
        <f t="shared" si="613"/>
        <v>55.5</v>
      </c>
      <c r="BU1224" s="69">
        <f t="shared" si="613"/>
        <v>1.736111111111111E-3</v>
      </c>
      <c r="BV1224" s="65" t="str">
        <f t="shared" si="613"/>
        <v>-</v>
      </c>
      <c r="BW1224" s="69">
        <f t="shared" si="613"/>
        <v>3.1828703703703702E-3</v>
      </c>
      <c r="BX1224" s="65" t="str">
        <f t="shared" si="613"/>
        <v>-</v>
      </c>
      <c r="BY1224" s="65" t="str">
        <f t="shared" si="613"/>
        <v>-</v>
      </c>
      <c r="BZ1224" s="65">
        <f t="shared" si="613"/>
        <v>16</v>
      </c>
      <c r="CA1224" s="65">
        <f t="shared" si="613"/>
        <v>1.65</v>
      </c>
      <c r="CB1224" s="65">
        <f t="shared" si="613"/>
        <v>5.4</v>
      </c>
      <c r="CC1224" s="65">
        <f t="shared" si="613"/>
        <v>10</v>
      </c>
      <c r="CD1224" s="65">
        <f t="shared" si="613"/>
        <v>25</v>
      </c>
      <c r="CE1224" s="65">
        <f t="shared" si="613"/>
        <v>35</v>
      </c>
      <c r="CF1224" s="65">
        <f t="shared" si="613"/>
        <v>47</v>
      </c>
      <c r="CG1224" s="65">
        <f t="shared" ref="CG1224:CN1224" si="617">CG1223</f>
        <v>0</v>
      </c>
      <c r="CH1224" s="65">
        <f t="shared" si="617"/>
        <v>0</v>
      </c>
      <c r="CI1224" s="65">
        <f t="shared" si="617"/>
        <v>0</v>
      </c>
      <c r="CJ1224" s="65">
        <f t="shared" si="617"/>
        <v>2.65</v>
      </c>
      <c r="CK1224" s="65">
        <f t="shared" si="617"/>
        <v>24</v>
      </c>
      <c r="CL1224" s="65">
        <f t="shared" si="617"/>
        <v>11</v>
      </c>
      <c r="CM1224" s="65">
        <f t="shared" si="617"/>
        <v>65</v>
      </c>
      <c r="CN1224" s="65">
        <f t="shared" si="617"/>
        <v>0</v>
      </c>
      <c r="CP1224" s="147" t="s">
        <v>41</v>
      </c>
      <c r="CQ1224" s="40"/>
      <c r="CR1224" s="40"/>
      <c r="CS1224" s="83">
        <f>grades!C39</f>
        <v>13.7</v>
      </c>
      <c r="CT1224" s="83"/>
      <c r="CU1224" s="83"/>
      <c r="CV1224" s="83">
        <f>grades!E39</f>
        <v>14</v>
      </c>
      <c r="CW1224" s="83"/>
      <c r="CX1224" s="83"/>
      <c r="CY1224" s="83">
        <f>grades!G39</f>
        <v>14.6</v>
      </c>
      <c r="CZ1224" s="83"/>
      <c r="DA1224" s="83"/>
      <c r="DB1224" s="83">
        <f>grades!I39</f>
        <v>15.4</v>
      </c>
      <c r="DC1224" s="110" t="str">
        <f>grades!J39</f>
        <v>T</v>
      </c>
      <c r="DD1224" s="3"/>
    </row>
    <row r="1225" spans="1:108" ht="20.100000000000001" customHeight="1" x14ac:dyDescent="0.25">
      <c r="A1225" s="117" t="s">
        <v>91</v>
      </c>
      <c r="D1225" s="117" t="s">
        <v>0</v>
      </c>
      <c r="E1225" s="34">
        <v>1</v>
      </c>
      <c r="AE1225" s="477"/>
      <c r="AF1225" s="478"/>
      <c r="AG1225" s="11" t="str">
        <f t="shared" si="601"/>
        <v>CC</v>
      </c>
      <c r="AH1225" s="11" t="s">
        <v>1</v>
      </c>
      <c r="AI1225" s="11" t="str">
        <f>VLOOKUP(AH1225,'C'!$AH$5:$BB$36,21,FALSE)</f>
        <v>Owen Heard</v>
      </c>
      <c r="AJ1225" s="11" t="str">
        <f t="shared" si="602"/>
        <v>CC</v>
      </c>
      <c r="AK1225" s="11" t="s">
        <v>1</v>
      </c>
      <c r="AL1225" s="11" t="str">
        <f>VLOOKUP(AK1225,'C'!$AI$5:$BB$36,20,FALSE)</f>
        <v>Taylor Attwood-Williamson</v>
      </c>
      <c r="AM1225" s="11" t="str">
        <f t="shared" si="603"/>
        <v>CC</v>
      </c>
      <c r="AN1225" s="11" t="s">
        <v>1</v>
      </c>
      <c r="AO1225" s="11" t="str">
        <f>VLOOKUP(AN1225,'C'!$AJ$5:$BB$36,19,FALSE)</f>
        <v>Jack O'Hara</v>
      </c>
      <c r="AP1225" s="11" t="str">
        <f t="shared" si="604"/>
        <v>CC</v>
      </c>
      <c r="AQ1225" s="11" t="s">
        <v>1</v>
      </c>
      <c r="AR1225" s="11" t="str">
        <f>VLOOKUP(AQ1225,'C'!$AK$5:$BB$36,18,FALSE)</f>
        <v>Jack O'Hara</v>
      </c>
      <c r="AS1225" s="11" t="str">
        <f t="shared" si="605"/>
        <v>CC</v>
      </c>
      <c r="AT1225" s="11" t="s">
        <v>1</v>
      </c>
      <c r="AU1225" s="11" t="e">
        <f>VLOOKUP(AT1225,'C'!$AL$5:$BB$36,17,FALSE)</f>
        <v>#N/A</v>
      </c>
      <c r="AV1225" s="11" t="str">
        <f t="shared" si="606"/>
        <v>CC</v>
      </c>
      <c r="AW1225" s="11" t="s">
        <v>1</v>
      </c>
      <c r="AX1225" s="11" t="e">
        <f>VLOOKUP(AW1225,'C'!$AM$5:$BB$36,16,FALSE)</f>
        <v>#N/A</v>
      </c>
      <c r="AY1225" s="11" t="str">
        <f t="shared" si="607"/>
        <v>CC</v>
      </c>
      <c r="AZ1225" s="11" t="s">
        <v>1</v>
      </c>
      <c r="BA1225" s="11" t="e">
        <f>VLOOKUP(AZ1225,'C'!$AN$5:$BB$36,15,FALSE)</f>
        <v>#N/A</v>
      </c>
      <c r="BB1225" s="11" t="str">
        <f t="shared" si="608"/>
        <v>CC</v>
      </c>
      <c r="BC1225" s="11"/>
      <c r="BD1225" s="11"/>
      <c r="BE1225" s="11" t="str">
        <f t="shared" si="609"/>
        <v>CC</v>
      </c>
      <c r="BF1225" s="11" t="s">
        <v>1</v>
      </c>
      <c r="BG1225" s="11" t="str">
        <f>AF1224</f>
        <v>Camberley and District A.C.</v>
      </c>
      <c r="BH1225" s="109">
        <v>1</v>
      </c>
      <c r="BI1225" s="11" t="str">
        <f>VLOOKUP(BH1225,'C'!$AW$5:$BB$36,6,FALSE)</f>
        <v>Ben King</v>
      </c>
      <c r="BJ1225" s="109">
        <v>2</v>
      </c>
      <c r="BK1225" s="11" t="str">
        <f>VLOOKUP(BJ1225,'C'!$AW$5:$BB$36,6,FALSE)</f>
        <v>Joe Foster</v>
      </c>
      <c r="BL1225" s="109">
        <v>3</v>
      </c>
      <c r="BM1225" s="11" t="str">
        <f>VLOOKUP(BL1225,'C'!$AW$5:$BB$38,6,FALSE)</f>
        <v>Owen Heard</v>
      </c>
      <c r="BN1225" s="109">
        <v>4</v>
      </c>
      <c r="BO1225" s="11" t="str">
        <f>VLOOKUP(BN1225,'C'!$AW$5:$BB$38,6,FALSE)</f>
        <v>Tom Handley</v>
      </c>
      <c r="BP1225" s="109" t="str">
        <f t="shared" si="600"/>
        <v>Ben King, Joe Foster, Owen Heard, Tom Handley</v>
      </c>
      <c r="BQ1225" s="65" t="str">
        <f t="shared" si="610"/>
        <v xml:space="preserve">U17 </v>
      </c>
      <c r="BR1225" s="65">
        <f t="shared" si="613"/>
        <v>12</v>
      </c>
      <c r="BS1225" s="65">
        <f t="shared" si="613"/>
        <v>24.5</v>
      </c>
      <c r="BT1225" s="65">
        <f t="shared" si="613"/>
        <v>55.5</v>
      </c>
      <c r="BU1225" s="69">
        <f t="shared" si="613"/>
        <v>1.736111111111111E-3</v>
      </c>
      <c r="BV1225" s="65" t="str">
        <f t="shared" si="613"/>
        <v>-</v>
      </c>
      <c r="BW1225" s="69">
        <f t="shared" si="613"/>
        <v>3.1828703703703702E-3</v>
      </c>
      <c r="BX1225" s="65" t="str">
        <f t="shared" si="613"/>
        <v>-</v>
      </c>
      <c r="BY1225" s="65" t="str">
        <f t="shared" si="613"/>
        <v>-</v>
      </c>
      <c r="BZ1225" s="65">
        <f t="shared" si="613"/>
        <v>16</v>
      </c>
      <c r="CA1225" s="65">
        <f t="shared" si="613"/>
        <v>1.65</v>
      </c>
      <c r="CB1225" s="65">
        <f t="shared" si="613"/>
        <v>5.4</v>
      </c>
      <c r="CC1225" s="65">
        <f t="shared" si="613"/>
        <v>10</v>
      </c>
      <c r="CD1225" s="65">
        <f t="shared" si="613"/>
        <v>25</v>
      </c>
      <c r="CE1225" s="65">
        <f t="shared" si="613"/>
        <v>35</v>
      </c>
      <c r="CF1225" s="65">
        <f t="shared" si="613"/>
        <v>47</v>
      </c>
      <c r="CG1225" s="65">
        <f t="shared" ref="CG1225:CN1225" si="618">CG1224</f>
        <v>0</v>
      </c>
      <c r="CH1225" s="65">
        <f t="shared" si="618"/>
        <v>0</v>
      </c>
      <c r="CI1225" s="65">
        <f t="shared" si="618"/>
        <v>0</v>
      </c>
      <c r="CJ1225" s="65">
        <f t="shared" si="618"/>
        <v>2.65</v>
      </c>
      <c r="CK1225" s="65">
        <f t="shared" si="618"/>
        <v>24</v>
      </c>
      <c r="CL1225" s="65">
        <f t="shared" si="618"/>
        <v>11</v>
      </c>
      <c r="CM1225" s="65">
        <f t="shared" si="618"/>
        <v>65</v>
      </c>
      <c r="CN1225" s="65">
        <f t="shared" si="618"/>
        <v>0</v>
      </c>
      <c r="CP1225" s="82" t="s">
        <v>14</v>
      </c>
      <c r="CQ1225" s="40"/>
      <c r="CR1225" s="40"/>
      <c r="CS1225" s="83">
        <f>grades!C40</f>
        <v>1.85</v>
      </c>
      <c r="CT1225" s="83"/>
      <c r="CU1225" s="83"/>
      <c r="CV1225" s="83">
        <f>grades!E40</f>
        <v>1.82</v>
      </c>
      <c r="CW1225" s="83"/>
      <c r="CX1225" s="83"/>
      <c r="CY1225" s="83">
        <f>grades!G40</f>
        <v>1.75</v>
      </c>
      <c r="CZ1225" s="83"/>
      <c r="DA1225" s="83"/>
      <c r="DB1225" s="83">
        <f>grades!I40</f>
        <v>1.7</v>
      </c>
      <c r="DC1225" s="110" t="str">
        <f>grades!J40</f>
        <v>F</v>
      </c>
    </row>
    <row r="1226" spans="1:108" ht="20.100000000000001" customHeight="1" x14ac:dyDescent="0.25">
      <c r="A1226" s="117" t="s">
        <v>91</v>
      </c>
      <c r="D1226" s="117" t="s">
        <v>0</v>
      </c>
      <c r="E1226" s="34">
        <v>1</v>
      </c>
      <c r="AE1226" s="477" t="s">
        <v>164</v>
      </c>
      <c r="AF1226" s="478" t="str">
        <f>AF1200</f>
        <v>Guildford and Godalming A.C.</v>
      </c>
      <c r="AG1226" s="11" t="str">
        <f t="shared" si="601"/>
        <v>G</v>
      </c>
      <c r="AH1226" s="11" t="s">
        <v>0</v>
      </c>
      <c r="AI1226" s="11" t="e">
        <f>VLOOKUP(AH1226,G!$AH$5:$BB$34,21,FALSE)</f>
        <v>#N/A</v>
      </c>
      <c r="AJ1226" s="11" t="str">
        <f t="shared" ref="AJ1226:AJ1239" si="619">AG1226</f>
        <v>G</v>
      </c>
      <c r="AK1226" s="11" t="s">
        <v>0</v>
      </c>
      <c r="AL1226" s="11" t="e">
        <f>VLOOKUP(AK1226,G!$AI$5:$BB$34,20,FALSE)</f>
        <v>#N/A</v>
      </c>
      <c r="AM1226" s="11" t="str">
        <f t="shared" ref="AM1226:AM1239" si="620">AJ1226</f>
        <v>G</v>
      </c>
      <c r="AN1226" s="11" t="s">
        <v>0</v>
      </c>
      <c r="AO1226" s="11" t="e">
        <f>VLOOKUP(AN1226,G!$AJ$5:$BB$34,19,FALSE)</f>
        <v>#N/A</v>
      </c>
      <c r="AP1226" s="11" t="str">
        <f t="shared" ref="AP1226:AP1239" si="621">AM1226</f>
        <v>G</v>
      </c>
      <c r="AQ1226" s="11" t="s">
        <v>0</v>
      </c>
      <c r="AR1226" s="11" t="e">
        <f>VLOOKUP(AQ1226,G!$AK$5:$BB$34,18,FALSE)</f>
        <v>#N/A</v>
      </c>
      <c r="AS1226" s="11" t="str">
        <f t="shared" ref="AS1226:AS1239" si="622">AP1226</f>
        <v>G</v>
      </c>
      <c r="AT1226" s="11" t="s">
        <v>0</v>
      </c>
      <c r="AU1226" s="11" t="str">
        <f>VLOOKUP(AT1226,G!$AL$5:$BB$34,17,FALSE)</f>
        <v>Thomas Hardman</v>
      </c>
      <c r="AV1226" s="11" t="str">
        <f t="shared" si="606"/>
        <v>G</v>
      </c>
      <c r="AW1226" s="11" t="s">
        <v>0</v>
      </c>
      <c r="AX1226" s="11" t="e">
        <f>VLOOKUP(AW1226,G!$AM$5:$BB$34,16,FALSE)</f>
        <v>#N/A</v>
      </c>
      <c r="AY1226" s="11" t="str">
        <f t="shared" si="607"/>
        <v>G</v>
      </c>
      <c r="AZ1226" s="11" t="s">
        <v>0</v>
      </c>
      <c r="BA1226" s="11" t="e">
        <f>VLOOKUP(AZ1226,G!$AN$5:$BB$34,15,FALSE)</f>
        <v>#N/A</v>
      </c>
      <c r="BB1226" s="11" t="str">
        <f t="shared" si="608"/>
        <v>G</v>
      </c>
      <c r="BC1226" s="11"/>
      <c r="BD1226" s="11"/>
      <c r="BE1226" s="11" t="str">
        <f t="shared" ref="BE1226:BE1239" si="623">BB1226</f>
        <v>G</v>
      </c>
      <c r="BF1226" s="11" t="s">
        <v>0</v>
      </c>
      <c r="BG1226" s="11" t="str">
        <f>AF1226</f>
        <v>Guildford and Godalming A.C.</v>
      </c>
      <c r="BH1226" s="109">
        <v>1</v>
      </c>
      <c r="BI1226" s="11" t="e">
        <f>VLOOKUP(BH1226,G!$AW$5:$BB$36,6,FALSE)</f>
        <v>#N/A</v>
      </c>
      <c r="BJ1226" s="109">
        <v>2</v>
      </c>
      <c r="BK1226" s="11" t="e">
        <f>VLOOKUP(BJ1226,G!$AW$5:$BB$36,6,FALSE)</f>
        <v>#N/A</v>
      </c>
      <c r="BL1226" s="109">
        <v>3</v>
      </c>
      <c r="BM1226" s="11" t="e">
        <f>VLOOKUP(BL1226,G!$AW$5:$BB$38,6,FALSE)</f>
        <v>#N/A</v>
      </c>
      <c r="BN1226" s="109">
        <v>4</v>
      </c>
      <c r="BO1226" s="11" t="e">
        <f>VLOOKUP(BN1226,G!$AW$5:$BB$38,6,FALSE)</f>
        <v>#N/A</v>
      </c>
      <c r="BP1226" s="109" t="e">
        <f t="shared" si="600"/>
        <v>#N/A</v>
      </c>
      <c r="BQ1226" s="65" t="str">
        <f t="shared" ref="BQ1226:CF1226" si="624">BQ1225</f>
        <v xml:space="preserve">U17 </v>
      </c>
      <c r="BR1226" s="65">
        <f t="shared" si="624"/>
        <v>12</v>
      </c>
      <c r="BS1226" s="65">
        <f t="shared" si="624"/>
        <v>24.5</v>
      </c>
      <c r="BT1226" s="65">
        <f t="shared" si="624"/>
        <v>55.5</v>
      </c>
      <c r="BU1226" s="69">
        <f t="shared" si="624"/>
        <v>1.736111111111111E-3</v>
      </c>
      <c r="BV1226" s="65" t="str">
        <f t="shared" si="624"/>
        <v>-</v>
      </c>
      <c r="BW1226" s="69">
        <f t="shared" si="624"/>
        <v>3.1828703703703702E-3</v>
      </c>
      <c r="BX1226" s="65" t="str">
        <f t="shared" si="624"/>
        <v>-</v>
      </c>
      <c r="BY1226" s="65" t="str">
        <f t="shared" si="624"/>
        <v>-</v>
      </c>
      <c r="BZ1226" s="65">
        <f t="shared" si="624"/>
        <v>16</v>
      </c>
      <c r="CA1226" s="65">
        <f t="shared" si="624"/>
        <v>1.65</v>
      </c>
      <c r="CB1226" s="65">
        <f t="shared" si="624"/>
        <v>5.4</v>
      </c>
      <c r="CC1226" s="65">
        <f t="shared" si="624"/>
        <v>10</v>
      </c>
      <c r="CD1226" s="65">
        <f t="shared" si="624"/>
        <v>25</v>
      </c>
      <c r="CE1226" s="65">
        <f t="shared" si="624"/>
        <v>35</v>
      </c>
      <c r="CF1226" s="65">
        <f t="shared" si="624"/>
        <v>47</v>
      </c>
      <c r="CG1226" s="65">
        <f t="shared" ref="CG1226:CN1226" si="625">CG1225</f>
        <v>0</v>
      </c>
      <c r="CH1226" s="65">
        <f t="shared" si="625"/>
        <v>0</v>
      </c>
      <c r="CI1226" s="65">
        <f t="shared" si="625"/>
        <v>0</v>
      </c>
      <c r="CJ1226" s="65">
        <f t="shared" si="625"/>
        <v>2.65</v>
      </c>
      <c r="CK1226" s="65">
        <f t="shared" si="625"/>
        <v>24</v>
      </c>
      <c r="CL1226" s="65">
        <f t="shared" si="625"/>
        <v>11</v>
      </c>
      <c r="CM1226" s="65">
        <f t="shared" si="625"/>
        <v>65</v>
      </c>
      <c r="CN1226" s="65">
        <f t="shared" si="625"/>
        <v>0</v>
      </c>
      <c r="CP1226" s="82" t="s">
        <v>7</v>
      </c>
      <c r="CQ1226" s="40"/>
      <c r="CR1226" s="40"/>
      <c r="CS1226" s="83">
        <f>grades!C41</f>
        <v>6.4</v>
      </c>
      <c r="CT1226" s="83"/>
      <c r="CU1226" s="83"/>
      <c r="CV1226" s="83">
        <f>grades!E41</f>
        <v>6.2</v>
      </c>
      <c r="CW1226" s="83"/>
      <c r="CX1226" s="83"/>
      <c r="CY1226" s="83">
        <f>grades!G41</f>
        <v>5.9</v>
      </c>
      <c r="CZ1226" s="83"/>
      <c r="DA1226" s="83"/>
      <c r="DB1226" s="83">
        <f>grades!I41</f>
        <v>5.6</v>
      </c>
      <c r="DC1226" s="110" t="str">
        <f>grades!J41</f>
        <v>F</v>
      </c>
    </row>
    <row r="1227" spans="1:108" ht="20.100000000000001" customHeight="1" x14ac:dyDescent="0.25">
      <c r="A1227" s="117" t="s">
        <v>91</v>
      </c>
      <c r="D1227" s="117" t="s">
        <v>0</v>
      </c>
      <c r="E1227" s="34">
        <v>1</v>
      </c>
      <c r="AE1227" s="477"/>
      <c r="AF1227" s="478"/>
      <c r="AG1227" s="11" t="str">
        <f t="shared" si="601"/>
        <v>GG</v>
      </c>
      <c r="AH1227" s="11" t="s">
        <v>1</v>
      </c>
      <c r="AI1227" s="11" t="e">
        <f>VLOOKUP(AH1227,G!$AH$5:$BB$34,21,FALSE)</f>
        <v>#N/A</v>
      </c>
      <c r="AJ1227" s="11" t="str">
        <f t="shared" si="619"/>
        <v>GG</v>
      </c>
      <c r="AK1227" s="11" t="s">
        <v>1</v>
      </c>
      <c r="AL1227" s="11" t="e">
        <f>VLOOKUP(AK1227,G!$AI$5:$BB$34,20,FALSE)</f>
        <v>#N/A</v>
      </c>
      <c r="AM1227" s="11" t="str">
        <f t="shared" si="620"/>
        <v>GG</v>
      </c>
      <c r="AN1227" s="11" t="s">
        <v>1</v>
      </c>
      <c r="AO1227" s="11" t="e">
        <f>VLOOKUP(AN1227,G!$AJ$5:$BB$34,19,FALSE)</f>
        <v>#N/A</v>
      </c>
      <c r="AP1227" s="11" t="str">
        <f t="shared" si="621"/>
        <v>GG</v>
      </c>
      <c r="AQ1227" s="11" t="s">
        <v>1</v>
      </c>
      <c r="AR1227" s="11" t="e">
        <f>VLOOKUP(AQ1227,G!$AK$5:$BB$34,18,FALSE)</f>
        <v>#N/A</v>
      </c>
      <c r="AS1227" s="11" t="str">
        <f t="shared" si="622"/>
        <v>GG</v>
      </c>
      <c r="AT1227" s="11" t="s">
        <v>1</v>
      </c>
      <c r="AU1227" s="11" t="e">
        <f>VLOOKUP(AT1227,G!$AL$5:$BB$34,17,FALSE)</f>
        <v>#N/A</v>
      </c>
      <c r="AV1227" s="11" t="str">
        <f t="shared" si="606"/>
        <v>GG</v>
      </c>
      <c r="AW1227" s="11" t="s">
        <v>1</v>
      </c>
      <c r="AX1227" s="11" t="e">
        <f>VLOOKUP(AW1227,G!$AM$5:$BB$34,16,FALSE)</f>
        <v>#N/A</v>
      </c>
      <c r="AY1227" s="11" t="str">
        <f t="shared" si="607"/>
        <v>GG</v>
      </c>
      <c r="AZ1227" s="11" t="s">
        <v>1</v>
      </c>
      <c r="BA1227" s="11" t="e">
        <f>VLOOKUP(AZ1227,G!$AN$5:$BB$34,15,FALSE)</f>
        <v>#N/A</v>
      </c>
      <c r="BB1227" s="11" t="str">
        <f t="shared" si="608"/>
        <v>GG</v>
      </c>
      <c r="BC1227" s="11"/>
      <c r="BD1227" s="11"/>
      <c r="BE1227" s="11" t="str">
        <f t="shared" si="623"/>
        <v>GG</v>
      </c>
      <c r="BF1227" s="11" t="s">
        <v>1</v>
      </c>
      <c r="BG1227" s="11" t="str">
        <f>AF1226</f>
        <v>Guildford and Godalming A.C.</v>
      </c>
      <c r="BH1227" s="109">
        <v>1</v>
      </c>
      <c r="BI1227" s="11" t="e">
        <f>VLOOKUP(BH1227,G!$AW$5:$BB$36,6,FALSE)</f>
        <v>#N/A</v>
      </c>
      <c r="BJ1227" s="109">
        <v>2</v>
      </c>
      <c r="BK1227" s="11" t="e">
        <f>VLOOKUP(BJ1227,G!$AW$5:$BB$36,6,FALSE)</f>
        <v>#N/A</v>
      </c>
      <c r="BL1227" s="109">
        <v>3</v>
      </c>
      <c r="BM1227" s="11" t="e">
        <f>VLOOKUP(BL1227,G!$AW$5:$BB$38,6,FALSE)</f>
        <v>#N/A</v>
      </c>
      <c r="BN1227" s="109">
        <v>4</v>
      </c>
      <c r="BO1227" s="11" t="e">
        <f>VLOOKUP(BN1227,G!$AW$5:$BB$38,6,FALSE)</f>
        <v>#N/A</v>
      </c>
      <c r="BP1227" s="109" t="e">
        <f t="shared" si="600"/>
        <v>#N/A</v>
      </c>
      <c r="BQ1227" s="65" t="str">
        <f t="shared" ref="BQ1227:BQ1232" si="626">BQ1226</f>
        <v xml:space="preserve">U17 </v>
      </c>
      <c r="BR1227" s="65">
        <f t="shared" ref="BR1227:BR1232" si="627">BR1226</f>
        <v>12</v>
      </c>
      <c r="BS1227" s="65">
        <f t="shared" ref="BS1227:BS1232" si="628">BS1226</f>
        <v>24.5</v>
      </c>
      <c r="BT1227" s="65">
        <f t="shared" ref="BT1227:BT1232" si="629">BT1226</f>
        <v>55.5</v>
      </c>
      <c r="BU1227" s="69">
        <f t="shared" ref="BU1227:BU1232" si="630">BU1226</f>
        <v>1.736111111111111E-3</v>
      </c>
      <c r="BV1227" s="65" t="str">
        <f t="shared" ref="BV1227:BV1232" si="631">BV1226</f>
        <v>-</v>
      </c>
      <c r="BW1227" s="69">
        <f t="shared" ref="BW1227:BW1232" si="632">BW1226</f>
        <v>3.1828703703703702E-3</v>
      </c>
      <c r="BX1227" s="65" t="str">
        <f t="shared" ref="BX1227:BX1232" si="633">BX1226</f>
        <v>-</v>
      </c>
      <c r="BY1227" s="65" t="str">
        <f t="shared" ref="BY1227:BY1232" si="634">BY1226</f>
        <v>-</v>
      </c>
      <c r="BZ1227" s="65">
        <f t="shared" ref="BZ1227:BZ1232" si="635">BZ1226</f>
        <v>16</v>
      </c>
      <c r="CA1227" s="65">
        <f t="shared" ref="CA1227:CA1232" si="636">CA1226</f>
        <v>1.65</v>
      </c>
      <c r="CB1227" s="65">
        <f t="shared" ref="CB1227:CB1232" si="637">CB1226</f>
        <v>5.4</v>
      </c>
      <c r="CC1227" s="65">
        <f t="shared" ref="CC1227:CC1232" si="638">CC1226</f>
        <v>10</v>
      </c>
      <c r="CD1227" s="65">
        <f t="shared" ref="CD1227:CD1232" si="639">CD1226</f>
        <v>25</v>
      </c>
      <c r="CE1227" s="65">
        <f t="shared" ref="CE1227:CE1232" si="640">CE1226</f>
        <v>35</v>
      </c>
      <c r="CF1227" s="65">
        <f t="shared" ref="CF1227:CN1232" si="641">CF1226</f>
        <v>47</v>
      </c>
      <c r="CG1227" s="65">
        <f t="shared" si="641"/>
        <v>0</v>
      </c>
      <c r="CH1227" s="65">
        <f t="shared" si="641"/>
        <v>0</v>
      </c>
      <c r="CI1227" s="65">
        <f t="shared" si="641"/>
        <v>0</v>
      </c>
      <c r="CJ1227" s="65">
        <f t="shared" si="641"/>
        <v>2.65</v>
      </c>
      <c r="CK1227" s="65">
        <f t="shared" si="641"/>
        <v>24</v>
      </c>
      <c r="CL1227" s="65">
        <f t="shared" si="641"/>
        <v>11</v>
      </c>
      <c r="CM1227" s="65">
        <f t="shared" si="641"/>
        <v>65</v>
      </c>
      <c r="CN1227" s="65">
        <f t="shared" si="641"/>
        <v>0</v>
      </c>
      <c r="CP1227" s="82" t="s">
        <v>17</v>
      </c>
      <c r="CQ1227" s="40"/>
      <c r="CR1227" s="40"/>
      <c r="CS1227" s="83">
        <f>grades!C42</f>
        <v>50.55</v>
      </c>
      <c r="CT1227" s="83"/>
      <c r="CU1227" s="83"/>
      <c r="CV1227" s="83">
        <f>grades!E42</f>
        <v>47</v>
      </c>
      <c r="CW1227" s="83"/>
      <c r="CX1227" s="83"/>
      <c r="CY1227" s="83">
        <f>grades!G42</f>
        <v>43.3</v>
      </c>
      <c r="CZ1227" s="83"/>
      <c r="DA1227" s="83"/>
      <c r="DB1227" s="83">
        <f>grades!I42</f>
        <v>38.1</v>
      </c>
      <c r="DC1227" s="110" t="str">
        <f>grades!J42</f>
        <v>F</v>
      </c>
    </row>
    <row r="1228" spans="1:108" ht="20.100000000000001" customHeight="1" x14ac:dyDescent="0.25">
      <c r="A1228" s="117" t="s">
        <v>91</v>
      </c>
      <c r="D1228" s="117" t="s">
        <v>0</v>
      </c>
      <c r="E1228" s="34">
        <v>1</v>
      </c>
      <c r="AE1228" s="477" t="s">
        <v>165</v>
      </c>
      <c r="AF1228" s="478" t="str">
        <f>AF1202</f>
        <v>Hillingdon A.C.</v>
      </c>
      <c r="AG1228" s="11" t="str">
        <f t="shared" si="601"/>
        <v>H</v>
      </c>
      <c r="AH1228" s="11" t="s">
        <v>0</v>
      </c>
      <c r="AI1228" s="11" t="str">
        <f>VLOOKUP(AH1228,H!$AH$5:$BB$36,21,FALSE)</f>
        <v>Ben Brownlee</v>
      </c>
      <c r="AJ1228" s="11" t="str">
        <f t="shared" si="619"/>
        <v>H</v>
      </c>
      <c r="AK1228" s="11" t="s">
        <v>0</v>
      </c>
      <c r="AL1228" s="11" t="str">
        <f>VLOOKUP(AK1228,H!$AI$5:$BB$36,20,FALSE)</f>
        <v>Ben Brownlee</v>
      </c>
      <c r="AM1228" s="11" t="str">
        <f t="shared" si="620"/>
        <v>H</v>
      </c>
      <c r="AN1228" s="11" t="s">
        <v>0</v>
      </c>
      <c r="AO1228" s="11" t="str">
        <f>VLOOKUP(AN1228,H!$AJ$5:$BB$36,19,FALSE)</f>
        <v>Andre Rai</v>
      </c>
      <c r="AP1228" s="11" t="str">
        <f t="shared" si="621"/>
        <v>H</v>
      </c>
      <c r="AQ1228" s="11" t="s">
        <v>0</v>
      </c>
      <c r="AR1228" s="11" t="str">
        <f>VLOOKUP(AQ1228,H!$AK$5:$BB$36,18,FALSE)</f>
        <v>Andre Rai</v>
      </c>
      <c r="AS1228" s="11" t="str">
        <f t="shared" si="622"/>
        <v>H</v>
      </c>
      <c r="AT1228" s="11" t="s">
        <v>0</v>
      </c>
      <c r="AU1228" s="11" t="str">
        <f>VLOOKUP(AT1228,H!$AL$5:$BB$36,17,FALSE)</f>
        <v>Ross McGarvie</v>
      </c>
      <c r="AV1228" s="11" t="str">
        <f t="shared" si="606"/>
        <v>H</v>
      </c>
      <c r="AW1228" s="11" t="s">
        <v>0</v>
      </c>
      <c r="AX1228" s="11" t="str">
        <f>VLOOKUP(AW1228,H!$AM$5:$BB$36,16,FALSE)</f>
        <v>Monty Ogunbanjo</v>
      </c>
      <c r="AY1228" s="11" t="str">
        <f t="shared" si="607"/>
        <v>H</v>
      </c>
      <c r="AZ1228" s="11" t="s">
        <v>0</v>
      </c>
      <c r="BA1228" s="11" t="str">
        <f>VLOOKUP(AZ1228,H!$AN$5:$BB$36,15,FALSE)</f>
        <v>Rhys Feaviour</v>
      </c>
      <c r="BB1228" s="11" t="str">
        <f t="shared" si="608"/>
        <v>H</v>
      </c>
      <c r="BC1228" s="11"/>
      <c r="BD1228" s="11"/>
      <c r="BE1228" s="11" t="str">
        <f t="shared" si="623"/>
        <v>H</v>
      </c>
      <c r="BF1228" s="11" t="s">
        <v>0</v>
      </c>
      <c r="BG1228" s="11" t="str">
        <f>AF1228</f>
        <v>Hillingdon A.C.</v>
      </c>
      <c r="BH1228" s="109">
        <v>1</v>
      </c>
      <c r="BI1228" s="11" t="str">
        <f>VLOOKUP(BH1228,H!$AW$5:$BB$36,6,FALSE)</f>
        <v>Tyrell Mitchell</v>
      </c>
      <c r="BJ1228" s="109">
        <v>2</v>
      </c>
      <c r="BK1228" s="11" t="str">
        <f>VLOOKUP(BJ1228,H!$AW$5:$BB$36,6,FALSE)</f>
        <v>Monty Ogunbanjo</v>
      </c>
      <c r="BL1228" s="109">
        <v>3</v>
      </c>
      <c r="BM1228" s="11" t="str">
        <f>VLOOKUP(BL1228,H!$AW$5:$BB$38,6,FALSE)</f>
        <v>Ben Hooley</v>
      </c>
      <c r="BN1228" s="109">
        <v>4</v>
      </c>
      <c r="BO1228" s="11" t="str">
        <f>VLOOKUP(BN1228,H!$AW$5:$BB$38,6,FALSE)</f>
        <v>Ben Brownlee</v>
      </c>
      <c r="BP1228" s="109" t="str">
        <f t="shared" si="600"/>
        <v>Tyrell Mitchell, Monty Ogunbanjo, Ben Hooley, Ben Brownlee</v>
      </c>
      <c r="BQ1228" s="65" t="str">
        <f t="shared" si="626"/>
        <v xml:space="preserve">U17 </v>
      </c>
      <c r="BR1228" s="65">
        <f t="shared" si="627"/>
        <v>12</v>
      </c>
      <c r="BS1228" s="65">
        <f t="shared" si="628"/>
        <v>24.5</v>
      </c>
      <c r="BT1228" s="65">
        <f t="shared" si="629"/>
        <v>55.5</v>
      </c>
      <c r="BU1228" s="69">
        <f t="shared" si="630"/>
        <v>1.736111111111111E-3</v>
      </c>
      <c r="BV1228" s="65" t="str">
        <f t="shared" si="631"/>
        <v>-</v>
      </c>
      <c r="BW1228" s="69">
        <f t="shared" si="632"/>
        <v>3.1828703703703702E-3</v>
      </c>
      <c r="BX1228" s="65" t="str">
        <f t="shared" si="633"/>
        <v>-</v>
      </c>
      <c r="BY1228" s="65" t="str">
        <f t="shared" si="634"/>
        <v>-</v>
      </c>
      <c r="BZ1228" s="65">
        <f t="shared" si="635"/>
        <v>16</v>
      </c>
      <c r="CA1228" s="65">
        <f t="shared" si="636"/>
        <v>1.65</v>
      </c>
      <c r="CB1228" s="65">
        <f t="shared" si="637"/>
        <v>5.4</v>
      </c>
      <c r="CC1228" s="65">
        <f t="shared" si="638"/>
        <v>10</v>
      </c>
      <c r="CD1228" s="65">
        <f t="shared" si="639"/>
        <v>25</v>
      </c>
      <c r="CE1228" s="65">
        <f t="shared" si="640"/>
        <v>35</v>
      </c>
      <c r="CF1228" s="65">
        <f t="shared" si="641"/>
        <v>47</v>
      </c>
      <c r="CG1228" s="65">
        <f t="shared" si="641"/>
        <v>0</v>
      </c>
      <c r="CH1228" s="65">
        <f t="shared" si="641"/>
        <v>0</v>
      </c>
      <c r="CI1228" s="65">
        <f t="shared" si="641"/>
        <v>0</v>
      </c>
      <c r="CJ1228" s="65">
        <f t="shared" si="641"/>
        <v>2.65</v>
      </c>
      <c r="CK1228" s="65">
        <f t="shared" si="641"/>
        <v>24</v>
      </c>
      <c r="CL1228" s="65">
        <f t="shared" si="641"/>
        <v>11</v>
      </c>
      <c r="CM1228" s="65">
        <f t="shared" si="641"/>
        <v>65</v>
      </c>
      <c r="CN1228" s="65">
        <f t="shared" si="641"/>
        <v>0</v>
      </c>
      <c r="CP1228" s="82" t="s">
        <v>33</v>
      </c>
      <c r="CQ1228" s="40"/>
      <c r="CR1228" s="40"/>
      <c r="CS1228" s="83">
        <f>grades!C43</f>
        <v>40.950000000000003</v>
      </c>
      <c r="CT1228" s="83"/>
      <c r="CU1228" s="83"/>
      <c r="CV1228" s="83">
        <f>grades!E43</f>
        <v>37.1</v>
      </c>
      <c r="CW1228" s="83"/>
      <c r="CX1228" s="83"/>
      <c r="CY1228" s="83">
        <f>grades!G43</f>
        <v>32.700000000000003</v>
      </c>
      <c r="CZ1228" s="83"/>
      <c r="DA1228" s="83"/>
      <c r="DB1228" s="83">
        <f>grades!I43</f>
        <v>28.1</v>
      </c>
      <c r="DC1228" s="110" t="str">
        <f>grades!J43</f>
        <v>F</v>
      </c>
    </row>
    <row r="1229" spans="1:108" ht="20.100000000000001" customHeight="1" x14ac:dyDescent="0.25">
      <c r="A1229" s="117" t="s">
        <v>91</v>
      </c>
      <c r="D1229" s="117" t="s">
        <v>0</v>
      </c>
      <c r="E1229" s="34">
        <v>1</v>
      </c>
      <c r="AE1229" s="477"/>
      <c r="AF1229" s="478"/>
      <c r="AG1229" s="11" t="str">
        <f t="shared" si="601"/>
        <v>HH</v>
      </c>
      <c r="AH1229" s="11" t="s">
        <v>1</v>
      </c>
      <c r="AI1229" s="11" t="str">
        <f>VLOOKUP(AH1229,H!$AH$5:$BB$36,21,FALSE)</f>
        <v>Tyrell Mitchell</v>
      </c>
      <c r="AJ1229" s="11" t="str">
        <f t="shared" si="619"/>
        <v>HH</v>
      </c>
      <c r="AK1229" s="11" t="s">
        <v>1</v>
      </c>
      <c r="AL1229" s="11" t="str">
        <f>VLOOKUP(AK1229,H!$AI$5:$BB$36,20,FALSE)</f>
        <v>Monty Ogunbanjo</v>
      </c>
      <c r="AM1229" s="11" t="str">
        <f t="shared" si="620"/>
        <v>HH</v>
      </c>
      <c r="AN1229" s="11" t="s">
        <v>1</v>
      </c>
      <c r="AO1229" s="11" t="str">
        <f>VLOOKUP(AN1229,H!$AJ$5:$BB$36,19,FALSE)</f>
        <v>Adam Ireland</v>
      </c>
      <c r="AP1229" s="11" t="str">
        <f t="shared" si="621"/>
        <v>HH</v>
      </c>
      <c r="AQ1229" s="11" t="s">
        <v>1</v>
      </c>
      <c r="AR1229" s="11" t="str">
        <f>VLOOKUP(AQ1229,H!$AK$5:$BB$36,18,FALSE)</f>
        <v>Adam Ireland</v>
      </c>
      <c r="AS1229" s="11" t="str">
        <f t="shared" si="622"/>
        <v>HH</v>
      </c>
      <c r="AT1229" s="11" t="s">
        <v>1</v>
      </c>
      <c r="AU1229" s="11" t="str">
        <f>VLOOKUP(AT1229,H!$AL$5:$BB$36,17,FALSE)</f>
        <v>Max McGarvie</v>
      </c>
      <c r="AV1229" s="11" t="str">
        <f t="shared" si="606"/>
        <v>HH</v>
      </c>
      <c r="AW1229" s="11" t="s">
        <v>1</v>
      </c>
      <c r="AX1229" s="11" t="e">
        <f>VLOOKUP(AW1229,H!$AM$5:$BB$36,16,FALSE)</f>
        <v>#N/A</v>
      </c>
      <c r="AY1229" s="11" t="str">
        <f t="shared" si="607"/>
        <v>HH</v>
      </c>
      <c r="AZ1229" s="11" t="s">
        <v>1</v>
      </c>
      <c r="BA1229" s="11" t="e">
        <f>VLOOKUP(AZ1229,H!$AN$5:$BB$36,15,FALSE)</f>
        <v>#N/A</v>
      </c>
      <c r="BB1229" s="11" t="str">
        <f t="shared" si="608"/>
        <v>HH</v>
      </c>
      <c r="BC1229" s="11"/>
      <c r="BD1229" s="11"/>
      <c r="BE1229" s="11" t="str">
        <f t="shared" si="623"/>
        <v>HH</v>
      </c>
      <c r="BF1229" s="11" t="s">
        <v>1</v>
      </c>
      <c r="BG1229" s="11" t="str">
        <f>AF1228</f>
        <v>Hillingdon A.C.</v>
      </c>
      <c r="BH1229" s="109">
        <v>1</v>
      </c>
      <c r="BI1229" s="11" t="str">
        <f>VLOOKUP(BH1229,H!$AW$5:$BB$36,6,FALSE)</f>
        <v>Tyrell Mitchell</v>
      </c>
      <c r="BJ1229" s="109">
        <v>2</v>
      </c>
      <c r="BK1229" s="11" t="str">
        <f>VLOOKUP(BJ1229,H!$AW$5:$BB$36,6,FALSE)</f>
        <v>Monty Ogunbanjo</v>
      </c>
      <c r="BL1229" s="109">
        <v>3</v>
      </c>
      <c r="BM1229" s="11" t="str">
        <f>VLOOKUP(BL1229,H!$AW$5:$BB$38,6,FALSE)</f>
        <v>Ben Hooley</v>
      </c>
      <c r="BN1229" s="109">
        <v>4</v>
      </c>
      <c r="BO1229" s="11" t="str">
        <f>VLOOKUP(BN1229,H!$AW$5:$BB$38,6,FALSE)</f>
        <v>Ben Brownlee</v>
      </c>
      <c r="BP1229" s="109" t="str">
        <f t="shared" si="600"/>
        <v>Tyrell Mitchell, Monty Ogunbanjo, Ben Hooley, Ben Brownlee</v>
      </c>
      <c r="BQ1229" s="65" t="str">
        <f t="shared" si="626"/>
        <v xml:space="preserve">U17 </v>
      </c>
      <c r="BR1229" s="65">
        <f t="shared" si="627"/>
        <v>12</v>
      </c>
      <c r="BS1229" s="65">
        <f t="shared" si="628"/>
        <v>24.5</v>
      </c>
      <c r="BT1229" s="65">
        <f t="shared" si="629"/>
        <v>55.5</v>
      </c>
      <c r="BU1229" s="69">
        <f t="shared" si="630"/>
        <v>1.736111111111111E-3</v>
      </c>
      <c r="BV1229" s="65" t="str">
        <f t="shared" si="631"/>
        <v>-</v>
      </c>
      <c r="BW1229" s="69">
        <f t="shared" si="632"/>
        <v>3.1828703703703702E-3</v>
      </c>
      <c r="BX1229" s="65" t="str">
        <f t="shared" si="633"/>
        <v>-</v>
      </c>
      <c r="BY1229" s="65" t="str">
        <f t="shared" si="634"/>
        <v>-</v>
      </c>
      <c r="BZ1229" s="65">
        <f t="shared" si="635"/>
        <v>16</v>
      </c>
      <c r="CA1229" s="65">
        <f t="shared" si="636"/>
        <v>1.65</v>
      </c>
      <c r="CB1229" s="65">
        <f t="shared" si="637"/>
        <v>5.4</v>
      </c>
      <c r="CC1229" s="65">
        <f t="shared" si="638"/>
        <v>10</v>
      </c>
      <c r="CD1229" s="65">
        <f t="shared" si="639"/>
        <v>25</v>
      </c>
      <c r="CE1229" s="65">
        <f t="shared" si="640"/>
        <v>35</v>
      </c>
      <c r="CF1229" s="65">
        <f t="shared" si="641"/>
        <v>47</v>
      </c>
      <c r="CG1229" s="65">
        <f t="shared" si="641"/>
        <v>0</v>
      </c>
      <c r="CH1229" s="65">
        <f t="shared" si="641"/>
        <v>0</v>
      </c>
      <c r="CI1229" s="65">
        <f t="shared" si="641"/>
        <v>0</v>
      </c>
      <c r="CJ1229" s="65">
        <f t="shared" si="641"/>
        <v>2.65</v>
      </c>
      <c r="CK1229" s="65">
        <f t="shared" si="641"/>
        <v>24</v>
      </c>
      <c r="CL1229" s="65">
        <f t="shared" si="641"/>
        <v>11</v>
      </c>
      <c r="CM1229" s="65">
        <f t="shared" si="641"/>
        <v>65</v>
      </c>
      <c r="CN1229" s="65">
        <f t="shared" si="641"/>
        <v>0</v>
      </c>
      <c r="CP1229" s="82" t="s">
        <v>15</v>
      </c>
      <c r="CQ1229" s="40"/>
      <c r="CR1229" s="40"/>
      <c r="CS1229" s="83">
        <f>grades!C44</f>
        <v>13.35</v>
      </c>
      <c r="CT1229" s="83"/>
      <c r="CU1229" s="83"/>
      <c r="CV1229" s="83">
        <f>grades!E44</f>
        <v>12.65</v>
      </c>
      <c r="CW1229" s="83"/>
      <c r="CX1229" s="83"/>
      <c r="CY1229" s="83">
        <f>grades!G44</f>
        <v>11.85</v>
      </c>
      <c r="CZ1229" s="83"/>
      <c r="DA1229" s="83"/>
      <c r="DB1229" s="83">
        <f>grades!I44</f>
        <v>10.7</v>
      </c>
      <c r="DC1229" s="110" t="str">
        <f>grades!J44</f>
        <v>F</v>
      </c>
    </row>
    <row r="1230" spans="1:108" ht="20.100000000000001" customHeight="1" x14ac:dyDescent="0.25">
      <c r="A1230" s="117" t="s">
        <v>91</v>
      </c>
      <c r="D1230" s="117" t="s">
        <v>0</v>
      </c>
      <c r="E1230" s="34">
        <v>1</v>
      </c>
      <c r="AE1230" s="477" t="s">
        <v>166</v>
      </c>
      <c r="AF1230" s="478" t="str">
        <f>AF1204</f>
        <v>Maidenhead A.C.</v>
      </c>
      <c r="AG1230" s="11" t="str">
        <f t="shared" si="601"/>
        <v>M</v>
      </c>
      <c r="AH1230" s="11" t="s">
        <v>0</v>
      </c>
      <c r="AI1230" s="11" t="str">
        <f>VLOOKUP(AH1230,M!$AH$5:$BB$36,21,FALSE)</f>
        <v>Raja Khan</v>
      </c>
      <c r="AJ1230" s="11" t="str">
        <f t="shared" si="619"/>
        <v>M</v>
      </c>
      <c r="AK1230" s="11" t="s">
        <v>0</v>
      </c>
      <c r="AL1230" s="11" t="str">
        <f>VLOOKUP(AK1230,M!$AI$5:$BB$36,20,FALSE)</f>
        <v>Oscar Abrahamson</v>
      </c>
      <c r="AM1230" s="11" t="str">
        <f t="shared" si="620"/>
        <v>M</v>
      </c>
      <c r="AN1230" s="11" t="s">
        <v>0</v>
      </c>
      <c r="AO1230" s="11" t="e">
        <f>VLOOKUP(AN1230,M!$AJ$5:$BB$36,19,FALSE)</f>
        <v>#N/A</v>
      </c>
      <c r="AP1230" s="11" t="str">
        <f t="shared" si="621"/>
        <v>M</v>
      </c>
      <c r="AQ1230" s="11" t="s">
        <v>0</v>
      </c>
      <c r="AR1230" s="11" t="e">
        <f>VLOOKUP(AQ1230,M!$AK$5:$BB$36,18,FALSE)</f>
        <v>#N/A</v>
      </c>
      <c r="AS1230" s="11" t="str">
        <f t="shared" si="622"/>
        <v>M</v>
      </c>
      <c r="AT1230" s="11" t="s">
        <v>0</v>
      </c>
      <c r="AU1230" s="11" t="e">
        <f>VLOOKUP(AT1230,M!$AL$5:$BB$36,17,FALSE)</f>
        <v>#N/A</v>
      </c>
      <c r="AV1230" s="11" t="str">
        <f t="shared" si="606"/>
        <v>M</v>
      </c>
      <c r="AW1230" s="11" t="s">
        <v>0</v>
      </c>
      <c r="AX1230" s="11" t="e">
        <f>VLOOKUP(AW1230,M!$AM$5:$BB$36,16,FALSE)</f>
        <v>#N/A</v>
      </c>
      <c r="AY1230" s="11" t="str">
        <f t="shared" si="607"/>
        <v>M</v>
      </c>
      <c r="AZ1230" s="11" t="s">
        <v>0</v>
      </c>
      <c r="BA1230" s="11" t="e">
        <f>VLOOKUP(AZ1230,M!$AN$5:$BB$36,15,FALSE)</f>
        <v>#N/A</v>
      </c>
      <c r="BB1230" s="11" t="str">
        <f t="shared" si="608"/>
        <v>M</v>
      </c>
      <c r="BC1230" s="11"/>
      <c r="BD1230" s="11"/>
      <c r="BE1230" s="11" t="str">
        <f t="shared" si="623"/>
        <v>M</v>
      </c>
      <c r="BF1230" s="11" t="s">
        <v>0</v>
      </c>
      <c r="BG1230" s="11" t="str">
        <f>AF1230</f>
        <v>Maidenhead A.C.</v>
      </c>
      <c r="BH1230" s="109">
        <v>1</v>
      </c>
      <c r="BI1230" s="11" t="e">
        <f>VLOOKUP(BH1230,M!$AW$5:$BB$36,6,FALSE)</f>
        <v>#N/A</v>
      </c>
      <c r="BJ1230" s="109">
        <v>2</v>
      </c>
      <c r="BK1230" s="11" t="e">
        <f>VLOOKUP(BJ1230,M!$AW$5:$BB$36,6,FALSE)</f>
        <v>#N/A</v>
      </c>
      <c r="BL1230" s="109">
        <v>3</v>
      </c>
      <c r="BM1230" s="11" t="e">
        <f>VLOOKUP(BL1230,M!$AW$5:$BB$38,6,FALSE)</f>
        <v>#N/A</v>
      </c>
      <c r="BN1230" s="109">
        <v>4</v>
      </c>
      <c r="BO1230" s="11" t="e">
        <f>VLOOKUP(BN1230,M!$AW$5:$BB$38,6,FALSE)</f>
        <v>#N/A</v>
      </c>
      <c r="BP1230" s="109" t="e">
        <f t="shared" si="600"/>
        <v>#N/A</v>
      </c>
      <c r="BQ1230" s="65" t="str">
        <f t="shared" si="626"/>
        <v xml:space="preserve">U17 </v>
      </c>
      <c r="BR1230" s="65">
        <f t="shared" si="627"/>
        <v>12</v>
      </c>
      <c r="BS1230" s="65">
        <f t="shared" si="628"/>
        <v>24.5</v>
      </c>
      <c r="BT1230" s="65">
        <f t="shared" si="629"/>
        <v>55.5</v>
      </c>
      <c r="BU1230" s="69">
        <f t="shared" si="630"/>
        <v>1.736111111111111E-3</v>
      </c>
      <c r="BV1230" s="65" t="str">
        <f t="shared" si="631"/>
        <v>-</v>
      </c>
      <c r="BW1230" s="69">
        <f t="shared" si="632"/>
        <v>3.1828703703703702E-3</v>
      </c>
      <c r="BX1230" s="65" t="str">
        <f t="shared" si="633"/>
        <v>-</v>
      </c>
      <c r="BY1230" s="65" t="str">
        <f t="shared" si="634"/>
        <v>-</v>
      </c>
      <c r="BZ1230" s="65">
        <f t="shared" si="635"/>
        <v>16</v>
      </c>
      <c r="CA1230" s="65">
        <f t="shared" si="636"/>
        <v>1.65</v>
      </c>
      <c r="CB1230" s="65">
        <f t="shared" si="637"/>
        <v>5.4</v>
      </c>
      <c r="CC1230" s="65">
        <f t="shared" si="638"/>
        <v>10</v>
      </c>
      <c r="CD1230" s="65">
        <f t="shared" si="639"/>
        <v>25</v>
      </c>
      <c r="CE1230" s="65">
        <f t="shared" si="640"/>
        <v>35</v>
      </c>
      <c r="CF1230" s="65">
        <f t="shared" si="641"/>
        <v>47</v>
      </c>
      <c r="CG1230" s="65">
        <f t="shared" si="641"/>
        <v>0</v>
      </c>
      <c r="CH1230" s="65">
        <f t="shared" si="641"/>
        <v>0</v>
      </c>
      <c r="CI1230" s="65">
        <f t="shared" si="641"/>
        <v>0</v>
      </c>
      <c r="CJ1230" s="65">
        <f t="shared" si="641"/>
        <v>2.65</v>
      </c>
      <c r="CK1230" s="65">
        <f t="shared" si="641"/>
        <v>24</v>
      </c>
      <c r="CL1230" s="65">
        <f t="shared" si="641"/>
        <v>11</v>
      </c>
      <c r="CM1230" s="65">
        <f t="shared" si="641"/>
        <v>65</v>
      </c>
      <c r="CN1230" s="65">
        <f t="shared" si="641"/>
        <v>0</v>
      </c>
      <c r="CP1230" s="147" t="s">
        <v>177</v>
      </c>
      <c r="CQ1230" s="40"/>
      <c r="CR1230" s="40"/>
      <c r="CS1230" s="83">
        <f>grades!C45</f>
        <v>56.5</v>
      </c>
      <c r="CT1230" s="83"/>
      <c r="CU1230" s="83"/>
      <c r="CV1230" s="83">
        <f>grades!E45</f>
        <v>58.5</v>
      </c>
      <c r="CW1230" s="83"/>
      <c r="CX1230" s="83"/>
      <c r="CY1230" s="83">
        <f>grades!G45</f>
        <v>60.5</v>
      </c>
      <c r="CZ1230" s="83"/>
      <c r="DA1230" s="83"/>
      <c r="DB1230" s="83">
        <f>grades!I45</f>
        <v>62.5</v>
      </c>
      <c r="DC1230" s="110" t="str">
        <f>grades!J45</f>
        <v>T</v>
      </c>
    </row>
    <row r="1231" spans="1:108" ht="20.100000000000001" customHeight="1" x14ac:dyDescent="0.25">
      <c r="A1231" s="117" t="s">
        <v>91</v>
      </c>
      <c r="D1231" s="117" t="s">
        <v>0</v>
      </c>
      <c r="E1231" s="34">
        <v>1</v>
      </c>
      <c r="AE1231" s="477"/>
      <c r="AF1231" s="478"/>
      <c r="AG1231" s="11" t="str">
        <f t="shared" si="601"/>
        <v>MM</v>
      </c>
      <c r="AH1231" s="11" t="s">
        <v>1</v>
      </c>
      <c r="AI1231" s="11" t="e">
        <f>VLOOKUP(AH1231,M!$AH$5:$BB$36,21,FALSE)</f>
        <v>#N/A</v>
      </c>
      <c r="AJ1231" s="11" t="str">
        <f t="shared" si="619"/>
        <v>MM</v>
      </c>
      <c r="AK1231" s="11" t="s">
        <v>1</v>
      </c>
      <c r="AL1231" s="11" t="e">
        <f>VLOOKUP(AK1231,M!$AI$5:$BB$36,20,FALSE)</f>
        <v>#N/A</v>
      </c>
      <c r="AM1231" s="11" t="str">
        <f t="shared" si="620"/>
        <v>MM</v>
      </c>
      <c r="AN1231" s="11" t="s">
        <v>1</v>
      </c>
      <c r="AO1231" s="11" t="e">
        <f>VLOOKUP(AN1231,M!$AJ$5:$BB$36,19,FALSE)</f>
        <v>#N/A</v>
      </c>
      <c r="AP1231" s="11" t="str">
        <f t="shared" si="621"/>
        <v>MM</v>
      </c>
      <c r="AQ1231" s="11" t="s">
        <v>1</v>
      </c>
      <c r="AR1231" s="11" t="e">
        <f>VLOOKUP(AQ1231,M!$AK$5:$BB$36,18,FALSE)</f>
        <v>#N/A</v>
      </c>
      <c r="AS1231" s="11" t="str">
        <f t="shared" si="622"/>
        <v>MM</v>
      </c>
      <c r="AT1231" s="11" t="s">
        <v>1</v>
      </c>
      <c r="AU1231" s="11" t="e">
        <f>VLOOKUP(AT1231,M!$AL$5:$BB$36,17,FALSE)</f>
        <v>#N/A</v>
      </c>
      <c r="AV1231" s="11" t="str">
        <f t="shared" si="606"/>
        <v>MM</v>
      </c>
      <c r="AW1231" s="11" t="s">
        <v>1</v>
      </c>
      <c r="AX1231" s="11" t="e">
        <f>VLOOKUP(AW1231,M!$AM$5:$BB$36,16,FALSE)</f>
        <v>#N/A</v>
      </c>
      <c r="AY1231" s="11" t="str">
        <f t="shared" si="607"/>
        <v>MM</v>
      </c>
      <c r="AZ1231" s="11" t="s">
        <v>1</v>
      </c>
      <c r="BA1231" s="11" t="e">
        <f>VLOOKUP(AZ1231,M!$AN$5:$BB$36,15,FALSE)</f>
        <v>#N/A</v>
      </c>
      <c r="BB1231" s="11" t="str">
        <f t="shared" si="608"/>
        <v>MM</v>
      </c>
      <c r="BC1231" s="11"/>
      <c r="BD1231" s="11"/>
      <c r="BE1231" s="11" t="str">
        <f t="shared" si="623"/>
        <v>MM</v>
      </c>
      <c r="BF1231" s="11" t="s">
        <v>1</v>
      </c>
      <c r="BG1231" s="11" t="str">
        <f>AF1230</f>
        <v>Maidenhead A.C.</v>
      </c>
      <c r="BH1231" s="109">
        <v>1</v>
      </c>
      <c r="BI1231" s="11" t="e">
        <f>VLOOKUP(BH1231,M!$AW$5:$BB$36,6,FALSE)</f>
        <v>#N/A</v>
      </c>
      <c r="BJ1231" s="109">
        <v>2</v>
      </c>
      <c r="BK1231" s="11" t="e">
        <f>VLOOKUP(BJ1231,M!$AW$5:$BB$36,6,FALSE)</f>
        <v>#N/A</v>
      </c>
      <c r="BL1231" s="109">
        <v>3</v>
      </c>
      <c r="BM1231" s="11" t="e">
        <f>VLOOKUP(BL1231,M!$AW$5:$BB$38,6,FALSE)</f>
        <v>#N/A</v>
      </c>
      <c r="BN1231" s="109">
        <v>4</v>
      </c>
      <c r="BO1231" s="11" t="e">
        <f>VLOOKUP(BN1231,M!$AW$5:$BB$38,6,FALSE)</f>
        <v>#N/A</v>
      </c>
      <c r="BP1231" s="109" t="e">
        <f t="shared" si="600"/>
        <v>#N/A</v>
      </c>
      <c r="BQ1231" s="65" t="str">
        <f t="shared" si="626"/>
        <v xml:space="preserve">U17 </v>
      </c>
      <c r="BR1231" s="65">
        <f t="shared" si="627"/>
        <v>12</v>
      </c>
      <c r="BS1231" s="65">
        <f t="shared" si="628"/>
        <v>24.5</v>
      </c>
      <c r="BT1231" s="65">
        <f t="shared" si="629"/>
        <v>55.5</v>
      </c>
      <c r="BU1231" s="69">
        <f t="shared" si="630"/>
        <v>1.736111111111111E-3</v>
      </c>
      <c r="BV1231" s="65" t="str">
        <f t="shared" si="631"/>
        <v>-</v>
      </c>
      <c r="BW1231" s="69">
        <f t="shared" si="632"/>
        <v>3.1828703703703702E-3</v>
      </c>
      <c r="BX1231" s="65" t="str">
        <f t="shared" si="633"/>
        <v>-</v>
      </c>
      <c r="BY1231" s="65" t="str">
        <f t="shared" si="634"/>
        <v>-</v>
      </c>
      <c r="BZ1231" s="65">
        <f t="shared" si="635"/>
        <v>16</v>
      </c>
      <c r="CA1231" s="65">
        <f t="shared" si="636"/>
        <v>1.65</v>
      </c>
      <c r="CB1231" s="65">
        <f t="shared" si="637"/>
        <v>5.4</v>
      </c>
      <c r="CC1231" s="65">
        <f t="shared" si="638"/>
        <v>10</v>
      </c>
      <c r="CD1231" s="65">
        <f t="shared" si="639"/>
        <v>25</v>
      </c>
      <c r="CE1231" s="65">
        <f t="shared" si="640"/>
        <v>35</v>
      </c>
      <c r="CF1231" s="65">
        <f t="shared" si="641"/>
        <v>47</v>
      </c>
      <c r="CG1231" s="65">
        <f t="shared" si="641"/>
        <v>0</v>
      </c>
      <c r="CH1231" s="65">
        <f t="shared" si="641"/>
        <v>0</v>
      </c>
      <c r="CI1231" s="65">
        <f t="shared" si="641"/>
        <v>0</v>
      </c>
      <c r="CJ1231" s="65">
        <f t="shared" si="641"/>
        <v>2.65</v>
      </c>
      <c r="CK1231" s="65">
        <f t="shared" si="641"/>
        <v>24</v>
      </c>
      <c r="CL1231" s="65">
        <f t="shared" si="641"/>
        <v>11</v>
      </c>
      <c r="CM1231" s="65">
        <f t="shared" si="641"/>
        <v>65</v>
      </c>
      <c r="CN1231" s="65">
        <f t="shared" si="641"/>
        <v>0</v>
      </c>
      <c r="CP1231" s="82" t="s">
        <v>158</v>
      </c>
      <c r="CQ1231" s="40"/>
      <c r="CR1231" s="40"/>
      <c r="CS1231" s="83">
        <f>grades!C46</f>
        <v>13</v>
      </c>
      <c r="CT1231" s="83"/>
      <c r="CU1231" s="83"/>
      <c r="CV1231" s="83">
        <f>grades!E46</f>
        <v>12.55</v>
      </c>
      <c r="CW1231" s="83"/>
      <c r="CX1231" s="83"/>
      <c r="CY1231" s="83">
        <f>grades!G46</f>
        <v>12.1</v>
      </c>
      <c r="CZ1231" s="83"/>
      <c r="DA1231" s="83"/>
      <c r="DB1231" s="83">
        <f>grades!I46</f>
        <v>11.45</v>
      </c>
      <c r="DC1231" s="110" t="str">
        <f>grades!J46</f>
        <v>F</v>
      </c>
    </row>
    <row r="1232" spans="1:108" ht="20.100000000000001" customHeight="1" x14ac:dyDescent="0.25">
      <c r="A1232" s="117" t="s">
        <v>91</v>
      </c>
      <c r="D1232" s="117" t="s">
        <v>0</v>
      </c>
      <c r="E1232" s="34">
        <v>1</v>
      </c>
      <c r="AE1232" s="477" t="s">
        <v>167</v>
      </c>
      <c r="AF1232" s="478" t="str">
        <f>AF1206</f>
        <v>Reading A.C.</v>
      </c>
      <c r="AG1232" s="11" t="str">
        <f t="shared" si="601"/>
        <v>R</v>
      </c>
      <c r="AH1232" s="11" t="s">
        <v>0</v>
      </c>
      <c r="AI1232" s="11" t="str">
        <f>VLOOKUP(AH1232,'R'!$AH$5:$BB$38,21,FALSE)</f>
        <v>Sam Elwood</v>
      </c>
      <c r="AJ1232" s="11" t="str">
        <f t="shared" si="619"/>
        <v>R</v>
      </c>
      <c r="AK1232" s="11" t="s">
        <v>0</v>
      </c>
      <c r="AL1232" s="11" t="str">
        <f>VLOOKUP(AK1232,'R'!$AI$5:$BB$38,20,FALSE)</f>
        <v>Sam Elwood</v>
      </c>
      <c r="AM1232" s="11" t="str">
        <f t="shared" si="620"/>
        <v>R</v>
      </c>
      <c r="AN1232" s="11" t="s">
        <v>0</v>
      </c>
      <c r="AO1232" s="11" t="str">
        <f>VLOOKUP(AN1232,'R'!$AJ$5:$BB$38,19,FALSE)</f>
        <v>Ethan Bains Gillespie</v>
      </c>
      <c r="AP1232" s="11" t="str">
        <f t="shared" si="621"/>
        <v>R</v>
      </c>
      <c r="AQ1232" s="11" t="s">
        <v>0</v>
      </c>
      <c r="AR1232" s="11" t="str">
        <f>VLOOKUP(AQ1232,'R'!$AK$5:$BB$38,18,FALSE)</f>
        <v>Tom Rickards</v>
      </c>
      <c r="AS1232" s="11" t="str">
        <f t="shared" si="622"/>
        <v>R</v>
      </c>
      <c r="AT1232" s="11" t="s">
        <v>0</v>
      </c>
      <c r="AU1232" s="11" t="str">
        <f>VLOOKUP(AT1232,'R'!$AL$5:$BB$38,17,FALSE)</f>
        <v>Leon Bradshaw</v>
      </c>
      <c r="AV1232" s="11" t="str">
        <f t="shared" si="606"/>
        <v>R</v>
      </c>
      <c r="AW1232" s="11" t="s">
        <v>0</v>
      </c>
      <c r="AX1232" s="11" t="str">
        <f>VLOOKUP(AW1232,'R'!$AM$5:$BB$38,16,FALSE)</f>
        <v>Harry Daisley</v>
      </c>
      <c r="AY1232" s="11" t="str">
        <f t="shared" si="607"/>
        <v>R</v>
      </c>
      <c r="AZ1232" s="11" t="s">
        <v>0</v>
      </c>
      <c r="BA1232" s="11" t="str">
        <f>VLOOKUP(AZ1232,'R'!$AN$5:$BB$38,15,FALSE)</f>
        <v>Harry Daisley</v>
      </c>
      <c r="BB1232" s="11" t="str">
        <f t="shared" si="608"/>
        <v>R</v>
      </c>
      <c r="BC1232" s="11"/>
      <c r="BD1232" s="11"/>
      <c r="BE1232" s="11" t="str">
        <f t="shared" si="623"/>
        <v>R</v>
      </c>
      <c r="BF1232" s="11" t="s">
        <v>0</v>
      </c>
      <c r="BG1232" s="11" t="str">
        <f>AF1232</f>
        <v>Reading A.C.</v>
      </c>
      <c r="BH1232" s="109">
        <v>1</v>
      </c>
      <c r="BI1232" s="11" t="str">
        <f>VLOOKUP(BH1232,'R'!$AW$5:$BB$38,6,FALSE)</f>
        <v>Harrison Lynch</v>
      </c>
      <c r="BJ1232" s="109">
        <v>2</v>
      </c>
      <c r="BK1232" s="11" t="str">
        <f>VLOOKUP(BJ1232,'R'!$AW$5:$BB$38,6,FALSE)</f>
        <v>O'Shillou Johnson</v>
      </c>
      <c r="BL1232" s="109">
        <v>3</v>
      </c>
      <c r="BM1232" s="11" t="str">
        <f>VLOOKUP(BL1232,'R'!$AW$5:$BB$38,6,FALSE)</f>
        <v>Sam Elwood</v>
      </c>
      <c r="BN1232" s="109">
        <v>4</v>
      </c>
      <c r="BO1232" s="11" t="str">
        <f>VLOOKUP(BN1232,'R'!$AW$5:$BB$38,6,FALSE)</f>
        <v>Harry Daisley</v>
      </c>
      <c r="BP1232" s="109" t="str">
        <f t="shared" ref="BP1232:BP1233" si="642">+BI1232&amp;", "&amp;BK1232&amp;", "&amp;BM1232&amp;", "&amp;BO1232</f>
        <v>Harrison Lynch, O'Shillou Johnson, Sam Elwood, Harry Daisley</v>
      </c>
      <c r="BQ1232" s="65" t="str">
        <f t="shared" si="626"/>
        <v xml:space="preserve">U17 </v>
      </c>
      <c r="BR1232" s="65">
        <f t="shared" si="627"/>
        <v>12</v>
      </c>
      <c r="BS1232" s="65">
        <f t="shared" si="628"/>
        <v>24.5</v>
      </c>
      <c r="BT1232" s="65">
        <f t="shared" si="629"/>
        <v>55.5</v>
      </c>
      <c r="BU1232" s="69">
        <f t="shared" si="630"/>
        <v>1.736111111111111E-3</v>
      </c>
      <c r="BV1232" s="65" t="str">
        <f t="shared" si="631"/>
        <v>-</v>
      </c>
      <c r="BW1232" s="69">
        <f t="shared" si="632"/>
        <v>3.1828703703703702E-3</v>
      </c>
      <c r="BX1232" s="65" t="str">
        <f t="shared" si="633"/>
        <v>-</v>
      </c>
      <c r="BY1232" s="65" t="str">
        <f t="shared" si="634"/>
        <v>-</v>
      </c>
      <c r="BZ1232" s="65">
        <f t="shared" si="635"/>
        <v>16</v>
      </c>
      <c r="CA1232" s="65">
        <f t="shared" si="636"/>
        <v>1.65</v>
      </c>
      <c r="CB1232" s="65">
        <f t="shared" si="637"/>
        <v>5.4</v>
      </c>
      <c r="CC1232" s="65">
        <f t="shared" si="638"/>
        <v>10</v>
      </c>
      <c r="CD1232" s="65">
        <f t="shared" si="639"/>
        <v>25</v>
      </c>
      <c r="CE1232" s="65">
        <f t="shared" si="640"/>
        <v>35</v>
      </c>
      <c r="CF1232" s="65">
        <f t="shared" si="641"/>
        <v>47</v>
      </c>
      <c r="CG1232" s="65">
        <f t="shared" si="641"/>
        <v>0</v>
      </c>
      <c r="CH1232" s="65">
        <f t="shared" si="641"/>
        <v>0</v>
      </c>
      <c r="CI1232" s="65">
        <f t="shared" si="641"/>
        <v>0</v>
      </c>
      <c r="CJ1232" s="65">
        <f t="shared" si="641"/>
        <v>2.65</v>
      </c>
      <c r="CK1232" s="65">
        <f t="shared" si="641"/>
        <v>24</v>
      </c>
      <c r="CL1232" s="65">
        <f t="shared" si="641"/>
        <v>11</v>
      </c>
      <c r="CM1232" s="65">
        <f t="shared" si="641"/>
        <v>65</v>
      </c>
      <c r="CN1232" s="65">
        <f t="shared" si="641"/>
        <v>0</v>
      </c>
      <c r="CP1232" s="82" t="s">
        <v>155</v>
      </c>
      <c r="CQ1232" s="40"/>
      <c r="CR1232" s="40"/>
      <c r="CS1232" s="83">
        <f>grades!C47</f>
        <v>4</v>
      </c>
      <c r="CT1232" s="83"/>
      <c r="CU1232" s="83"/>
      <c r="CV1232" s="83">
        <f>grades!E47</f>
        <v>3.65</v>
      </c>
      <c r="CW1232" s="83"/>
      <c r="CX1232" s="83"/>
      <c r="CY1232" s="83">
        <f>grades!G47</f>
        <v>3.5</v>
      </c>
      <c r="CZ1232" s="83"/>
      <c r="DA1232" s="83"/>
      <c r="DB1232" s="83">
        <f>grades!I47</f>
        <v>3</v>
      </c>
      <c r="DC1232" s="110" t="str">
        <f>grades!J47</f>
        <v>F</v>
      </c>
    </row>
    <row r="1233" spans="1:107" ht="20.100000000000001" customHeight="1" x14ac:dyDescent="0.25">
      <c r="A1233" s="117" t="s">
        <v>91</v>
      </c>
      <c r="D1233" s="117" t="s">
        <v>0</v>
      </c>
      <c r="E1233" s="34">
        <v>1</v>
      </c>
      <c r="AE1233" s="477"/>
      <c r="AF1233" s="478"/>
      <c r="AG1233" s="11" t="str">
        <f t="shared" si="601"/>
        <v>RR</v>
      </c>
      <c r="AH1233" s="11" t="s">
        <v>1</v>
      </c>
      <c r="AI1233" s="11" t="str">
        <f>VLOOKUP(AH1233,'R'!$AH$5:$BB$38,21,FALSE)</f>
        <v>O'Shillou Johnson</v>
      </c>
      <c r="AJ1233" s="11" t="str">
        <f t="shared" si="619"/>
        <v>RR</v>
      </c>
      <c r="AK1233" s="11" t="s">
        <v>1</v>
      </c>
      <c r="AL1233" s="11" t="str">
        <f>VLOOKUP(AK1233,'R'!$AI$5:$BB$38,20,FALSE)</f>
        <v>O'Shillou Johnson</v>
      </c>
      <c r="AM1233" s="11" t="str">
        <f t="shared" si="620"/>
        <v>RR</v>
      </c>
      <c r="AN1233" s="11" t="s">
        <v>1</v>
      </c>
      <c r="AO1233" s="11" t="str">
        <f>VLOOKUP(AN1233,'R'!$AJ$5:$BB$38,19,FALSE)</f>
        <v>Tom Rickards</v>
      </c>
      <c r="AP1233" s="11" t="str">
        <f t="shared" si="621"/>
        <v>RR</v>
      </c>
      <c r="AQ1233" s="11" t="s">
        <v>1</v>
      </c>
      <c r="AR1233" s="11" t="str">
        <f>VLOOKUP(AQ1233,'R'!$AK$5:$BB$38,18,FALSE)</f>
        <v>Sam Kral-Waters</v>
      </c>
      <c r="AS1233" s="11" t="str">
        <f t="shared" si="622"/>
        <v>RR</v>
      </c>
      <c r="AT1233" s="11" t="s">
        <v>1</v>
      </c>
      <c r="AU1233" s="11" t="str">
        <f>VLOOKUP(AT1233,'R'!$AL$5:$BB$38,17,FALSE)</f>
        <v>Joseph Mott</v>
      </c>
      <c r="AV1233" s="11" t="str">
        <f t="shared" si="606"/>
        <v>RR</v>
      </c>
      <c r="AW1233" s="11" t="s">
        <v>1</v>
      </c>
      <c r="AX1233" s="11" t="str">
        <f>VLOOKUP(AW1233,'R'!$AM$5:$BB$38,16,FALSE)</f>
        <v>Daniel Animashaun</v>
      </c>
      <c r="AY1233" s="11" t="str">
        <f t="shared" si="607"/>
        <v>RR</v>
      </c>
      <c r="AZ1233" s="11" t="s">
        <v>1</v>
      </c>
      <c r="BA1233" s="11" t="str">
        <f>VLOOKUP(AZ1233,'R'!$AN$5:$BB$38,15,FALSE)</f>
        <v>Leon Bradshaw</v>
      </c>
      <c r="BB1233" s="11" t="str">
        <f t="shared" si="608"/>
        <v>RR</v>
      </c>
      <c r="BC1233" s="11"/>
      <c r="BD1233" s="11"/>
      <c r="BE1233" s="11" t="str">
        <f t="shared" si="623"/>
        <v>RR</v>
      </c>
      <c r="BF1233" s="11" t="s">
        <v>1</v>
      </c>
      <c r="BG1233" s="11" t="str">
        <f>AF1232</f>
        <v>Reading A.C.</v>
      </c>
      <c r="BH1233" s="109">
        <v>1</v>
      </c>
      <c r="BI1233" s="11" t="str">
        <f>VLOOKUP(BH1233,'R'!$AW$5:$BB$38,6,FALSE)</f>
        <v>Harrison Lynch</v>
      </c>
      <c r="BJ1233" s="109">
        <v>2</v>
      </c>
      <c r="BK1233" s="11" t="str">
        <f>VLOOKUP(BJ1233,'R'!$AW$5:$BB$38,6,FALSE)</f>
        <v>O'Shillou Johnson</v>
      </c>
      <c r="BL1233" s="109">
        <v>3</v>
      </c>
      <c r="BM1233" s="11" t="str">
        <f>VLOOKUP(BL1233,'R'!$AW$5:$BB$38,6,FALSE)</f>
        <v>Sam Elwood</v>
      </c>
      <c r="BN1233" s="109">
        <v>4</v>
      </c>
      <c r="BO1233" s="11" t="str">
        <f>VLOOKUP(BN1233,'R'!$AW$5:$BB$38,6,FALSE)</f>
        <v>Harry Daisley</v>
      </c>
      <c r="BP1233" s="109" t="str">
        <f t="shared" si="642"/>
        <v>Harrison Lynch, O'Shillou Johnson, Sam Elwood, Harry Daisley</v>
      </c>
      <c r="BQ1233" s="65" t="str">
        <f t="shared" ref="BQ1233:BQ1251" si="643">BQ1232</f>
        <v xml:space="preserve">U17 </v>
      </c>
      <c r="BR1233" s="65">
        <f t="shared" ref="BR1233:BR1251" si="644">BR1232</f>
        <v>12</v>
      </c>
      <c r="BS1233" s="65">
        <f t="shared" ref="BS1233:BS1251" si="645">BS1232</f>
        <v>24.5</v>
      </c>
      <c r="BT1233" s="65">
        <f t="shared" ref="BT1233:BT1251" si="646">BT1232</f>
        <v>55.5</v>
      </c>
      <c r="BU1233" s="69">
        <f t="shared" ref="BU1233:BU1251" si="647">BU1232</f>
        <v>1.736111111111111E-3</v>
      </c>
      <c r="BV1233" s="65" t="str">
        <f t="shared" ref="BV1233:BV1251" si="648">BV1232</f>
        <v>-</v>
      </c>
      <c r="BW1233" s="69">
        <f t="shared" ref="BW1233:BW1251" si="649">BW1232</f>
        <v>3.1828703703703702E-3</v>
      </c>
      <c r="BX1233" s="65" t="str">
        <f t="shared" ref="BX1233:BX1251" si="650">BX1232</f>
        <v>-</v>
      </c>
      <c r="BY1233" s="65" t="str">
        <f t="shared" ref="BY1233:BY1251" si="651">BY1232</f>
        <v>-</v>
      </c>
      <c r="BZ1233" s="65">
        <f t="shared" ref="BZ1233:BZ1251" si="652">BZ1232</f>
        <v>16</v>
      </c>
      <c r="CA1233" s="65">
        <f t="shared" ref="CA1233:CA1251" si="653">CA1232</f>
        <v>1.65</v>
      </c>
      <c r="CB1233" s="65">
        <f t="shared" ref="CB1233:CB1251" si="654">CB1232</f>
        <v>5.4</v>
      </c>
      <c r="CC1233" s="65">
        <f t="shared" ref="CC1233:CC1251" si="655">CC1232</f>
        <v>10</v>
      </c>
      <c r="CD1233" s="65">
        <f t="shared" ref="CD1233:CN1251" si="656">CD1232</f>
        <v>25</v>
      </c>
      <c r="CE1233" s="65">
        <f t="shared" ref="CE1233:CN1251" si="657">CE1232</f>
        <v>35</v>
      </c>
      <c r="CF1233" s="65">
        <f t="shared" ref="CF1233:CN1242" si="658">CF1232</f>
        <v>47</v>
      </c>
      <c r="CG1233" s="65">
        <f t="shared" si="658"/>
        <v>0</v>
      </c>
      <c r="CH1233" s="65">
        <f t="shared" si="658"/>
        <v>0</v>
      </c>
      <c r="CI1233" s="65">
        <f t="shared" si="658"/>
        <v>0</v>
      </c>
      <c r="CJ1233" s="65">
        <f t="shared" si="658"/>
        <v>2.65</v>
      </c>
      <c r="CK1233" s="65">
        <f t="shared" si="658"/>
        <v>24</v>
      </c>
      <c r="CL1233" s="65">
        <f t="shared" si="658"/>
        <v>11</v>
      </c>
      <c r="CM1233" s="65">
        <f t="shared" si="658"/>
        <v>65</v>
      </c>
      <c r="CN1233" s="65">
        <f t="shared" si="658"/>
        <v>0</v>
      </c>
      <c r="CP1233" s="82" t="s">
        <v>156</v>
      </c>
      <c r="CQ1233" s="40"/>
      <c r="CR1233" s="40"/>
      <c r="CS1233" s="83">
        <f>grades!C48</f>
        <v>58</v>
      </c>
      <c r="CT1233" s="83"/>
      <c r="CU1233" s="83"/>
      <c r="CV1233" s="83">
        <f>grades!E48</f>
        <v>48.6</v>
      </c>
      <c r="CW1233" s="83"/>
      <c r="CX1233" s="83"/>
      <c r="CY1233" s="83">
        <f>grades!G48</f>
        <v>39.25</v>
      </c>
      <c r="CZ1233" s="83"/>
      <c r="DA1233" s="83"/>
      <c r="DB1233" s="83">
        <f>grades!I48</f>
        <v>29.3</v>
      </c>
      <c r="DC1233" s="110" t="str">
        <f>grades!J48</f>
        <v>F</v>
      </c>
    </row>
    <row r="1234" spans="1:107" ht="20.100000000000001" customHeight="1" x14ac:dyDescent="0.2">
      <c r="A1234" s="117" t="s">
        <v>91</v>
      </c>
      <c r="AE1234" s="477" t="s">
        <v>168</v>
      </c>
      <c r="AF1234" s="478" t="str">
        <f>AF1208</f>
        <v>Windsor, Slough, Eton and Hounslow A.C.</v>
      </c>
      <c r="AG1234" s="11" t="str">
        <f t="shared" si="601"/>
        <v>W</v>
      </c>
      <c r="AH1234" s="11" t="s">
        <v>0</v>
      </c>
      <c r="AI1234" s="11" t="str">
        <f>VLOOKUP(AH1234,W!$AH$5:$BB$36,21,FALSE)</f>
        <v>Ekene Ijeomah</v>
      </c>
      <c r="AJ1234" s="11" t="str">
        <f t="shared" ref="AJ1234:AJ1235" si="659">AG1234</f>
        <v>W</v>
      </c>
      <c r="AK1234" s="11" t="s">
        <v>0</v>
      </c>
      <c r="AL1234" s="11" t="str">
        <f>VLOOKUP(AK1234,W!$AI$5:$BB$36,20,FALSE)</f>
        <v>Ekene Ijeomah</v>
      </c>
      <c r="AM1234" s="11" t="str">
        <f t="shared" ref="AM1234:AM1235" si="660">AJ1234</f>
        <v>W</v>
      </c>
      <c r="AN1234" s="11" t="s">
        <v>0</v>
      </c>
      <c r="AO1234" s="11" t="str">
        <f>VLOOKUP(AN1234,W!$AJ$5:$BB$36,19,FALSE)</f>
        <v>Marvin Tchangwa</v>
      </c>
      <c r="AP1234" s="11" t="str">
        <f t="shared" ref="AP1234:AP1235" si="661">AM1234</f>
        <v>W</v>
      </c>
      <c r="AQ1234" s="11" t="s">
        <v>0</v>
      </c>
      <c r="AR1234" s="11" t="str">
        <f>VLOOKUP(AQ1234,W!$AK$5:$BB$36,18,FALSE)</f>
        <v>Marvin Tchangwa</v>
      </c>
      <c r="AS1234" s="11" t="str">
        <f t="shared" ref="AS1234:AS1235" si="662">AP1234</f>
        <v>W</v>
      </c>
      <c r="AT1234" s="11" t="s">
        <v>0</v>
      </c>
      <c r="AU1234" s="11" t="str">
        <f>VLOOKUP(AT1234,W!$AL$5:$BB$36,17,FALSE)</f>
        <v>Pavit Kullar</v>
      </c>
      <c r="AV1234" s="11" t="str">
        <f t="shared" ref="AV1234:AV1235" si="663">AS1234</f>
        <v>W</v>
      </c>
      <c r="AW1234" s="11" t="s">
        <v>0</v>
      </c>
      <c r="AX1234" s="11" t="e">
        <f>VLOOKUP(AW1234,W!$AM$5:$BB$36,16,FALSE)</f>
        <v>#N/A</v>
      </c>
      <c r="AY1234" s="11" t="str">
        <f t="shared" ref="AY1234:AY1235" si="664">AV1234</f>
        <v>W</v>
      </c>
      <c r="AZ1234" s="11" t="s">
        <v>0</v>
      </c>
      <c r="BA1234" s="11" t="e">
        <f>VLOOKUP(AZ1234,W!$AN$5:$BB$36,15,FALSE)</f>
        <v>#N/A</v>
      </c>
      <c r="BB1234" s="11" t="str">
        <f t="shared" ref="BB1234:BB1237" si="665">AY1234</f>
        <v>W</v>
      </c>
      <c r="BC1234" s="11"/>
      <c r="BD1234" s="11"/>
      <c r="BE1234" s="11" t="str">
        <f t="shared" ref="BE1234:BE1235" si="666">BB1234</f>
        <v>W</v>
      </c>
      <c r="BF1234" s="11" t="s">
        <v>0</v>
      </c>
      <c r="BG1234" s="11" t="str">
        <f>AF1234</f>
        <v>Windsor, Slough, Eton and Hounslow A.C.</v>
      </c>
      <c r="BH1234" s="109">
        <v>1</v>
      </c>
      <c r="BI1234" s="11" t="e">
        <f>VLOOKUP(BH1234,W!$AW$5:$BB$36,6,FALSE)</f>
        <v>#N/A</v>
      </c>
      <c r="BJ1234" s="109">
        <v>2</v>
      </c>
      <c r="BK1234" s="11" t="e">
        <f>VLOOKUP(BJ1234,W!$AW$5:$BB$36,6,FALSE)</f>
        <v>#N/A</v>
      </c>
      <c r="BL1234" s="109">
        <v>3</v>
      </c>
      <c r="BM1234" s="11" t="e">
        <f>VLOOKUP(BL1234,W!$AW$5:$BB$38,6,FALSE)</f>
        <v>#N/A</v>
      </c>
      <c r="BN1234" s="109">
        <v>4</v>
      </c>
      <c r="BO1234" s="11" t="e">
        <f>VLOOKUP(BN1234,W!$AW$5:$BB$38,6,FALSE)</f>
        <v>#N/A</v>
      </c>
      <c r="BP1234" s="109" t="e">
        <f t="shared" ref="BP1234:BP1241" si="667">+BI1234&amp;", "&amp;BK1234&amp;", "&amp;BM1234&amp;", "&amp;BO1234</f>
        <v>#N/A</v>
      </c>
      <c r="BQ1234" s="65" t="str">
        <f t="shared" ref="BQ1234:CN1234" si="668">BQ1229</f>
        <v xml:space="preserve">U17 </v>
      </c>
      <c r="BR1234" s="65">
        <f t="shared" si="668"/>
        <v>12</v>
      </c>
      <c r="BS1234" s="65">
        <f t="shared" si="668"/>
        <v>24.5</v>
      </c>
      <c r="BT1234" s="65">
        <f t="shared" si="668"/>
        <v>55.5</v>
      </c>
      <c r="BU1234" s="69">
        <f t="shared" si="668"/>
        <v>1.736111111111111E-3</v>
      </c>
      <c r="BV1234" s="65" t="str">
        <f t="shared" si="668"/>
        <v>-</v>
      </c>
      <c r="BW1234" s="69">
        <f t="shared" si="668"/>
        <v>3.1828703703703702E-3</v>
      </c>
      <c r="BX1234" s="65" t="str">
        <f t="shared" si="668"/>
        <v>-</v>
      </c>
      <c r="BY1234" s="65" t="str">
        <f t="shared" si="668"/>
        <v>-</v>
      </c>
      <c r="BZ1234" s="65">
        <f t="shared" si="668"/>
        <v>16</v>
      </c>
      <c r="CA1234" s="65">
        <f t="shared" si="668"/>
        <v>1.65</v>
      </c>
      <c r="CB1234" s="65">
        <f t="shared" si="668"/>
        <v>5.4</v>
      </c>
      <c r="CC1234" s="65">
        <f t="shared" si="668"/>
        <v>10</v>
      </c>
      <c r="CD1234" s="65">
        <f t="shared" si="668"/>
        <v>25</v>
      </c>
      <c r="CE1234" s="65">
        <f t="shared" si="668"/>
        <v>35</v>
      </c>
      <c r="CF1234" s="65">
        <f t="shared" si="668"/>
        <v>47</v>
      </c>
      <c r="CG1234" s="65">
        <f t="shared" si="668"/>
        <v>0</v>
      </c>
      <c r="CH1234" s="65">
        <f t="shared" si="668"/>
        <v>0</v>
      </c>
      <c r="CI1234" s="65">
        <f t="shared" si="668"/>
        <v>0</v>
      </c>
      <c r="CJ1234" s="65">
        <f t="shared" si="668"/>
        <v>2.65</v>
      </c>
      <c r="CK1234" s="65">
        <f t="shared" si="668"/>
        <v>24</v>
      </c>
      <c r="CL1234" s="65">
        <f t="shared" si="668"/>
        <v>11</v>
      </c>
      <c r="CM1234" s="65">
        <f t="shared" si="668"/>
        <v>65</v>
      </c>
      <c r="CN1234" s="65">
        <f t="shared" si="668"/>
        <v>0</v>
      </c>
    </row>
    <row r="1235" spans="1:107" ht="20.100000000000001" customHeight="1" x14ac:dyDescent="0.2">
      <c r="A1235" s="117" t="s">
        <v>91</v>
      </c>
      <c r="AE1235" s="477"/>
      <c r="AF1235" s="478"/>
      <c r="AG1235" s="11" t="str">
        <f t="shared" si="601"/>
        <v>WW</v>
      </c>
      <c r="AH1235" s="11" t="s">
        <v>1</v>
      </c>
      <c r="AI1235" s="11" t="str">
        <f>VLOOKUP(AH1235,W!$AH$5:$BB$36,21,FALSE)</f>
        <v>Kaif Rizvi</v>
      </c>
      <c r="AJ1235" s="11" t="str">
        <f t="shared" si="659"/>
        <v>WW</v>
      </c>
      <c r="AK1235" s="11" t="s">
        <v>1</v>
      </c>
      <c r="AL1235" s="11" t="str">
        <f>VLOOKUP(AK1235,W!$AI$5:$BB$36,20,FALSE)</f>
        <v>Kaif Rizvi</v>
      </c>
      <c r="AM1235" s="11" t="str">
        <f t="shared" si="660"/>
        <v>WW</v>
      </c>
      <c r="AN1235" s="11" t="s">
        <v>1</v>
      </c>
      <c r="AO1235" s="11" t="str">
        <f>VLOOKUP(AN1235,W!$AJ$5:$BB$36,19,FALSE)</f>
        <v>Ethan Adisi-Musgrove</v>
      </c>
      <c r="AP1235" s="11" t="str">
        <f t="shared" si="661"/>
        <v>WW</v>
      </c>
      <c r="AQ1235" s="11" t="s">
        <v>1</v>
      </c>
      <c r="AR1235" s="11" t="str">
        <f>VLOOKUP(AQ1235,W!$AK$5:$BB$36,18,FALSE)</f>
        <v>Ethan Adisi-Musgrove</v>
      </c>
      <c r="AS1235" s="11" t="str">
        <f t="shared" si="662"/>
        <v>WW</v>
      </c>
      <c r="AT1235" s="11" t="s">
        <v>1</v>
      </c>
      <c r="AU1235" s="11" t="str">
        <f>VLOOKUP(AT1235,W!$AL$5:$BB$36,17,FALSE)</f>
        <v>Amar Babhania</v>
      </c>
      <c r="AV1235" s="11" t="str">
        <f t="shared" si="663"/>
        <v>WW</v>
      </c>
      <c r="AW1235" s="11" t="s">
        <v>1</v>
      </c>
      <c r="AX1235" s="11" t="e">
        <f>VLOOKUP(AW1235,W!$AM$5:$BB$36,16,FALSE)</f>
        <v>#N/A</v>
      </c>
      <c r="AY1235" s="11" t="str">
        <f t="shared" si="664"/>
        <v>WW</v>
      </c>
      <c r="AZ1235" s="11" t="s">
        <v>1</v>
      </c>
      <c r="BA1235" s="11" t="e">
        <f>VLOOKUP(AZ1235,W!$AN$5:$BB$36,15,FALSE)</f>
        <v>#N/A</v>
      </c>
      <c r="BB1235" s="11" t="str">
        <f t="shared" si="665"/>
        <v>WW</v>
      </c>
      <c r="BC1235" s="11"/>
      <c r="BD1235" s="11"/>
      <c r="BE1235" s="11" t="str">
        <f t="shared" si="666"/>
        <v>WW</v>
      </c>
      <c r="BF1235" s="11" t="s">
        <v>1</v>
      </c>
      <c r="BG1235" s="11" t="str">
        <f>AF1234</f>
        <v>Windsor, Slough, Eton and Hounslow A.C.</v>
      </c>
      <c r="BH1235" s="109">
        <v>1</v>
      </c>
      <c r="BI1235" s="11" t="e">
        <f>VLOOKUP(BH1235,W!$AW$5:$BB$36,6,FALSE)</f>
        <v>#N/A</v>
      </c>
      <c r="BJ1235" s="109">
        <v>2</v>
      </c>
      <c r="BK1235" s="11" t="e">
        <f>VLOOKUP(BJ1235,W!$AW$5:$BB$36,6,FALSE)</f>
        <v>#N/A</v>
      </c>
      <c r="BL1235" s="109">
        <v>3</v>
      </c>
      <c r="BM1235" s="11" t="e">
        <f>VLOOKUP(BL1235,W!$AW$5:$BB$38,6,FALSE)</f>
        <v>#N/A</v>
      </c>
      <c r="BN1235" s="109">
        <v>4</v>
      </c>
      <c r="BO1235" s="11" t="e">
        <f>VLOOKUP(BN1235,W!$AW$5:$BB$38,6,FALSE)</f>
        <v>#N/A</v>
      </c>
      <c r="BP1235" s="109" t="e">
        <f t="shared" si="667"/>
        <v>#N/A</v>
      </c>
      <c r="BQ1235" s="65" t="str">
        <f t="shared" si="643"/>
        <v xml:space="preserve">U17 </v>
      </c>
      <c r="BR1235" s="65">
        <f t="shared" si="644"/>
        <v>12</v>
      </c>
      <c r="BS1235" s="65">
        <f t="shared" si="645"/>
        <v>24.5</v>
      </c>
      <c r="BT1235" s="65">
        <f t="shared" si="646"/>
        <v>55.5</v>
      </c>
      <c r="BU1235" s="69">
        <f t="shared" si="647"/>
        <v>1.736111111111111E-3</v>
      </c>
      <c r="BV1235" s="65" t="str">
        <f t="shared" si="648"/>
        <v>-</v>
      </c>
      <c r="BW1235" s="69">
        <f t="shared" si="649"/>
        <v>3.1828703703703702E-3</v>
      </c>
      <c r="BX1235" s="65" t="str">
        <f t="shared" si="650"/>
        <v>-</v>
      </c>
      <c r="BY1235" s="65" t="str">
        <f t="shared" si="651"/>
        <v>-</v>
      </c>
      <c r="BZ1235" s="65">
        <f t="shared" si="652"/>
        <v>16</v>
      </c>
      <c r="CA1235" s="65">
        <f t="shared" si="653"/>
        <v>1.65</v>
      </c>
      <c r="CB1235" s="65">
        <f t="shared" si="654"/>
        <v>5.4</v>
      </c>
      <c r="CC1235" s="65">
        <f t="shared" si="655"/>
        <v>10</v>
      </c>
      <c r="CD1235" s="65">
        <f t="shared" si="656"/>
        <v>25</v>
      </c>
      <c r="CE1235" s="65">
        <f t="shared" si="656"/>
        <v>35</v>
      </c>
      <c r="CF1235" s="65">
        <f t="shared" si="656"/>
        <v>47</v>
      </c>
      <c r="CG1235" s="65">
        <f t="shared" si="656"/>
        <v>0</v>
      </c>
      <c r="CH1235" s="65">
        <f t="shared" si="656"/>
        <v>0</v>
      </c>
      <c r="CI1235" s="65">
        <f t="shared" si="656"/>
        <v>0</v>
      </c>
      <c r="CJ1235" s="65">
        <f t="shared" si="656"/>
        <v>2.65</v>
      </c>
      <c r="CK1235" s="65">
        <f t="shared" si="656"/>
        <v>24</v>
      </c>
      <c r="CL1235" s="65">
        <f t="shared" si="656"/>
        <v>11</v>
      </c>
      <c r="CM1235" s="65">
        <f t="shared" si="656"/>
        <v>65</v>
      </c>
      <c r="CN1235" s="65">
        <f t="shared" si="656"/>
        <v>0</v>
      </c>
    </row>
    <row r="1236" spans="1:107" ht="20.100000000000001" customHeight="1" x14ac:dyDescent="0.2">
      <c r="A1236" s="117" t="s">
        <v>91</v>
      </c>
      <c r="AE1236" s="477" t="s">
        <v>169</v>
      </c>
      <c r="AF1236" s="478" t="str">
        <f>AF1210</f>
        <v>No Team</v>
      </c>
      <c r="AG1236" s="11" t="str">
        <f t="shared" si="601"/>
        <v>j</v>
      </c>
      <c r="AH1236" s="11" t="s">
        <v>0</v>
      </c>
      <c r="AI1236" s="11" t="e">
        <f>VLOOKUP(AH1236,'No Team 1'!$AH$5:$BB$36,21,FALSE)</f>
        <v>#N/A</v>
      </c>
      <c r="AJ1236" s="11" t="str">
        <f>AG1236</f>
        <v>j</v>
      </c>
      <c r="AK1236" s="11" t="s">
        <v>0</v>
      </c>
      <c r="AL1236" s="11" t="e">
        <f>VLOOKUP(AK1236,'No Team 1'!$AI$5:$BB$36,20,FALSE)</f>
        <v>#N/A</v>
      </c>
      <c r="AM1236" s="11" t="str">
        <f>AJ1236</f>
        <v>j</v>
      </c>
      <c r="AN1236" s="11" t="s">
        <v>0</v>
      </c>
      <c r="AO1236" s="11" t="e">
        <f>VLOOKUP(AN1236,'No Team 1'!$AJ$5:$BB$36,19,FALSE)</f>
        <v>#N/A</v>
      </c>
      <c r="AP1236" s="11" t="str">
        <f>AM1236</f>
        <v>j</v>
      </c>
      <c r="AQ1236" s="11" t="s">
        <v>0</v>
      </c>
      <c r="AR1236" s="11" t="e">
        <f>VLOOKUP(AQ1236,'No Team 1'!$AK$5:$BB$36,18,FALSE)</f>
        <v>#N/A</v>
      </c>
      <c r="AS1236" s="11" t="str">
        <f>AP1236</f>
        <v>j</v>
      </c>
      <c r="AT1236" s="11" t="s">
        <v>0</v>
      </c>
      <c r="AU1236" s="11" t="e">
        <f>VLOOKUP(AT1236,'No Team 1'!$AL$5:$BB$36,17,FALSE)</f>
        <v>#N/A</v>
      </c>
      <c r="AV1236" s="11" t="str">
        <f>AS1236</f>
        <v>j</v>
      </c>
      <c r="AW1236" s="11" t="s">
        <v>0</v>
      </c>
      <c r="AX1236" s="11" t="e">
        <f>VLOOKUP(AW1236,'No Team 1'!$AM$5:$BB$36,16,FALSE)</f>
        <v>#N/A</v>
      </c>
      <c r="AY1236" s="11" t="str">
        <f>AV1236</f>
        <v>j</v>
      </c>
      <c r="AZ1236" s="11" t="s">
        <v>0</v>
      </c>
      <c r="BA1236" s="11" t="e">
        <f>VLOOKUP(AZ1236,'No Team 1'!$AN$5:$BB$36,15,FALSE)</f>
        <v>#N/A</v>
      </c>
      <c r="BB1236" s="11" t="str">
        <f t="shared" si="665"/>
        <v>j</v>
      </c>
      <c r="BC1236" s="11"/>
      <c r="BD1236" s="11"/>
      <c r="BE1236" s="11" t="str">
        <f>BB1236</f>
        <v>j</v>
      </c>
      <c r="BF1236" s="11" t="s">
        <v>0</v>
      </c>
      <c r="BG1236" s="11" t="str">
        <f>AF1236</f>
        <v>No Team</v>
      </c>
      <c r="BH1236" s="109">
        <v>1</v>
      </c>
      <c r="BI1236" s="11" t="e">
        <f>VLOOKUP(BH1236,'No Team 1'!$AW$5:$BB$36,6,FALSE)</f>
        <v>#N/A</v>
      </c>
      <c r="BJ1236" s="109">
        <v>2</v>
      </c>
      <c r="BK1236" s="11" t="e">
        <f>VLOOKUP(BJ1236,'No Team 1'!$AW$5:$BB$36,6,FALSE)</f>
        <v>#N/A</v>
      </c>
      <c r="BL1236" s="109">
        <v>3</v>
      </c>
      <c r="BM1236" s="11" t="e">
        <f>VLOOKUP(BL1236,'No Team 1'!$AW$5:$BB$38,6,FALSE)</f>
        <v>#N/A</v>
      </c>
      <c r="BN1236" s="109">
        <v>4</v>
      </c>
      <c r="BO1236" s="11" t="e">
        <f>VLOOKUP(BN1236,'No Team 1'!$AW$5:$BB$38,6,FALSE)</f>
        <v>#N/A</v>
      </c>
      <c r="BP1236" s="109" t="e">
        <f t="shared" si="667"/>
        <v>#N/A</v>
      </c>
      <c r="BQ1236" s="65" t="str">
        <f t="shared" si="643"/>
        <v xml:space="preserve">U17 </v>
      </c>
      <c r="BR1236" s="65">
        <f t="shared" si="644"/>
        <v>12</v>
      </c>
      <c r="BS1236" s="65">
        <f t="shared" si="645"/>
        <v>24.5</v>
      </c>
      <c r="BT1236" s="65">
        <f t="shared" si="646"/>
        <v>55.5</v>
      </c>
      <c r="BU1236" s="69">
        <f t="shared" si="647"/>
        <v>1.736111111111111E-3</v>
      </c>
      <c r="BV1236" s="65" t="str">
        <f t="shared" si="648"/>
        <v>-</v>
      </c>
      <c r="BW1236" s="69">
        <f t="shared" si="649"/>
        <v>3.1828703703703702E-3</v>
      </c>
      <c r="BX1236" s="65" t="str">
        <f t="shared" si="650"/>
        <v>-</v>
      </c>
      <c r="BY1236" s="65" t="str">
        <f t="shared" si="651"/>
        <v>-</v>
      </c>
      <c r="BZ1236" s="65">
        <f t="shared" si="652"/>
        <v>16</v>
      </c>
      <c r="CA1236" s="65">
        <f t="shared" si="653"/>
        <v>1.65</v>
      </c>
      <c r="CB1236" s="65">
        <f t="shared" si="654"/>
        <v>5.4</v>
      </c>
      <c r="CC1236" s="65">
        <f t="shared" si="655"/>
        <v>10</v>
      </c>
      <c r="CD1236" s="65">
        <f t="shared" si="656"/>
        <v>25</v>
      </c>
      <c r="CE1236" s="65">
        <f t="shared" si="656"/>
        <v>35</v>
      </c>
      <c r="CF1236" s="65">
        <f t="shared" si="656"/>
        <v>47</v>
      </c>
      <c r="CG1236" s="65">
        <f t="shared" si="656"/>
        <v>0</v>
      </c>
      <c r="CH1236" s="65">
        <f t="shared" si="656"/>
        <v>0</v>
      </c>
      <c r="CI1236" s="65">
        <f t="shared" si="656"/>
        <v>0</v>
      </c>
      <c r="CJ1236" s="65">
        <f t="shared" si="656"/>
        <v>2.65</v>
      </c>
      <c r="CK1236" s="65">
        <f t="shared" si="656"/>
        <v>24</v>
      </c>
      <c r="CL1236" s="65">
        <f t="shared" si="656"/>
        <v>11</v>
      </c>
      <c r="CM1236" s="65">
        <f t="shared" si="656"/>
        <v>65</v>
      </c>
      <c r="CN1236" s="65">
        <f t="shared" si="656"/>
        <v>0</v>
      </c>
    </row>
    <row r="1237" spans="1:107" ht="20.100000000000001" customHeight="1" x14ac:dyDescent="0.2">
      <c r="A1237" s="117" t="s">
        <v>91</v>
      </c>
      <c r="AE1237" s="477"/>
      <c r="AF1237" s="478"/>
      <c r="AG1237" s="11" t="str">
        <f t="shared" si="601"/>
        <v>jj</v>
      </c>
      <c r="AH1237" s="11" t="s">
        <v>1</v>
      </c>
      <c r="AI1237" s="11" t="e">
        <f>VLOOKUP(AH1237,'No Team 1'!$AH$5:$BB$36,21,FALSE)</f>
        <v>#N/A</v>
      </c>
      <c r="AJ1237" s="11" t="str">
        <f>AG1237</f>
        <v>jj</v>
      </c>
      <c r="AK1237" s="11" t="s">
        <v>1</v>
      </c>
      <c r="AL1237" s="11" t="e">
        <f>VLOOKUP(AK1237,'No Team 1'!$AI$5:$BB$36,20,FALSE)</f>
        <v>#N/A</v>
      </c>
      <c r="AM1237" s="11" t="str">
        <f>AJ1237</f>
        <v>jj</v>
      </c>
      <c r="AN1237" s="11" t="s">
        <v>1</v>
      </c>
      <c r="AO1237" s="11" t="e">
        <f>VLOOKUP(AN1237,'No Team 1'!$AJ$5:$BB$36,19,FALSE)</f>
        <v>#N/A</v>
      </c>
      <c r="AP1237" s="11" t="str">
        <f>AM1237</f>
        <v>jj</v>
      </c>
      <c r="AQ1237" s="11" t="s">
        <v>1</v>
      </c>
      <c r="AR1237" s="11" t="e">
        <f>VLOOKUP(AQ1237,'No Team 1'!$AK$5:$BB$36,18,FALSE)</f>
        <v>#N/A</v>
      </c>
      <c r="AS1237" s="11" t="str">
        <f>AP1237</f>
        <v>jj</v>
      </c>
      <c r="AT1237" s="11" t="s">
        <v>1</v>
      </c>
      <c r="AU1237" s="11" t="e">
        <f>VLOOKUP(AT1237,'No Team 1'!$AL$5:$BB$36,17,FALSE)</f>
        <v>#N/A</v>
      </c>
      <c r="AV1237" s="11" t="str">
        <f>AS1237</f>
        <v>jj</v>
      </c>
      <c r="AW1237" s="11" t="s">
        <v>1</v>
      </c>
      <c r="AX1237" s="11" t="e">
        <f>VLOOKUP(AW1237,'No Team 1'!$AM$5:$BB$36,16,FALSE)</f>
        <v>#N/A</v>
      </c>
      <c r="AY1237" s="11" t="str">
        <f>AV1237</f>
        <v>jj</v>
      </c>
      <c r="AZ1237" s="11" t="s">
        <v>1</v>
      </c>
      <c r="BA1237" s="11" t="e">
        <f>VLOOKUP(AZ1237,'No Team 1'!$AN$5:$BB$36,15,FALSE)</f>
        <v>#N/A</v>
      </c>
      <c r="BB1237" s="11" t="str">
        <f t="shared" si="665"/>
        <v>jj</v>
      </c>
      <c r="BC1237" s="11"/>
      <c r="BD1237" s="11"/>
      <c r="BE1237" s="11" t="str">
        <f>BB1237</f>
        <v>jj</v>
      </c>
      <c r="BF1237" s="11" t="s">
        <v>1</v>
      </c>
      <c r="BG1237" s="11" t="str">
        <f>AF1236</f>
        <v>No Team</v>
      </c>
      <c r="BH1237" s="109">
        <v>1</v>
      </c>
      <c r="BI1237" s="11" t="e">
        <f>VLOOKUP(BH1237,'No Team 1'!$AW$5:$BB$36,6,FALSE)</f>
        <v>#N/A</v>
      </c>
      <c r="BJ1237" s="109">
        <v>2</v>
      </c>
      <c r="BK1237" s="11" t="e">
        <f>VLOOKUP(BJ1237,'No Team 1'!$AW$5:$BB$36,6,FALSE)</f>
        <v>#N/A</v>
      </c>
      <c r="BL1237" s="109">
        <v>3</v>
      </c>
      <c r="BM1237" s="11" t="e">
        <f>VLOOKUP(BL1237,'No Team 1'!$AW$5:$BB$38,6,FALSE)</f>
        <v>#N/A</v>
      </c>
      <c r="BN1237" s="109">
        <v>4</v>
      </c>
      <c r="BO1237" s="11" t="e">
        <f>VLOOKUP(BN1237,'No Team 1'!$AW$5:$BB$38,6,FALSE)</f>
        <v>#N/A</v>
      </c>
      <c r="BP1237" s="109" t="e">
        <f t="shared" si="667"/>
        <v>#N/A</v>
      </c>
      <c r="BQ1237" s="65" t="str">
        <f t="shared" si="643"/>
        <v xml:space="preserve">U17 </v>
      </c>
      <c r="BR1237" s="65">
        <f t="shared" si="644"/>
        <v>12</v>
      </c>
      <c r="BS1237" s="65">
        <f t="shared" si="645"/>
        <v>24.5</v>
      </c>
      <c r="BT1237" s="65">
        <f t="shared" si="646"/>
        <v>55.5</v>
      </c>
      <c r="BU1237" s="69">
        <f t="shared" si="647"/>
        <v>1.736111111111111E-3</v>
      </c>
      <c r="BV1237" s="65" t="str">
        <f t="shared" si="648"/>
        <v>-</v>
      </c>
      <c r="BW1237" s="69">
        <f t="shared" si="649"/>
        <v>3.1828703703703702E-3</v>
      </c>
      <c r="BX1237" s="65" t="str">
        <f t="shared" si="650"/>
        <v>-</v>
      </c>
      <c r="BY1237" s="65" t="str">
        <f t="shared" si="651"/>
        <v>-</v>
      </c>
      <c r="BZ1237" s="65">
        <f t="shared" si="652"/>
        <v>16</v>
      </c>
      <c r="CA1237" s="65">
        <f t="shared" si="653"/>
        <v>1.65</v>
      </c>
      <c r="CB1237" s="65">
        <f t="shared" si="654"/>
        <v>5.4</v>
      </c>
      <c r="CC1237" s="65">
        <f t="shared" si="655"/>
        <v>10</v>
      </c>
      <c r="CD1237" s="65">
        <f t="shared" si="656"/>
        <v>25</v>
      </c>
      <c r="CE1237" s="65">
        <f t="shared" si="656"/>
        <v>35</v>
      </c>
      <c r="CF1237" s="65">
        <f t="shared" si="656"/>
        <v>47</v>
      </c>
      <c r="CG1237" s="65">
        <f t="shared" si="656"/>
        <v>0</v>
      </c>
      <c r="CH1237" s="65">
        <f t="shared" si="656"/>
        <v>0</v>
      </c>
      <c r="CI1237" s="65">
        <f t="shared" si="656"/>
        <v>0</v>
      </c>
      <c r="CJ1237" s="65">
        <f t="shared" si="656"/>
        <v>2.65</v>
      </c>
      <c r="CK1237" s="65">
        <f t="shared" si="656"/>
        <v>24</v>
      </c>
      <c r="CL1237" s="65">
        <f t="shared" si="656"/>
        <v>11</v>
      </c>
      <c r="CM1237" s="65">
        <f t="shared" si="656"/>
        <v>65</v>
      </c>
      <c r="CN1237" s="65">
        <f t="shared" si="656"/>
        <v>0</v>
      </c>
    </row>
    <row r="1238" spans="1:107" ht="20.100000000000001" customHeight="1" x14ac:dyDescent="0.2">
      <c r="A1238" s="117" t="s">
        <v>91</v>
      </c>
      <c r="AE1238" s="477" t="s">
        <v>303</v>
      </c>
      <c r="AF1238" s="478" t="str">
        <f>AF1212</f>
        <v>No Team</v>
      </c>
      <c r="AG1238" s="11" t="str">
        <f t="shared" si="601"/>
        <v>p</v>
      </c>
      <c r="AH1238" s="11" t="s">
        <v>0</v>
      </c>
      <c r="AI1238" s="11" t="e">
        <f>VLOOKUP(AH1238,'No Team 2'!$AH$5:$BB$36,21,FALSE)</f>
        <v>#N/A</v>
      </c>
      <c r="AJ1238" s="11" t="str">
        <f t="shared" si="619"/>
        <v>p</v>
      </c>
      <c r="AK1238" s="11" t="s">
        <v>0</v>
      </c>
      <c r="AL1238" s="11" t="e">
        <f>VLOOKUP(AK1238,'No Team 2'!$AI$5:$BB$36,20,FALSE)</f>
        <v>#N/A</v>
      </c>
      <c r="AM1238" s="11" t="str">
        <f t="shared" si="620"/>
        <v>p</v>
      </c>
      <c r="AN1238" s="11" t="s">
        <v>0</v>
      </c>
      <c r="AO1238" s="11" t="e">
        <f>VLOOKUP(AN1238,'No Team 2'!$AJ$5:$BB$36,19,FALSE)</f>
        <v>#N/A</v>
      </c>
      <c r="AP1238" s="11" t="str">
        <f t="shared" si="621"/>
        <v>p</v>
      </c>
      <c r="AQ1238" s="11" t="s">
        <v>0</v>
      </c>
      <c r="AR1238" s="11" t="e">
        <f>VLOOKUP(AQ1238,'No Team 2'!$AK$5:$BB$36,18,FALSE)</f>
        <v>#N/A</v>
      </c>
      <c r="AS1238" s="11" t="str">
        <f t="shared" si="622"/>
        <v>p</v>
      </c>
      <c r="AT1238" s="11" t="s">
        <v>0</v>
      </c>
      <c r="AU1238" s="11" t="e">
        <f>VLOOKUP(AT1238,'No Team 2'!$AL$5:$BB$36,17,FALSE)</f>
        <v>#N/A</v>
      </c>
      <c r="AV1238" s="11" t="str">
        <f t="shared" si="606"/>
        <v>p</v>
      </c>
      <c r="AW1238" s="11" t="s">
        <v>0</v>
      </c>
      <c r="AX1238" s="11" t="e">
        <f>VLOOKUP(AW1238,'No Team 2'!$AM$5:$BB$36,16,FALSE)</f>
        <v>#N/A</v>
      </c>
      <c r="AY1238" s="11" t="str">
        <f t="shared" si="607"/>
        <v>p</v>
      </c>
      <c r="AZ1238" s="11" t="s">
        <v>0</v>
      </c>
      <c r="BA1238" s="11" t="e">
        <f>VLOOKUP(AZ1238,'No Team 2'!$AN$5:$BB$36,15,FALSE)</f>
        <v>#N/A</v>
      </c>
      <c r="BB1238" s="11" t="str">
        <f t="shared" si="608"/>
        <v>p</v>
      </c>
      <c r="BC1238" s="11"/>
      <c r="BD1238" s="11"/>
      <c r="BE1238" s="11" t="str">
        <f t="shared" si="623"/>
        <v>p</v>
      </c>
      <c r="BF1238" s="11" t="s">
        <v>0</v>
      </c>
      <c r="BG1238" s="11" t="str">
        <f>AF1238</f>
        <v>No Team</v>
      </c>
      <c r="BH1238" s="109">
        <v>1</v>
      </c>
      <c r="BI1238" s="11" t="e">
        <f>VLOOKUP(BH1238,'No Team 2'!$AW$5:$BB$36,6,FALSE)</f>
        <v>#N/A</v>
      </c>
      <c r="BJ1238" s="109">
        <v>2</v>
      </c>
      <c r="BK1238" s="11" t="e">
        <f>VLOOKUP(BJ1238,'No Team 2'!$AW$5:$BB$36,6,FALSE)</f>
        <v>#N/A</v>
      </c>
      <c r="BL1238" s="109">
        <v>3</v>
      </c>
      <c r="BM1238" s="11" t="e">
        <f>VLOOKUP(BL1238,'No Team 2'!$AW$5:$BB$38,6,FALSE)</f>
        <v>#N/A</v>
      </c>
      <c r="BN1238" s="109">
        <v>4</v>
      </c>
      <c r="BO1238" s="11" t="e">
        <f>VLOOKUP(BN1238,'No Team 2'!$AW$5:$BB$38,6,FALSE)</f>
        <v>#N/A</v>
      </c>
      <c r="BP1238" s="109" t="e">
        <f t="shared" si="667"/>
        <v>#N/A</v>
      </c>
      <c r="BQ1238" s="65" t="str">
        <f t="shared" ref="BQ1238:CN1238" si="669">BQ1233</f>
        <v xml:space="preserve">U17 </v>
      </c>
      <c r="BR1238" s="65">
        <f t="shared" si="669"/>
        <v>12</v>
      </c>
      <c r="BS1238" s="65">
        <f t="shared" si="669"/>
        <v>24.5</v>
      </c>
      <c r="BT1238" s="65">
        <f t="shared" si="669"/>
        <v>55.5</v>
      </c>
      <c r="BU1238" s="69">
        <f t="shared" si="669"/>
        <v>1.736111111111111E-3</v>
      </c>
      <c r="BV1238" s="65" t="str">
        <f t="shared" si="669"/>
        <v>-</v>
      </c>
      <c r="BW1238" s="69">
        <f t="shared" si="669"/>
        <v>3.1828703703703702E-3</v>
      </c>
      <c r="BX1238" s="65" t="str">
        <f t="shared" si="669"/>
        <v>-</v>
      </c>
      <c r="BY1238" s="65" t="str">
        <f t="shared" si="669"/>
        <v>-</v>
      </c>
      <c r="BZ1238" s="65">
        <f t="shared" si="669"/>
        <v>16</v>
      </c>
      <c r="CA1238" s="65">
        <f t="shared" si="669"/>
        <v>1.65</v>
      </c>
      <c r="CB1238" s="65">
        <f t="shared" si="669"/>
        <v>5.4</v>
      </c>
      <c r="CC1238" s="65">
        <f t="shared" si="669"/>
        <v>10</v>
      </c>
      <c r="CD1238" s="65">
        <f t="shared" si="669"/>
        <v>25</v>
      </c>
      <c r="CE1238" s="65">
        <f t="shared" si="669"/>
        <v>35</v>
      </c>
      <c r="CF1238" s="65">
        <f t="shared" si="669"/>
        <v>47</v>
      </c>
      <c r="CG1238" s="65">
        <f t="shared" si="669"/>
        <v>0</v>
      </c>
      <c r="CH1238" s="65">
        <f t="shared" si="669"/>
        <v>0</v>
      </c>
      <c r="CI1238" s="65">
        <f t="shared" si="669"/>
        <v>0</v>
      </c>
      <c r="CJ1238" s="65">
        <f t="shared" si="669"/>
        <v>2.65</v>
      </c>
      <c r="CK1238" s="65">
        <f t="shared" si="669"/>
        <v>24</v>
      </c>
      <c r="CL1238" s="65">
        <f t="shared" si="669"/>
        <v>11</v>
      </c>
      <c r="CM1238" s="65">
        <f t="shared" si="669"/>
        <v>65</v>
      </c>
      <c r="CN1238" s="65">
        <f t="shared" si="669"/>
        <v>0</v>
      </c>
    </row>
    <row r="1239" spans="1:107" ht="20.100000000000001" customHeight="1" x14ac:dyDescent="0.2">
      <c r="A1239" s="117" t="s">
        <v>91</v>
      </c>
      <c r="AE1239" s="477"/>
      <c r="AF1239" s="478"/>
      <c r="AG1239" s="11" t="str">
        <f t="shared" si="601"/>
        <v>pp</v>
      </c>
      <c r="AH1239" s="11" t="s">
        <v>1</v>
      </c>
      <c r="AI1239" s="11" t="e">
        <f>VLOOKUP(AH1239,'No Team 2'!$AH$5:$BB$36,21,FALSE)</f>
        <v>#N/A</v>
      </c>
      <c r="AJ1239" s="11" t="str">
        <f t="shared" si="619"/>
        <v>pp</v>
      </c>
      <c r="AK1239" s="11" t="s">
        <v>1</v>
      </c>
      <c r="AL1239" s="11" t="e">
        <f>VLOOKUP(AK1239,'No Team 2'!$AI$5:$BB$36,20,FALSE)</f>
        <v>#N/A</v>
      </c>
      <c r="AM1239" s="11" t="str">
        <f t="shared" si="620"/>
        <v>pp</v>
      </c>
      <c r="AN1239" s="11" t="s">
        <v>1</v>
      </c>
      <c r="AO1239" s="11" t="e">
        <f>VLOOKUP(AN1239,'No Team 2'!$AJ$5:$BB$36,19,FALSE)</f>
        <v>#N/A</v>
      </c>
      <c r="AP1239" s="11" t="str">
        <f t="shared" si="621"/>
        <v>pp</v>
      </c>
      <c r="AQ1239" s="11" t="s">
        <v>1</v>
      </c>
      <c r="AR1239" s="11" t="e">
        <f>VLOOKUP(AQ1239,'No Team 2'!$AK$5:$BB$36,18,FALSE)</f>
        <v>#N/A</v>
      </c>
      <c r="AS1239" s="11" t="str">
        <f t="shared" si="622"/>
        <v>pp</v>
      </c>
      <c r="AT1239" s="11" t="s">
        <v>1</v>
      </c>
      <c r="AU1239" s="11" t="e">
        <f>VLOOKUP(AT1239,'No Team 2'!$AL$5:$BB$36,17,FALSE)</f>
        <v>#N/A</v>
      </c>
      <c r="AV1239" s="11" t="str">
        <f t="shared" si="606"/>
        <v>pp</v>
      </c>
      <c r="AW1239" s="11" t="s">
        <v>1</v>
      </c>
      <c r="AX1239" s="11" t="e">
        <f>VLOOKUP(AW1239,'No Team 2'!$AM$5:$BB$36,16,FALSE)</f>
        <v>#N/A</v>
      </c>
      <c r="AY1239" s="11" t="str">
        <f t="shared" si="607"/>
        <v>pp</v>
      </c>
      <c r="AZ1239" s="11" t="s">
        <v>1</v>
      </c>
      <c r="BA1239" s="11" t="e">
        <f>VLOOKUP(AZ1239,'No Team 2'!$AN$5:$BB$36,15,FALSE)</f>
        <v>#N/A</v>
      </c>
      <c r="BB1239" s="11" t="str">
        <f t="shared" si="608"/>
        <v>pp</v>
      </c>
      <c r="BC1239" s="11"/>
      <c r="BD1239" s="11"/>
      <c r="BE1239" s="11" t="str">
        <f t="shared" si="623"/>
        <v>pp</v>
      </c>
      <c r="BF1239" s="11" t="s">
        <v>1</v>
      </c>
      <c r="BG1239" s="11" t="str">
        <f>AF1238</f>
        <v>No Team</v>
      </c>
      <c r="BH1239" s="109">
        <v>1</v>
      </c>
      <c r="BI1239" s="11" t="e">
        <f>VLOOKUP(BH1239,'No Team 2'!$AW$5:$BB$36,6,FALSE)</f>
        <v>#N/A</v>
      </c>
      <c r="BJ1239" s="109">
        <v>2</v>
      </c>
      <c r="BK1239" s="11" t="e">
        <f>VLOOKUP(BJ1239,'No Team 2'!$AW$5:$BB$36,6,FALSE)</f>
        <v>#N/A</v>
      </c>
      <c r="BL1239" s="109">
        <v>3</v>
      </c>
      <c r="BM1239" s="11" t="e">
        <f>VLOOKUP(BL1239,'No Team 2'!$AW$5:$BB$38,6,FALSE)</f>
        <v>#N/A</v>
      </c>
      <c r="BN1239" s="109">
        <v>4</v>
      </c>
      <c r="BO1239" s="11" t="e">
        <f>VLOOKUP(BN1239,'No Team 2'!$AW$5:$BB$38,6,FALSE)</f>
        <v>#N/A</v>
      </c>
      <c r="BP1239" s="109" t="e">
        <f t="shared" si="667"/>
        <v>#N/A</v>
      </c>
      <c r="BQ1239" s="65" t="str">
        <f t="shared" si="643"/>
        <v xml:space="preserve">U17 </v>
      </c>
      <c r="BR1239" s="65">
        <f t="shared" si="644"/>
        <v>12</v>
      </c>
      <c r="BS1239" s="65">
        <f t="shared" si="645"/>
        <v>24.5</v>
      </c>
      <c r="BT1239" s="65">
        <f t="shared" si="646"/>
        <v>55.5</v>
      </c>
      <c r="BU1239" s="69">
        <f t="shared" si="647"/>
        <v>1.736111111111111E-3</v>
      </c>
      <c r="BV1239" s="65" t="str">
        <f t="shared" si="648"/>
        <v>-</v>
      </c>
      <c r="BW1239" s="69">
        <f t="shared" si="649"/>
        <v>3.1828703703703702E-3</v>
      </c>
      <c r="BX1239" s="65" t="str">
        <f t="shared" si="650"/>
        <v>-</v>
      </c>
      <c r="BY1239" s="65" t="str">
        <f t="shared" si="651"/>
        <v>-</v>
      </c>
      <c r="BZ1239" s="65">
        <f t="shared" si="652"/>
        <v>16</v>
      </c>
      <c r="CA1239" s="65">
        <f t="shared" si="653"/>
        <v>1.65</v>
      </c>
      <c r="CB1239" s="65">
        <f t="shared" si="654"/>
        <v>5.4</v>
      </c>
      <c r="CC1239" s="65">
        <f t="shared" si="655"/>
        <v>10</v>
      </c>
      <c r="CD1239" s="65">
        <f t="shared" si="656"/>
        <v>25</v>
      </c>
      <c r="CE1239" s="65">
        <f t="shared" si="657"/>
        <v>35</v>
      </c>
      <c r="CF1239" s="65">
        <f t="shared" si="658"/>
        <v>47</v>
      </c>
      <c r="CG1239" s="65">
        <f t="shared" si="658"/>
        <v>0</v>
      </c>
      <c r="CH1239" s="65">
        <f t="shared" si="658"/>
        <v>0</v>
      </c>
      <c r="CI1239" s="65">
        <f t="shared" si="658"/>
        <v>0</v>
      </c>
      <c r="CJ1239" s="65">
        <f t="shared" si="658"/>
        <v>2.65</v>
      </c>
      <c r="CK1239" s="65">
        <f t="shared" si="658"/>
        <v>24</v>
      </c>
      <c r="CL1239" s="65">
        <f t="shared" si="658"/>
        <v>11</v>
      </c>
      <c r="CM1239" s="65">
        <f t="shared" si="658"/>
        <v>65</v>
      </c>
      <c r="CN1239" s="65">
        <f t="shared" si="658"/>
        <v>0</v>
      </c>
    </row>
    <row r="1240" spans="1:107" ht="20.100000000000001" customHeight="1" x14ac:dyDescent="0.2">
      <c r="A1240" s="117" t="s">
        <v>91</v>
      </c>
      <c r="AE1240" s="477" t="s">
        <v>304</v>
      </c>
      <c r="AF1240" s="478" t="str">
        <f>AF1214</f>
        <v>No Team</v>
      </c>
      <c r="AG1240" s="11" t="str">
        <f t="shared" si="601"/>
        <v>z</v>
      </c>
      <c r="AH1240" s="11" t="s">
        <v>0</v>
      </c>
      <c r="AI1240" s="11" t="e">
        <f>VLOOKUP(AH1240,'no team'!$AH$5:$BB$36,21,FALSE)</f>
        <v>#N/A</v>
      </c>
      <c r="AJ1240" s="11" t="str">
        <f>AG1240</f>
        <v>z</v>
      </c>
      <c r="AK1240" s="11" t="s">
        <v>0</v>
      </c>
      <c r="AL1240" s="11" t="e">
        <f>VLOOKUP(AK1240,'no team'!$AI$5:$BB$36,20,FALSE)</f>
        <v>#N/A</v>
      </c>
      <c r="AM1240" s="11" t="str">
        <f>AJ1240</f>
        <v>z</v>
      </c>
      <c r="AN1240" s="11" t="s">
        <v>0</v>
      </c>
      <c r="AO1240" s="11" t="e">
        <f>VLOOKUP(AN1240,'no team'!$AJ$5:$BB$36,19,FALSE)</f>
        <v>#N/A</v>
      </c>
      <c r="AP1240" s="11" t="str">
        <f>AM1240</f>
        <v>z</v>
      </c>
      <c r="AQ1240" s="11" t="s">
        <v>0</v>
      </c>
      <c r="AR1240" s="11" t="e">
        <f>VLOOKUP(AQ1240,'no team'!$AK$5:$BB$36,18,FALSE)</f>
        <v>#N/A</v>
      </c>
      <c r="AS1240" s="11" t="str">
        <f>AP1240</f>
        <v>z</v>
      </c>
      <c r="AT1240" s="11" t="s">
        <v>0</v>
      </c>
      <c r="AU1240" s="11" t="e">
        <f>VLOOKUP(AT1240,'no team'!$AL$5:$BB$36,17,FALSE)</f>
        <v>#N/A</v>
      </c>
      <c r="AV1240" s="11" t="str">
        <f>AS1240</f>
        <v>z</v>
      </c>
      <c r="AW1240" s="11" t="s">
        <v>0</v>
      </c>
      <c r="AX1240" s="11" t="e">
        <f>VLOOKUP(AW1240,'no team'!$AM$5:$BB$36,16,FALSE)</f>
        <v>#N/A</v>
      </c>
      <c r="AY1240" s="11" t="str">
        <f>AV1240</f>
        <v>z</v>
      </c>
      <c r="AZ1240" s="11" t="s">
        <v>0</v>
      </c>
      <c r="BA1240" s="11" t="e">
        <f>VLOOKUP(AZ1240,'no team'!$AN$5:$BB$36,15,FALSE)</f>
        <v>#N/A</v>
      </c>
      <c r="BB1240" s="11" t="str">
        <f t="shared" si="608"/>
        <v>z</v>
      </c>
      <c r="BC1240" s="11"/>
      <c r="BD1240" s="11"/>
      <c r="BE1240" s="11" t="str">
        <f>BB1240</f>
        <v>z</v>
      </c>
      <c r="BF1240" s="11" t="s">
        <v>0</v>
      </c>
      <c r="BG1240" s="11" t="str">
        <f>AF1240</f>
        <v>No Team</v>
      </c>
      <c r="BH1240" s="109">
        <v>1</v>
      </c>
      <c r="BI1240" s="11" t="e">
        <f>VLOOKUP(BH1240,'no team'!$AW$5:$BB$36,6,FALSE)</f>
        <v>#N/A</v>
      </c>
      <c r="BJ1240" s="109">
        <v>2</v>
      </c>
      <c r="BK1240" s="11" t="e">
        <f>VLOOKUP(BJ1240,'no team'!$AW$5:$BB$36,6,FALSE)</f>
        <v>#N/A</v>
      </c>
      <c r="BL1240" s="109">
        <v>3</v>
      </c>
      <c r="BM1240" s="11" t="e">
        <f>VLOOKUP(BL1240,'no team'!$AW$5:$BB$38,6,FALSE)</f>
        <v>#N/A</v>
      </c>
      <c r="BN1240" s="109">
        <v>4</v>
      </c>
      <c r="BO1240" s="11" t="e">
        <f>VLOOKUP(BN1240,'no team'!$AW$5:$BB$38,6,FALSE)</f>
        <v>#N/A</v>
      </c>
      <c r="BP1240" s="109" t="e">
        <f t="shared" si="667"/>
        <v>#N/A</v>
      </c>
      <c r="BQ1240" s="65" t="str">
        <f t="shared" si="643"/>
        <v xml:space="preserve">U17 </v>
      </c>
      <c r="BR1240" s="65">
        <f t="shared" si="644"/>
        <v>12</v>
      </c>
      <c r="BS1240" s="65">
        <f t="shared" si="645"/>
        <v>24.5</v>
      </c>
      <c r="BT1240" s="65">
        <f t="shared" si="646"/>
        <v>55.5</v>
      </c>
      <c r="BU1240" s="69">
        <f t="shared" si="647"/>
        <v>1.736111111111111E-3</v>
      </c>
      <c r="BV1240" s="65" t="str">
        <f t="shared" si="648"/>
        <v>-</v>
      </c>
      <c r="BW1240" s="69">
        <f t="shared" si="649"/>
        <v>3.1828703703703702E-3</v>
      </c>
      <c r="BX1240" s="65" t="str">
        <f t="shared" si="650"/>
        <v>-</v>
      </c>
      <c r="BY1240" s="65" t="str">
        <f t="shared" si="651"/>
        <v>-</v>
      </c>
      <c r="BZ1240" s="65">
        <f t="shared" si="652"/>
        <v>16</v>
      </c>
      <c r="CA1240" s="65">
        <f t="shared" si="653"/>
        <v>1.65</v>
      </c>
      <c r="CB1240" s="65">
        <f t="shared" si="654"/>
        <v>5.4</v>
      </c>
      <c r="CC1240" s="65">
        <f t="shared" si="655"/>
        <v>10</v>
      </c>
      <c r="CD1240" s="65">
        <f t="shared" si="656"/>
        <v>25</v>
      </c>
      <c r="CE1240" s="65">
        <f t="shared" si="657"/>
        <v>35</v>
      </c>
      <c r="CF1240" s="65">
        <f t="shared" si="658"/>
        <v>47</v>
      </c>
      <c r="CG1240" s="65">
        <f t="shared" si="658"/>
        <v>0</v>
      </c>
      <c r="CH1240" s="65">
        <f t="shared" si="658"/>
        <v>0</v>
      </c>
      <c r="CI1240" s="65">
        <f t="shared" si="658"/>
        <v>0</v>
      </c>
      <c r="CJ1240" s="65">
        <f t="shared" si="658"/>
        <v>2.65</v>
      </c>
      <c r="CK1240" s="65">
        <f t="shared" si="658"/>
        <v>24</v>
      </c>
      <c r="CL1240" s="65">
        <f t="shared" si="658"/>
        <v>11</v>
      </c>
      <c r="CM1240" s="65">
        <f t="shared" si="658"/>
        <v>65</v>
      </c>
      <c r="CN1240" s="65">
        <f t="shared" si="658"/>
        <v>0</v>
      </c>
    </row>
    <row r="1241" spans="1:107" ht="20.100000000000001" customHeight="1" x14ac:dyDescent="0.2">
      <c r="A1241" s="117" t="s">
        <v>91</v>
      </c>
      <c r="AE1241" s="477"/>
      <c r="AF1241" s="478"/>
      <c r="AG1241" s="11" t="str">
        <f t="shared" si="601"/>
        <v>zz</v>
      </c>
      <c r="AH1241" s="11" t="s">
        <v>1</v>
      </c>
      <c r="AI1241" s="11" t="e">
        <f>VLOOKUP(AH1241,'no team'!$AH$5:$BB$36,21,FALSE)</f>
        <v>#N/A</v>
      </c>
      <c r="AJ1241" s="11" t="str">
        <f>AG1241</f>
        <v>zz</v>
      </c>
      <c r="AK1241" s="11" t="s">
        <v>1</v>
      </c>
      <c r="AL1241" s="11" t="e">
        <f>VLOOKUP(AK1241,'no team'!$AI$5:$BB$36,20,FALSE)</f>
        <v>#N/A</v>
      </c>
      <c r="AM1241" s="11" t="str">
        <f>AJ1241</f>
        <v>zz</v>
      </c>
      <c r="AN1241" s="11" t="s">
        <v>1</v>
      </c>
      <c r="AO1241" s="11" t="e">
        <f>VLOOKUP(AN1241,'no team'!$AJ$5:$BB$36,19,FALSE)</f>
        <v>#N/A</v>
      </c>
      <c r="AP1241" s="11" t="str">
        <f>AM1241</f>
        <v>zz</v>
      </c>
      <c r="AQ1241" s="11" t="s">
        <v>1</v>
      </c>
      <c r="AR1241" s="11" t="e">
        <f>VLOOKUP(AQ1241,'no team'!$AK$5:$BB$36,18,FALSE)</f>
        <v>#N/A</v>
      </c>
      <c r="AS1241" s="11" t="str">
        <f>AP1241</f>
        <v>zz</v>
      </c>
      <c r="AT1241" s="11" t="s">
        <v>1</v>
      </c>
      <c r="AU1241" s="11" t="e">
        <f>VLOOKUP(AT1241,'no team'!$AL$5:$BB$36,17,FALSE)</f>
        <v>#N/A</v>
      </c>
      <c r="AV1241" s="11" t="str">
        <f>AS1241</f>
        <v>zz</v>
      </c>
      <c r="AW1241" s="11" t="s">
        <v>1</v>
      </c>
      <c r="AX1241" s="11" t="e">
        <f>VLOOKUP(AW1241,'no team'!$AM$5:$BB$36,16,FALSE)</f>
        <v>#N/A</v>
      </c>
      <c r="AY1241" s="11" t="str">
        <f>AV1241</f>
        <v>zz</v>
      </c>
      <c r="AZ1241" s="11" t="s">
        <v>1</v>
      </c>
      <c r="BA1241" s="11" t="e">
        <f>VLOOKUP(AZ1241,'no team'!$AN$5:$BB$36,15,FALSE)</f>
        <v>#N/A</v>
      </c>
      <c r="BB1241" s="11" t="str">
        <f t="shared" si="608"/>
        <v>zz</v>
      </c>
      <c r="BC1241" s="11"/>
      <c r="BD1241" s="11"/>
      <c r="BE1241" s="11" t="str">
        <f>BB1241</f>
        <v>zz</v>
      </c>
      <c r="BF1241" s="11" t="s">
        <v>1</v>
      </c>
      <c r="BG1241" s="11" t="str">
        <f>AF1240</f>
        <v>No Team</v>
      </c>
      <c r="BH1241" s="109">
        <v>1</v>
      </c>
      <c r="BI1241" s="11" t="e">
        <f>VLOOKUP(BH1241,'no team'!$AW$5:$BB$36,6,FALSE)</f>
        <v>#N/A</v>
      </c>
      <c r="BJ1241" s="109">
        <v>2</v>
      </c>
      <c r="BK1241" s="11" t="e">
        <f>VLOOKUP(BJ1241,'no team'!$AW$5:$BB$36,6,FALSE)</f>
        <v>#N/A</v>
      </c>
      <c r="BL1241" s="109">
        <v>3</v>
      </c>
      <c r="BM1241" s="11" t="e">
        <f>VLOOKUP(BL1241,'no team'!$AW$5:$BB$38,6,FALSE)</f>
        <v>#N/A</v>
      </c>
      <c r="BN1241" s="109">
        <v>4</v>
      </c>
      <c r="BO1241" s="11" t="e">
        <f>VLOOKUP(BN1241,'no team'!$AW$5:$BB$38,6,FALSE)</f>
        <v>#N/A</v>
      </c>
      <c r="BP1241" s="109" t="e">
        <f t="shared" si="667"/>
        <v>#N/A</v>
      </c>
      <c r="BQ1241" s="65" t="str">
        <f t="shared" si="643"/>
        <v xml:space="preserve">U17 </v>
      </c>
      <c r="BR1241" s="65">
        <f t="shared" si="644"/>
        <v>12</v>
      </c>
      <c r="BS1241" s="65">
        <f t="shared" si="645"/>
        <v>24.5</v>
      </c>
      <c r="BT1241" s="65">
        <f t="shared" si="646"/>
        <v>55.5</v>
      </c>
      <c r="BU1241" s="69">
        <f t="shared" si="647"/>
        <v>1.736111111111111E-3</v>
      </c>
      <c r="BV1241" s="65" t="str">
        <f t="shared" si="648"/>
        <v>-</v>
      </c>
      <c r="BW1241" s="69">
        <f t="shared" si="649"/>
        <v>3.1828703703703702E-3</v>
      </c>
      <c r="BX1241" s="65" t="str">
        <f t="shared" si="650"/>
        <v>-</v>
      </c>
      <c r="BY1241" s="65" t="str">
        <f t="shared" si="651"/>
        <v>-</v>
      </c>
      <c r="BZ1241" s="65">
        <f t="shared" si="652"/>
        <v>16</v>
      </c>
      <c r="CA1241" s="65">
        <f t="shared" si="653"/>
        <v>1.65</v>
      </c>
      <c r="CB1241" s="65">
        <f t="shared" si="654"/>
        <v>5.4</v>
      </c>
      <c r="CC1241" s="65">
        <f t="shared" si="655"/>
        <v>10</v>
      </c>
      <c r="CD1241" s="65">
        <f t="shared" si="656"/>
        <v>25</v>
      </c>
      <c r="CE1241" s="65">
        <f t="shared" si="657"/>
        <v>35</v>
      </c>
      <c r="CF1241" s="65">
        <f t="shared" si="658"/>
        <v>47</v>
      </c>
      <c r="CG1241" s="65">
        <f t="shared" si="658"/>
        <v>0</v>
      </c>
      <c r="CH1241" s="65">
        <f t="shared" si="658"/>
        <v>0</v>
      </c>
      <c r="CI1241" s="65">
        <f t="shared" si="658"/>
        <v>0</v>
      </c>
      <c r="CJ1241" s="65">
        <f t="shared" si="658"/>
        <v>2.65</v>
      </c>
      <c r="CK1241" s="65">
        <f t="shared" si="658"/>
        <v>24</v>
      </c>
      <c r="CL1241" s="65">
        <f t="shared" si="658"/>
        <v>11</v>
      </c>
      <c r="CM1241" s="65">
        <f t="shared" si="658"/>
        <v>65</v>
      </c>
      <c r="CN1241" s="65">
        <f t="shared" si="658"/>
        <v>0</v>
      </c>
    </row>
    <row r="1242" spans="1:107" ht="20.100000000000001" customHeight="1" x14ac:dyDescent="0.2">
      <c r="A1242" s="117" t="s">
        <v>91</v>
      </c>
      <c r="AF1242" s="7"/>
      <c r="BQ1242" s="65" t="str">
        <f t="shared" si="643"/>
        <v xml:space="preserve">U17 </v>
      </c>
      <c r="BR1242" s="65">
        <f t="shared" si="644"/>
        <v>12</v>
      </c>
      <c r="BS1242" s="65">
        <f t="shared" si="645"/>
        <v>24.5</v>
      </c>
      <c r="BT1242" s="65">
        <f t="shared" si="646"/>
        <v>55.5</v>
      </c>
      <c r="BU1242" s="69">
        <f t="shared" si="647"/>
        <v>1.736111111111111E-3</v>
      </c>
      <c r="BV1242" s="65" t="str">
        <f t="shared" si="648"/>
        <v>-</v>
      </c>
      <c r="BW1242" s="69">
        <f t="shared" si="649"/>
        <v>3.1828703703703702E-3</v>
      </c>
      <c r="BX1242" s="65" t="str">
        <f t="shared" si="650"/>
        <v>-</v>
      </c>
      <c r="BY1242" s="65" t="str">
        <f t="shared" si="651"/>
        <v>-</v>
      </c>
      <c r="BZ1242" s="65">
        <f t="shared" si="652"/>
        <v>16</v>
      </c>
      <c r="CA1242" s="65">
        <f t="shared" si="653"/>
        <v>1.65</v>
      </c>
      <c r="CB1242" s="65">
        <f t="shared" si="654"/>
        <v>5.4</v>
      </c>
      <c r="CC1242" s="65">
        <f t="shared" si="655"/>
        <v>10</v>
      </c>
      <c r="CD1242" s="65">
        <f t="shared" si="656"/>
        <v>25</v>
      </c>
      <c r="CE1242" s="65">
        <f t="shared" si="657"/>
        <v>35</v>
      </c>
      <c r="CF1242" s="65">
        <f t="shared" si="658"/>
        <v>47</v>
      </c>
      <c r="CG1242" s="65">
        <f t="shared" si="658"/>
        <v>0</v>
      </c>
      <c r="CH1242" s="65">
        <f t="shared" si="658"/>
        <v>0</v>
      </c>
      <c r="CI1242" s="65">
        <f t="shared" si="658"/>
        <v>0</v>
      </c>
      <c r="CJ1242" s="65">
        <f t="shared" si="658"/>
        <v>2.65</v>
      </c>
      <c r="CK1242" s="65">
        <f t="shared" si="658"/>
        <v>24</v>
      </c>
      <c r="CL1242" s="65">
        <f t="shared" si="658"/>
        <v>11</v>
      </c>
      <c r="CM1242" s="65">
        <f t="shared" si="658"/>
        <v>65</v>
      </c>
      <c r="CN1242" s="65">
        <f t="shared" si="658"/>
        <v>0</v>
      </c>
    </row>
    <row r="1243" spans="1:107" ht="20.100000000000001" customHeight="1" x14ac:dyDescent="0.2">
      <c r="A1243" s="117" t="s">
        <v>91</v>
      </c>
      <c r="AF1243" s="113" t="str">
        <f>+AF1217</f>
        <v>UNDER 17 MEN</v>
      </c>
      <c r="AG1243" s="9"/>
      <c r="AH1243" s="9"/>
      <c r="AI1243" s="42" t="s">
        <v>149</v>
      </c>
      <c r="AJ1243" s="42"/>
      <c r="AK1243" s="42"/>
      <c r="AL1243" s="42" t="s">
        <v>14</v>
      </c>
      <c r="AM1243" s="42"/>
      <c r="AN1243" s="42"/>
      <c r="AO1243" s="42" t="s">
        <v>155</v>
      </c>
      <c r="AP1243" s="42"/>
      <c r="AQ1243" s="42"/>
      <c r="AR1243" s="42" t="s">
        <v>158</v>
      </c>
      <c r="AS1243" s="42"/>
      <c r="AT1243" s="42"/>
      <c r="AU1243" s="42" t="s">
        <v>151</v>
      </c>
      <c r="AV1243" s="42"/>
      <c r="AW1243" s="42"/>
      <c r="AX1243" s="42" t="s">
        <v>152</v>
      </c>
      <c r="AY1243" s="42"/>
      <c r="AZ1243" s="42"/>
      <c r="BA1243" s="42" t="s">
        <v>153</v>
      </c>
      <c r="BB1243" s="42"/>
      <c r="BC1243" s="42"/>
      <c r="BD1243" s="42" t="s">
        <v>156</v>
      </c>
      <c r="BE1243" s="20"/>
      <c r="BF1243" s="20"/>
      <c r="BG1243" s="7"/>
      <c r="BQ1243" s="65" t="str">
        <f t="shared" si="643"/>
        <v xml:space="preserve">U17 </v>
      </c>
      <c r="BR1243" s="65">
        <f t="shared" si="644"/>
        <v>12</v>
      </c>
      <c r="BS1243" s="65">
        <f t="shared" si="645"/>
        <v>24.5</v>
      </c>
      <c r="BT1243" s="65">
        <f t="shared" si="646"/>
        <v>55.5</v>
      </c>
      <c r="BU1243" s="69">
        <f t="shared" si="647"/>
        <v>1.736111111111111E-3</v>
      </c>
      <c r="BV1243" s="65" t="str">
        <f t="shared" si="648"/>
        <v>-</v>
      </c>
      <c r="BW1243" s="69">
        <f t="shared" si="649"/>
        <v>3.1828703703703702E-3</v>
      </c>
      <c r="BX1243" s="65" t="str">
        <f t="shared" si="650"/>
        <v>-</v>
      </c>
      <c r="BY1243" s="65" t="str">
        <f t="shared" si="651"/>
        <v>-</v>
      </c>
      <c r="BZ1243" s="65">
        <f t="shared" si="652"/>
        <v>16</v>
      </c>
      <c r="CA1243" s="65">
        <f t="shared" si="653"/>
        <v>1.65</v>
      </c>
      <c r="CB1243" s="65">
        <f t="shared" si="654"/>
        <v>5.4</v>
      </c>
      <c r="CC1243" s="65">
        <f t="shared" si="655"/>
        <v>10</v>
      </c>
      <c r="CD1243" s="65">
        <f t="shared" si="656"/>
        <v>25</v>
      </c>
      <c r="CE1243" s="65">
        <f t="shared" si="657"/>
        <v>35</v>
      </c>
      <c r="CF1243" s="65">
        <f t="shared" si="657"/>
        <v>47</v>
      </c>
      <c r="CG1243" s="65">
        <f t="shared" si="657"/>
        <v>0</v>
      </c>
      <c r="CH1243" s="65">
        <f t="shared" si="657"/>
        <v>0</v>
      </c>
      <c r="CI1243" s="65">
        <f t="shared" si="657"/>
        <v>0</v>
      </c>
      <c r="CJ1243" s="65">
        <f t="shared" si="657"/>
        <v>2.65</v>
      </c>
      <c r="CK1243" s="65">
        <f t="shared" si="657"/>
        <v>24</v>
      </c>
      <c r="CL1243" s="65">
        <f t="shared" si="657"/>
        <v>11</v>
      </c>
      <c r="CM1243" s="65">
        <f t="shared" si="657"/>
        <v>65</v>
      </c>
      <c r="CN1243" s="65">
        <f t="shared" si="657"/>
        <v>0</v>
      </c>
      <c r="CO1243" s="1"/>
      <c r="CP1243" s="1"/>
      <c r="CQ1243" s="1"/>
      <c r="CR1243" s="1"/>
      <c r="CS1243" s="1"/>
    </row>
    <row r="1244" spans="1:107" ht="20.100000000000001" customHeight="1" x14ac:dyDescent="0.2">
      <c r="A1244" s="117" t="s">
        <v>91</v>
      </c>
      <c r="AE1244" s="477" t="s">
        <v>111</v>
      </c>
      <c r="AF1244" s="478" t="str">
        <f>AF1218</f>
        <v>Aldershot, Farnham and District A.C.</v>
      </c>
      <c r="AG1244" s="11" t="str">
        <f>AG1218</f>
        <v>A</v>
      </c>
      <c r="AH1244" s="11" t="s">
        <v>0</v>
      </c>
      <c r="AI1244" s="11" t="str">
        <f>VLOOKUP(AH1244,A!$AO$5:$BB$36,14,FALSE)</f>
        <v>Cameron Zack</v>
      </c>
      <c r="AJ1244" s="11" t="str">
        <f>AG1244</f>
        <v>A</v>
      </c>
      <c r="AK1244" s="11" t="s">
        <v>0</v>
      </c>
      <c r="AL1244" s="11" t="str">
        <f>VLOOKUP(AK1244,A!$AP$5:$BB$36,13,FALSE)</f>
        <v>Ben Watkins</v>
      </c>
      <c r="AM1244" s="11" t="str">
        <f>AJ1244</f>
        <v>A</v>
      </c>
      <c r="AN1244" s="11" t="s">
        <v>0</v>
      </c>
      <c r="AO1244" s="11" t="e">
        <f>VLOOKUP(AN1244,A!$AQ$5:$BB$36,12,FALSE)</f>
        <v>#N/A</v>
      </c>
      <c r="AP1244" s="11" t="str">
        <f>AM1244</f>
        <v>A</v>
      </c>
      <c r="AQ1244" s="11" t="s">
        <v>0</v>
      </c>
      <c r="AR1244" s="11" t="str">
        <f>VLOOKUP(AQ1244,A!$AR$5:$BB$36,11,FALSE)</f>
        <v>Cameron Zack</v>
      </c>
      <c r="AS1244" s="11" t="str">
        <f>AP1244</f>
        <v>A</v>
      </c>
      <c r="AT1244" s="11" t="s">
        <v>0</v>
      </c>
      <c r="AU1244" s="11" t="e">
        <f>VLOOKUP(AT1244,A!$AS$5:$BB$36,10,FALSE)</f>
        <v>#N/A</v>
      </c>
      <c r="AV1244" s="11" t="str">
        <f>AS1244</f>
        <v>A</v>
      </c>
      <c r="AW1244" s="11" t="s">
        <v>0</v>
      </c>
      <c r="AX1244" s="11" t="e">
        <f>VLOOKUP(AW1244,A!$AT$5:$BB$36,9,FALSE)</f>
        <v>#N/A</v>
      </c>
      <c r="AY1244" s="11" t="str">
        <f>AV1244</f>
        <v>A</v>
      </c>
      <c r="AZ1244" s="11" t="s">
        <v>0</v>
      </c>
      <c r="BA1244" s="11" t="str">
        <f>VLOOKUP(AZ1244,A!$AU$5:$BB$36,8,FALSE)</f>
        <v>Cameron Zack</v>
      </c>
      <c r="BB1244" s="11" t="str">
        <f>AY1244</f>
        <v>A</v>
      </c>
      <c r="BC1244" s="11" t="s">
        <v>0</v>
      </c>
      <c r="BD1244" s="11" t="e">
        <f>VLOOKUP(BC1244,A!$AV$5:$BB$36,7,FALSE)</f>
        <v>#N/A</v>
      </c>
      <c r="BE1244" s="2"/>
      <c r="BF1244" s="2"/>
      <c r="BG1244" s="2"/>
      <c r="BQ1244" s="65" t="str">
        <f t="shared" si="643"/>
        <v xml:space="preserve">U17 </v>
      </c>
      <c r="BR1244" s="65">
        <f t="shared" si="644"/>
        <v>12</v>
      </c>
      <c r="BS1244" s="65">
        <f t="shared" si="645"/>
        <v>24.5</v>
      </c>
      <c r="BT1244" s="65">
        <f t="shared" si="646"/>
        <v>55.5</v>
      </c>
      <c r="BU1244" s="69">
        <f t="shared" si="647"/>
        <v>1.736111111111111E-3</v>
      </c>
      <c r="BV1244" s="65" t="str">
        <f t="shared" si="648"/>
        <v>-</v>
      </c>
      <c r="BW1244" s="69">
        <f t="shared" si="649"/>
        <v>3.1828703703703702E-3</v>
      </c>
      <c r="BX1244" s="65" t="str">
        <f t="shared" si="650"/>
        <v>-</v>
      </c>
      <c r="BY1244" s="65" t="str">
        <f t="shared" si="651"/>
        <v>-</v>
      </c>
      <c r="BZ1244" s="65">
        <f t="shared" si="652"/>
        <v>16</v>
      </c>
      <c r="CA1244" s="65">
        <f t="shared" si="653"/>
        <v>1.65</v>
      </c>
      <c r="CB1244" s="65">
        <f t="shared" si="654"/>
        <v>5.4</v>
      </c>
      <c r="CC1244" s="65">
        <f t="shared" si="655"/>
        <v>10</v>
      </c>
      <c r="CD1244" s="65">
        <f t="shared" si="656"/>
        <v>25</v>
      </c>
      <c r="CE1244" s="65">
        <f t="shared" si="657"/>
        <v>35</v>
      </c>
      <c r="CF1244" s="65">
        <f t="shared" si="657"/>
        <v>47</v>
      </c>
      <c r="CG1244" s="65">
        <f t="shared" si="657"/>
        <v>0</v>
      </c>
      <c r="CH1244" s="65">
        <f t="shared" si="657"/>
        <v>0</v>
      </c>
      <c r="CI1244" s="65">
        <f t="shared" si="657"/>
        <v>0</v>
      </c>
      <c r="CJ1244" s="65">
        <f t="shared" si="657"/>
        <v>2.65</v>
      </c>
      <c r="CK1244" s="65">
        <f t="shared" si="657"/>
        <v>24</v>
      </c>
      <c r="CL1244" s="65">
        <f t="shared" si="657"/>
        <v>11</v>
      </c>
      <c r="CM1244" s="65">
        <f t="shared" si="657"/>
        <v>65</v>
      </c>
      <c r="CN1244" s="65">
        <f t="shared" si="657"/>
        <v>0</v>
      </c>
      <c r="CO1244" s="1"/>
      <c r="CP1244" s="1"/>
      <c r="CQ1244" s="1"/>
      <c r="CR1244" s="1"/>
      <c r="CS1244" s="1"/>
    </row>
    <row r="1245" spans="1:107" ht="20.100000000000001" customHeight="1" x14ac:dyDescent="0.2">
      <c r="A1245" s="117" t="s">
        <v>91</v>
      </c>
      <c r="AE1245" s="477"/>
      <c r="AF1245" s="478"/>
      <c r="AG1245" s="11" t="str">
        <f t="shared" ref="AG1245:AG1267" si="670">AG1219</f>
        <v>AA</v>
      </c>
      <c r="AH1245" s="11" t="s">
        <v>1</v>
      </c>
      <c r="AI1245" s="11" t="e">
        <f>VLOOKUP(AH1245,A!$AO$5:$BB$36,14,FALSE)</f>
        <v>#N/A</v>
      </c>
      <c r="AJ1245" s="11" t="str">
        <f t="shared" ref="AJ1245:AJ1251" si="671">AG1245</f>
        <v>AA</v>
      </c>
      <c r="AK1245" s="11" t="s">
        <v>1</v>
      </c>
      <c r="AL1245" s="11" t="e">
        <f>VLOOKUP(AK1245,A!$AP$5:$BB$36,13,FALSE)</f>
        <v>#N/A</v>
      </c>
      <c r="AM1245" s="11" t="str">
        <f t="shared" ref="AM1245:AM1251" si="672">AJ1245</f>
        <v>AA</v>
      </c>
      <c r="AN1245" s="11" t="s">
        <v>1</v>
      </c>
      <c r="AO1245" s="11" t="e">
        <f>VLOOKUP(AN1245,A!$AQ$5:$BB$36,12,FALSE)</f>
        <v>#N/A</v>
      </c>
      <c r="AP1245" s="11" t="str">
        <f t="shared" ref="AP1245:AP1251" si="673">AM1245</f>
        <v>AA</v>
      </c>
      <c r="AQ1245" s="11" t="s">
        <v>1</v>
      </c>
      <c r="AR1245" s="11" t="e">
        <f>VLOOKUP(AQ1245,A!$AR$5:$BB$36,11,FALSE)</f>
        <v>#N/A</v>
      </c>
      <c r="AS1245" s="11" t="str">
        <f t="shared" ref="AS1245:AS1251" si="674">AP1245</f>
        <v>AA</v>
      </c>
      <c r="AT1245" s="11" t="s">
        <v>1</v>
      </c>
      <c r="AU1245" s="11" t="e">
        <f>VLOOKUP(AT1245,A!$AS$5:$BB$36,10,FALSE)</f>
        <v>#N/A</v>
      </c>
      <c r="AV1245" s="11" t="str">
        <f t="shared" ref="AV1245:AV1267" si="675">AS1245</f>
        <v>AA</v>
      </c>
      <c r="AW1245" s="11" t="s">
        <v>1</v>
      </c>
      <c r="AX1245" s="11" t="e">
        <f>VLOOKUP(AW1245,A!$AT$5:$BB$36,9,FALSE)</f>
        <v>#N/A</v>
      </c>
      <c r="AY1245" s="11" t="str">
        <f t="shared" ref="AY1245:AY1267" si="676">AV1245</f>
        <v>AA</v>
      </c>
      <c r="AZ1245" s="11" t="s">
        <v>1</v>
      </c>
      <c r="BA1245" s="11" t="str">
        <f>VLOOKUP(AZ1245,A!$AU$5:$BB$36,8,FALSE)</f>
        <v>Ben Smith-Bannister</v>
      </c>
      <c r="BB1245" s="11" t="str">
        <f t="shared" ref="BB1245:BB1267" si="677">AY1245</f>
        <v>AA</v>
      </c>
      <c r="BC1245" s="11" t="s">
        <v>1</v>
      </c>
      <c r="BD1245" s="11" t="e">
        <f>VLOOKUP(BC1245,A!$AV$5:$BB$36,7,FALSE)</f>
        <v>#N/A</v>
      </c>
      <c r="BE1245" s="2"/>
      <c r="BF1245" s="2"/>
      <c r="BG1245" s="2"/>
      <c r="BQ1245" s="65" t="str">
        <f t="shared" si="643"/>
        <v xml:space="preserve">U17 </v>
      </c>
      <c r="BR1245" s="65">
        <f t="shared" si="644"/>
        <v>12</v>
      </c>
      <c r="BS1245" s="65">
        <f t="shared" si="645"/>
        <v>24.5</v>
      </c>
      <c r="BT1245" s="65">
        <f t="shared" si="646"/>
        <v>55.5</v>
      </c>
      <c r="BU1245" s="69">
        <f t="shared" si="647"/>
        <v>1.736111111111111E-3</v>
      </c>
      <c r="BV1245" s="65" t="str">
        <f t="shared" si="648"/>
        <v>-</v>
      </c>
      <c r="BW1245" s="69">
        <f t="shared" si="649"/>
        <v>3.1828703703703702E-3</v>
      </c>
      <c r="BX1245" s="65" t="str">
        <f t="shared" si="650"/>
        <v>-</v>
      </c>
      <c r="BY1245" s="65" t="str">
        <f t="shared" si="651"/>
        <v>-</v>
      </c>
      <c r="BZ1245" s="65">
        <f t="shared" si="652"/>
        <v>16</v>
      </c>
      <c r="CA1245" s="65">
        <f t="shared" si="653"/>
        <v>1.65</v>
      </c>
      <c r="CB1245" s="65">
        <f t="shared" si="654"/>
        <v>5.4</v>
      </c>
      <c r="CC1245" s="65">
        <f t="shared" si="655"/>
        <v>10</v>
      </c>
      <c r="CD1245" s="65">
        <f t="shared" si="656"/>
        <v>25</v>
      </c>
      <c r="CE1245" s="65">
        <f t="shared" si="657"/>
        <v>35</v>
      </c>
      <c r="CF1245" s="65">
        <f t="shared" si="657"/>
        <v>47</v>
      </c>
      <c r="CG1245" s="65">
        <f t="shared" si="657"/>
        <v>0</v>
      </c>
      <c r="CH1245" s="65">
        <f t="shared" si="657"/>
        <v>0</v>
      </c>
      <c r="CI1245" s="65">
        <f t="shared" si="657"/>
        <v>0</v>
      </c>
      <c r="CJ1245" s="65">
        <f t="shared" si="657"/>
        <v>2.65</v>
      </c>
      <c r="CK1245" s="65">
        <f t="shared" si="657"/>
        <v>24</v>
      </c>
      <c r="CL1245" s="65">
        <f t="shared" si="657"/>
        <v>11</v>
      </c>
      <c r="CM1245" s="65">
        <f t="shared" si="657"/>
        <v>65</v>
      </c>
      <c r="CN1245" s="65">
        <f t="shared" si="657"/>
        <v>0</v>
      </c>
      <c r="CO1245" s="1"/>
      <c r="CP1245" s="1"/>
      <c r="CQ1245" s="1"/>
      <c r="CR1245" s="1"/>
      <c r="CS1245" s="1"/>
    </row>
    <row r="1246" spans="1:107" ht="20.100000000000001" customHeight="1" x14ac:dyDescent="0.2">
      <c r="A1246" s="117" t="s">
        <v>91</v>
      </c>
      <c r="AE1246" s="477" t="s">
        <v>161</v>
      </c>
      <c r="AF1246" s="478" t="str">
        <f>AF1220</f>
        <v>Basingstoke and Mid Hants A.C.</v>
      </c>
      <c r="AG1246" s="11" t="str">
        <f t="shared" si="670"/>
        <v>S</v>
      </c>
      <c r="AH1246" s="11" t="s">
        <v>0</v>
      </c>
      <c r="AI1246" s="11" t="str">
        <f>VLOOKUP(AH1246,S!$AO$5:$BB$36,14,FALSE)</f>
        <v>Jordan Ford</v>
      </c>
      <c r="AJ1246" s="11" t="str">
        <f t="shared" si="671"/>
        <v>S</v>
      </c>
      <c r="AK1246" s="11" t="s">
        <v>0</v>
      </c>
      <c r="AL1246" s="11" t="e">
        <f>VLOOKUP(AK1246,S!$AP$5:$BB$36,13,FALSE)</f>
        <v>#N/A</v>
      </c>
      <c r="AM1246" s="11" t="str">
        <f t="shared" si="672"/>
        <v>S</v>
      </c>
      <c r="AN1246" s="11" t="s">
        <v>0</v>
      </c>
      <c r="AO1246" s="11" t="e">
        <f>VLOOKUP(AN1246,S!$AQ$5:$BB$36,12,FALSE)</f>
        <v>#N/A</v>
      </c>
      <c r="AP1246" s="11" t="str">
        <f t="shared" si="673"/>
        <v>S</v>
      </c>
      <c r="AQ1246" s="11" t="s">
        <v>0</v>
      </c>
      <c r="AR1246" s="11" t="e">
        <f>VLOOKUP(AQ1246,S!$AR$5:$BB$36,11,FALSE)</f>
        <v>#N/A</v>
      </c>
      <c r="AS1246" s="11" t="str">
        <f t="shared" si="674"/>
        <v>S</v>
      </c>
      <c r="AT1246" s="11" t="s">
        <v>0</v>
      </c>
      <c r="AU1246" s="11" t="str">
        <f>VLOOKUP(AT1246,S!$AS$5:$BB$36,10,FALSE)</f>
        <v>Albert Orriss McArthur</v>
      </c>
      <c r="AV1246" s="11" t="str">
        <f t="shared" si="675"/>
        <v>S</v>
      </c>
      <c r="AW1246" s="11" t="s">
        <v>0</v>
      </c>
      <c r="AX1246" s="11" t="str">
        <f>VLOOKUP(AW1246,S!$AT$5:$BB$36,9,FALSE)</f>
        <v>Joshua Kemp</v>
      </c>
      <c r="AY1246" s="11" t="str">
        <f t="shared" si="676"/>
        <v>S</v>
      </c>
      <c r="AZ1246" s="11" t="s">
        <v>0</v>
      </c>
      <c r="BA1246" s="11" t="str">
        <f>VLOOKUP(AZ1246,S!$AU$5:$BB$36,8,FALSE)</f>
        <v>Joshua Kemp</v>
      </c>
      <c r="BB1246" s="11" t="str">
        <f t="shared" si="677"/>
        <v>S</v>
      </c>
      <c r="BC1246" s="11" t="s">
        <v>0</v>
      </c>
      <c r="BD1246" s="11" t="str">
        <f>VLOOKUP(BC1246,S!$AV$5:$BB$36,7,FALSE)</f>
        <v>Alex Blackburn</v>
      </c>
      <c r="BE1246" s="2"/>
      <c r="BF1246" s="2"/>
      <c r="BG1246" s="2"/>
      <c r="BQ1246" s="65" t="str">
        <f t="shared" si="643"/>
        <v xml:space="preserve">U17 </v>
      </c>
      <c r="BR1246" s="65">
        <f t="shared" si="644"/>
        <v>12</v>
      </c>
      <c r="BS1246" s="65">
        <f t="shared" si="645"/>
        <v>24.5</v>
      </c>
      <c r="BT1246" s="65">
        <f t="shared" si="646"/>
        <v>55.5</v>
      </c>
      <c r="BU1246" s="69">
        <f t="shared" si="647"/>
        <v>1.736111111111111E-3</v>
      </c>
      <c r="BV1246" s="65" t="str">
        <f t="shared" si="648"/>
        <v>-</v>
      </c>
      <c r="BW1246" s="69">
        <f t="shared" si="649"/>
        <v>3.1828703703703702E-3</v>
      </c>
      <c r="BX1246" s="65" t="str">
        <f t="shared" si="650"/>
        <v>-</v>
      </c>
      <c r="BY1246" s="65" t="str">
        <f t="shared" si="651"/>
        <v>-</v>
      </c>
      <c r="BZ1246" s="65">
        <f t="shared" si="652"/>
        <v>16</v>
      </c>
      <c r="CA1246" s="65">
        <f t="shared" si="653"/>
        <v>1.65</v>
      </c>
      <c r="CB1246" s="65">
        <f t="shared" si="654"/>
        <v>5.4</v>
      </c>
      <c r="CC1246" s="65">
        <f t="shared" si="655"/>
        <v>10</v>
      </c>
      <c r="CD1246" s="65">
        <f t="shared" si="656"/>
        <v>25</v>
      </c>
      <c r="CE1246" s="65">
        <f t="shared" si="657"/>
        <v>35</v>
      </c>
      <c r="CF1246" s="65">
        <f t="shared" si="657"/>
        <v>47</v>
      </c>
      <c r="CG1246" s="65">
        <f t="shared" si="657"/>
        <v>0</v>
      </c>
      <c r="CH1246" s="65">
        <f t="shared" si="657"/>
        <v>0</v>
      </c>
      <c r="CI1246" s="65">
        <f t="shared" si="657"/>
        <v>0</v>
      </c>
      <c r="CJ1246" s="65">
        <f t="shared" si="657"/>
        <v>2.65</v>
      </c>
      <c r="CK1246" s="65">
        <f t="shared" si="657"/>
        <v>24</v>
      </c>
      <c r="CL1246" s="65">
        <f t="shared" si="657"/>
        <v>11</v>
      </c>
      <c r="CM1246" s="65">
        <f t="shared" si="657"/>
        <v>65</v>
      </c>
      <c r="CN1246" s="65">
        <f t="shared" si="657"/>
        <v>0</v>
      </c>
      <c r="CO1246" s="1"/>
      <c r="CP1246" s="1"/>
      <c r="CQ1246" s="1"/>
      <c r="CR1246" s="1"/>
      <c r="CS1246" s="1"/>
    </row>
    <row r="1247" spans="1:107" ht="20.100000000000001" customHeight="1" x14ac:dyDescent="0.2">
      <c r="A1247" s="117" t="s">
        <v>91</v>
      </c>
      <c r="AE1247" s="477"/>
      <c r="AF1247" s="478"/>
      <c r="AG1247" s="11" t="str">
        <f t="shared" si="670"/>
        <v>SS</v>
      </c>
      <c r="AH1247" s="11" t="s">
        <v>1</v>
      </c>
      <c r="AI1247" s="11" t="str">
        <f>VLOOKUP(AH1247,S!$AO$5:$BB$36,14,FALSE)</f>
        <v>Kai Ruffle</v>
      </c>
      <c r="AJ1247" s="11" t="str">
        <f t="shared" si="671"/>
        <v>SS</v>
      </c>
      <c r="AK1247" s="11" t="s">
        <v>1</v>
      </c>
      <c r="AL1247" s="11" t="e">
        <f>VLOOKUP(AK1247,S!$AP$5:$BB$36,13,FALSE)</f>
        <v>#N/A</v>
      </c>
      <c r="AM1247" s="11" t="str">
        <f t="shared" si="672"/>
        <v>SS</v>
      </c>
      <c r="AN1247" s="11" t="s">
        <v>1</v>
      </c>
      <c r="AO1247" s="11" t="e">
        <f>VLOOKUP(AN1247,S!$AQ$5:$BB$36,12,FALSE)</f>
        <v>#N/A</v>
      </c>
      <c r="AP1247" s="11" t="str">
        <f t="shared" si="673"/>
        <v>SS</v>
      </c>
      <c r="AQ1247" s="11" t="s">
        <v>1</v>
      </c>
      <c r="AR1247" s="11" t="e">
        <f>VLOOKUP(AQ1247,S!$AR$5:$BB$36,11,FALSE)</f>
        <v>#N/A</v>
      </c>
      <c r="AS1247" s="11" t="str">
        <f t="shared" si="674"/>
        <v>SS</v>
      </c>
      <c r="AT1247" s="11" t="s">
        <v>1</v>
      </c>
      <c r="AU1247" s="11" t="e">
        <f>VLOOKUP(AT1247,S!$AS$5:$BB$36,10,FALSE)</f>
        <v>#N/A</v>
      </c>
      <c r="AV1247" s="11" t="str">
        <f t="shared" si="675"/>
        <v>SS</v>
      </c>
      <c r="AW1247" s="11" t="s">
        <v>1</v>
      </c>
      <c r="AX1247" s="11" t="e">
        <f>VLOOKUP(AW1247,S!$AT$5:$BB$36,9,FALSE)</f>
        <v>#N/A</v>
      </c>
      <c r="AY1247" s="11" t="str">
        <f t="shared" si="676"/>
        <v>SS</v>
      </c>
      <c r="AZ1247" s="11" t="s">
        <v>1</v>
      </c>
      <c r="BA1247" s="11" t="e">
        <f>VLOOKUP(AZ1247,S!$AU$5:$BB$36,8,FALSE)</f>
        <v>#N/A</v>
      </c>
      <c r="BB1247" s="11" t="str">
        <f t="shared" si="677"/>
        <v>SS</v>
      </c>
      <c r="BC1247" s="11" t="s">
        <v>1</v>
      </c>
      <c r="BD1247" s="11" t="e">
        <f>VLOOKUP(BC1247,S!$AV$5:$BB$36,7,FALSE)</f>
        <v>#N/A</v>
      </c>
      <c r="BE1247" s="2"/>
      <c r="BF1247" s="2"/>
      <c r="BG1247" s="2"/>
      <c r="BQ1247" s="65" t="str">
        <f t="shared" si="643"/>
        <v xml:space="preserve">U17 </v>
      </c>
      <c r="BR1247" s="65">
        <f t="shared" si="644"/>
        <v>12</v>
      </c>
      <c r="BS1247" s="65">
        <f t="shared" si="645"/>
        <v>24.5</v>
      </c>
      <c r="BT1247" s="65">
        <f t="shared" si="646"/>
        <v>55.5</v>
      </c>
      <c r="BU1247" s="69">
        <f t="shared" si="647"/>
        <v>1.736111111111111E-3</v>
      </c>
      <c r="BV1247" s="65" t="str">
        <f t="shared" si="648"/>
        <v>-</v>
      </c>
      <c r="BW1247" s="69">
        <f t="shared" si="649"/>
        <v>3.1828703703703702E-3</v>
      </c>
      <c r="BX1247" s="65" t="str">
        <f t="shared" si="650"/>
        <v>-</v>
      </c>
      <c r="BY1247" s="65" t="str">
        <f t="shared" si="651"/>
        <v>-</v>
      </c>
      <c r="BZ1247" s="65">
        <f t="shared" si="652"/>
        <v>16</v>
      </c>
      <c r="CA1247" s="65">
        <f t="shared" si="653"/>
        <v>1.65</v>
      </c>
      <c r="CB1247" s="65">
        <f t="shared" si="654"/>
        <v>5.4</v>
      </c>
      <c r="CC1247" s="65">
        <f t="shared" si="655"/>
        <v>10</v>
      </c>
      <c r="CD1247" s="65">
        <f t="shared" si="656"/>
        <v>25</v>
      </c>
      <c r="CE1247" s="65">
        <f t="shared" si="657"/>
        <v>35</v>
      </c>
      <c r="CF1247" s="65">
        <f t="shared" si="657"/>
        <v>47</v>
      </c>
      <c r="CG1247" s="65">
        <f t="shared" si="657"/>
        <v>0</v>
      </c>
      <c r="CH1247" s="65">
        <f t="shared" si="657"/>
        <v>0</v>
      </c>
      <c r="CI1247" s="65">
        <f t="shared" si="657"/>
        <v>0</v>
      </c>
      <c r="CJ1247" s="65">
        <f t="shared" si="657"/>
        <v>2.65</v>
      </c>
      <c r="CK1247" s="65">
        <f t="shared" si="657"/>
        <v>24</v>
      </c>
      <c r="CL1247" s="65">
        <f t="shared" si="657"/>
        <v>11</v>
      </c>
      <c r="CM1247" s="65">
        <f t="shared" si="657"/>
        <v>65</v>
      </c>
      <c r="CN1247" s="65">
        <f t="shared" si="657"/>
        <v>0</v>
      </c>
      <c r="CO1247" s="1"/>
      <c r="CP1247" s="1"/>
      <c r="CQ1247" s="1"/>
      <c r="CR1247" s="1"/>
      <c r="CS1247" s="1"/>
    </row>
    <row r="1248" spans="1:107" ht="20.100000000000001" customHeight="1" x14ac:dyDescent="0.2">
      <c r="A1248" s="117" t="s">
        <v>91</v>
      </c>
      <c r="AE1248" s="477" t="s">
        <v>162</v>
      </c>
      <c r="AF1248" s="478" t="str">
        <f>AF1222</f>
        <v>Bracknell A.C.</v>
      </c>
      <c r="AG1248" s="11" t="str">
        <f t="shared" si="670"/>
        <v>B</v>
      </c>
      <c r="AH1248" s="11" t="s">
        <v>0</v>
      </c>
      <c r="AI1248" s="11" t="str">
        <f>VLOOKUP(AH1248,B!$AO$5:$BB$36,14,FALSE)</f>
        <v>Olly Joint</v>
      </c>
      <c r="AJ1248" s="11" t="str">
        <f t="shared" si="671"/>
        <v>B</v>
      </c>
      <c r="AK1248" s="11" t="s">
        <v>0</v>
      </c>
      <c r="AL1248" s="11" t="str">
        <f>VLOOKUP(AK1248,B!$AP$5:$BB$36,13,FALSE)</f>
        <v>Olly Joint</v>
      </c>
      <c r="AM1248" s="11" t="str">
        <f t="shared" si="672"/>
        <v>B</v>
      </c>
      <c r="AN1248" s="11" t="s">
        <v>0</v>
      </c>
      <c r="AO1248" s="11" t="e">
        <f>VLOOKUP(AN1248,B!$AQ$5:$BB$36,12,FALSE)</f>
        <v>#N/A</v>
      </c>
      <c r="AP1248" s="11" t="str">
        <f t="shared" si="673"/>
        <v>B</v>
      </c>
      <c r="AQ1248" s="11" t="s">
        <v>0</v>
      </c>
      <c r="AR1248" s="11" t="str">
        <f>VLOOKUP(AQ1248,B!$AR$5:$BB$36,11,FALSE)</f>
        <v>Louis Agopian</v>
      </c>
      <c r="AS1248" s="11" t="str">
        <f t="shared" si="674"/>
        <v>B</v>
      </c>
      <c r="AT1248" s="11" t="s">
        <v>0</v>
      </c>
      <c r="AU1248" s="11" t="str">
        <f>VLOOKUP(AT1248,B!$AS$5:$BB$36,10,FALSE)</f>
        <v>James Gardner</v>
      </c>
      <c r="AV1248" s="11" t="str">
        <f t="shared" si="675"/>
        <v>B</v>
      </c>
      <c r="AW1248" s="11" t="s">
        <v>0</v>
      </c>
      <c r="AX1248" s="11" t="str">
        <f>VLOOKUP(AW1248,B!$AT$5:$BB$36,9,FALSE)</f>
        <v>James Gardner</v>
      </c>
      <c r="AY1248" s="11" t="str">
        <f t="shared" si="676"/>
        <v>B</v>
      </c>
      <c r="AZ1248" s="11" t="s">
        <v>0</v>
      </c>
      <c r="BA1248" s="11" t="str">
        <f>VLOOKUP(AZ1248,B!$AU$5:$BB$36,8,FALSE)</f>
        <v>Jonah  McCafferty</v>
      </c>
      <c r="BB1248" s="11" t="str">
        <f t="shared" si="677"/>
        <v>B</v>
      </c>
      <c r="BC1248" s="11" t="s">
        <v>0</v>
      </c>
      <c r="BD1248" s="11" t="str">
        <f>VLOOKUP(BC1248,B!$AV$5:$BB$36,7,FALSE)</f>
        <v>James Gardner</v>
      </c>
      <c r="BE1248" s="2"/>
      <c r="BF1248" s="2"/>
      <c r="BG1248" s="2"/>
      <c r="BQ1248" s="65" t="str">
        <f t="shared" si="643"/>
        <v xml:space="preserve">U17 </v>
      </c>
      <c r="BR1248" s="65">
        <f t="shared" si="644"/>
        <v>12</v>
      </c>
      <c r="BS1248" s="65">
        <f t="shared" si="645"/>
        <v>24.5</v>
      </c>
      <c r="BT1248" s="65">
        <f t="shared" si="646"/>
        <v>55.5</v>
      </c>
      <c r="BU1248" s="69">
        <f t="shared" si="647"/>
        <v>1.736111111111111E-3</v>
      </c>
      <c r="BV1248" s="65" t="str">
        <f t="shared" si="648"/>
        <v>-</v>
      </c>
      <c r="BW1248" s="69">
        <f t="shared" si="649"/>
        <v>3.1828703703703702E-3</v>
      </c>
      <c r="BX1248" s="65" t="str">
        <f t="shared" si="650"/>
        <v>-</v>
      </c>
      <c r="BY1248" s="65" t="str">
        <f t="shared" si="651"/>
        <v>-</v>
      </c>
      <c r="BZ1248" s="65">
        <f t="shared" si="652"/>
        <v>16</v>
      </c>
      <c r="CA1248" s="65">
        <f t="shared" si="653"/>
        <v>1.65</v>
      </c>
      <c r="CB1248" s="65">
        <f t="shared" si="654"/>
        <v>5.4</v>
      </c>
      <c r="CC1248" s="65">
        <f t="shared" si="655"/>
        <v>10</v>
      </c>
      <c r="CD1248" s="65">
        <f t="shared" si="656"/>
        <v>25</v>
      </c>
      <c r="CE1248" s="65">
        <f t="shared" si="657"/>
        <v>35</v>
      </c>
      <c r="CF1248" s="65">
        <f t="shared" si="657"/>
        <v>47</v>
      </c>
      <c r="CG1248" s="65">
        <f t="shared" si="657"/>
        <v>0</v>
      </c>
      <c r="CH1248" s="65">
        <f t="shared" si="657"/>
        <v>0</v>
      </c>
      <c r="CI1248" s="65">
        <f t="shared" si="657"/>
        <v>0</v>
      </c>
      <c r="CJ1248" s="65">
        <f t="shared" si="657"/>
        <v>2.65</v>
      </c>
      <c r="CK1248" s="65">
        <f t="shared" si="657"/>
        <v>24</v>
      </c>
      <c r="CL1248" s="65">
        <f t="shared" si="657"/>
        <v>11</v>
      </c>
      <c r="CM1248" s="65">
        <f t="shared" si="657"/>
        <v>65</v>
      </c>
      <c r="CN1248" s="65">
        <f t="shared" si="657"/>
        <v>0</v>
      </c>
      <c r="CO1248" s="1"/>
      <c r="CP1248" s="1"/>
      <c r="CQ1248" s="1"/>
      <c r="CR1248" s="1"/>
      <c r="CS1248" s="1"/>
    </row>
    <row r="1249" spans="1:97" ht="20.100000000000001" customHeight="1" x14ac:dyDescent="0.2">
      <c r="A1249" s="117" t="s">
        <v>91</v>
      </c>
      <c r="AE1249" s="477"/>
      <c r="AF1249" s="478"/>
      <c r="AG1249" s="11" t="str">
        <f t="shared" si="670"/>
        <v>BB</v>
      </c>
      <c r="AH1249" s="11" t="s">
        <v>1</v>
      </c>
      <c r="AI1249" s="11" t="str">
        <f>VLOOKUP(AH1249,B!$AO$5:$BB$36,14,FALSE)</f>
        <v>Frank Cotter</v>
      </c>
      <c r="AJ1249" s="11" t="str">
        <f t="shared" si="671"/>
        <v>BB</v>
      </c>
      <c r="AK1249" s="11" t="s">
        <v>1</v>
      </c>
      <c r="AL1249" s="11" t="str">
        <f>VLOOKUP(AK1249,B!$AP$5:$BB$36,13,FALSE)</f>
        <v>Louis Agopian</v>
      </c>
      <c r="AM1249" s="11" t="str">
        <f t="shared" si="672"/>
        <v>BB</v>
      </c>
      <c r="AN1249" s="11" t="s">
        <v>1</v>
      </c>
      <c r="AO1249" s="11" t="e">
        <f>VLOOKUP(AN1249,B!$AQ$5:$BB$36,12,FALSE)</f>
        <v>#N/A</v>
      </c>
      <c r="AP1249" s="11" t="str">
        <f t="shared" si="673"/>
        <v>BB</v>
      </c>
      <c r="AQ1249" s="11" t="s">
        <v>1</v>
      </c>
      <c r="AR1249" s="11" t="str">
        <f>VLOOKUP(AQ1249,B!$AR$5:$BB$36,11,FALSE)</f>
        <v>Frank Cotter</v>
      </c>
      <c r="AS1249" s="11" t="str">
        <f t="shared" si="674"/>
        <v>BB</v>
      </c>
      <c r="AT1249" s="11" t="s">
        <v>1</v>
      </c>
      <c r="AU1249" s="11" t="str">
        <f>VLOOKUP(AT1249,B!$AS$5:$BB$36,10,FALSE)</f>
        <v>James Shefford</v>
      </c>
      <c r="AV1249" s="11" t="str">
        <f t="shared" si="675"/>
        <v>BB</v>
      </c>
      <c r="AW1249" s="11" t="s">
        <v>1</v>
      </c>
      <c r="AX1249" s="11" t="str">
        <f>VLOOKUP(AW1249,B!$AT$5:$BB$36,9,FALSE)</f>
        <v>James Shefford</v>
      </c>
      <c r="AY1249" s="11" t="str">
        <f t="shared" si="676"/>
        <v>BB</v>
      </c>
      <c r="AZ1249" s="11" t="s">
        <v>1</v>
      </c>
      <c r="BA1249" s="11" t="str">
        <f>VLOOKUP(AZ1249,B!$AU$5:$BB$36,8,FALSE)</f>
        <v>Olly Joint</v>
      </c>
      <c r="BB1249" s="11" t="str">
        <f t="shared" si="677"/>
        <v>BB</v>
      </c>
      <c r="BC1249" s="11" t="s">
        <v>1</v>
      </c>
      <c r="BD1249" s="11" t="str">
        <f>VLOOKUP(BC1249,B!$AV$5:$BB$36,7,FALSE)</f>
        <v>James Shefford</v>
      </c>
      <c r="BE1249" s="2"/>
      <c r="BF1249" s="2"/>
      <c r="BG1249" s="2"/>
      <c r="BQ1249" s="65" t="str">
        <f t="shared" si="643"/>
        <v xml:space="preserve">U17 </v>
      </c>
      <c r="BR1249" s="65">
        <f t="shared" si="644"/>
        <v>12</v>
      </c>
      <c r="BS1249" s="65">
        <f t="shared" si="645"/>
        <v>24.5</v>
      </c>
      <c r="BT1249" s="65">
        <f t="shared" si="646"/>
        <v>55.5</v>
      </c>
      <c r="BU1249" s="69">
        <f t="shared" si="647"/>
        <v>1.736111111111111E-3</v>
      </c>
      <c r="BV1249" s="65" t="str">
        <f t="shared" si="648"/>
        <v>-</v>
      </c>
      <c r="BW1249" s="69">
        <f t="shared" si="649"/>
        <v>3.1828703703703702E-3</v>
      </c>
      <c r="BX1249" s="65" t="str">
        <f t="shared" si="650"/>
        <v>-</v>
      </c>
      <c r="BY1249" s="65" t="str">
        <f t="shared" si="651"/>
        <v>-</v>
      </c>
      <c r="BZ1249" s="65">
        <f t="shared" si="652"/>
        <v>16</v>
      </c>
      <c r="CA1249" s="65">
        <f t="shared" si="653"/>
        <v>1.65</v>
      </c>
      <c r="CB1249" s="65">
        <f t="shared" si="654"/>
        <v>5.4</v>
      </c>
      <c r="CC1249" s="65">
        <f t="shared" si="655"/>
        <v>10</v>
      </c>
      <c r="CD1249" s="65">
        <f t="shared" si="656"/>
        <v>25</v>
      </c>
      <c r="CE1249" s="65">
        <f t="shared" si="657"/>
        <v>35</v>
      </c>
      <c r="CF1249" s="65">
        <f t="shared" si="657"/>
        <v>47</v>
      </c>
      <c r="CG1249" s="65">
        <f t="shared" si="657"/>
        <v>0</v>
      </c>
      <c r="CH1249" s="65">
        <f t="shared" si="657"/>
        <v>0</v>
      </c>
      <c r="CI1249" s="65">
        <f t="shared" si="657"/>
        <v>0</v>
      </c>
      <c r="CJ1249" s="65">
        <f t="shared" si="657"/>
        <v>2.65</v>
      </c>
      <c r="CK1249" s="65">
        <f t="shared" si="657"/>
        <v>24</v>
      </c>
      <c r="CL1249" s="65">
        <f t="shared" si="657"/>
        <v>11</v>
      </c>
      <c r="CM1249" s="65">
        <f t="shared" si="657"/>
        <v>65</v>
      </c>
      <c r="CN1249" s="65">
        <f t="shared" si="657"/>
        <v>0</v>
      </c>
      <c r="CO1249" s="1"/>
      <c r="CP1249" s="1"/>
      <c r="CQ1249" s="1"/>
      <c r="CR1249" s="1"/>
      <c r="CS1249" s="1"/>
    </row>
    <row r="1250" spans="1:97" ht="20.100000000000001" customHeight="1" x14ac:dyDescent="0.2">
      <c r="A1250" s="117" t="s">
        <v>91</v>
      </c>
      <c r="AE1250" s="477" t="s">
        <v>163</v>
      </c>
      <c r="AF1250" s="478" t="str">
        <f>AF1224</f>
        <v>Camberley and District A.C.</v>
      </c>
      <c r="AG1250" s="11" t="str">
        <f t="shared" si="670"/>
        <v>C</v>
      </c>
      <c r="AH1250" s="11" t="s">
        <v>0</v>
      </c>
      <c r="AI1250" s="11" t="str">
        <f>VLOOKUP(AH1250,'C'!$AO$5:$BB$36,14,FALSE)</f>
        <v>Luke Mann</v>
      </c>
      <c r="AJ1250" s="11" t="str">
        <f t="shared" si="671"/>
        <v>C</v>
      </c>
      <c r="AK1250" s="11" t="s">
        <v>0</v>
      </c>
      <c r="AL1250" s="11" t="str">
        <f>VLOOKUP(AK1250,'C'!$AP$5:$BB$36,13,FALSE)</f>
        <v>Ben King</v>
      </c>
      <c r="AM1250" s="11" t="str">
        <f t="shared" si="672"/>
        <v>C</v>
      </c>
      <c r="AN1250" s="11" t="s">
        <v>0</v>
      </c>
      <c r="AO1250" s="11" t="str">
        <f>VLOOKUP(AN1250,'C'!$AQ$5:$BB$36,12,FALSE)</f>
        <v>Tolu Ayo-Ojo</v>
      </c>
      <c r="AP1250" s="11" t="str">
        <f t="shared" si="673"/>
        <v>C</v>
      </c>
      <c r="AQ1250" s="11" t="s">
        <v>0</v>
      </c>
      <c r="AR1250" s="11" t="e">
        <f>VLOOKUP(AQ1250,'C'!$AR$5:$BB$36,11,FALSE)</f>
        <v>#N/A</v>
      </c>
      <c r="AS1250" s="11" t="str">
        <f t="shared" si="674"/>
        <v>C</v>
      </c>
      <c r="AT1250" s="11" t="s">
        <v>0</v>
      </c>
      <c r="AU1250" s="11" t="str">
        <f>VLOOKUP(AT1250,'C'!$AS$5:$BB$36,10,FALSE)</f>
        <v>Tolu Ayo-Ojo</v>
      </c>
      <c r="AV1250" s="11" t="str">
        <f t="shared" si="675"/>
        <v>C</v>
      </c>
      <c r="AW1250" s="11" t="s">
        <v>0</v>
      </c>
      <c r="AX1250" s="11" t="str">
        <f>VLOOKUP(AW1250,'C'!$AT$5:$BB$36,9,FALSE)</f>
        <v>Tolu Ayo-Ojo</v>
      </c>
      <c r="AY1250" s="11" t="str">
        <f t="shared" si="676"/>
        <v>C</v>
      </c>
      <c r="AZ1250" s="11" t="s">
        <v>0</v>
      </c>
      <c r="BA1250" s="11" t="str">
        <f>VLOOKUP(AZ1250,'C'!$AU$5:$BB$36,8,FALSE)</f>
        <v>Owen Heard</v>
      </c>
      <c r="BB1250" s="11" t="str">
        <f t="shared" si="677"/>
        <v>C</v>
      </c>
      <c r="BC1250" s="11" t="s">
        <v>0</v>
      </c>
      <c r="BD1250" s="11" t="e">
        <f>VLOOKUP(BC1250,'C'!$AV$5:$BB$36,7,FALSE)</f>
        <v>#N/A</v>
      </c>
      <c r="BE1250" s="2"/>
      <c r="BF1250" s="2"/>
      <c r="BG1250" s="2"/>
      <c r="BQ1250" s="65" t="str">
        <f t="shared" si="643"/>
        <v xml:space="preserve">U17 </v>
      </c>
      <c r="BR1250" s="65">
        <f t="shared" si="644"/>
        <v>12</v>
      </c>
      <c r="BS1250" s="65">
        <f t="shared" si="645"/>
        <v>24.5</v>
      </c>
      <c r="BT1250" s="65">
        <f t="shared" si="646"/>
        <v>55.5</v>
      </c>
      <c r="BU1250" s="69">
        <f t="shared" si="647"/>
        <v>1.736111111111111E-3</v>
      </c>
      <c r="BV1250" s="65" t="str">
        <f t="shared" si="648"/>
        <v>-</v>
      </c>
      <c r="BW1250" s="69">
        <f t="shared" si="649"/>
        <v>3.1828703703703702E-3</v>
      </c>
      <c r="BX1250" s="65" t="str">
        <f t="shared" si="650"/>
        <v>-</v>
      </c>
      <c r="BY1250" s="65" t="str">
        <f t="shared" si="651"/>
        <v>-</v>
      </c>
      <c r="BZ1250" s="65">
        <f t="shared" si="652"/>
        <v>16</v>
      </c>
      <c r="CA1250" s="65">
        <f t="shared" si="653"/>
        <v>1.65</v>
      </c>
      <c r="CB1250" s="65">
        <f t="shared" si="654"/>
        <v>5.4</v>
      </c>
      <c r="CC1250" s="65">
        <f t="shared" si="655"/>
        <v>10</v>
      </c>
      <c r="CD1250" s="65">
        <f t="shared" si="656"/>
        <v>25</v>
      </c>
      <c r="CE1250" s="65">
        <f t="shared" si="657"/>
        <v>35</v>
      </c>
      <c r="CF1250" s="65">
        <f t="shared" si="657"/>
        <v>47</v>
      </c>
      <c r="CG1250" s="65">
        <f t="shared" si="657"/>
        <v>0</v>
      </c>
      <c r="CH1250" s="65">
        <f t="shared" si="657"/>
        <v>0</v>
      </c>
      <c r="CI1250" s="65">
        <f t="shared" si="657"/>
        <v>0</v>
      </c>
      <c r="CJ1250" s="65">
        <f t="shared" si="657"/>
        <v>2.65</v>
      </c>
      <c r="CK1250" s="65">
        <f t="shared" si="657"/>
        <v>24</v>
      </c>
      <c r="CL1250" s="65">
        <f t="shared" si="657"/>
        <v>11</v>
      </c>
      <c r="CM1250" s="65">
        <f t="shared" si="657"/>
        <v>65</v>
      </c>
      <c r="CN1250" s="65">
        <f t="shared" si="657"/>
        <v>0</v>
      </c>
      <c r="CO1250" s="1"/>
      <c r="CP1250" s="1"/>
      <c r="CQ1250" s="1"/>
      <c r="CR1250" s="1"/>
      <c r="CS1250" s="1"/>
    </row>
    <row r="1251" spans="1:97" ht="20.100000000000001" customHeight="1" x14ac:dyDescent="0.2">
      <c r="A1251" s="117" t="s">
        <v>91</v>
      </c>
      <c r="AE1251" s="477"/>
      <c r="AF1251" s="478"/>
      <c r="AG1251" s="11" t="str">
        <f t="shared" si="670"/>
        <v>CC</v>
      </c>
      <c r="AH1251" s="11" t="s">
        <v>1</v>
      </c>
      <c r="AI1251" s="11" t="str">
        <f>VLOOKUP(AH1251,'C'!$AO$5:$BB$36,14,FALSE)</f>
        <v>Ben King</v>
      </c>
      <c r="AJ1251" s="11" t="str">
        <f t="shared" si="671"/>
        <v>CC</v>
      </c>
      <c r="AK1251" s="11" t="s">
        <v>1</v>
      </c>
      <c r="AL1251" s="11" t="str">
        <f>VLOOKUP(AK1251,'C'!$AP$5:$BB$36,13,FALSE)</f>
        <v>Tom Handley</v>
      </c>
      <c r="AM1251" s="11" t="str">
        <f t="shared" si="672"/>
        <v>CC</v>
      </c>
      <c r="AN1251" s="11" t="s">
        <v>1</v>
      </c>
      <c r="AO1251" s="11" t="str">
        <f>VLOOKUP(AN1251,'C'!$AQ$5:$BB$36,12,FALSE)</f>
        <v>Ben King</v>
      </c>
      <c r="AP1251" s="11" t="str">
        <f t="shared" si="673"/>
        <v>CC</v>
      </c>
      <c r="AQ1251" s="11" t="s">
        <v>1</v>
      </c>
      <c r="AR1251" s="11" t="e">
        <f>VLOOKUP(AQ1251,'C'!$AR$5:$BB$36,11,FALSE)</f>
        <v>#N/A</v>
      </c>
      <c r="AS1251" s="11" t="str">
        <f t="shared" si="674"/>
        <v>CC</v>
      </c>
      <c r="AT1251" s="11" t="s">
        <v>1</v>
      </c>
      <c r="AU1251" s="11" t="str">
        <f>VLOOKUP(AT1251,'C'!$AS$5:$BB$36,10,FALSE)</f>
        <v>Joe Foster</v>
      </c>
      <c r="AV1251" s="11" t="str">
        <f t="shared" si="675"/>
        <v>CC</v>
      </c>
      <c r="AW1251" s="11" t="s">
        <v>1</v>
      </c>
      <c r="AX1251" s="11" t="str">
        <f>VLOOKUP(AW1251,'C'!$AT$5:$BB$36,9,FALSE)</f>
        <v>Aidan Johnson</v>
      </c>
      <c r="AY1251" s="11" t="str">
        <f t="shared" si="676"/>
        <v>CC</v>
      </c>
      <c r="AZ1251" s="11" t="s">
        <v>1</v>
      </c>
      <c r="BA1251" s="11" t="str">
        <f>VLOOKUP(AZ1251,'C'!$AU$5:$BB$36,8,FALSE)</f>
        <v>Joe Foster</v>
      </c>
      <c r="BB1251" s="11" t="str">
        <f t="shared" si="677"/>
        <v>CC</v>
      </c>
      <c r="BC1251" s="11" t="s">
        <v>1</v>
      </c>
      <c r="BD1251" s="11" t="e">
        <f>VLOOKUP(BC1251,'C'!$AV$5:$BB$36,7,FALSE)</f>
        <v>#N/A</v>
      </c>
      <c r="BE1251" s="2"/>
      <c r="BF1251" s="2"/>
      <c r="BG1251" s="2"/>
      <c r="BQ1251" s="65" t="str">
        <f t="shared" si="643"/>
        <v xml:space="preserve">U17 </v>
      </c>
      <c r="BR1251" s="65">
        <f t="shared" si="644"/>
        <v>12</v>
      </c>
      <c r="BS1251" s="65">
        <f t="shared" si="645"/>
        <v>24.5</v>
      </c>
      <c r="BT1251" s="65">
        <f t="shared" si="646"/>
        <v>55.5</v>
      </c>
      <c r="BU1251" s="69">
        <f t="shared" si="647"/>
        <v>1.736111111111111E-3</v>
      </c>
      <c r="BV1251" s="65" t="str">
        <f t="shared" si="648"/>
        <v>-</v>
      </c>
      <c r="BW1251" s="69">
        <f t="shared" si="649"/>
        <v>3.1828703703703702E-3</v>
      </c>
      <c r="BX1251" s="65" t="str">
        <f t="shared" si="650"/>
        <v>-</v>
      </c>
      <c r="BY1251" s="65" t="str">
        <f t="shared" si="651"/>
        <v>-</v>
      </c>
      <c r="BZ1251" s="65">
        <f t="shared" si="652"/>
        <v>16</v>
      </c>
      <c r="CA1251" s="65">
        <f t="shared" si="653"/>
        <v>1.65</v>
      </c>
      <c r="CB1251" s="65">
        <f t="shared" si="654"/>
        <v>5.4</v>
      </c>
      <c r="CC1251" s="65">
        <f t="shared" si="655"/>
        <v>10</v>
      </c>
      <c r="CD1251" s="65">
        <f t="shared" si="656"/>
        <v>25</v>
      </c>
      <c r="CE1251" s="65">
        <f t="shared" si="657"/>
        <v>35</v>
      </c>
      <c r="CF1251" s="65">
        <f t="shared" si="657"/>
        <v>47</v>
      </c>
      <c r="CG1251" s="65">
        <f t="shared" si="657"/>
        <v>0</v>
      </c>
      <c r="CH1251" s="65">
        <f t="shared" si="657"/>
        <v>0</v>
      </c>
      <c r="CI1251" s="65">
        <f t="shared" si="657"/>
        <v>0</v>
      </c>
      <c r="CJ1251" s="65">
        <f t="shared" si="657"/>
        <v>2.65</v>
      </c>
      <c r="CK1251" s="65">
        <f t="shared" si="657"/>
        <v>24</v>
      </c>
      <c r="CL1251" s="65">
        <f t="shared" si="657"/>
        <v>11</v>
      </c>
      <c r="CM1251" s="65">
        <f t="shared" si="657"/>
        <v>65</v>
      </c>
      <c r="CN1251" s="65">
        <f t="shared" si="657"/>
        <v>0</v>
      </c>
      <c r="CO1251" s="1"/>
      <c r="CP1251" s="1"/>
      <c r="CQ1251" s="1"/>
      <c r="CR1251" s="1"/>
      <c r="CS1251" s="1"/>
    </row>
    <row r="1252" spans="1:97" ht="20.100000000000001" customHeight="1" x14ac:dyDescent="0.2">
      <c r="A1252" s="117" t="s">
        <v>91</v>
      </c>
      <c r="AE1252" s="477" t="s">
        <v>164</v>
      </c>
      <c r="AF1252" s="478" t="str">
        <f>AF1226</f>
        <v>Guildford and Godalming A.C.</v>
      </c>
      <c r="AG1252" s="11" t="str">
        <f t="shared" si="670"/>
        <v>G</v>
      </c>
      <c r="AH1252" s="11" t="s">
        <v>0</v>
      </c>
      <c r="AI1252" s="11" t="str">
        <f>VLOOKUP(AH1252,G!$AO$5:$BB$34,14,FALSE)</f>
        <v>Samuel Clifton</v>
      </c>
      <c r="AJ1252" s="11" t="str">
        <f t="shared" ref="AJ1252:AJ1267" si="678">AG1252</f>
        <v>G</v>
      </c>
      <c r="AK1252" s="11" t="s">
        <v>0</v>
      </c>
      <c r="AL1252" s="11" t="e">
        <f>VLOOKUP(AK1252,G!$AP$5:$BB$34,13,FALSE)</f>
        <v>#N/A</v>
      </c>
      <c r="AM1252" s="11" t="str">
        <f t="shared" ref="AM1252:AM1267" si="679">AJ1252</f>
        <v>G</v>
      </c>
      <c r="AN1252" s="11" t="s">
        <v>0</v>
      </c>
      <c r="AO1252" s="11" t="e">
        <f>VLOOKUP(AN1252,G!$AQ$5:$BB$34,12,FALSE)</f>
        <v>#N/A</v>
      </c>
      <c r="AP1252" s="11" t="str">
        <f t="shared" ref="AP1252:AP1267" si="680">AM1252</f>
        <v>G</v>
      </c>
      <c r="AQ1252" s="11" t="s">
        <v>0</v>
      </c>
      <c r="AR1252" s="11" t="str">
        <f>VLOOKUP(AQ1252,G!$AR$5:$BB$34,11,FALSE)</f>
        <v>Samuel Clifton</v>
      </c>
      <c r="AS1252" s="11" t="str">
        <f t="shared" ref="AS1252:AS1267" si="681">AP1252</f>
        <v>G</v>
      </c>
      <c r="AT1252" s="11" t="s">
        <v>0</v>
      </c>
      <c r="AU1252" s="11" t="e">
        <f>VLOOKUP(AT1252,G!$AS$5:$BB$34,10,FALSE)</f>
        <v>#N/A</v>
      </c>
      <c r="AV1252" s="11" t="str">
        <f t="shared" si="675"/>
        <v>G</v>
      </c>
      <c r="AW1252" s="11" t="s">
        <v>0</v>
      </c>
      <c r="AX1252" s="11" t="str">
        <f>VLOOKUP(AW1252,G!$AT$5:$BB$34,9,FALSE)</f>
        <v>Anton Joseph</v>
      </c>
      <c r="AY1252" s="11" t="str">
        <f t="shared" si="676"/>
        <v>G</v>
      </c>
      <c r="AZ1252" s="11" t="s">
        <v>0</v>
      </c>
      <c r="BA1252" s="11" t="str">
        <f>VLOOKUP(AZ1252,G!$AU$5:$BB$34,8,FALSE)</f>
        <v>Toby Dronfield</v>
      </c>
      <c r="BB1252" s="11" t="str">
        <f t="shared" si="677"/>
        <v>G</v>
      </c>
      <c r="BC1252" s="11" t="s">
        <v>0</v>
      </c>
      <c r="BD1252" s="11" t="str">
        <f>VLOOKUP(BC1252,G!$AV$5:$BB$34,7,FALSE)</f>
        <v>Anton Joseph</v>
      </c>
      <c r="BE1252" s="2"/>
      <c r="BF1252" s="2"/>
      <c r="BG1252" s="2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</row>
    <row r="1253" spans="1:97" ht="20.100000000000001" customHeight="1" x14ac:dyDescent="0.2">
      <c r="A1253" s="117" t="s">
        <v>91</v>
      </c>
      <c r="AE1253" s="477"/>
      <c r="AF1253" s="478"/>
      <c r="AG1253" s="11" t="str">
        <f t="shared" si="670"/>
        <v>GG</v>
      </c>
      <c r="AH1253" s="11" t="s">
        <v>1</v>
      </c>
      <c r="AI1253" s="11" t="e">
        <f>VLOOKUP(AH1253,G!$AO$5:$BB$34,14,FALSE)</f>
        <v>#N/A</v>
      </c>
      <c r="AJ1253" s="11" t="str">
        <f t="shared" si="678"/>
        <v>GG</v>
      </c>
      <c r="AK1253" s="11" t="s">
        <v>1</v>
      </c>
      <c r="AL1253" s="11" t="e">
        <f>VLOOKUP(AK1253,G!$AP$5:$BB$34,13,FALSE)</f>
        <v>#N/A</v>
      </c>
      <c r="AM1253" s="11" t="str">
        <f t="shared" si="679"/>
        <v>GG</v>
      </c>
      <c r="AN1253" s="11" t="s">
        <v>1</v>
      </c>
      <c r="AO1253" s="11" t="e">
        <f>VLOOKUP(AN1253,G!$AQ$5:$BB$34,12,FALSE)</f>
        <v>#N/A</v>
      </c>
      <c r="AP1253" s="11" t="str">
        <f t="shared" si="680"/>
        <v>GG</v>
      </c>
      <c r="AQ1253" s="11" t="s">
        <v>1</v>
      </c>
      <c r="AR1253" s="11" t="str">
        <f>VLOOKUP(AQ1253,G!$AR$5:$BB$34,11,FALSE)</f>
        <v>Toby Dronfield</v>
      </c>
      <c r="AS1253" s="11" t="str">
        <f t="shared" si="681"/>
        <v>GG</v>
      </c>
      <c r="AT1253" s="11" t="s">
        <v>1</v>
      </c>
      <c r="AU1253" s="11" t="e">
        <f>VLOOKUP(AT1253,G!$AS$5:$BB$34,10,FALSE)</f>
        <v>#N/A</v>
      </c>
      <c r="AV1253" s="11" t="str">
        <f t="shared" si="675"/>
        <v>GG</v>
      </c>
      <c r="AW1253" s="11" t="s">
        <v>1</v>
      </c>
      <c r="AX1253" s="11" t="e">
        <f>VLOOKUP(AW1253,G!$AT$5:$BB$34,9,FALSE)</f>
        <v>#N/A</v>
      </c>
      <c r="AY1253" s="11" t="str">
        <f t="shared" si="676"/>
        <v>GG</v>
      </c>
      <c r="AZ1253" s="11" t="s">
        <v>1</v>
      </c>
      <c r="BA1253" s="11" t="e">
        <f>VLOOKUP(AZ1253,G!$AU$5:$BB$34,8,FALSE)</f>
        <v>#N/A</v>
      </c>
      <c r="BB1253" s="11" t="str">
        <f t="shared" si="677"/>
        <v>GG</v>
      </c>
      <c r="BC1253" s="11" t="s">
        <v>1</v>
      </c>
      <c r="BD1253" s="11" t="e">
        <f>VLOOKUP(BC1253,G!$AV$5:$BB$34,7,FALSE)</f>
        <v>#N/A</v>
      </c>
      <c r="BE1253" s="2"/>
      <c r="BF1253" s="2"/>
      <c r="BG1253" s="2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</row>
    <row r="1254" spans="1:97" ht="20.100000000000001" customHeight="1" x14ac:dyDescent="0.2">
      <c r="A1254" s="117" t="s">
        <v>91</v>
      </c>
      <c r="AE1254" s="477" t="s">
        <v>165</v>
      </c>
      <c r="AF1254" s="478" t="str">
        <f>AF1228</f>
        <v>Hillingdon A.C.</v>
      </c>
      <c r="AG1254" s="11" t="str">
        <f t="shared" si="670"/>
        <v>H</v>
      </c>
      <c r="AH1254" s="11" t="s">
        <v>0</v>
      </c>
      <c r="AI1254" s="11" t="str">
        <f>VLOOKUP(AH1254,H!$AO$5:$BB$36,14,FALSE)</f>
        <v>Andre Rai</v>
      </c>
      <c r="AJ1254" s="11" t="str">
        <f t="shared" si="678"/>
        <v>H</v>
      </c>
      <c r="AK1254" s="11" t="s">
        <v>0</v>
      </c>
      <c r="AL1254" s="11" t="str">
        <f>VLOOKUP(AK1254,H!$AP$5:$BB$36,13,FALSE)</f>
        <v>Joshua Moules</v>
      </c>
      <c r="AM1254" s="11" t="str">
        <f t="shared" si="679"/>
        <v>H</v>
      </c>
      <c r="AN1254" s="11" t="s">
        <v>0</v>
      </c>
      <c r="AO1254" s="11" t="e">
        <f>VLOOKUP(AN1254,H!$AQ$5:$BB$36,12,FALSE)</f>
        <v>#N/A</v>
      </c>
      <c r="AP1254" s="11" t="str">
        <f t="shared" si="680"/>
        <v>H</v>
      </c>
      <c r="AQ1254" s="11" t="s">
        <v>0</v>
      </c>
      <c r="AR1254" s="11" t="str">
        <f>VLOOKUP(AQ1254,H!$AR$5:$BB$36,11,FALSE)</f>
        <v>Rhys Feaviour</v>
      </c>
      <c r="AS1254" s="11" t="str">
        <f t="shared" si="681"/>
        <v>H</v>
      </c>
      <c r="AT1254" s="11" t="s">
        <v>0</v>
      </c>
      <c r="AU1254" s="11" t="str">
        <f>VLOOKUP(AT1254,H!$AS$5:$BB$36,10,FALSE)</f>
        <v>Ben Hooley</v>
      </c>
      <c r="AV1254" s="11" t="str">
        <f t="shared" ref="AV1254:AV1265" si="682">AS1254</f>
        <v>H</v>
      </c>
      <c r="AW1254" s="11" t="s">
        <v>0</v>
      </c>
      <c r="AX1254" s="11" t="str">
        <f>VLOOKUP(AW1254,H!$AT$5:$BB$36,9,FALSE)</f>
        <v>Tyrell Mitchell</v>
      </c>
      <c r="AY1254" s="11" t="str">
        <f t="shared" ref="AY1254:AY1265" si="683">AV1254</f>
        <v>H</v>
      </c>
      <c r="AZ1254" s="11" t="s">
        <v>0</v>
      </c>
      <c r="BA1254" s="11" t="str">
        <f>VLOOKUP(AZ1254,H!$AU$5:$BB$36,8,FALSE)</f>
        <v>Ben Hooley</v>
      </c>
      <c r="BB1254" s="11" t="str">
        <f t="shared" ref="BB1254:BB1265" si="684">AY1254</f>
        <v>H</v>
      </c>
      <c r="BC1254" s="11" t="s">
        <v>0</v>
      </c>
      <c r="BD1254" s="11" t="str">
        <f>VLOOKUP(BC1254,H!$AV$5:$BB$36,7,FALSE)</f>
        <v>Rhys Feaviour</v>
      </c>
      <c r="BE1254" s="2"/>
      <c r="BF1254" s="2"/>
      <c r="BG1254" s="2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</row>
    <row r="1255" spans="1:97" ht="20.100000000000001" customHeight="1" x14ac:dyDescent="0.2">
      <c r="A1255" s="117" t="s">
        <v>91</v>
      </c>
      <c r="AE1255" s="477"/>
      <c r="AF1255" s="478"/>
      <c r="AG1255" s="11" t="str">
        <f t="shared" si="670"/>
        <v>HH</v>
      </c>
      <c r="AH1255" s="11" t="s">
        <v>1</v>
      </c>
      <c r="AI1255" s="11" t="str">
        <f>VLOOKUP(AH1255,H!$AO$5:$BB$36,14,FALSE)</f>
        <v>Joshua Moules</v>
      </c>
      <c r="AJ1255" s="11" t="str">
        <f t="shared" si="678"/>
        <v>HH</v>
      </c>
      <c r="AK1255" s="11" t="s">
        <v>1</v>
      </c>
      <c r="AL1255" s="11" t="str">
        <f>VLOOKUP(AK1255,H!$AP$5:$BB$36,13,FALSE)</f>
        <v>Ben Brownlee</v>
      </c>
      <c r="AM1255" s="11" t="str">
        <f t="shared" si="679"/>
        <v>HH</v>
      </c>
      <c r="AN1255" s="11" t="s">
        <v>1</v>
      </c>
      <c r="AO1255" s="11" t="e">
        <f>VLOOKUP(AN1255,H!$AQ$5:$BB$36,12,FALSE)</f>
        <v>#N/A</v>
      </c>
      <c r="AP1255" s="11" t="str">
        <f t="shared" si="680"/>
        <v>HH</v>
      </c>
      <c r="AQ1255" s="11" t="s">
        <v>1</v>
      </c>
      <c r="AR1255" s="11" t="e">
        <f>VLOOKUP(AQ1255,H!$AR$5:$BB$36,11,FALSE)</f>
        <v>#N/A</v>
      </c>
      <c r="AS1255" s="11" t="str">
        <f t="shared" si="681"/>
        <v>HH</v>
      </c>
      <c r="AT1255" s="11" t="s">
        <v>1</v>
      </c>
      <c r="AU1255" s="11" t="e">
        <f>VLOOKUP(AT1255,H!$AS$5:$BB$36,10,FALSE)</f>
        <v>#N/A</v>
      </c>
      <c r="AV1255" s="11" t="str">
        <f t="shared" si="682"/>
        <v>HH</v>
      </c>
      <c r="AW1255" s="11" t="s">
        <v>1</v>
      </c>
      <c r="AX1255" s="11" t="e">
        <f>VLOOKUP(AW1255,H!$AT$5:$BB$36,9,FALSE)</f>
        <v>#N/A</v>
      </c>
      <c r="AY1255" s="11" t="str">
        <f t="shared" si="683"/>
        <v>HH</v>
      </c>
      <c r="AZ1255" s="11" t="s">
        <v>1</v>
      </c>
      <c r="BA1255" s="11" t="e">
        <f>VLOOKUP(AZ1255,H!$AU$5:$BB$36,8,FALSE)</f>
        <v>#N/A</v>
      </c>
      <c r="BB1255" s="11" t="str">
        <f t="shared" si="684"/>
        <v>HH</v>
      </c>
      <c r="BC1255" s="11" t="s">
        <v>1</v>
      </c>
      <c r="BD1255" s="11" t="e">
        <f>VLOOKUP(BC1255,H!$AV$5:$BB$36,7,FALSE)</f>
        <v>#N/A</v>
      </c>
      <c r="BE1255" s="2"/>
      <c r="BF1255" s="2"/>
      <c r="BG1255" s="2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</row>
    <row r="1256" spans="1:97" ht="20.100000000000001" customHeight="1" x14ac:dyDescent="0.2">
      <c r="A1256" s="117" t="s">
        <v>91</v>
      </c>
      <c r="AE1256" s="477" t="s">
        <v>166</v>
      </c>
      <c r="AF1256" s="478" t="str">
        <f>AF1230</f>
        <v>Maidenhead A.C.</v>
      </c>
      <c r="AG1256" s="11" t="str">
        <f t="shared" si="670"/>
        <v>M</v>
      </c>
      <c r="AH1256" s="11" t="s">
        <v>0</v>
      </c>
      <c r="AI1256" s="11" t="str">
        <f>VLOOKUP(AH1256,M!$AO$5:$BB$36,14,FALSE)</f>
        <v>Oscar Abrahamson</v>
      </c>
      <c r="AJ1256" s="11" t="str">
        <f t="shared" si="678"/>
        <v>M</v>
      </c>
      <c r="AK1256" s="11" t="s">
        <v>0</v>
      </c>
      <c r="AL1256" s="11" t="str">
        <f>VLOOKUP(AK1256,M!$AP$5:$BB$36,13,FALSE)</f>
        <v>Raja Khan</v>
      </c>
      <c r="AM1256" s="11" t="str">
        <f t="shared" si="679"/>
        <v>M</v>
      </c>
      <c r="AN1256" s="11" t="s">
        <v>0</v>
      </c>
      <c r="AO1256" s="11" t="e">
        <f>VLOOKUP(AN1256,M!$AQ$5:$BB$36,12,FALSE)</f>
        <v>#N/A</v>
      </c>
      <c r="AP1256" s="11" t="str">
        <f t="shared" si="680"/>
        <v>M</v>
      </c>
      <c r="AQ1256" s="11" t="s">
        <v>0</v>
      </c>
      <c r="AR1256" s="11" t="str">
        <f>VLOOKUP(AQ1256,M!$AR$5:$BB$36,11,FALSE)</f>
        <v>Raja Khan</v>
      </c>
      <c r="AS1256" s="11" t="str">
        <f t="shared" si="681"/>
        <v>M</v>
      </c>
      <c r="AT1256" s="11" t="s">
        <v>0</v>
      </c>
      <c r="AU1256" s="11" t="e">
        <f>VLOOKUP(AT1256,M!$AS$5:$BB$36,10,FALSE)</f>
        <v>#N/A</v>
      </c>
      <c r="AV1256" s="11" t="str">
        <f t="shared" si="682"/>
        <v>M</v>
      </c>
      <c r="AW1256" s="11" t="s">
        <v>0</v>
      </c>
      <c r="AX1256" s="11" t="e">
        <f>VLOOKUP(AW1256,M!$AT$5:$BB$36,9,FALSE)</f>
        <v>#N/A</v>
      </c>
      <c r="AY1256" s="11" t="str">
        <f t="shared" si="683"/>
        <v>M</v>
      </c>
      <c r="AZ1256" s="11" t="s">
        <v>0</v>
      </c>
      <c r="BA1256" s="11" t="e">
        <f>VLOOKUP(AZ1256,M!$AU$5:$BB$36,8,FALSE)</f>
        <v>#N/A</v>
      </c>
      <c r="BB1256" s="11" t="str">
        <f t="shared" si="684"/>
        <v>M</v>
      </c>
      <c r="BC1256" s="11" t="s">
        <v>0</v>
      </c>
      <c r="BD1256" s="11" t="e">
        <f>VLOOKUP(BC1256,M!$AV$5:$BB$36,7,FALSE)</f>
        <v>#N/A</v>
      </c>
      <c r="BE1256" s="2"/>
      <c r="BF1256" s="2"/>
      <c r="BG1256" s="2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</row>
    <row r="1257" spans="1:97" ht="20.100000000000001" customHeight="1" x14ac:dyDescent="0.2">
      <c r="A1257" s="117" t="s">
        <v>91</v>
      </c>
      <c r="AE1257" s="477"/>
      <c r="AF1257" s="478"/>
      <c r="AG1257" s="11" t="str">
        <f t="shared" si="670"/>
        <v>MM</v>
      </c>
      <c r="AH1257" s="11" t="s">
        <v>1</v>
      </c>
      <c r="AI1257" s="11" t="e">
        <f>VLOOKUP(AH1257,M!$AO$5:$BB$36,14,FALSE)</f>
        <v>#N/A</v>
      </c>
      <c r="AJ1257" s="11" t="str">
        <f t="shared" si="678"/>
        <v>MM</v>
      </c>
      <c r="AK1257" s="11" t="s">
        <v>1</v>
      </c>
      <c r="AL1257" s="11" t="e">
        <f>VLOOKUP(AK1257,M!$AP$5:$BB$36,13,FALSE)</f>
        <v>#N/A</v>
      </c>
      <c r="AM1257" s="11" t="str">
        <f t="shared" si="679"/>
        <v>MM</v>
      </c>
      <c r="AN1257" s="11" t="s">
        <v>1</v>
      </c>
      <c r="AO1257" s="11" t="e">
        <f>VLOOKUP(AN1257,M!$AQ$5:$BB$36,12,FALSE)</f>
        <v>#N/A</v>
      </c>
      <c r="AP1257" s="11" t="str">
        <f t="shared" si="680"/>
        <v>MM</v>
      </c>
      <c r="AQ1257" s="11" t="s">
        <v>1</v>
      </c>
      <c r="AR1257" s="11" t="e">
        <f>VLOOKUP(AQ1257,M!$AR$5:$BB$36,11,FALSE)</f>
        <v>#N/A</v>
      </c>
      <c r="AS1257" s="11" t="str">
        <f t="shared" si="681"/>
        <v>MM</v>
      </c>
      <c r="AT1257" s="11" t="s">
        <v>1</v>
      </c>
      <c r="AU1257" s="11" t="e">
        <f>VLOOKUP(AT1257,M!$AS$5:$BB$36,10,FALSE)</f>
        <v>#N/A</v>
      </c>
      <c r="AV1257" s="11" t="str">
        <f t="shared" si="682"/>
        <v>MM</v>
      </c>
      <c r="AW1257" s="11" t="s">
        <v>1</v>
      </c>
      <c r="AX1257" s="11" t="e">
        <f>VLOOKUP(AW1257,M!$AT$5:$BB$36,9,FALSE)</f>
        <v>#N/A</v>
      </c>
      <c r="AY1257" s="11" t="str">
        <f t="shared" si="683"/>
        <v>MM</v>
      </c>
      <c r="AZ1257" s="11" t="s">
        <v>1</v>
      </c>
      <c r="BA1257" s="11" t="e">
        <f>VLOOKUP(AZ1257,M!$AU$5:$BB$36,8,FALSE)</f>
        <v>#N/A</v>
      </c>
      <c r="BB1257" s="11" t="str">
        <f t="shared" si="684"/>
        <v>MM</v>
      </c>
      <c r="BC1257" s="11" t="s">
        <v>1</v>
      </c>
      <c r="BD1257" s="11" t="e">
        <f>VLOOKUP(BC1257,M!$AV$5:$BB$36,7,FALSE)</f>
        <v>#N/A</v>
      </c>
      <c r="BE1257" s="2"/>
      <c r="BF1257" s="2"/>
      <c r="BG1257" s="2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</row>
    <row r="1258" spans="1:97" ht="20.100000000000001" customHeight="1" x14ac:dyDescent="0.2">
      <c r="A1258" s="117" t="s">
        <v>91</v>
      </c>
      <c r="AE1258" s="477" t="s">
        <v>167</v>
      </c>
      <c r="AF1258" s="478" t="str">
        <f>AF1232</f>
        <v>Reading A.C.</v>
      </c>
      <c r="AG1258" s="11" t="str">
        <f t="shared" si="670"/>
        <v>R</v>
      </c>
      <c r="AH1258" s="11" t="s">
        <v>0</v>
      </c>
      <c r="AI1258" s="11" t="str">
        <f>VLOOKUP(AH1258,'R'!$AO$5:$BB$38,14,FALSE)</f>
        <v>Harry Daisley</v>
      </c>
      <c r="AJ1258" s="11" t="str">
        <f t="shared" si="678"/>
        <v>R</v>
      </c>
      <c r="AK1258" s="11" t="s">
        <v>0</v>
      </c>
      <c r="AL1258" s="11" t="str">
        <f>VLOOKUP(AK1258,'R'!$AP$5:$BB$38,13,FALSE)</f>
        <v>Joe Cox</v>
      </c>
      <c r="AM1258" s="11" t="str">
        <f t="shared" si="679"/>
        <v>R</v>
      </c>
      <c r="AN1258" s="11" t="s">
        <v>0</v>
      </c>
      <c r="AO1258" s="11" t="str">
        <f>VLOOKUP(AN1258,'R'!$AQ$5:$BB$38,12,FALSE)</f>
        <v>Max Young</v>
      </c>
      <c r="AP1258" s="11" t="str">
        <f t="shared" si="680"/>
        <v>R</v>
      </c>
      <c r="AQ1258" s="11" t="s">
        <v>0</v>
      </c>
      <c r="AR1258" s="11" t="e">
        <f>VLOOKUP(AQ1258,'R'!$AR$5:$BB$38,11,FALSE)</f>
        <v>#N/A</v>
      </c>
      <c r="AS1258" s="11" t="str">
        <f t="shared" si="681"/>
        <v>R</v>
      </c>
      <c r="AT1258" s="11" t="s">
        <v>0</v>
      </c>
      <c r="AU1258" s="11" t="e">
        <f>VLOOKUP(AT1258,'R'!$AS$5:$BB$38,10,FALSE)</f>
        <v>#N/A</v>
      </c>
      <c r="AV1258" s="11" t="str">
        <f t="shared" si="682"/>
        <v>R</v>
      </c>
      <c r="AW1258" s="11" t="s">
        <v>0</v>
      </c>
      <c r="AX1258" s="11" t="e">
        <f>VLOOKUP(AW1258,'R'!$AT$5:$BB$38,9,FALSE)</f>
        <v>#N/A</v>
      </c>
      <c r="AY1258" s="11" t="str">
        <f t="shared" si="683"/>
        <v>R</v>
      </c>
      <c r="AZ1258" s="11" t="s">
        <v>0</v>
      </c>
      <c r="BA1258" s="11" t="e">
        <f>VLOOKUP(AZ1258,'R'!$AU$5:$BB$38,8,FALSE)</f>
        <v>#N/A</v>
      </c>
      <c r="BB1258" s="11" t="str">
        <f t="shared" si="684"/>
        <v>R</v>
      </c>
      <c r="BC1258" s="11" t="s">
        <v>0</v>
      </c>
      <c r="BD1258" s="11" t="str">
        <f>VLOOKUP(BC1258,'R'!$AV$5:$BB$38,7,FALSE)</f>
        <v>Jamie Bonella-Duke</v>
      </c>
      <c r="BE1258" s="2"/>
      <c r="BF1258" s="2"/>
      <c r="BG1258" s="2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</row>
    <row r="1259" spans="1:97" ht="20.100000000000001" customHeight="1" x14ac:dyDescent="0.2">
      <c r="A1259" s="117" t="s">
        <v>91</v>
      </c>
      <c r="AE1259" s="477"/>
      <c r="AF1259" s="478"/>
      <c r="AG1259" s="11" t="str">
        <f t="shared" si="670"/>
        <v>RR</v>
      </c>
      <c r="AH1259" s="11" t="s">
        <v>1</v>
      </c>
      <c r="AI1259" s="11" t="str">
        <f>VLOOKUP(AH1259,'R'!$AO$5:$BB$38,14,FALSE)</f>
        <v>Pearse Hegarty</v>
      </c>
      <c r="AJ1259" s="11" t="str">
        <f t="shared" si="678"/>
        <v>RR</v>
      </c>
      <c r="AK1259" s="11" t="s">
        <v>1</v>
      </c>
      <c r="AL1259" s="11" t="str">
        <f>VLOOKUP(AK1259,'R'!$AP$5:$BB$38,13,FALSE)</f>
        <v>Daniel Animashaun</v>
      </c>
      <c r="AM1259" s="11" t="str">
        <f t="shared" si="679"/>
        <v>RR</v>
      </c>
      <c r="AN1259" s="11" t="s">
        <v>1</v>
      </c>
      <c r="AO1259" s="11" t="str">
        <f>VLOOKUP(AN1259,'R'!$AQ$5:$BB$38,12,FALSE)</f>
        <v>Toby Irving</v>
      </c>
      <c r="AP1259" s="11" t="str">
        <f t="shared" si="680"/>
        <v>RR</v>
      </c>
      <c r="AQ1259" s="11" t="s">
        <v>1</v>
      </c>
      <c r="AR1259" s="11" t="e">
        <f>VLOOKUP(AQ1259,'R'!$AR$5:$BB$38,11,FALSE)</f>
        <v>#N/A</v>
      </c>
      <c r="AS1259" s="11" t="str">
        <f t="shared" si="681"/>
        <v>RR</v>
      </c>
      <c r="AT1259" s="11" t="s">
        <v>1</v>
      </c>
      <c r="AU1259" s="11" t="e">
        <f>VLOOKUP(AT1259,'R'!$AS$5:$BB$38,10,FALSE)</f>
        <v>#N/A</v>
      </c>
      <c r="AV1259" s="11" t="str">
        <f t="shared" si="682"/>
        <v>RR</v>
      </c>
      <c r="AW1259" s="11" t="s">
        <v>1</v>
      </c>
      <c r="AX1259" s="11" t="e">
        <f>VLOOKUP(AW1259,'R'!$AT$5:$BB$38,9,FALSE)</f>
        <v>#N/A</v>
      </c>
      <c r="AY1259" s="11" t="str">
        <f t="shared" si="683"/>
        <v>RR</v>
      </c>
      <c r="AZ1259" s="11" t="s">
        <v>1</v>
      </c>
      <c r="BA1259" s="11" t="e">
        <f>VLOOKUP(AZ1259,'R'!$AU$5:$BB$38,8,FALSE)</f>
        <v>#N/A</v>
      </c>
      <c r="BB1259" s="11" t="str">
        <f t="shared" si="684"/>
        <v>RR</v>
      </c>
      <c r="BC1259" s="11" t="s">
        <v>1</v>
      </c>
      <c r="BD1259" s="11" t="e">
        <f>VLOOKUP(BC1259,'R'!$AV$5:$BB$38,7,FALSE)</f>
        <v>#N/A</v>
      </c>
      <c r="BE1259" s="2"/>
      <c r="BF1259" s="2"/>
      <c r="BG1259" s="2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</row>
    <row r="1260" spans="1:97" ht="20.100000000000001" customHeight="1" x14ac:dyDescent="0.2">
      <c r="A1260" s="117" t="s">
        <v>91</v>
      </c>
      <c r="AE1260" s="477" t="s">
        <v>168</v>
      </c>
      <c r="AF1260" s="478" t="str">
        <f>AF1234</f>
        <v>Windsor, Slough, Eton and Hounslow A.C.</v>
      </c>
      <c r="AG1260" s="11" t="str">
        <f t="shared" si="670"/>
        <v>W</v>
      </c>
      <c r="AH1260" s="11" t="s">
        <v>0</v>
      </c>
      <c r="AI1260" s="11" t="e">
        <f>VLOOKUP(AH1260,W!$AO$5:$BB$36,14,FALSE)</f>
        <v>#N/A</v>
      </c>
      <c r="AJ1260" s="11" t="str">
        <f t="shared" ref="AJ1260:AJ1263" si="685">AG1260</f>
        <v>W</v>
      </c>
      <c r="AK1260" s="11" t="s">
        <v>0</v>
      </c>
      <c r="AL1260" s="11" t="str">
        <f>VLOOKUP(AK1260,W!$AP$5:$BB$36,13,FALSE)</f>
        <v>Lionel Owona</v>
      </c>
      <c r="AM1260" s="11" t="str">
        <f t="shared" ref="AM1260:AM1263" si="686">AJ1260</f>
        <v>W</v>
      </c>
      <c r="AN1260" s="11" t="s">
        <v>0</v>
      </c>
      <c r="AO1260" s="11" t="e">
        <f>VLOOKUP(AN1260,W!$AQ$5:$BB$36,12,FALSE)</f>
        <v>#N/A</v>
      </c>
      <c r="AP1260" s="11" t="str">
        <f t="shared" ref="AP1260:AP1263" si="687">AM1260</f>
        <v>W</v>
      </c>
      <c r="AQ1260" s="11" t="s">
        <v>0</v>
      </c>
      <c r="AR1260" s="11" t="e">
        <f>VLOOKUP(AQ1260,W!$AR$5:$BB$36,11,FALSE)</f>
        <v>#N/A</v>
      </c>
      <c r="AS1260" s="11" t="str">
        <f t="shared" ref="AS1260:AS1263" si="688">AP1260</f>
        <v>W</v>
      </c>
      <c r="AT1260" s="11" t="s">
        <v>0</v>
      </c>
      <c r="AU1260" s="11" t="e">
        <f>VLOOKUP(AT1260,W!$AS$5:$BB$36,10,FALSE)</f>
        <v>#N/A</v>
      </c>
      <c r="AV1260" s="11" t="str">
        <f t="shared" ref="AV1260:AV1263" si="689">AS1260</f>
        <v>W</v>
      </c>
      <c r="AW1260" s="11" t="s">
        <v>0</v>
      </c>
      <c r="AX1260" s="11" t="e">
        <f>VLOOKUP(AW1260,W!$AT$5:$BB$36,9,FALSE)</f>
        <v>#N/A</v>
      </c>
      <c r="AY1260" s="11" t="str">
        <f t="shared" ref="AY1260:AY1263" si="690">AV1260</f>
        <v>W</v>
      </c>
      <c r="AZ1260" s="11" t="s">
        <v>0</v>
      </c>
      <c r="BA1260" s="11" t="str">
        <f>VLOOKUP(AZ1260,W!$AU$5:$BB$36,8,FALSE)</f>
        <v>Cameron McMahon</v>
      </c>
      <c r="BB1260" s="11" t="str">
        <f t="shared" ref="BB1260:BB1263" si="691">AY1260</f>
        <v>W</v>
      </c>
      <c r="BC1260" s="11" t="s">
        <v>0</v>
      </c>
      <c r="BD1260" s="11" t="e">
        <f>VLOOKUP(BC1260,W!$AV$5:$BB$36,7,FALSE)</f>
        <v>#N/A</v>
      </c>
      <c r="BE1260" s="2"/>
      <c r="BF1260" s="2"/>
      <c r="BG1260" s="2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</row>
    <row r="1261" spans="1:97" ht="20.100000000000001" customHeight="1" x14ac:dyDescent="0.2">
      <c r="A1261" s="117" t="s">
        <v>91</v>
      </c>
      <c r="AE1261" s="477"/>
      <c r="AF1261" s="478"/>
      <c r="AG1261" s="11" t="str">
        <f t="shared" si="670"/>
        <v>WW</v>
      </c>
      <c r="AH1261" s="11" t="s">
        <v>1</v>
      </c>
      <c r="AI1261" s="11" t="e">
        <f>VLOOKUP(AH1261,W!$AO$5:$BB$36,14,FALSE)</f>
        <v>#N/A</v>
      </c>
      <c r="AJ1261" s="11" t="str">
        <f t="shared" si="685"/>
        <v>WW</v>
      </c>
      <c r="AK1261" s="11" t="s">
        <v>1</v>
      </c>
      <c r="AL1261" s="11" t="str">
        <f>VLOOKUP(AK1261,W!$AP$5:$BB$36,13,FALSE)</f>
        <v>Dylan Val</v>
      </c>
      <c r="AM1261" s="11" t="str">
        <f t="shared" si="686"/>
        <v>WW</v>
      </c>
      <c r="AN1261" s="11" t="s">
        <v>1</v>
      </c>
      <c r="AO1261" s="11" t="e">
        <f>VLOOKUP(AN1261,W!$AQ$5:$BB$36,12,FALSE)</f>
        <v>#N/A</v>
      </c>
      <c r="AP1261" s="11" t="str">
        <f t="shared" si="687"/>
        <v>WW</v>
      </c>
      <c r="AQ1261" s="11" t="s">
        <v>1</v>
      </c>
      <c r="AR1261" s="11" t="e">
        <f>VLOOKUP(AQ1261,W!$AR$5:$BB$36,11,FALSE)</f>
        <v>#N/A</v>
      </c>
      <c r="AS1261" s="11" t="str">
        <f t="shared" si="688"/>
        <v>WW</v>
      </c>
      <c r="AT1261" s="11" t="s">
        <v>1</v>
      </c>
      <c r="AU1261" s="11" t="e">
        <f>VLOOKUP(AT1261,W!$AS$5:$BB$36,10,FALSE)</f>
        <v>#N/A</v>
      </c>
      <c r="AV1261" s="11" t="str">
        <f t="shared" si="689"/>
        <v>WW</v>
      </c>
      <c r="AW1261" s="11" t="s">
        <v>1</v>
      </c>
      <c r="AX1261" s="11" t="e">
        <f>VLOOKUP(AW1261,W!$AT$5:$BB$36,9,FALSE)</f>
        <v>#N/A</v>
      </c>
      <c r="AY1261" s="11" t="str">
        <f t="shared" si="690"/>
        <v>WW</v>
      </c>
      <c r="AZ1261" s="11" t="s">
        <v>1</v>
      </c>
      <c r="BA1261" s="11" t="e">
        <f>VLOOKUP(AZ1261,W!$AU$5:$BB$36,8,FALSE)</f>
        <v>#N/A</v>
      </c>
      <c r="BB1261" s="11" t="str">
        <f t="shared" si="691"/>
        <v>WW</v>
      </c>
      <c r="BC1261" s="11" t="s">
        <v>1</v>
      </c>
      <c r="BD1261" s="11" t="e">
        <f>VLOOKUP(BC1261,W!$AV$5:$BB$36,7,FALSE)</f>
        <v>#N/A</v>
      </c>
      <c r="BE1261" s="2"/>
      <c r="BF1261" s="2"/>
      <c r="BG1261" s="2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</row>
    <row r="1262" spans="1:97" ht="20.100000000000001" customHeight="1" x14ac:dyDescent="0.2">
      <c r="A1262" s="117" t="s">
        <v>91</v>
      </c>
      <c r="AE1262" s="477" t="s">
        <v>169</v>
      </c>
      <c r="AF1262" s="478" t="str">
        <f>AF1236</f>
        <v>No Team</v>
      </c>
      <c r="AG1262" s="11" t="str">
        <f t="shared" si="670"/>
        <v>j</v>
      </c>
      <c r="AH1262" s="11" t="s">
        <v>0</v>
      </c>
      <c r="AI1262" s="11" t="e">
        <f>VLOOKUP(AH1262,'No Team 1'!$AO$5:$BB$36,14,FALSE)</f>
        <v>#N/A</v>
      </c>
      <c r="AJ1262" s="11" t="str">
        <f t="shared" si="685"/>
        <v>j</v>
      </c>
      <c r="AK1262" s="11" t="s">
        <v>0</v>
      </c>
      <c r="AL1262" s="11" t="e">
        <f>VLOOKUP(AK1262,'No Team 1'!$AP$5:$BB$36,13,FALSE)</f>
        <v>#N/A</v>
      </c>
      <c r="AM1262" s="11" t="str">
        <f t="shared" si="686"/>
        <v>j</v>
      </c>
      <c r="AN1262" s="11" t="s">
        <v>0</v>
      </c>
      <c r="AO1262" s="11" t="e">
        <f>VLOOKUP(AN1262,'No Team 1'!$AQ$5:$BB$36,12,FALSE)</f>
        <v>#N/A</v>
      </c>
      <c r="AP1262" s="11" t="str">
        <f t="shared" si="687"/>
        <v>j</v>
      </c>
      <c r="AQ1262" s="11" t="s">
        <v>0</v>
      </c>
      <c r="AR1262" s="11" t="e">
        <f>VLOOKUP(AQ1262,'No Team 1'!$AR$5:$BB$36,11,FALSE)</f>
        <v>#N/A</v>
      </c>
      <c r="AS1262" s="11" t="str">
        <f t="shared" si="688"/>
        <v>j</v>
      </c>
      <c r="AT1262" s="11" t="s">
        <v>0</v>
      </c>
      <c r="AU1262" s="11" t="e">
        <f>VLOOKUP(AT1262,'No Team 1'!$AS$5:$BB$36,10,FALSE)</f>
        <v>#N/A</v>
      </c>
      <c r="AV1262" s="11" t="str">
        <f t="shared" si="689"/>
        <v>j</v>
      </c>
      <c r="AW1262" s="11" t="s">
        <v>0</v>
      </c>
      <c r="AX1262" s="11" t="e">
        <f>VLOOKUP(AW1262,'No Team 1'!$AT$5:$BB$36,9,FALSE)</f>
        <v>#N/A</v>
      </c>
      <c r="AY1262" s="11" t="str">
        <f t="shared" si="690"/>
        <v>j</v>
      </c>
      <c r="AZ1262" s="11" t="s">
        <v>0</v>
      </c>
      <c r="BA1262" s="11" t="e">
        <f>VLOOKUP(AZ1262,'No Team 1'!$AU$5:$BB$36,8,FALSE)</f>
        <v>#N/A</v>
      </c>
      <c r="BB1262" s="11" t="str">
        <f t="shared" si="691"/>
        <v>j</v>
      </c>
      <c r="BC1262" s="11" t="s">
        <v>0</v>
      </c>
      <c r="BD1262" s="11" t="e">
        <f>VLOOKUP(BC1262,'No Team 1'!$AV$5:$BB$36,7,FALSE)</f>
        <v>#N/A</v>
      </c>
      <c r="BE1262" s="2"/>
      <c r="BF1262" s="2"/>
      <c r="BG1262" s="2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</row>
    <row r="1263" spans="1:97" ht="20.100000000000001" customHeight="1" x14ac:dyDescent="0.2">
      <c r="A1263" s="117" t="s">
        <v>91</v>
      </c>
      <c r="AE1263" s="477"/>
      <c r="AF1263" s="478"/>
      <c r="AG1263" s="11" t="str">
        <f t="shared" si="670"/>
        <v>jj</v>
      </c>
      <c r="AH1263" s="11" t="s">
        <v>1</v>
      </c>
      <c r="AI1263" s="11" t="e">
        <f>VLOOKUP(AH1263,'No Team 1'!$AO$5:$BB$36,14,FALSE)</f>
        <v>#N/A</v>
      </c>
      <c r="AJ1263" s="11" t="str">
        <f t="shared" si="685"/>
        <v>jj</v>
      </c>
      <c r="AK1263" s="11" t="s">
        <v>1</v>
      </c>
      <c r="AL1263" s="11" t="e">
        <f>VLOOKUP(AK1263,'No Team 1'!$AP$5:$BB$36,13,FALSE)</f>
        <v>#N/A</v>
      </c>
      <c r="AM1263" s="11" t="str">
        <f t="shared" si="686"/>
        <v>jj</v>
      </c>
      <c r="AN1263" s="11" t="s">
        <v>1</v>
      </c>
      <c r="AO1263" s="11" t="e">
        <f>VLOOKUP(AN1263,'No Team 1'!$AQ$5:$BB$36,12,FALSE)</f>
        <v>#N/A</v>
      </c>
      <c r="AP1263" s="11" t="str">
        <f t="shared" si="687"/>
        <v>jj</v>
      </c>
      <c r="AQ1263" s="11" t="s">
        <v>1</v>
      </c>
      <c r="AR1263" s="11" t="e">
        <f>VLOOKUP(AQ1263,'No Team 1'!$AR$5:$BB$36,11,FALSE)</f>
        <v>#N/A</v>
      </c>
      <c r="AS1263" s="11" t="str">
        <f t="shared" si="688"/>
        <v>jj</v>
      </c>
      <c r="AT1263" s="11" t="s">
        <v>1</v>
      </c>
      <c r="AU1263" s="11" t="e">
        <f>VLOOKUP(AT1263,'No Team 1'!$AS$5:$BB$36,10,FALSE)</f>
        <v>#N/A</v>
      </c>
      <c r="AV1263" s="11" t="str">
        <f t="shared" si="689"/>
        <v>jj</v>
      </c>
      <c r="AW1263" s="11" t="s">
        <v>1</v>
      </c>
      <c r="AX1263" s="11" t="e">
        <f>VLOOKUP(AW1263,'No Team 1'!$AT$5:$BB$36,9,FALSE)</f>
        <v>#N/A</v>
      </c>
      <c r="AY1263" s="11" t="str">
        <f t="shared" si="690"/>
        <v>jj</v>
      </c>
      <c r="AZ1263" s="11" t="s">
        <v>1</v>
      </c>
      <c r="BA1263" s="11" t="e">
        <f>VLOOKUP(AZ1263,'No Team 1'!$AU$5:$BB$36,8,FALSE)</f>
        <v>#N/A</v>
      </c>
      <c r="BB1263" s="11" t="str">
        <f t="shared" si="691"/>
        <v>jj</v>
      </c>
      <c r="BC1263" s="11" t="s">
        <v>1</v>
      </c>
      <c r="BD1263" s="11" t="e">
        <f>VLOOKUP(BC1263,'No Team 1'!$AV$5:$BB$36,7,FALSE)</f>
        <v>#N/A</v>
      </c>
      <c r="BE1263" s="2"/>
      <c r="BF1263" s="2"/>
      <c r="BG1263" s="2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</row>
    <row r="1264" spans="1:97" ht="20.100000000000001" customHeight="1" x14ac:dyDescent="0.2">
      <c r="A1264" s="117" t="s">
        <v>91</v>
      </c>
      <c r="AE1264" s="477" t="s">
        <v>303</v>
      </c>
      <c r="AF1264" s="478" t="str">
        <f>AF1238</f>
        <v>No Team</v>
      </c>
      <c r="AG1264" s="11" t="str">
        <f t="shared" si="670"/>
        <v>p</v>
      </c>
      <c r="AH1264" s="11" t="s">
        <v>0</v>
      </c>
      <c r="AI1264" s="11" t="e">
        <f>VLOOKUP(AH1264,'No Team 2'!$AO$5:$BB$36,14,FALSE)</f>
        <v>#N/A</v>
      </c>
      <c r="AJ1264" s="11" t="str">
        <f t="shared" si="678"/>
        <v>p</v>
      </c>
      <c r="AK1264" s="11" t="s">
        <v>0</v>
      </c>
      <c r="AL1264" s="11" t="e">
        <f>VLOOKUP(AK1264,'No Team 2'!$AP$5:$BB$36,13,FALSE)</f>
        <v>#N/A</v>
      </c>
      <c r="AM1264" s="11" t="str">
        <f t="shared" si="679"/>
        <v>p</v>
      </c>
      <c r="AN1264" s="11" t="s">
        <v>0</v>
      </c>
      <c r="AO1264" s="11" t="e">
        <f>VLOOKUP(AN1264,'No Team 2'!$AQ$5:$BB$36,12,FALSE)</f>
        <v>#N/A</v>
      </c>
      <c r="AP1264" s="11" t="str">
        <f t="shared" si="680"/>
        <v>p</v>
      </c>
      <c r="AQ1264" s="11" t="s">
        <v>0</v>
      </c>
      <c r="AR1264" s="11" t="e">
        <f>VLOOKUP(AQ1264,'No Team 2'!$AR$5:$BB$36,11,FALSE)</f>
        <v>#N/A</v>
      </c>
      <c r="AS1264" s="11" t="str">
        <f t="shared" si="681"/>
        <v>p</v>
      </c>
      <c r="AT1264" s="11" t="s">
        <v>0</v>
      </c>
      <c r="AU1264" s="11" t="e">
        <f>VLOOKUP(AT1264,'No Team 2'!$AS$5:$BB$36,10,FALSE)</f>
        <v>#N/A</v>
      </c>
      <c r="AV1264" s="11" t="str">
        <f t="shared" si="682"/>
        <v>p</v>
      </c>
      <c r="AW1264" s="11" t="s">
        <v>0</v>
      </c>
      <c r="AX1264" s="11" t="e">
        <f>VLOOKUP(AW1264,'No Team 2'!$AT$5:$BB$36,9,FALSE)</f>
        <v>#N/A</v>
      </c>
      <c r="AY1264" s="11" t="str">
        <f t="shared" si="683"/>
        <v>p</v>
      </c>
      <c r="AZ1264" s="11" t="s">
        <v>0</v>
      </c>
      <c r="BA1264" s="11" t="e">
        <f>VLOOKUP(AZ1264,'No Team 2'!$AU$5:$BB$36,8,FALSE)</f>
        <v>#N/A</v>
      </c>
      <c r="BB1264" s="11" t="str">
        <f t="shared" si="684"/>
        <v>p</v>
      </c>
      <c r="BC1264" s="11" t="s">
        <v>0</v>
      </c>
      <c r="BD1264" s="11" t="e">
        <f>VLOOKUP(BC1264,'No Team 2'!$AV$5:$BB$36,7,FALSE)</f>
        <v>#N/A</v>
      </c>
      <c r="BE1264" s="2"/>
      <c r="BF1264" s="2"/>
      <c r="BG1264" s="2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</row>
    <row r="1265" spans="1:97" ht="20.100000000000001" customHeight="1" x14ac:dyDescent="0.2">
      <c r="A1265" s="117" t="s">
        <v>91</v>
      </c>
      <c r="AE1265" s="477"/>
      <c r="AF1265" s="478"/>
      <c r="AG1265" s="11" t="str">
        <f t="shared" si="670"/>
        <v>pp</v>
      </c>
      <c r="AH1265" s="11" t="s">
        <v>1</v>
      </c>
      <c r="AI1265" s="11" t="e">
        <f>VLOOKUP(AH1265,'No Team 2'!$AO$5:$BB$36,14,FALSE)</f>
        <v>#N/A</v>
      </c>
      <c r="AJ1265" s="11" t="str">
        <f t="shared" si="678"/>
        <v>pp</v>
      </c>
      <c r="AK1265" s="11" t="s">
        <v>1</v>
      </c>
      <c r="AL1265" s="11" t="e">
        <f>VLOOKUP(AK1265,'No Team 2'!$AP$5:$BB$36,13,FALSE)</f>
        <v>#N/A</v>
      </c>
      <c r="AM1265" s="11" t="str">
        <f t="shared" si="679"/>
        <v>pp</v>
      </c>
      <c r="AN1265" s="11" t="s">
        <v>1</v>
      </c>
      <c r="AO1265" s="11" t="e">
        <f>VLOOKUP(AN1265,'No Team 2'!$AQ$5:$BB$36,12,FALSE)</f>
        <v>#N/A</v>
      </c>
      <c r="AP1265" s="11" t="str">
        <f t="shared" si="680"/>
        <v>pp</v>
      </c>
      <c r="AQ1265" s="11" t="s">
        <v>1</v>
      </c>
      <c r="AR1265" s="11" t="e">
        <f>VLOOKUP(AQ1265,'No Team 2'!$AR$5:$BB$36,11,FALSE)</f>
        <v>#N/A</v>
      </c>
      <c r="AS1265" s="11" t="str">
        <f t="shared" si="681"/>
        <v>pp</v>
      </c>
      <c r="AT1265" s="11" t="s">
        <v>1</v>
      </c>
      <c r="AU1265" s="11" t="e">
        <f>VLOOKUP(AT1265,'No Team 2'!$AS$5:$BB$36,10,FALSE)</f>
        <v>#N/A</v>
      </c>
      <c r="AV1265" s="11" t="str">
        <f t="shared" si="682"/>
        <v>pp</v>
      </c>
      <c r="AW1265" s="11" t="s">
        <v>1</v>
      </c>
      <c r="AX1265" s="11" t="e">
        <f>VLOOKUP(AW1265,'No Team 2'!$AT$5:$BB$36,9,FALSE)</f>
        <v>#N/A</v>
      </c>
      <c r="AY1265" s="11" t="str">
        <f t="shared" si="683"/>
        <v>pp</v>
      </c>
      <c r="AZ1265" s="11" t="s">
        <v>1</v>
      </c>
      <c r="BA1265" s="11" t="e">
        <f>VLOOKUP(AZ1265,'No Team 2'!$AU$5:$BB$36,8,FALSE)</f>
        <v>#N/A</v>
      </c>
      <c r="BB1265" s="11" t="str">
        <f t="shared" si="684"/>
        <v>pp</v>
      </c>
      <c r="BC1265" s="11" t="s">
        <v>1</v>
      </c>
      <c r="BD1265" s="11" t="e">
        <f>VLOOKUP(BC1265,'No Team 2'!$AV$5:$BB$36,7,FALSE)</f>
        <v>#N/A</v>
      </c>
      <c r="BE1265" s="2"/>
      <c r="BF1265" s="2"/>
      <c r="BG1265" s="2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</row>
    <row r="1266" spans="1:97" ht="20.100000000000001" customHeight="1" x14ac:dyDescent="0.2">
      <c r="A1266" s="117" t="s">
        <v>91</v>
      </c>
      <c r="AE1266" s="477" t="s">
        <v>304</v>
      </c>
      <c r="AF1266" s="478" t="str">
        <f>AF1240</f>
        <v>No Team</v>
      </c>
      <c r="AG1266" s="11" t="str">
        <f t="shared" si="670"/>
        <v>z</v>
      </c>
      <c r="AH1266" s="11" t="s">
        <v>0</v>
      </c>
      <c r="AI1266" s="11" t="e">
        <f>VLOOKUP(AH1266,'no team'!$AO$5:$BB$36,14,FALSE)</f>
        <v>#N/A</v>
      </c>
      <c r="AJ1266" s="11" t="str">
        <f t="shared" si="678"/>
        <v>z</v>
      </c>
      <c r="AK1266" s="11" t="s">
        <v>0</v>
      </c>
      <c r="AL1266" s="11" t="e">
        <f>VLOOKUP(AK1266,'no team'!$AP$5:$BB$36,13,FALSE)</f>
        <v>#N/A</v>
      </c>
      <c r="AM1266" s="11" t="str">
        <f t="shared" si="679"/>
        <v>z</v>
      </c>
      <c r="AN1266" s="11" t="s">
        <v>0</v>
      </c>
      <c r="AO1266" s="11" t="e">
        <f>VLOOKUP(AN1266,'no team'!$AQ$5:$BB$36,12,FALSE)</f>
        <v>#N/A</v>
      </c>
      <c r="AP1266" s="11" t="str">
        <f t="shared" si="680"/>
        <v>z</v>
      </c>
      <c r="AQ1266" s="11" t="s">
        <v>0</v>
      </c>
      <c r="AR1266" s="11" t="e">
        <f>VLOOKUP(AQ1266,'no team'!$AR$5:$BB$36,11,FALSE)</f>
        <v>#N/A</v>
      </c>
      <c r="AS1266" s="11" t="str">
        <f t="shared" si="681"/>
        <v>z</v>
      </c>
      <c r="AT1266" s="11" t="s">
        <v>0</v>
      </c>
      <c r="AU1266" s="11" t="e">
        <f>VLOOKUP(AT1266,'no team'!$AS$5:$BB$36,10,FALSE)</f>
        <v>#N/A</v>
      </c>
      <c r="AV1266" s="11" t="str">
        <f t="shared" si="675"/>
        <v>z</v>
      </c>
      <c r="AW1266" s="11" t="s">
        <v>0</v>
      </c>
      <c r="AX1266" s="11" t="e">
        <f>VLOOKUP(AW1266,'no team'!$AT$5:$BB$36,9,FALSE)</f>
        <v>#N/A</v>
      </c>
      <c r="AY1266" s="11" t="str">
        <f t="shared" si="676"/>
        <v>z</v>
      </c>
      <c r="AZ1266" s="11" t="s">
        <v>0</v>
      </c>
      <c r="BA1266" s="11" t="e">
        <f>VLOOKUP(AZ1266,'no team'!$AU$5:$BB$36,8,FALSE)</f>
        <v>#N/A</v>
      </c>
      <c r="BB1266" s="11" t="str">
        <f t="shared" si="677"/>
        <v>z</v>
      </c>
      <c r="BC1266" s="11" t="s">
        <v>0</v>
      </c>
      <c r="BD1266" s="11" t="e">
        <f>VLOOKUP(BC1266,'no team'!$AV$5:$BB$36,7,FALSE)</f>
        <v>#N/A</v>
      </c>
      <c r="BE1266" s="2"/>
      <c r="BF1266" s="2"/>
      <c r="BG1266" s="2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</row>
    <row r="1267" spans="1:97" ht="20.100000000000001" customHeight="1" x14ac:dyDescent="0.2">
      <c r="A1267" s="117" t="s">
        <v>91</v>
      </c>
      <c r="AE1267" s="477"/>
      <c r="AF1267" s="478"/>
      <c r="AG1267" s="11" t="str">
        <f t="shared" si="670"/>
        <v>zz</v>
      </c>
      <c r="AH1267" s="11" t="s">
        <v>1</v>
      </c>
      <c r="AI1267" s="11" t="e">
        <f>VLOOKUP(AH1267,'no team'!$AO$5:$BB$36,14,FALSE)</f>
        <v>#N/A</v>
      </c>
      <c r="AJ1267" s="11" t="str">
        <f t="shared" si="678"/>
        <v>zz</v>
      </c>
      <c r="AK1267" s="11" t="s">
        <v>1</v>
      </c>
      <c r="AL1267" s="11" t="e">
        <f>VLOOKUP(AK1267,'no team'!$AP$5:$BB$36,13,FALSE)</f>
        <v>#N/A</v>
      </c>
      <c r="AM1267" s="11" t="str">
        <f t="shared" si="679"/>
        <v>zz</v>
      </c>
      <c r="AN1267" s="11" t="s">
        <v>1</v>
      </c>
      <c r="AO1267" s="11" t="e">
        <f>VLOOKUP(AN1267,'no team'!$AQ$5:$BB$36,12,FALSE)</f>
        <v>#N/A</v>
      </c>
      <c r="AP1267" s="11" t="str">
        <f t="shared" si="680"/>
        <v>zz</v>
      </c>
      <c r="AQ1267" s="11" t="s">
        <v>1</v>
      </c>
      <c r="AR1267" s="11" t="e">
        <f>VLOOKUP(AQ1267,'no team'!$AR$5:$BB$36,11,FALSE)</f>
        <v>#N/A</v>
      </c>
      <c r="AS1267" s="11" t="str">
        <f t="shared" si="681"/>
        <v>zz</v>
      </c>
      <c r="AT1267" s="11" t="s">
        <v>1</v>
      </c>
      <c r="AU1267" s="11" t="e">
        <f>VLOOKUP(AT1267,'no team'!$AS$5:$BB$36,10,FALSE)</f>
        <v>#N/A</v>
      </c>
      <c r="AV1267" s="11" t="str">
        <f t="shared" si="675"/>
        <v>zz</v>
      </c>
      <c r="AW1267" s="11" t="s">
        <v>1</v>
      </c>
      <c r="AX1267" s="11" t="e">
        <f>VLOOKUP(AW1267,'no team'!$AT$5:$BB$36,9,FALSE)</f>
        <v>#N/A</v>
      </c>
      <c r="AY1267" s="11" t="str">
        <f t="shared" si="676"/>
        <v>zz</v>
      </c>
      <c r="AZ1267" s="11" t="s">
        <v>1</v>
      </c>
      <c r="BA1267" s="11" t="e">
        <f>VLOOKUP(AZ1267,'no team'!$AU$5:$BB$36,8,FALSE)</f>
        <v>#N/A</v>
      </c>
      <c r="BB1267" s="11" t="str">
        <f t="shared" si="677"/>
        <v>zz</v>
      </c>
      <c r="BC1267" s="11" t="s">
        <v>1</v>
      </c>
      <c r="BD1267" s="11" t="e">
        <f>VLOOKUP(BC1267,'no team'!$AV$5:$BB$36,7,FALSE)</f>
        <v>#N/A</v>
      </c>
      <c r="BE1267" s="2"/>
      <c r="BF1267" s="2"/>
      <c r="BG1267" s="2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</row>
    <row r="1268" spans="1:97" ht="13.15" hidden="1" customHeight="1" x14ac:dyDescent="0.25"/>
  </sheetData>
  <autoFilter ref="A4:L1267" xr:uid="{00000000-0009-0000-0000-000002000000}"/>
  <mergeCells count="407">
    <mergeCell ref="AE1152:AE1153"/>
    <mergeCell ref="AE1262:AE1263"/>
    <mergeCell ref="AF1262:AF1263"/>
    <mergeCell ref="AE1208:AE1209"/>
    <mergeCell ref="AF1208:AF1209"/>
    <mergeCell ref="AE1210:AE1211"/>
    <mergeCell ref="AF1210:AF1211"/>
    <mergeCell ref="AE1234:AE1235"/>
    <mergeCell ref="AF1234:AF1235"/>
    <mergeCell ref="AE1236:AE1237"/>
    <mergeCell ref="AF1236:AF1237"/>
    <mergeCell ref="AE1260:AE1261"/>
    <mergeCell ref="AF1260:AF1261"/>
    <mergeCell ref="AE1156:AE1157"/>
    <mergeCell ref="AF1156:AF1157"/>
    <mergeCell ref="AE1158:AE1159"/>
    <mergeCell ref="AF1158:AF1159"/>
    <mergeCell ref="AE1182:AE1183"/>
    <mergeCell ref="AF1182:AF1183"/>
    <mergeCell ref="AE1154:AE1155"/>
    <mergeCell ref="AE1160:AE1161"/>
    <mergeCell ref="AE1162:AE1163"/>
    <mergeCell ref="AE1166:AE1167"/>
    <mergeCell ref="AE1168:AE1169"/>
    <mergeCell ref="AE1170:AE1171"/>
    <mergeCell ref="AE1172:AE1173"/>
    <mergeCell ref="E1055:H1055"/>
    <mergeCell ref="K1055:L1055"/>
    <mergeCell ref="E761:H761"/>
    <mergeCell ref="E1054:L1054"/>
    <mergeCell ref="E1068:L1068"/>
    <mergeCell ref="E1069:H1069"/>
    <mergeCell ref="K1069:L1069"/>
    <mergeCell ref="E1082:L1082"/>
    <mergeCell ref="K761:L761"/>
    <mergeCell ref="E802:L802"/>
    <mergeCell ref="E816:L816"/>
    <mergeCell ref="E1012:L1012"/>
    <mergeCell ref="E1013:H1013"/>
    <mergeCell ref="K1013:L1013"/>
    <mergeCell ref="E1026:L1026"/>
    <mergeCell ref="E956:L956"/>
    <mergeCell ref="E957:H957"/>
    <mergeCell ref="K957:L957"/>
    <mergeCell ref="E970:L970"/>
    <mergeCell ref="K1083:L1083"/>
    <mergeCell ref="K929:L929"/>
    <mergeCell ref="E942:L942"/>
    <mergeCell ref="AF1122:AF1123"/>
    <mergeCell ref="E1083:H1083"/>
    <mergeCell ref="E1097:H1097"/>
    <mergeCell ref="K1097:L1097"/>
    <mergeCell ref="AE1122:AE1123"/>
    <mergeCell ref="E1041:H1041"/>
    <mergeCell ref="K999:L999"/>
    <mergeCell ref="E830:L830"/>
    <mergeCell ref="E831:H831"/>
    <mergeCell ref="K1027:L1027"/>
    <mergeCell ref="K901:L901"/>
    <mergeCell ref="E928:L928"/>
    <mergeCell ref="K831:L831"/>
    <mergeCell ref="E1027:H1027"/>
    <mergeCell ref="E1110:L1110"/>
    <mergeCell ref="E844:L844"/>
    <mergeCell ref="E886:L886"/>
    <mergeCell ref="E914:L914"/>
    <mergeCell ref="E900:L900"/>
    <mergeCell ref="E901:H901"/>
    <mergeCell ref="E858:L858"/>
    <mergeCell ref="E859:H859"/>
    <mergeCell ref="E999:H999"/>
    <mergeCell ref="E929:H929"/>
    <mergeCell ref="E397:H397"/>
    <mergeCell ref="K467:L467"/>
    <mergeCell ref="K481:L481"/>
    <mergeCell ref="E480:L480"/>
    <mergeCell ref="E424:L424"/>
    <mergeCell ref="K425:L425"/>
    <mergeCell ref="E481:H481"/>
    <mergeCell ref="E467:H467"/>
    <mergeCell ref="E410:L410"/>
    <mergeCell ref="E411:H411"/>
    <mergeCell ref="E565:H565"/>
    <mergeCell ref="E648:L648"/>
    <mergeCell ref="E649:H649"/>
    <mergeCell ref="K621:L621"/>
    <mergeCell ref="E607:H607"/>
    <mergeCell ref="K607:L607"/>
    <mergeCell ref="E592:L592"/>
    <mergeCell ref="K635:L635"/>
    <mergeCell ref="E621:H621"/>
    <mergeCell ref="E620:L620"/>
    <mergeCell ref="E634:L634"/>
    <mergeCell ref="E635:H635"/>
    <mergeCell ref="E747:H747"/>
    <mergeCell ref="K719:L719"/>
    <mergeCell ref="E760:L760"/>
    <mergeCell ref="E719:H719"/>
    <mergeCell ref="K733:L733"/>
    <mergeCell ref="K747:L747"/>
    <mergeCell ref="E732:L732"/>
    <mergeCell ref="E733:H733"/>
    <mergeCell ref="K649:L649"/>
    <mergeCell ref="E662:L662"/>
    <mergeCell ref="E663:H663"/>
    <mergeCell ref="E690:L690"/>
    <mergeCell ref="K677:L677"/>
    <mergeCell ref="K705:L705"/>
    <mergeCell ref="E691:H691"/>
    <mergeCell ref="E718:L718"/>
    <mergeCell ref="E705:H705"/>
    <mergeCell ref="E746:L746"/>
    <mergeCell ref="E1040:L1040"/>
    <mergeCell ref="K817:L817"/>
    <mergeCell ref="E564:L564"/>
    <mergeCell ref="E593:H593"/>
    <mergeCell ref="E425:H425"/>
    <mergeCell ref="E396:L396"/>
    <mergeCell ref="E887:H887"/>
    <mergeCell ref="E579:H579"/>
    <mergeCell ref="K579:L579"/>
    <mergeCell ref="E536:L536"/>
    <mergeCell ref="E537:H537"/>
    <mergeCell ref="K859:L859"/>
    <mergeCell ref="E453:H453"/>
    <mergeCell ref="K453:L453"/>
    <mergeCell ref="K523:L523"/>
    <mergeCell ref="E578:L578"/>
    <mergeCell ref="E789:H789"/>
    <mergeCell ref="E817:H817"/>
    <mergeCell ref="K789:L789"/>
    <mergeCell ref="E803:H803"/>
    <mergeCell ref="K803:L803"/>
    <mergeCell ref="K691:L691"/>
    <mergeCell ref="E704:L704"/>
    <mergeCell ref="E677:H677"/>
    <mergeCell ref="E340:L340"/>
    <mergeCell ref="K341:L341"/>
    <mergeCell ref="E341:H341"/>
    <mergeCell ref="E382:L382"/>
    <mergeCell ref="K383:L383"/>
    <mergeCell ref="K397:L397"/>
    <mergeCell ref="E438:L438"/>
    <mergeCell ref="E606:L606"/>
    <mergeCell ref="K565:L565"/>
    <mergeCell ref="K593:L593"/>
    <mergeCell ref="E439:H439"/>
    <mergeCell ref="E452:L452"/>
    <mergeCell ref="E550:L550"/>
    <mergeCell ref="E551:H551"/>
    <mergeCell ref="E523:H523"/>
    <mergeCell ref="K537:L537"/>
    <mergeCell ref="K439:L439"/>
    <mergeCell ref="E494:L494"/>
    <mergeCell ref="E509:H509"/>
    <mergeCell ref="E495:H495"/>
    <mergeCell ref="K495:L495"/>
    <mergeCell ref="K509:L509"/>
    <mergeCell ref="E522:L522"/>
    <mergeCell ref="E508:L508"/>
    <mergeCell ref="AF1118:AF1119"/>
    <mergeCell ref="AF1120:AF1121"/>
    <mergeCell ref="BB1113:BM1113"/>
    <mergeCell ref="BE1165:BO1165"/>
    <mergeCell ref="BE1217:BO1217"/>
    <mergeCell ref="AF1186:AF1187"/>
    <mergeCell ref="AF1198:AF1199"/>
    <mergeCell ref="AF1116:AF1117"/>
    <mergeCell ref="AF1166:AF1167"/>
    <mergeCell ref="AF1124:AF1125"/>
    <mergeCell ref="AF1126:AF1127"/>
    <mergeCell ref="AF1202:AF1203"/>
    <mergeCell ref="AF1204:AF1205"/>
    <mergeCell ref="AF1206:AF1207"/>
    <mergeCell ref="AF1212:AF1213"/>
    <mergeCell ref="AF1174:AF1175"/>
    <mergeCell ref="AF1162:AF1163"/>
    <mergeCell ref="AF1170:AF1171"/>
    <mergeCell ref="AF1172:AF1173"/>
    <mergeCell ref="AF1152:AF1153"/>
    <mergeCell ref="AF1154:AF1155"/>
    <mergeCell ref="AF1160:AF1161"/>
    <mergeCell ref="AF1168:AF1169"/>
    <mergeCell ref="AF1184:AF1185"/>
    <mergeCell ref="AF37:AF45"/>
    <mergeCell ref="AF1114:AF1115"/>
    <mergeCell ref="E173:H173"/>
    <mergeCell ref="K173:L173"/>
    <mergeCell ref="E186:L186"/>
    <mergeCell ref="E187:H187"/>
    <mergeCell ref="K187:L187"/>
    <mergeCell ref="E200:L200"/>
    <mergeCell ref="E201:H201"/>
    <mergeCell ref="K201:L201"/>
    <mergeCell ref="E228:L228"/>
    <mergeCell ref="E158:L158"/>
    <mergeCell ref="E159:H159"/>
    <mergeCell ref="K159:L159"/>
    <mergeCell ref="E172:L172"/>
    <mergeCell ref="E214:L214"/>
    <mergeCell ref="E215:H215"/>
    <mergeCell ref="E116:L116"/>
    <mergeCell ref="E284:L284"/>
    <mergeCell ref="E312:L312"/>
    <mergeCell ref="E313:H313"/>
    <mergeCell ref="K313:L313"/>
    <mergeCell ref="E327:H327"/>
    <mergeCell ref="E326:L326"/>
    <mergeCell ref="E1096:L1096"/>
    <mergeCell ref="E117:H117"/>
    <mergeCell ref="E845:H845"/>
    <mergeCell ref="E775:H775"/>
    <mergeCell ref="K775:L775"/>
    <mergeCell ref="E872:L872"/>
    <mergeCell ref="E229:H229"/>
    <mergeCell ref="K229:L229"/>
    <mergeCell ref="E242:L242"/>
    <mergeCell ref="E243:H243"/>
    <mergeCell ref="K243:L243"/>
    <mergeCell ref="K215:L215"/>
    <mergeCell ref="E299:H299"/>
    <mergeCell ref="K299:L299"/>
    <mergeCell ref="K411:L411"/>
    <mergeCell ref="E383:H383"/>
    <mergeCell ref="K327:L327"/>
    <mergeCell ref="E298:L298"/>
    <mergeCell ref="E256:L256"/>
    <mergeCell ref="E270:L270"/>
    <mergeCell ref="E271:H271"/>
    <mergeCell ref="K271:L271"/>
    <mergeCell ref="E257:H257"/>
    <mergeCell ref="K257:L257"/>
    <mergeCell ref="E102:L102"/>
    <mergeCell ref="E89:H89"/>
    <mergeCell ref="E60:L60"/>
    <mergeCell ref="K89:L89"/>
    <mergeCell ref="K1041:L1041"/>
    <mergeCell ref="E103:H103"/>
    <mergeCell ref="K103:L103"/>
    <mergeCell ref="K131:L131"/>
    <mergeCell ref="E144:L144"/>
    <mergeCell ref="E131:H131"/>
    <mergeCell ref="E61:H61"/>
    <mergeCell ref="K61:L61"/>
    <mergeCell ref="E74:L74"/>
    <mergeCell ref="E75:H75"/>
    <mergeCell ref="K75:L75"/>
    <mergeCell ref="E88:L88"/>
    <mergeCell ref="K117:L117"/>
    <mergeCell ref="E145:H145"/>
    <mergeCell ref="K145:L145"/>
    <mergeCell ref="E130:L130"/>
    <mergeCell ref="K551:L551"/>
    <mergeCell ref="E285:H285"/>
    <mergeCell ref="K285:L285"/>
    <mergeCell ref="E466:L466"/>
    <mergeCell ref="E46:L46"/>
    <mergeCell ref="E47:H47"/>
    <mergeCell ref="K47:L47"/>
    <mergeCell ref="E32:L32"/>
    <mergeCell ref="E18:L18"/>
    <mergeCell ref="E19:H19"/>
    <mergeCell ref="K19:L19"/>
    <mergeCell ref="E33:H33"/>
    <mergeCell ref="K33:L33"/>
    <mergeCell ref="E5:H5"/>
    <mergeCell ref="K5:L5"/>
    <mergeCell ref="W1:W3"/>
    <mergeCell ref="T1:T3"/>
    <mergeCell ref="U1:U3"/>
    <mergeCell ref="S1:S3"/>
    <mergeCell ref="P1:P3"/>
    <mergeCell ref="V1:V3"/>
    <mergeCell ref="N1:O3"/>
    <mergeCell ref="G3:H3"/>
    <mergeCell ref="G2:H2"/>
    <mergeCell ref="I2:L2"/>
    <mergeCell ref="Q1:Q3"/>
    <mergeCell ref="I3:L3"/>
    <mergeCell ref="E3:F3"/>
    <mergeCell ref="E1:L1"/>
    <mergeCell ref="E2:F2"/>
    <mergeCell ref="AE1124:AE1125"/>
    <mergeCell ref="X1:X3"/>
    <mergeCell ref="Y1:Y3"/>
    <mergeCell ref="Z1:Z3"/>
    <mergeCell ref="AC1:AC3"/>
    <mergeCell ref="AD1:AD3"/>
    <mergeCell ref="AE1114:AE1115"/>
    <mergeCell ref="AE1116:AE1117"/>
    <mergeCell ref="AE1118:AE1119"/>
    <mergeCell ref="AE1120:AE1121"/>
    <mergeCell ref="AA1:AA3"/>
    <mergeCell ref="AB1:AB3"/>
    <mergeCell ref="AE1126:AE1127"/>
    <mergeCell ref="AE1128:AE1129"/>
    <mergeCell ref="AE1134:AE1135"/>
    <mergeCell ref="AE1136:AE1137"/>
    <mergeCell ref="AE1140:AE1141"/>
    <mergeCell ref="AE1142:AE1143"/>
    <mergeCell ref="AE1144:AE1145"/>
    <mergeCell ref="AE1146:AE1147"/>
    <mergeCell ref="AF1150:AF1151"/>
    <mergeCell ref="AF1134:AF1135"/>
    <mergeCell ref="AF1128:AF1129"/>
    <mergeCell ref="AF1144:AF1145"/>
    <mergeCell ref="AF1146:AF1147"/>
    <mergeCell ref="AF1136:AF1137"/>
    <mergeCell ref="AF1140:AF1141"/>
    <mergeCell ref="AF1142:AF1143"/>
    <mergeCell ref="AF1148:AF1149"/>
    <mergeCell ref="AE1148:AE1149"/>
    <mergeCell ref="AE1150:AE1151"/>
    <mergeCell ref="AE1130:AE1131"/>
    <mergeCell ref="AF1130:AF1131"/>
    <mergeCell ref="AE1132:AE1133"/>
    <mergeCell ref="AF1132:AF1133"/>
    <mergeCell ref="AE1188:AE1189"/>
    <mergeCell ref="AF1200:AF1201"/>
    <mergeCell ref="AF1192:AF1193"/>
    <mergeCell ref="AF1194:AF1195"/>
    <mergeCell ref="AF1196:AF1197"/>
    <mergeCell ref="AE1174:AE1175"/>
    <mergeCell ref="AE1176:AE1177"/>
    <mergeCell ref="AE1178:AE1179"/>
    <mergeCell ref="AE1180:AE1181"/>
    <mergeCell ref="AE1186:AE1187"/>
    <mergeCell ref="AF1176:AF1177"/>
    <mergeCell ref="AF1178:AF1179"/>
    <mergeCell ref="AF1188:AF1189"/>
    <mergeCell ref="AF1180:AF1181"/>
    <mergeCell ref="AE1192:AE1193"/>
    <mergeCell ref="AE1194:AE1195"/>
    <mergeCell ref="AE1196:AE1197"/>
    <mergeCell ref="AE1198:AE1199"/>
    <mergeCell ref="AE1200:AE1201"/>
    <mergeCell ref="AE1184:AE1185"/>
    <mergeCell ref="AE1202:AE1203"/>
    <mergeCell ref="AE1204:AE1205"/>
    <mergeCell ref="AE1206:AE1207"/>
    <mergeCell ref="AE1212:AE1213"/>
    <mergeCell ref="AF1246:AF1247"/>
    <mergeCell ref="AE1214:AE1215"/>
    <mergeCell ref="AE1218:AE1219"/>
    <mergeCell ref="AE1220:AE1221"/>
    <mergeCell ref="AE1222:AE1223"/>
    <mergeCell ref="AE1240:AE1241"/>
    <mergeCell ref="AF1226:AF1227"/>
    <mergeCell ref="AF1228:AF1229"/>
    <mergeCell ref="AF1230:AF1231"/>
    <mergeCell ref="AF1232:AF1233"/>
    <mergeCell ref="AF1238:AF1239"/>
    <mergeCell ref="AE1224:AE1225"/>
    <mergeCell ref="AE1226:AE1227"/>
    <mergeCell ref="AF1218:AF1219"/>
    <mergeCell ref="AF1224:AF1225"/>
    <mergeCell ref="AF1222:AF1223"/>
    <mergeCell ref="AF1214:AF1215"/>
    <mergeCell ref="AF1220:AF1221"/>
    <mergeCell ref="K915:L915"/>
    <mergeCell ref="K887:L887"/>
    <mergeCell ref="E915:H915"/>
    <mergeCell ref="K873:L873"/>
    <mergeCell ref="E873:H873"/>
    <mergeCell ref="AE1250:AE1251"/>
    <mergeCell ref="AE1266:AE1267"/>
    <mergeCell ref="AF1266:AF1267"/>
    <mergeCell ref="K663:L663"/>
    <mergeCell ref="K845:L845"/>
    <mergeCell ref="E676:L676"/>
    <mergeCell ref="E788:L788"/>
    <mergeCell ref="E774:L774"/>
    <mergeCell ref="AF1240:AF1241"/>
    <mergeCell ref="AE1228:AE1229"/>
    <mergeCell ref="AE1230:AE1231"/>
    <mergeCell ref="AE1232:AE1233"/>
    <mergeCell ref="AE1238:AE1239"/>
    <mergeCell ref="AE1252:AE1253"/>
    <mergeCell ref="AF1252:AF1253"/>
    <mergeCell ref="AF1250:AF1251"/>
    <mergeCell ref="AF1248:AF1249"/>
    <mergeCell ref="AE1244:AE1245"/>
    <mergeCell ref="AF1244:AF1245"/>
    <mergeCell ref="E354:L354"/>
    <mergeCell ref="E355:H355"/>
    <mergeCell ref="K355:L355"/>
    <mergeCell ref="E368:L368"/>
    <mergeCell ref="E369:H369"/>
    <mergeCell ref="K369:L369"/>
    <mergeCell ref="AE1246:AE1247"/>
    <mergeCell ref="AE1264:AE1265"/>
    <mergeCell ref="AF1264:AF1265"/>
    <mergeCell ref="AE1254:AE1255"/>
    <mergeCell ref="AF1254:AF1255"/>
    <mergeCell ref="AE1256:AE1257"/>
    <mergeCell ref="AF1256:AF1257"/>
    <mergeCell ref="AE1258:AE1259"/>
    <mergeCell ref="AF1258:AF1259"/>
    <mergeCell ref="AE1248:AE1249"/>
    <mergeCell ref="E984:L984"/>
    <mergeCell ref="E985:H985"/>
    <mergeCell ref="K985:L985"/>
    <mergeCell ref="E971:H971"/>
    <mergeCell ref="K971:L971"/>
    <mergeCell ref="E998:L998"/>
    <mergeCell ref="E943:H943"/>
    <mergeCell ref="K943:L943"/>
  </mergeCells>
  <phoneticPr fontId="0" type="noConversion"/>
  <conditionalFormatting sqref="G6:G13 G16:G17 G20:G31">
    <cfRule type="cellIs" dxfId="108" priority="173" stopIfTrue="1" operator="between">
      <formula>0.1</formula>
      <formula>$K$5</formula>
    </cfRule>
  </conditionalFormatting>
  <conditionalFormatting sqref="G90:G101">
    <cfRule type="cellIs" dxfId="107" priority="172" stopIfTrue="1" operator="between">
      <formula>1.15740740740741E-06</formula>
      <formula>$K$89</formula>
    </cfRule>
  </conditionalFormatting>
  <conditionalFormatting sqref="G160:G167 G174:G181 G170:G171 G184:G185">
    <cfRule type="cellIs" dxfId="106" priority="170" stopIfTrue="1" operator="between">
      <formula>$K$159</formula>
      <formula>100</formula>
    </cfRule>
  </conditionalFormatting>
  <conditionalFormatting sqref="G34:G45 G48:G59">
    <cfRule type="cellIs" dxfId="105" priority="168" stopIfTrue="1" operator="between">
      <formula>0.1</formula>
      <formula>$K$33</formula>
    </cfRule>
  </conditionalFormatting>
  <conditionalFormatting sqref="G62:G73">
    <cfRule type="cellIs" dxfId="104" priority="163" stopIfTrue="1" operator="between">
      <formula>1.15740740740741E-06</formula>
      <formula>$K$61</formula>
    </cfRule>
  </conditionalFormatting>
  <conditionalFormatting sqref="G76:G87">
    <cfRule type="cellIs" dxfId="103" priority="162" stopIfTrue="1" operator="between">
      <formula>1.15740740740741E-06</formula>
      <formula>$K$75</formula>
    </cfRule>
  </conditionalFormatting>
  <conditionalFormatting sqref="G104:G115">
    <cfRule type="cellIs" dxfId="102" priority="161" stopIfTrue="1" operator="between">
      <formula>1.15740740740741E-06</formula>
      <formula>$K$103</formula>
    </cfRule>
  </conditionalFormatting>
  <conditionalFormatting sqref="G118:G129 G132:G143">
    <cfRule type="cellIs" dxfId="101" priority="160" stopIfTrue="1" operator="between">
      <formula>1</formula>
      <formula>$K$117</formula>
    </cfRule>
  </conditionalFormatting>
  <conditionalFormatting sqref="G146:G157">
    <cfRule type="cellIs" dxfId="100" priority="157" stopIfTrue="1" operator="between">
      <formula>1</formula>
      <formula>$K$145</formula>
    </cfRule>
  </conditionalFormatting>
  <conditionalFormatting sqref="G188:G195 G202:G209 G198:G199 G212:G213">
    <cfRule type="cellIs" dxfId="99" priority="152" stopIfTrue="1" operator="between">
      <formula>$K$187</formula>
      <formula>100</formula>
    </cfRule>
  </conditionalFormatting>
  <conditionalFormatting sqref="G216:G223 G230:G237 G226:G227 G240:G241">
    <cfRule type="cellIs" dxfId="98" priority="150" stopIfTrue="1" operator="between">
      <formula>$K$215</formula>
      <formula>100</formula>
    </cfRule>
  </conditionalFormatting>
  <conditionalFormatting sqref="G244:G251 G258:G265 G254:G255 G268:G269">
    <cfRule type="cellIs" dxfId="97" priority="148" stopIfTrue="1" operator="between">
      <formula>$K$243</formula>
      <formula>100</formula>
    </cfRule>
  </conditionalFormatting>
  <conditionalFormatting sqref="G272:G279 G286:G293 G282:G283 G296:G297">
    <cfRule type="cellIs" dxfId="96" priority="146" stopIfTrue="1" operator="between">
      <formula>$K$271</formula>
      <formula>100</formula>
    </cfRule>
  </conditionalFormatting>
  <conditionalFormatting sqref="G300:G311 G314:G325">
    <cfRule type="cellIs" dxfId="95" priority="144" stopIfTrue="1" operator="between">
      <formula>1</formula>
      <formula>$K$299</formula>
    </cfRule>
  </conditionalFormatting>
  <conditionalFormatting sqref="G328:G339 G356:G367 G342:G353">
    <cfRule type="cellIs" dxfId="94" priority="142" stopIfTrue="1" operator="between">
      <formula>1</formula>
      <formula>$K$327</formula>
    </cfRule>
  </conditionalFormatting>
  <conditionalFormatting sqref="G538:G545 G552:G559 G548:G549 G562:G563">
    <cfRule type="cellIs" dxfId="93" priority="140" stopIfTrue="1" operator="between">
      <formula>1</formula>
      <formula>$K$537</formula>
    </cfRule>
  </conditionalFormatting>
  <conditionalFormatting sqref="G384:G395 G398:G409">
    <cfRule type="cellIs" dxfId="92" priority="138" stopIfTrue="1" operator="between">
      <formula>1.15740740740741E-06</formula>
      <formula>$K$383</formula>
    </cfRule>
  </conditionalFormatting>
  <conditionalFormatting sqref="G412:G423 G426:G437">
    <cfRule type="cellIs" dxfId="91" priority="136" stopIfTrue="1" operator="between">
      <formula>1.15740740740741E-06</formula>
      <formula>$K$411</formula>
    </cfRule>
  </conditionalFormatting>
  <conditionalFormatting sqref="G440:G451 G454:G465">
    <cfRule type="cellIs" dxfId="90" priority="134" stopIfTrue="1" operator="between">
      <formula>1</formula>
      <formula>$K$439</formula>
    </cfRule>
  </conditionalFormatting>
  <conditionalFormatting sqref="G468:G479">
    <cfRule type="cellIs" dxfId="89" priority="132" stopIfTrue="1" operator="between">
      <formula>1</formula>
      <formula>$K$467</formula>
    </cfRule>
  </conditionalFormatting>
  <conditionalFormatting sqref="G496:G503 G482:G489 G492:G493 G506:G507">
    <cfRule type="cellIs" dxfId="88" priority="131" stopIfTrue="1" operator="between">
      <formula>$K$481</formula>
      <formula>100</formula>
    </cfRule>
  </conditionalFormatting>
  <conditionalFormatting sqref="G510:G517 G524:G531 G520:G521 G534:G535">
    <cfRule type="cellIs" dxfId="87" priority="129" stopIfTrue="1" operator="between">
      <formula>$K$509</formula>
      <formula>100</formula>
    </cfRule>
  </conditionalFormatting>
  <conditionalFormatting sqref="G566:G573 G580:G587 G576:G577 G590:G591">
    <cfRule type="cellIs" dxfId="86" priority="127" stopIfTrue="1" operator="between">
      <formula>$K$565</formula>
      <formula>100</formula>
    </cfRule>
  </conditionalFormatting>
  <conditionalFormatting sqref="G594:G601 G608:G615 G604:G605 G618:G619">
    <cfRule type="cellIs" dxfId="85" priority="125" stopIfTrue="1" operator="between">
      <formula>$K$593</formula>
      <formula>100</formula>
    </cfRule>
  </conditionalFormatting>
  <conditionalFormatting sqref="G622:G629 G636:G643 G632:G633 G646:G657 G660:G671 G674:G675">
    <cfRule type="cellIs" dxfId="84" priority="122" stopIfTrue="1" operator="between">
      <formula>$K$621</formula>
      <formula>100</formula>
    </cfRule>
  </conditionalFormatting>
  <conditionalFormatting sqref="G678:G689 G692:G703">
    <cfRule type="cellIs" dxfId="83" priority="120" stopIfTrue="1" operator="between">
      <formula>1</formula>
      <formula>$K$677</formula>
    </cfRule>
  </conditionalFormatting>
  <conditionalFormatting sqref="G706:G717 G720:G731">
    <cfRule type="cellIs" dxfId="82" priority="118" stopIfTrue="1" operator="between">
      <formula>1</formula>
      <formula>$K$705</formula>
    </cfRule>
  </conditionalFormatting>
  <conditionalFormatting sqref="G734:G745 G748:G759">
    <cfRule type="cellIs" dxfId="81" priority="116" stopIfTrue="1" operator="between">
      <formula>1</formula>
      <formula>$K$733</formula>
    </cfRule>
  </conditionalFormatting>
  <conditionalFormatting sqref="G762:G773 G776:G787">
    <cfRule type="cellIs" dxfId="80" priority="114" stopIfTrue="1" operator="between">
      <formula>1.15740740740741E-06</formula>
      <formula>$K$761</formula>
    </cfRule>
  </conditionalFormatting>
  <conditionalFormatting sqref="G790:G801 G804:G815">
    <cfRule type="cellIs" dxfId="79" priority="112" stopIfTrue="1" operator="between">
      <formula>1.15740740740741E-06</formula>
      <formula>$K$789</formula>
    </cfRule>
  </conditionalFormatting>
  <conditionalFormatting sqref="G832:G839 G860:G867 G842:G843 G870:G871 G818:G829 G846:G857">
    <cfRule type="cellIs" dxfId="78" priority="109" stopIfTrue="1" operator="between">
      <formula>1</formula>
      <formula>$K$817</formula>
    </cfRule>
  </conditionalFormatting>
  <conditionalFormatting sqref="G874:G885">
    <cfRule type="cellIs" dxfId="77" priority="107" stopIfTrue="1" operator="between">
      <formula>1</formula>
      <formula>$K$873</formula>
    </cfRule>
  </conditionalFormatting>
  <conditionalFormatting sqref="G888:G895 G902:G909 G898:G899 G912:G913">
    <cfRule type="cellIs" dxfId="76" priority="106" stopIfTrue="1" operator="between">
      <formula>$K$887</formula>
      <formula>100</formula>
    </cfRule>
  </conditionalFormatting>
  <conditionalFormatting sqref="G916:G923 G930:G937 G926:G927 G940:G941">
    <cfRule type="cellIs" dxfId="75" priority="104" stopIfTrue="1" operator="between">
      <formula>$K$915</formula>
      <formula>100</formula>
    </cfRule>
  </conditionalFormatting>
  <conditionalFormatting sqref="G1000:G1007 G1014:G1021 G1010:G1011 G1024:G1025">
    <cfRule type="cellIs" dxfId="74" priority="102" stopIfTrue="1" operator="between">
      <formula>$K$999</formula>
      <formula>100</formula>
    </cfRule>
  </conditionalFormatting>
  <conditionalFormatting sqref="G1028:G1035 G1042:G1049 G1038:G1039 G1052:G1053">
    <cfRule type="cellIs" dxfId="73" priority="100" stopIfTrue="1" operator="between">
      <formula>$K$1027</formula>
      <formula>100</formula>
    </cfRule>
  </conditionalFormatting>
  <conditionalFormatting sqref="G1084:G1091 G1098:G1105 G1056:G1063 G1070:G1077 G1066:G1067 G1080:G1081 G1094:G1095 G1108:G1109">
    <cfRule type="cellIs" dxfId="72" priority="98" stopIfTrue="1" operator="between">
      <formula>$K$1083</formula>
      <formula>100</formula>
    </cfRule>
  </conditionalFormatting>
  <conditionalFormatting sqref="G944:G951 G954:G955 G968:G969">
    <cfRule type="cellIs" dxfId="71" priority="86" stopIfTrue="1" operator="between">
      <formula>$K$943</formula>
      <formula>100</formula>
    </cfRule>
  </conditionalFormatting>
  <conditionalFormatting sqref="G958:G965">
    <cfRule type="cellIs" dxfId="70" priority="85" stopIfTrue="1" operator="between">
      <formula>$K$943</formula>
      <formula>100</formula>
    </cfRule>
  </conditionalFormatting>
  <conditionalFormatting sqref="G972:G979 G982:G983 G996:G997">
    <cfRule type="cellIs" dxfId="69" priority="84" stopIfTrue="1" operator="between">
      <formula>$K$971</formula>
      <formula>100</formula>
    </cfRule>
  </conditionalFormatting>
  <conditionalFormatting sqref="G986:G993">
    <cfRule type="cellIs" dxfId="68" priority="83" stopIfTrue="1" operator="between">
      <formula>$K$971</formula>
      <formula>100</formula>
    </cfRule>
  </conditionalFormatting>
  <conditionalFormatting sqref="G370:G381">
    <cfRule type="cellIs" dxfId="67" priority="82" stopIfTrue="1" operator="between">
      <formula>1</formula>
      <formula>$K$327</formula>
    </cfRule>
  </conditionalFormatting>
  <conditionalFormatting sqref="G14:G15">
    <cfRule type="cellIs" dxfId="66" priority="81" stopIfTrue="1" operator="between">
      <formula>0.1</formula>
      <formula>$K$5</formula>
    </cfRule>
  </conditionalFormatting>
  <conditionalFormatting sqref="G168:G169">
    <cfRule type="cellIs" dxfId="65" priority="69" stopIfTrue="1" operator="between">
      <formula>$K$159</formula>
      <formula>100</formula>
    </cfRule>
  </conditionalFormatting>
  <conditionalFormatting sqref="G182:G183">
    <cfRule type="cellIs" dxfId="64" priority="68" stopIfTrue="1" operator="between">
      <formula>$K$159</formula>
      <formula>100</formula>
    </cfRule>
  </conditionalFormatting>
  <conditionalFormatting sqref="G196:G197">
    <cfRule type="cellIs" dxfId="63" priority="67" stopIfTrue="1" operator="between">
      <formula>$K$187</formula>
      <formula>100</formula>
    </cfRule>
  </conditionalFormatting>
  <conditionalFormatting sqref="G210:G211">
    <cfRule type="cellIs" dxfId="62" priority="66" stopIfTrue="1" operator="between">
      <formula>$K$187</formula>
      <formula>100</formula>
    </cfRule>
  </conditionalFormatting>
  <conditionalFormatting sqref="G224:G225">
    <cfRule type="cellIs" dxfId="61" priority="65" stopIfTrue="1" operator="between">
      <formula>$K$215</formula>
      <formula>100</formula>
    </cfRule>
  </conditionalFormatting>
  <conditionalFormatting sqref="G238:G239">
    <cfRule type="cellIs" dxfId="60" priority="64" stopIfTrue="1" operator="between">
      <formula>$K$215</formula>
      <formula>100</formula>
    </cfRule>
  </conditionalFormatting>
  <conditionalFormatting sqref="G252:G253">
    <cfRule type="cellIs" dxfId="59" priority="63" stopIfTrue="1" operator="between">
      <formula>$K$243</formula>
      <formula>100</formula>
    </cfRule>
  </conditionalFormatting>
  <conditionalFormatting sqref="G266:G267">
    <cfRule type="cellIs" dxfId="58" priority="62" stopIfTrue="1" operator="between">
      <formula>$K$243</formula>
      <formula>100</formula>
    </cfRule>
  </conditionalFormatting>
  <conditionalFormatting sqref="G280:G281">
    <cfRule type="cellIs" dxfId="57" priority="61" stopIfTrue="1" operator="between">
      <formula>$K$271</formula>
      <formula>100</formula>
    </cfRule>
  </conditionalFormatting>
  <conditionalFormatting sqref="G294:G295">
    <cfRule type="cellIs" dxfId="56" priority="60" stopIfTrue="1" operator="between">
      <formula>$K$271</formula>
      <formula>100</formula>
    </cfRule>
  </conditionalFormatting>
  <conditionalFormatting sqref="G490:G491">
    <cfRule type="cellIs" dxfId="55" priority="46" stopIfTrue="1" operator="between">
      <formula>$K$481</formula>
      <formula>100</formula>
    </cfRule>
  </conditionalFormatting>
  <conditionalFormatting sqref="G504:G505">
    <cfRule type="cellIs" dxfId="54" priority="45" stopIfTrue="1" operator="between">
      <formula>$K$481</formula>
      <formula>100</formula>
    </cfRule>
  </conditionalFormatting>
  <conditionalFormatting sqref="G518:G519">
    <cfRule type="cellIs" dxfId="53" priority="44" stopIfTrue="1" operator="between">
      <formula>$K$509</formula>
      <formula>100</formula>
    </cfRule>
  </conditionalFormatting>
  <conditionalFormatting sqref="G532:G533">
    <cfRule type="cellIs" dxfId="52" priority="43" stopIfTrue="1" operator="between">
      <formula>$K$509</formula>
      <formula>100</formula>
    </cfRule>
  </conditionalFormatting>
  <conditionalFormatting sqref="G574:G575">
    <cfRule type="cellIs" dxfId="51" priority="42" stopIfTrue="1" operator="between">
      <formula>$K$565</formula>
      <formula>100</formula>
    </cfRule>
  </conditionalFormatting>
  <conditionalFormatting sqref="G588:G589">
    <cfRule type="cellIs" dxfId="50" priority="41" stopIfTrue="1" operator="between">
      <formula>$K$565</formula>
      <formula>100</formula>
    </cfRule>
  </conditionalFormatting>
  <conditionalFormatting sqref="G602:G603">
    <cfRule type="cellIs" dxfId="49" priority="40" stopIfTrue="1" operator="between">
      <formula>$K$593</formula>
      <formula>100</formula>
    </cfRule>
  </conditionalFormatting>
  <conditionalFormatting sqref="G616:G617">
    <cfRule type="cellIs" dxfId="48" priority="39" stopIfTrue="1" operator="between">
      <formula>$K$593</formula>
      <formula>100</formula>
    </cfRule>
  </conditionalFormatting>
  <conditionalFormatting sqref="G630:G631">
    <cfRule type="cellIs" dxfId="47" priority="38" stopIfTrue="1" operator="between">
      <formula>$K$621</formula>
      <formula>100</formula>
    </cfRule>
  </conditionalFormatting>
  <conditionalFormatting sqref="G644:G645">
    <cfRule type="cellIs" dxfId="46" priority="37" stopIfTrue="1" operator="between">
      <formula>$K$621</formula>
      <formula>100</formula>
    </cfRule>
  </conditionalFormatting>
  <conditionalFormatting sqref="G658:G659">
    <cfRule type="cellIs" dxfId="45" priority="36" stopIfTrue="1" operator="between">
      <formula>$K$621</formula>
      <formula>100</formula>
    </cfRule>
  </conditionalFormatting>
  <conditionalFormatting sqref="G672:G673">
    <cfRule type="cellIs" dxfId="44" priority="35" stopIfTrue="1" operator="between">
      <formula>$K$621</formula>
      <formula>100</formula>
    </cfRule>
  </conditionalFormatting>
  <conditionalFormatting sqref="G840:G841">
    <cfRule type="cellIs" dxfId="43" priority="23" stopIfTrue="1" operator="between">
      <formula>1</formula>
      <formula>$K$817</formula>
    </cfRule>
  </conditionalFormatting>
  <conditionalFormatting sqref="G868:G869">
    <cfRule type="cellIs" dxfId="42" priority="21" stopIfTrue="1" operator="between">
      <formula>1</formula>
      <formula>$K$817</formula>
    </cfRule>
  </conditionalFormatting>
  <conditionalFormatting sqref="G896:G897">
    <cfRule type="cellIs" dxfId="41" priority="19" stopIfTrue="1" operator="between">
      <formula>$K$887</formula>
      <formula>100</formula>
    </cfRule>
  </conditionalFormatting>
  <conditionalFormatting sqref="G910:G911">
    <cfRule type="cellIs" dxfId="40" priority="18" stopIfTrue="1" operator="between">
      <formula>$K$887</formula>
      <formula>100</formula>
    </cfRule>
  </conditionalFormatting>
  <conditionalFormatting sqref="G924:G925">
    <cfRule type="cellIs" dxfId="39" priority="17" stopIfTrue="1" operator="between">
      <formula>$K$915</formula>
      <formula>100</formula>
    </cfRule>
  </conditionalFormatting>
  <conditionalFormatting sqref="G938:G939">
    <cfRule type="cellIs" dxfId="38" priority="16" stopIfTrue="1" operator="between">
      <formula>$K$915</formula>
      <formula>100</formula>
    </cfRule>
  </conditionalFormatting>
  <conditionalFormatting sqref="G952:G953">
    <cfRule type="cellIs" dxfId="37" priority="15" stopIfTrue="1" operator="between">
      <formula>$K$943</formula>
      <formula>100</formula>
    </cfRule>
  </conditionalFormatting>
  <conditionalFormatting sqref="G966:G967">
    <cfRule type="cellIs" dxfId="36" priority="14" stopIfTrue="1" operator="between">
      <formula>$K$943</formula>
      <formula>100</formula>
    </cfRule>
  </conditionalFormatting>
  <conditionalFormatting sqref="G980:G981">
    <cfRule type="cellIs" dxfId="35" priority="13" stopIfTrue="1" operator="between">
      <formula>$K$971</formula>
      <formula>100</formula>
    </cfRule>
  </conditionalFormatting>
  <conditionalFormatting sqref="G994:G995">
    <cfRule type="cellIs" dxfId="34" priority="12" stopIfTrue="1" operator="between">
      <formula>$K$971</formula>
      <formula>100</formula>
    </cfRule>
  </conditionalFormatting>
  <conditionalFormatting sqref="G1008:G1009">
    <cfRule type="cellIs" dxfId="33" priority="11" stopIfTrue="1" operator="between">
      <formula>$K$999</formula>
      <formula>100</formula>
    </cfRule>
  </conditionalFormatting>
  <conditionalFormatting sqref="G1022:G1023">
    <cfRule type="cellIs" dxfId="32" priority="10" stopIfTrue="1" operator="between">
      <formula>$K$999</formula>
      <formula>100</formula>
    </cfRule>
  </conditionalFormatting>
  <conditionalFormatting sqref="G1036:G1037">
    <cfRule type="cellIs" dxfId="31" priority="9" stopIfTrue="1" operator="between">
      <formula>$K$1027</formula>
      <formula>100</formula>
    </cfRule>
  </conditionalFormatting>
  <conditionalFormatting sqref="G1050:G1051">
    <cfRule type="cellIs" dxfId="30" priority="8" stopIfTrue="1" operator="between">
      <formula>$K$1027</formula>
      <formula>100</formula>
    </cfRule>
  </conditionalFormatting>
  <conditionalFormatting sqref="G1064:G1065">
    <cfRule type="cellIs" dxfId="29" priority="7" stopIfTrue="1" operator="between">
      <formula>$K$1083</formula>
      <formula>100</formula>
    </cfRule>
  </conditionalFormatting>
  <conditionalFormatting sqref="G1078:G1079">
    <cfRule type="cellIs" dxfId="28" priority="6" stopIfTrue="1" operator="between">
      <formula>$K$1083</formula>
      <formula>100</formula>
    </cfRule>
  </conditionalFormatting>
  <conditionalFormatting sqref="G1092:G1093">
    <cfRule type="cellIs" dxfId="27" priority="5" stopIfTrue="1" operator="between">
      <formula>$K$1083</formula>
      <formula>100</formula>
    </cfRule>
  </conditionalFormatting>
  <conditionalFormatting sqref="G1106:G1107">
    <cfRule type="cellIs" dxfId="26" priority="4" stopIfTrue="1" operator="between">
      <formula>$K$1083</formula>
      <formula>100</formula>
    </cfRule>
  </conditionalFormatting>
  <conditionalFormatting sqref="G546:G547">
    <cfRule type="cellIs" dxfId="25" priority="3" stopIfTrue="1" operator="between">
      <formula>1</formula>
      <formula>$K$537</formula>
    </cfRule>
  </conditionalFormatting>
  <conditionalFormatting sqref="G560:G561">
    <cfRule type="cellIs" dxfId="24" priority="2" stopIfTrue="1" operator="between">
      <formula>1</formula>
      <formula>$K$537</formula>
    </cfRule>
  </conditionalFormatting>
  <conditionalFormatting sqref="P1:Q1048576">
    <cfRule type="cellIs" dxfId="23" priority="1" operator="greaterThan">
      <formula>0</formula>
    </cfRule>
  </conditionalFormatting>
  <printOptions horizontalCentered="1"/>
  <pageMargins left="0.39370078740157483" right="0.39370078740157483" top="0.39370078740157483" bottom="0.19685039370078741" header="0.51181102362204722" footer="0.51181102362204722"/>
  <pageSetup paperSize="9" scale="55" fitToHeight="0" orientation="portrait" horizontalDpi="4294967294" r:id="rId1"/>
  <headerFooter alignWithMargins="0"/>
  <rowBreaks count="11" manualBreakCount="11">
    <brk id="88" min="4" max="10" man="1"/>
    <brk id="158" min="4" max="10" man="1"/>
    <brk id="242" min="4" max="10" man="1"/>
    <brk id="298" min="4" max="10" man="1"/>
    <brk id="382" min="4" max="10" man="1"/>
    <brk id="466" min="4" max="10" man="1"/>
    <brk id="564" min="4" max="10" man="1"/>
    <brk id="676" min="4" max="10" man="1"/>
    <brk id="760" min="4" max="10" man="1"/>
    <brk id="872" min="4" max="10" man="1"/>
    <brk id="998" min="4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1837"/>
  <sheetViews>
    <sheetView zoomScale="80" zoomScaleNormal="80" zoomScaleSheetLayoutView="75" workbookViewId="0">
      <pane xSplit="1" ySplit="32" topLeftCell="C254" activePane="bottomRight" state="frozen"/>
      <selection activeCell="W56" sqref="W56"/>
      <selection pane="topRight" activeCell="W56" sqref="W56"/>
      <selection pane="bottomLeft" activeCell="W56" sqref="W56"/>
      <selection pane="bottomRight" activeCell="E235" sqref="E235"/>
    </sheetView>
  </sheetViews>
  <sheetFormatPr defaultRowHeight="15" customHeight="1" x14ac:dyDescent="0.2"/>
  <cols>
    <col min="1" max="1" width="5" style="292" customWidth="1"/>
    <col min="2" max="3" width="9.140625" style="183"/>
    <col min="4" max="4" width="6.28515625" style="209" customWidth="1"/>
    <col min="5" max="6" width="15.28515625" style="210" customWidth="1"/>
    <col min="7" max="7" width="33" style="211" customWidth="1"/>
    <col min="8" max="8" width="23.85546875" style="212" customWidth="1"/>
    <col min="9" max="9" width="9.42578125" style="212" customWidth="1"/>
    <col min="10" max="10" width="9.140625" style="182" customWidth="1"/>
    <col min="11" max="11" width="12.140625" style="286" customWidth="1"/>
    <col min="12" max="12" width="27.42578125" style="213" customWidth="1"/>
    <col min="13" max="13" width="21" style="214" customWidth="1"/>
    <col min="14" max="14" width="20.28515625" style="214" customWidth="1"/>
    <col min="15" max="15" width="11.42578125" style="169" customWidth="1"/>
    <col min="16" max="17" width="9.140625" style="183"/>
    <col min="18" max="19" width="9.140625" style="184" customWidth="1"/>
    <col min="20" max="16384" width="9.140625" style="183"/>
  </cols>
  <sheetData>
    <row r="1" spans="1:19" s="167" customFormat="1" ht="37.5" customHeight="1" x14ac:dyDescent="0.2">
      <c r="A1" s="290"/>
      <c r="D1" s="511" t="s">
        <v>305</v>
      </c>
      <c r="E1" s="511"/>
      <c r="F1" s="511"/>
      <c r="G1" s="511"/>
      <c r="H1" s="511"/>
      <c r="I1" s="511"/>
      <c r="J1" s="168"/>
      <c r="K1" s="512" t="s">
        <v>364</v>
      </c>
      <c r="L1" s="513"/>
      <c r="M1" s="513"/>
      <c r="N1" s="513"/>
      <c r="O1" s="169"/>
      <c r="R1" s="170"/>
      <c r="S1" s="170"/>
    </row>
    <row r="2" spans="1:19" s="170" customFormat="1" ht="12.75" hidden="1" customHeight="1" x14ac:dyDescent="0.2">
      <c r="A2" s="291"/>
      <c r="D2" s="171"/>
      <c r="E2" s="171"/>
      <c r="F2" s="172" t="s">
        <v>306</v>
      </c>
      <c r="G2" s="173"/>
      <c r="H2" s="171"/>
      <c r="I2" s="171"/>
      <c r="K2" s="513"/>
      <c r="L2" s="513"/>
      <c r="M2" s="513"/>
      <c r="N2" s="513"/>
      <c r="O2" s="174"/>
    </row>
    <row r="3" spans="1:19" s="170" customFormat="1" ht="12.75" hidden="1" customHeight="1" x14ac:dyDescent="0.2">
      <c r="A3" s="291"/>
      <c r="D3" s="171"/>
      <c r="E3" s="171"/>
      <c r="F3" s="172" t="s">
        <v>2</v>
      </c>
      <c r="G3" s="173"/>
      <c r="H3" s="171"/>
      <c r="I3" s="171"/>
      <c r="K3" s="513"/>
      <c r="L3" s="513"/>
      <c r="M3" s="513"/>
      <c r="N3" s="513"/>
      <c r="O3" s="174"/>
    </row>
    <row r="4" spans="1:19" s="170" customFormat="1" ht="12.75" hidden="1" customHeight="1" x14ac:dyDescent="0.2">
      <c r="A4" s="291"/>
      <c r="D4" s="171"/>
      <c r="E4" s="171"/>
      <c r="F4" s="175" t="s">
        <v>307</v>
      </c>
      <c r="G4" s="173"/>
      <c r="H4" s="171"/>
      <c r="I4" s="171"/>
      <c r="K4" s="513"/>
      <c r="L4" s="513"/>
      <c r="M4" s="513"/>
      <c r="N4" s="513"/>
      <c r="O4" s="174"/>
    </row>
    <row r="5" spans="1:19" s="170" customFormat="1" ht="12.75" hidden="1" customHeight="1" x14ac:dyDescent="0.2">
      <c r="A5" s="291"/>
      <c r="D5" s="171"/>
      <c r="E5" s="171"/>
      <c r="F5" s="175" t="s">
        <v>4</v>
      </c>
      <c r="G5" s="173"/>
      <c r="H5" s="171"/>
      <c r="I5" s="171"/>
      <c r="K5" s="513"/>
      <c r="L5" s="513"/>
      <c r="M5" s="513"/>
      <c r="N5" s="513"/>
      <c r="O5" s="174"/>
    </row>
    <row r="6" spans="1:19" s="170" customFormat="1" ht="12.75" hidden="1" customHeight="1" x14ac:dyDescent="0.2">
      <c r="A6" s="291"/>
      <c r="D6" s="171"/>
      <c r="E6" s="171"/>
      <c r="F6" s="172" t="s">
        <v>9</v>
      </c>
      <c r="G6" s="173"/>
      <c r="H6" s="171"/>
      <c r="I6" s="171"/>
      <c r="K6" s="513"/>
      <c r="L6" s="513"/>
      <c r="M6" s="513"/>
      <c r="N6" s="513"/>
      <c r="O6" s="174"/>
    </row>
    <row r="7" spans="1:19" s="170" customFormat="1" ht="12.75" hidden="1" customHeight="1" x14ac:dyDescent="0.2">
      <c r="A7" s="291"/>
      <c r="D7" s="171"/>
      <c r="E7" s="171"/>
      <c r="F7" s="176" t="s">
        <v>5</v>
      </c>
      <c r="G7" s="173"/>
      <c r="H7" s="171"/>
      <c r="I7" s="171"/>
      <c r="K7" s="513"/>
      <c r="L7" s="513"/>
      <c r="M7" s="513"/>
      <c r="N7" s="513"/>
      <c r="O7" s="174"/>
    </row>
    <row r="8" spans="1:19" s="170" customFormat="1" ht="12.75" hidden="1" customHeight="1" x14ac:dyDescent="0.2">
      <c r="A8" s="291"/>
      <c r="D8" s="171"/>
      <c r="E8" s="171"/>
      <c r="F8" s="172" t="s">
        <v>148</v>
      </c>
      <c r="G8" s="173"/>
      <c r="H8" s="171"/>
      <c r="I8" s="171"/>
      <c r="K8" s="513"/>
      <c r="L8" s="513"/>
      <c r="M8" s="513"/>
      <c r="N8" s="513"/>
      <c r="O8" s="174"/>
    </row>
    <row r="9" spans="1:19" s="170" customFormat="1" ht="12.75" hidden="1" customHeight="1" x14ac:dyDescent="0.2">
      <c r="A9" s="291"/>
      <c r="D9" s="171"/>
      <c r="E9" s="171"/>
      <c r="F9" s="172" t="s">
        <v>3</v>
      </c>
      <c r="G9" s="173"/>
      <c r="H9" s="171"/>
      <c r="I9" s="171"/>
      <c r="K9" s="513"/>
      <c r="L9" s="513"/>
      <c r="M9" s="513"/>
      <c r="N9" s="513"/>
      <c r="O9" s="174"/>
    </row>
    <row r="10" spans="1:19" s="170" customFormat="1" ht="12.75" hidden="1" customHeight="1" x14ac:dyDescent="0.2">
      <c r="A10" s="291"/>
      <c r="D10" s="171"/>
      <c r="E10" s="171"/>
      <c r="F10" s="175" t="s">
        <v>308</v>
      </c>
      <c r="G10" s="173"/>
      <c r="H10" s="171"/>
      <c r="I10" s="171"/>
      <c r="K10" s="513"/>
      <c r="L10" s="513"/>
      <c r="M10" s="513"/>
      <c r="N10" s="513"/>
      <c r="O10" s="174"/>
    </row>
    <row r="11" spans="1:19" s="170" customFormat="1" ht="12.75" hidden="1" customHeight="1" x14ac:dyDescent="0.2">
      <c r="A11" s="291"/>
      <c r="D11" s="171"/>
      <c r="E11" s="171"/>
      <c r="F11" s="175" t="s">
        <v>6</v>
      </c>
      <c r="G11" s="173"/>
      <c r="H11" s="171"/>
      <c r="I11" s="171"/>
      <c r="K11" s="513"/>
      <c r="L11" s="513"/>
      <c r="M11" s="513"/>
      <c r="N11" s="513"/>
      <c r="O11" s="174"/>
    </row>
    <row r="12" spans="1:19" s="170" customFormat="1" ht="12.75" hidden="1" customHeight="1" x14ac:dyDescent="0.2">
      <c r="A12" s="291"/>
      <c r="D12" s="171"/>
      <c r="E12" s="171"/>
      <c r="F12" s="172" t="s">
        <v>309</v>
      </c>
      <c r="G12" s="173"/>
      <c r="H12" s="171"/>
      <c r="I12" s="171"/>
      <c r="K12" s="513"/>
      <c r="L12" s="513"/>
      <c r="M12" s="513"/>
      <c r="N12" s="513"/>
      <c r="O12" s="174"/>
    </row>
    <row r="13" spans="1:19" s="170" customFormat="1" ht="12.75" hidden="1" customHeight="1" x14ac:dyDescent="0.2">
      <c r="A13" s="291"/>
      <c r="D13" s="171"/>
      <c r="E13" s="171"/>
      <c r="F13" s="172" t="s">
        <v>154</v>
      </c>
      <c r="G13" s="173"/>
      <c r="H13" s="171"/>
      <c r="I13" s="171"/>
      <c r="K13" s="513"/>
      <c r="L13" s="513"/>
      <c r="M13" s="513"/>
      <c r="N13" s="513"/>
      <c r="O13" s="174"/>
    </row>
    <row r="14" spans="1:19" s="170" customFormat="1" ht="12.75" hidden="1" customHeight="1" x14ac:dyDescent="0.2">
      <c r="A14" s="291"/>
      <c r="D14" s="171"/>
      <c r="E14" s="171"/>
      <c r="F14" s="175" t="s">
        <v>157</v>
      </c>
      <c r="G14" s="173"/>
      <c r="H14" s="171"/>
      <c r="I14" s="171"/>
      <c r="K14" s="513"/>
      <c r="L14" s="513"/>
      <c r="M14" s="513"/>
      <c r="N14" s="513"/>
      <c r="O14" s="174"/>
    </row>
    <row r="15" spans="1:19" s="170" customFormat="1" ht="12.75" hidden="1" customHeight="1" x14ac:dyDescent="0.2">
      <c r="A15" s="291"/>
      <c r="D15" s="171"/>
      <c r="E15" s="171"/>
      <c r="F15" s="176" t="s">
        <v>176</v>
      </c>
      <c r="G15" s="173"/>
      <c r="H15" s="171"/>
      <c r="I15" s="171"/>
      <c r="K15" s="513"/>
      <c r="L15" s="513"/>
      <c r="M15" s="513"/>
      <c r="N15" s="513"/>
      <c r="O15" s="174"/>
    </row>
    <row r="16" spans="1:19" s="170" customFormat="1" ht="12.75" hidden="1" customHeight="1" x14ac:dyDescent="0.2">
      <c r="A16" s="291"/>
      <c r="D16" s="171"/>
      <c r="E16" s="171"/>
      <c r="F16" s="172" t="s">
        <v>310</v>
      </c>
      <c r="G16" s="173"/>
      <c r="H16" s="171"/>
      <c r="I16" s="171"/>
      <c r="K16" s="513"/>
      <c r="L16" s="513"/>
      <c r="M16" s="513"/>
      <c r="N16" s="513"/>
      <c r="O16" s="174"/>
    </row>
    <row r="17" spans="1:27" s="170" customFormat="1" ht="12.75" hidden="1" customHeight="1" x14ac:dyDescent="0.2">
      <c r="A17" s="291"/>
      <c r="D17" s="171"/>
      <c r="E17" s="171"/>
      <c r="F17" s="177" t="s">
        <v>177</v>
      </c>
      <c r="G17" s="173"/>
      <c r="H17" s="171"/>
      <c r="I17" s="171"/>
      <c r="K17" s="513"/>
      <c r="L17" s="513"/>
      <c r="M17" s="513"/>
      <c r="N17" s="513"/>
      <c r="O17" s="174"/>
    </row>
    <row r="18" spans="1:27" s="170" customFormat="1" ht="12.75" hidden="1" customHeight="1" x14ac:dyDescent="0.2">
      <c r="A18" s="291"/>
      <c r="D18" s="171"/>
      <c r="E18" s="171"/>
      <c r="F18" s="172" t="s">
        <v>8</v>
      </c>
      <c r="G18" s="173"/>
      <c r="H18" s="171"/>
      <c r="I18" s="171"/>
      <c r="K18" s="513"/>
      <c r="L18" s="513"/>
      <c r="M18" s="513"/>
      <c r="N18" s="513"/>
      <c r="O18" s="174"/>
    </row>
    <row r="19" spans="1:27" s="170" customFormat="1" ht="12.75" hidden="1" customHeight="1" x14ac:dyDescent="0.2">
      <c r="A19" s="291"/>
      <c r="D19" s="171"/>
      <c r="E19" s="171"/>
      <c r="F19" s="172" t="s">
        <v>311</v>
      </c>
      <c r="G19" s="173"/>
      <c r="H19" s="171"/>
      <c r="I19" s="171"/>
      <c r="K19" s="513"/>
      <c r="L19" s="513"/>
      <c r="M19" s="513"/>
      <c r="N19" s="513"/>
      <c r="O19" s="174"/>
    </row>
    <row r="20" spans="1:27" s="170" customFormat="1" ht="12.75" hidden="1" customHeight="1" x14ac:dyDescent="0.2">
      <c r="A20" s="291"/>
      <c r="D20" s="171"/>
      <c r="E20" s="171"/>
      <c r="F20" s="175" t="s">
        <v>73</v>
      </c>
      <c r="G20" s="173"/>
      <c r="H20" s="171"/>
      <c r="I20" s="171"/>
      <c r="K20" s="513"/>
      <c r="L20" s="513"/>
      <c r="M20" s="513"/>
      <c r="N20" s="513"/>
      <c r="O20" s="174"/>
    </row>
    <row r="21" spans="1:27" s="170" customFormat="1" ht="12.75" hidden="1" customHeight="1" x14ac:dyDescent="0.2">
      <c r="A21" s="291"/>
      <c r="D21" s="171"/>
      <c r="E21" s="171"/>
      <c r="F21" s="172" t="s">
        <v>72</v>
      </c>
      <c r="G21" s="173"/>
      <c r="H21" s="171"/>
      <c r="I21" s="171"/>
      <c r="K21" s="513"/>
      <c r="L21" s="513"/>
      <c r="M21" s="513"/>
      <c r="N21" s="513"/>
      <c r="O21" s="174"/>
    </row>
    <row r="22" spans="1:27" s="170" customFormat="1" ht="12.75" hidden="1" customHeight="1" x14ac:dyDescent="0.2">
      <c r="A22" s="291"/>
      <c r="D22" s="171"/>
      <c r="E22" s="171"/>
      <c r="F22" s="172" t="s">
        <v>158</v>
      </c>
      <c r="G22" s="173"/>
      <c r="H22" s="171"/>
      <c r="I22" s="171"/>
      <c r="K22" s="513"/>
      <c r="L22" s="513"/>
      <c r="M22" s="513"/>
      <c r="N22" s="513"/>
      <c r="O22" s="174"/>
    </row>
    <row r="23" spans="1:27" s="170" customFormat="1" ht="12.75" hidden="1" customHeight="1" x14ac:dyDescent="0.2">
      <c r="A23" s="291"/>
      <c r="D23" s="171"/>
      <c r="E23" s="171"/>
      <c r="F23" s="175" t="s">
        <v>159</v>
      </c>
      <c r="G23" s="173"/>
      <c r="H23" s="171"/>
      <c r="I23" s="171"/>
      <c r="K23" s="513"/>
      <c r="L23" s="513"/>
      <c r="M23" s="513"/>
      <c r="N23" s="513"/>
      <c r="O23" s="174"/>
    </row>
    <row r="24" spans="1:27" s="170" customFormat="1" ht="12.75" hidden="1" customHeight="1" x14ac:dyDescent="0.2">
      <c r="A24" s="291"/>
      <c r="D24" s="171"/>
      <c r="E24" s="171"/>
      <c r="F24" s="175" t="s">
        <v>151</v>
      </c>
      <c r="G24" s="173"/>
      <c r="H24" s="171"/>
      <c r="I24" s="171"/>
      <c r="K24" s="513"/>
      <c r="L24" s="513"/>
      <c r="M24" s="513"/>
      <c r="N24" s="513"/>
      <c r="O24" s="174"/>
    </row>
    <row r="25" spans="1:27" s="170" customFormat="1" ht="12.75" hidden="1" customHeight="1" x14ac:dyDescent="0.2">
      <c r="A25" s="291"/>
      <c r="D25" s="171"/>
      <c r="E25" s="171"/>
      <c r="F25" s="172" t="s">
        <v>152</v>
      </c>
      <c r="G25" s="173"/>
      <c r="H25" s="171"/>
      <c r="I25" s="171"/>
      <c r="K25" s="513"/>
      <c r="L25" s="513"/>
      <c r="M25" s="513"/>
      <c r="N25" s="513"/>
      <c r="O25" s="174"/>
    </row>
    <row r="26" spans="1:27" s="170" customFormat="1" ht="12.75" hidden="1" customHeight="1" x14ac:dyDescent="0.2">
      <c r="A26" s="291"/>
      <c r="D26" s="171"/>
      <c r="E26" s="171"/>
      <c r="F26" s="175" t="s">
        <v>153</v>
      </c>
      <c r="G26" s="173"/>
      <c r="H26" s="171"/>
      <c r="I26" s="171"/>
      <c r="K26" s="513"/>
      <c r="L26" s="513"/>
      <c r="M26" s="513"/>
      <c r="N26" s="513"/>
      <c r="O26" s="174"/>
    </row>
    <row r="27" spans="1:27" s="170" customFormat="1" ht="12.75" hidden="1" customHeight="1" x14ac:dyDescent="0.2">
      <c r="A27" s="291"/>
      <c r="D27" s="171"/>
      <c r="E27" s="171"/>
      <c r="F27" s="175" t="s">
        <v>156</v>
      </c>
      <c r="G27" s="173"/>
      <c r="H27" s="171"/>
      <c r="I27" s="171"/>
      <c r="K27" s="513"/>
      <c r="L27" s="513"/>
      <c r="M27" s="513"/>
      <c r="N27" s="513"/>
      <c r="O27" s="174"/>
    </row>
    <row r="28" spans="1:27" s="167" customFormat="1" ht="12.75" customHeight="1" x14ac:dyDescent="0.2">
      <c r="A28" s="290"/>
      <c r="D28" s="178"/>
      <c r="E28" s="179"/>
      <c r="F28" s="178"/>
      <c r="G28" s="180"/>
      <c r="H28" s="178"/>
      <c r="I28" s="178"/>
      <c r="J28" s="168"/>
      <c r="K28" s="513"/>
      <c r="L28" s="513"/>
      <c r="M28" s="513"/>
      <c r="N28" s="513"/>
      <c r="O28" s="169"/>
      <c r="R28" s="170"/>
      <c r="S28" s="170"/>
    </row>
    <row r="29" spans="1:27" ht="18" customHeight="1" x14ac:dyDescent="0.2">
      <c r="B29" s="515" t="str">
        <f>'MATCH DETAILS'!A1</f>
        <v>ALDER VALLEY BOYS LEAGUE 2018</v>
      </c>
      <c r="C29" s="515"/>
      <c r="D29" s="515"/>
      <c r="E29" s="515"/>
      <c r="F29" s="515"/>
      <c r="G29" s="515"/>
      <c r="H29" s="515"/>
      <c r="I29" s="515"/>
      <c r="K29" s="513"/>
      <c r="L29" s="513"/>
      <c r="M29" s="513"/>
      <c r="N29" s="513"/>
    </row>
    <row r="30" spans="1:27" ht="18" customHeight="1" x14ac:dyDescent="0.25">
      <c r="B30" s="516" t="str">
        <f>'MATCH DETAILS'!B3</f>
        <v>6th May 2018</v>
      </c>
      <c r="C30" s="517"/>
      <c r="D30" s="517"/>
      <c r="E30" s="518"/>
      <c r="F30" s="519" t="str">
        <f>'MATCH DETAILS'!B4</f>
        <v>Hosted by Hillingdon at TVAC Eton</v>
      </c>
      <c r="G30" s="519"/>
      <c r="H30" s="185" t="s">
        <v>31</v>
      </c>
      <c r="I30" s="186">
        <v>1</v>
      </c>
      <c r="K30" s="513"/>
      <c r="L30" s="513"/>
      <c r="M30" s="513"/>
      <c r="N30" s="513"/>
      <c r="P30" s="339" t="s">
        <v>358</v>
      </c>
      <c r="Q30" s="339"/>
      <c r="R30" s="340"/>
    </row>
    <row r="31" spans="1:27" ht="63.75" customHeight="1" x14ac:dyDescent="0.2">
      <c r="B31" s="520" t="s">
        <v>312</v>
      </c>
      <c r="C31" s="521"/>
      <c r="D31" s="521"/>
      <c r="E31" s="521"/>
      <c r="F31" s="521"/>
      <c r="G31" s="521"/>
      <c r="H31" s="521"/>
      <c r="I31" s="522"/>
      <c r="K31" s="514"/>
      <c r="L31" s="514"/>
      <c r="M31" s="514"/>
      <c r="N31" s="514"/>
      <c r="P31" s="331" t="s">
        <v>89</v>
      </c>
      <c r="Q31" s="334" t="s">
        <v>334</v>
      </c>
      <c r="R31" s="334" t="s">
        <v>334</v>
      </c>
      <c r="S31" s="334" t="s">
        <v>334</v>
      </c>
      <c r="T31" s="334" t="s">
        <v>334</v>
      </c>
      <c r="U31" s="334" t="s">
        <v>334</v>
      </c>
      <c r="V31" s="334" t="s">
        <v>334</v>
      </c>
      <c r="W31" s="334" t="s">
        <v>334</v>
      </c>
      <c r="X31" s="334" t="s">
        <v>334</v>
      </c>
      <c r="Y31" s="334" t="s">
        <v>334</v>
      </c>
      <c r="Z31" s="334" t="s">
        <v>334</v>
      </c>
      <c r="AA31" s="334"/>
    </row>
    <row r="32" spans="1:27" s="196" customFormat="1" ht="17.25" customHeight="1" x14ac:dyDescent="0.2">
      <c r="A32" s="293" t="s">
        <v>63</v>
      </c>
      <c r="B32" s="188" t="s">
        <v>313</v>
      </c>
      <c r="C32" s="189" t="s">
        <v>314</v>
      </c>
      <c r="D32" s="189" t="s">
        <v>315</v>
      </c>
      <c r="E32" s="190" t="s">
        <v>316</v>
      </c>
      <c r="F32" s="190" t="s">
        <v>317</v>
      </c>
      <c r="G32" s="191" t="s">
        <v>18</v>
      </c>
      <c r="H32" s="192" t="s">
        <v>19</v>
      </c>
      <c r="I32" s="192" t="s">
        <v>318</v>
      </c>
      <c r="J32" s="193"/>
      <c r="K32" s="284"/>
      <c r="L32" s="194" t="s">
        <v>18</v>
      </c>
      <c r="M32" s="195" t="s">
        <v>19</v>
      </c>
      <c r="N32" s="195" t="s">
        <v>319</v>
      </c>
      <c r="O32" s="169"/>
      <c r="P32" s="335" t="s">
        <v>83</v>
      </c>
      <c r="Q32" s="336" t="s">
        <v>2</v>
      </c>
      <c r="R32" s="336" t="s">
        <v>4</v>
      </c>
      <c r="S32" s="336" t="s">
        <v>3</v>
      </c>
      <c r="T32" s="336" t="s">
        <v>6</v>
      </c>
      <c r="U32" s="336" t="s">
        <v>355</v>
      </c>
      <c r="V32" s="336" t="s">
        <v>73</v>
      </c>
      <c r="W32" s="336" t="s">
        <v>72</v>
      </c>
      <c r="X32" s="336" t="s">
        <v>74</v>
      </c>
      <c r="Y32" s="337" t="s">
        <v>75</v>
      </c>
      <c r="Z32" s="337" t="s">
        <v>76</v>
      </c>
      <c r="AA32" s="337"/>
    </row>
    <row r="33" spans="1:30" s="167" customFormat="1" ht="12.75" customHeight="1" x14ac:dyDescent="0.2">
      <c r="A33" s="294">
        <f t="shared" ref="A33:A95" si="0">F33</f>
        <v>0</v>
      </c>
      <c r="B33" s="302"/>
      <c r="C33" s="302"/>
      <c r="D33" s="303" t="s">
        <v>36</v>
      </c>
      <c r="E33" s="304"/>
      <c r="F33" s="304"/>
      <c r="G33" s="305" t="e">
        <f t="shared" ref="G33:G42" si="1">VLOOKUP(D33,K$33:N$1834,2,FALSE)</f>
        <v>#N/A</v>
      </c>
      <c r="H33" s="306" t="e">
        <f t="shared" ref="H33:H42" si="2">VLOOKUP(D33,K$33:N$1834,3,FALSE)</f>
        <v>#N/A</v>
      </c>
      <c r="I33" s="306" t="e">
        <f t="shared" ref="I33:I96" si="3">VLOOKUP(D33,K$33:N$1834,4,FALSE)</f>
        <v>#N/A</v>
      </c>
      <c r="J33" s="205"/>
      <c r="K33" s="285">
        <f>A!B5</f>
        <v>41</v>
      </c>
      <c r="L33" s="206" t="str">
        <f>A!A5</f>
        <v>Ben Ware</v>
      </c>
      <c r="M33" s="207" t="s">
        <v>368</v>
      </c>
      <c r="N33" s="207" t="s">
        <v>324</v>
      </c>
      <c r="O33" s="523"/>
      <c r="P33" s="332" t="s">
        <v>0</v>
      </c>
      <c r="Q33" s="320">
        <f>A!C54</f>
        <v>0</v>
      </c>
      <c r="R33" s="320">
        <f>A!D54</f>
        <v>3</v>
      </c>
      <c r="S33" s="320">
        <f>A!E54</f>
        <v>6</v>
      </c>
      <c r="T33" s="320">
        <f>A!F54</f>
        <v>3</v>
      </c>
      <c r="U33" s="320">
        <f>A!G54</f>
        <v>0</v>
      </c>
      <c r="V33" s="320">
        <f>A!H54</f>
        <v>0</v>
      </c>
      <c r="W33" s="320">
        <f>A!I54</f>
        <v>0</v>
      </c>
      <c r="X33" s="320">
        <f>A!J54</f>
        <v>0</v>
      </c>
      <c r="Y33" s="320">
        <f>A!K54</f>
        <v>0</v>
      </c>
      <c r="Z33" s="320">
        <f>A!L54</f>
        <v>0</v>
      </c>
      <c r="AA33" s="320"/>
    </row>
    <row r="34" spans="1:30" s="167" customFormat="1" ht="12.75" customHeight="1" x14ac:dyDescent="0.2">
      <c r="A34" s="294" t="str">
        <f t="shared" si="0"/>
        <v>100m</v>
      </c>
      <c r="B34" s="198">
        <v>1</v>
      </c>
      <c r="C34" s="198">
        <v>1</v>
      </c>
      <c r="D34" s="199">
        <v>515</v>
      </c>
      <c r="E34" s="200">
        <v>16.7</v>
      </c>
      <c r="F34" s="419" t="s">
        <v>2</v>
      </c>
      <c r="G34" s="202" t="str">
        <f t="shared" si="1"/>
        <v xml:space="preserve">Bradley Nwadubike </v>
      </c>
      <c r="H34" s="203" t="str">
        <f t="shared" si="2"/>
        <v>Hillingdon AC</v>
      </c>
      <c r="I34" s="204" t="str">
        <f t="shared" si="3"/>
        <v>U13 m</v>
      </c>
      <c r="J34" s="205"/>
      <c r="K34" s="285">
        <f>A!B6</f>
        <v>42</v>
      </c>
      <c r="L34" s="206" t="str">
        <f>A!A6</f>
        <v>Kyle Cochrane</v>
      </c>
      <c r="M34" s="207" t="s">
        <v>368</v>
      </c>
      <c r="N34" s="207" t="s">
        <v>324</v>
      </c>
      <c r="O34" s="524"/>
      <c r="P34" s="333" t="s">
        <v>1</v>
      </c>
      <c r="Q34" s="320">
        <f>B!C54</f>
        <v>8</v>
      </c>
      <c r="R34" s="206">
        <f>B!D54</f>
        <v>8</v>
      </c>
      <c r="S34" s="320">
        <f>B!E54</f>
        <v>6</v>
      </c>
      <c r="T34" s="206">
        <f>B!F54</f>
        <v>4</v>
      </c>
      <c r="U34" s="320">
        <f>B!G54</f>
        <v>4</v>
      </c>
      <c r="V34" s="206">
        <f>B!H54</f>
        <v>6</v>
      </c>
      <c r="W34" s="320">
        <f>B!I54</f>
        <v>0</v>
      </c>
      <c r="X34" s="206">
        <f>B!J54</f>
        <v>0</v>
      </c>
      <c r="Y34" s="320">
        <f>B!K54</f>
        <v>0</v>
      </c>
      <c r="Z34" s="206">
        <f>B!L54</f>
        <v>0</v>
      </c>
      <c r="AA34" s="320"/>
    </row>
    <row r="35" spans="1:30" s="167" customFormat="1" ht="12.75" customHeight="1" x14ac:dyDescent="0.2">
      <c r="A35" s="294" t="str">
        <f t="shared" si="0"/>
        <v>100m</v>
      </c>
      <c r="B35" s="198"/>
      <c r="C35" s="198">
        <v>1</v>
      </c>
      <c r="D35" s="199">
        <v>817</v>
      </c>
      <c r="E35" s="200">
        <v>14.6</v>
      </c>
      <c r="F35" s="419" t="s">
        <v>2</v>
      </c>
      <c r="G35" s="202" t="str">
        <f t="shared" si="1"/>
        <v>Sebastian Baker</v>
      </c>
      <c r="H35" s="203" t="str">
        <f t="shared" si="2"/>
        <v>WSEH</v>
      </c>
      <c r="I35" s="204" t="str">
        <f t="shared" si="3"/>
        <v>U13 m</v>
      </c>
      <c r="J35" s="205"/>
      <c r="K35" s="285">
        <f>A!B7</f>
        <v>0</v>
      </c>
      <c r="L35" s="206" t="str">
        <f>A!A7</f>
        <v>Daniel Shattock</v>
      </c>
      <c r="M35" s="207" t="s">
        <v>368</v>
      </c>
      <c r="N35" s="207" t="s">
        <v>324</v>
      </c>
      <c r="O35" s="524"/>
      <c r="P35" s="333" t="s">
        <v>110</v>
      </c>
      <c r="Q35" s="320">
        <f>'C'!C54</f>
        <v>3</v>
      </c>
      <c r="R35" s="320">
        <f>'C'!D54</f>
        <v>4</v>
      </c>
      <c r="S35" s="320">
        <f>'C'!E54</f>
        <v>2</v>
      </c>
      <c r="T35" s="320">
        <f>'C'!F54</f>
        <v>0</v>
      </c>
      <c r="U35" s="320">
        <f>'C'!G54</f>
        <v>3</v>
      </c>
      <c r="V35" s="320">
        <f>'C'!H54</f>
        <v>4</v>
      </c>
      <c r="W35" s="320">
        <f>'C'!I54</f>
        <v>3</v>
      </c>
      <c r="X35" s="320">
        <f>'C'!J54</f>
        <v>3</v>
      </c>
      <c r="Y35" s="320">
        <f>'C'!K54</f>
        <v>0</v>
      </c>
      <c r="Z35" s="320">
        <f>'C'!L54</f>
        <v>4</v>
      </c>
      <c r="AA35" s="320"/>
    </row>
    <row r="36" spans="1:30" s="167" customFormat="1" ht="12.75" customHeight="1" x14ac:dyDescent="0.2">
      <c r="A36" s="294" t="str">
        <f t="shared" si="0"/>
        <v>100m</v>
      </c>
      <c r="B36" s="198"/>
      <c r="C36" s="198">
        <v>2</v>
      </c>
      <c r="D36" s="199">
        <v>309</v>
      </c>
      <c r="E36" s="200">
        <v>15.2</v>
      </c>
      <c r="F36" s="419" t="s">
        <v>2</v>
      </c>
      <c r="G36" s="202" t="str">
        <f t="shared" si="1"/>
        <v>Olly Gandy</v>
      </c>
      <c r="H36" s="203" t="str">
        <f t="shared" si="2"/>
        <v>Camberley &amp; Dist AC</v>
      </c>
      <c r="I36" s="204" t="str">
        <f t="shared" si="3"/>
        <v>U13 m</v>
      </c>
      <c r="J36" s="205"/>
      <c r="K36" s="285">
        <f>A!B8</f>
        <v>0</v>
      </c>
      <c r="L36" s="206" t="str">
        <f>A!A8</f>
        <v>Archie Ellis</v>
      </c>
      <c r="M36" s="207" t="s">
        <v>368</v>
      </c>
      <c r="N36" s="207" t="s">
        <v>324</v>
      </c>
      <c r="O36" s="524"/>
      <c r="P36" s="333" t="s">
        <v>55</v>
      </c>
      <c r="Q36" s="320">
        <f>G!C54</f>
        <v>0</v>
      </c>
      <c r="R36" s="206">
        <f>G!D54</f>
        <v>0</v>
      </c>
      <c r="S36" s="320">
        <f>G!E54</f>
        <v>0</v>
      </c>
      <c r="T36" s="206">
        <f>G!F54</f>
        <v>0</v>
      </c>
      <c r="U36" s="320">
        <f>G!G54</f>
        <v>0</v>
      </c>
      <c r="V36" s="206">
        <f>G!H54</f>
        <v>1</v>
      </c>
      <c r="W36" s="320">
        <f>G!I54</f>
        <v>0</v>
      </c>
      <c r="X36" s="206">
        <f>G!J54</f>
        <v>1</v>
      </c>
      <c r="Y36" s="320">
        <f>G!K54</f>
        <v>0</v>
      </c>
      <c r="Z36" s="206">
        <f>G!L54</f>
        <v>0</v>
      </c>
      <c r="AA36" s="320"/>
    </row>
    <row r="37" spans="1:30" s="167" customFormat="1" ht="12.75" customHeight="1" x14ac:dyDescent="0.2">
      <c r="A37" s="294" t="str">
        <f t="shared" si="0"/>
        <v>100m</v>
      </c>
      <c r="B37" s="198"/>
      <c r="C37" s="198">
        <v>3</v>
      </c>
      <c r="D37" s="199">
        <v>226</v>
      </c>
      <c r="E37" s="200">
        <v>15.2</v>
      </c>
      <c r="F37" s="419" t="s">
        <v>2</v>
      </c>
      <c r="G37" s="202" t="str">
        <f t="shared" si="1"/>
        <v>Samuel Johnson</v>
      </c>
      <c r="H37" s="203" t="str">
        <f t="shared" si="2"/>
        <v>Bracknell AC</v>
      </c>
      <c r="I37" s="204" t="str">
        <f t="shared" si="3"/>
        <v>U13 m</v>
      </c>
      <c r="J37" s="205"/>
      <c r="K37" s="285">
        <f>A!B9</f>
        <v>43</v>
      </c>
      <c r="L37" s="206" t="str">
        <f>A!A9</f>
        <v>Joseph Davies</v>
      </c>
      <c r="M37" s="207" t="s">
        <v>368</v>
      </c>
      <c r="N37" s="207" t="s">
        <v>324</v>
      </c>
      <c r="O37" s="524"/>
      <c r="P37" s="333" t="s">
        <v>111</v>
      </c>
      <c r="Q37" s="320">
        <f>H!C54</f>
        <v>2</v>
      </c>
      <c r="R37" s="206">
        <f>H!D54</f>
        <v>2</v>
      </c>
      <c r="S37" s="320">
        <f>H!E54</f>
        <v>0</v>
      </c>
      <c r="T37" s="206">
        <f>H!F54</f>
        <v>0</v>
      </c>
      <c r="U37" s="320">
        <f>H!G54</f>
        <v>0</v>
      </c>
      <c r="V37" s="206">
        <f>H!H54</f>
        <v>2</v>
      </c>
      <c r="W37" s="320">
        <f>H!I54</f>
        <v>1</v>
      </c>
      <c r="X37" s="206">
        <f>H!J54</f>
        <v>0</v>
      </c>
      <c r="Y37" s="320">
        <f>H!K54</f>
        <v>0</v>
      </c>
      <c r="Z37" s="206">
        <f>H!L54</f>
        <v>0</v>
      </c>
      <c r="AA37" s="320"/>
    </row>
    <row r="38" spans="1:30" s="167" customFormat="1" ht="12.75" customHeight="1" x14ac:dyDescent="0.2">
      <c r="A38" s="294" t="str">
        <f t="shared" si="0"/>
        <v>100m</v>
      </c>
      <c r="B38" s="198"/>
      <c r="C38" s="198">
        <v>4</v>
      </c>
      <c r="D38" s="199">
        <v>755</v>
      </c>
      <c r="E38" s="200">
        <v>15.3</v>
      </c>
      <c r="F38" s="419" t="s">
        <v>2</v>
      </c>
      <c r="G38" s="202" t="str">
        <f t="shared" si="1"/>
        <v>Luca Thomson</v>
      </c>
      <c r="H38" s="203" t="str">
        <f t="shared" si="2"/>
        <v>Reading AC</v>
      </c>
      <c r="I38" s="204" t="str">
        <f t="shared" si="3"/>
        <v>U13 m</v>
      </c>
      <c r="J38" s="205"/>
      <c r="K38" s="285">
        <f>A!B10</f>
        <v>44</v>
      </c>
      <c r="L38" s="206" t="str">
        <f>A!A10</f>
        <v>Theo McFadden</v>
      </c>
      <c r="M38" s="207" t="s">
        <v>368</v>
      </c>
      <c r="N38" s="207" t="s">
        <v>324</v>
      </c>
      <c r="O38" s="524"/>
      <c r="P38" s="332" t="s">
        <v>142</v>
      </c>
      <c r="Q38" s="320">
        <f>M!C54</f>
        <v>3</v>
      </c>
      <c r="R38" s="206">
        <f>M!D54</f>
        <v>0</v>
      </c>
      <c r="S38" s="320">
        <f>M!E54</f>
        <v>0</v>
      </c>
      <c r="T38" s="206">
        <f>M!F54</f>
        <v>0</v>
      </c>
      <c r="U38" s="320">
        <f>M!G54</f>
        <v>0</v>
      </c>
      <c r="V38" s="206">
        <f>M!H54</f>
        <v>3</v>
      </c>
      <c r="W38" s="320">
        <f>M!I54</f>
        <v>2</v>
      </c>
      <c r="X38" s="206">
        <f>M!J54</f>
        <v>0</v>
      </c>
      <c r="Y38" s="320">
        <f>M!K54</f>
        <v>1</v>
      </c>
      <c r="Z38" s="206">
        <f>M!L54</f>
        <v>1</v>
      </c>
      <c r="AA38" s="320"/>
    </row>
    <row r="39" spans="1:30" s="167" customFormat="1" ht="12.75" customHeight="1" x14ac:dyDescent="0.2">
      <c r="A39" s="294" t="str">
        <f t="shared" si="0"/>
        <v>100m</v>
      </c>
      <c r="B39" s="198"/>
      <c r="C39" s="198">
        <v>5</v>
      </c>
      <c r="D39" s="199">
        <v>514</v>
      </c>
      <c r="E39" s="200">
        <v>15.5</v>
      </c>
      <c r="F39" s="419" t="s">
        <v>2</v>
      </c>
      <c r="G39" s="202" t="str">
        <f t="shared" si="1"/>
        <v>Callum McDonnell</v>
      </c>
      <c r="H39" s="203" t="str">
        <f t="shared" si="2"/>
        <v>Hillingdon AC</v>
      </c>
      <c r="I39" s="204" t="str">
        <f t="shared" si="3"/>
        <v>U13 m</v>
      </c>
      <c r="J39" s="205"/>
      <c r="K39" s="285">
        <f>A!B11</f>
        <v>0</v>
      </c>
      <c r="L39" s="206" t="str">
        <f>A!A11</f>
        <v>Alex Bishop</v>
      </c>
      <c r="M39" s="207" t="s">
        <v>368</v>
      </c>
      <c r="N39" s="207" t="s">
        <v>324</v>
      </c>
      <c r="O39" s="524"/>
      <c r="P39" s="333" t="s">
        <v>143</v>
      </c>
      <c r="Q39" s="320">
        <f>'R'!C54</f>
        <v>2</v>
      </c>
      <c r="R39" s="206">
        <f>'R'!D54</f>
        <v>5</v>
      </c>
      <c r="S39" s="320">
        <f>'R'!E54</f>
        <v>2</v>
      </c>
      <c r="T39" s="206">
        <f>'R'!F54</f>
        <v>1</v>
      </c>
      <c r="U39" s="320">
        <f>'R'!G54</f>
        <v>1</v>
      </c>
      <c r="V39" s="206">
        <f>'R'!H54</f>
        <v>4</v>
      </c>
      <c r="W39" s="320">
        <f>'R'!I54</f>
        <v>1</v>
      </c>
      <c r="X39" s="206">
        <f>'R'!J54</f>
        <v>1</v>
      </c>
      <c r="Y39" s="320">
        <f>'R'!K54</f>
        <v>0</v>
      </c>
      <c r="Z39" s="206">
        <f>'R'!L54</f>
        <v>2</v>
      </c>
      <c r="AA39" s="320"/>
    </row>
    <row r="40" spans="1:30" s="167" customFormat="1" ht="12.75" customHeight="1" x14ac:dyDescent="0.2">
      <c r="A40" s="294" t="str">
        <f t="shared" si="0"/>
        <v>100m</v>
      </c>
      <c r="B40" s="198"/>
      <c r="C40" s="198">
        <v>6</v>
      </c>
      <c r="D40" s="199">
        <v>632</v>
      </c>
      <c r="E40" s="200">
        <v>15.5</v>
      </c>
      <c r="F40" s="419" t="s">
        <v>2</v>
      </c>
      <c r="G40" s="202" t="str">
        <f t="shared" si="1"/>
        <v>Fillipo D'Orazio</v>
      </c>
      <c r="H40" s="203" t="str">
        <f t="shared" si="2"/>
        <v>Maidenhead AC</v>
      </c>
      <c r="I40" s="204" t="str">
        <f t="shared" si="3"/>
        <v>U13 m</v>
      </c>
      <c r="J40" s="205"/>
      <c r="K40" s="285">
        <f>A!B12</f>
        <v>45</v>
      </c>
      <c r="L40" s="206" t="str">
        <f>A!A12</f>
        <v>Edward Broadhead</v>
      </c>
      <c r="M40" s="207" t="s">
        <v>368</v>
      </c>
      <c r="N40" s="207" t="s">
        <v>324</v>
      </c>
      <c r="O40" s="524"/>
      <c r="P40" s="332" t="s">
        <v>29</v>
      </c>
      <c r="Q40" s="320">
        <f>'No Team 2'!C54</f>
        <v>0</v>
      </c>
      <c r="R40" s="206">
        <f>'No Team 2'!D54</f>
        <v>0</v>
      </c>
      <c r="S40" s="320">
        <f>'No Team 2'!E54</f>
        <v>0</v>
      </c>
      <c r="T40" s="206">
        <f>'No Team 2'!F54</f>
        <v>0</v>
      </c>
      <c r="U40" s="320">
        <f>'No Team 2'!G54</f>
        <v>0</v>
      </c>
      <c r="V40" s="206">
        <f>'No Team 2'!H54</f>
        <v>0</v>
      </c>
      <c r="W40" s="320">
        <f>'No Team 2'!I54</f>
        <v>0</v>
      </c>
      <c r="X40" s="206">
        <f>'No Team 2'!J54</f>
        <v>0</v>
      </c>
      <c r="Y40" s="320">
        <f>'No Team 2'!K54</f>
        <v>0</v>
      </c>
      <c r="Z40" s="206">
        <f>'No Team 2'!L54</f>
        <v>0</v>
      </c>
      <c r="AA40" s="320"/>
    </row>
    <row r="41" spans="1:30" s="167" customFormat="1" ht="12.75" customHeight="1" x14ac:dyDescent="0.2">
      <c r="A41" s="294" t="str">
        <f t="shared" si="0"/>
        <v>100m</v>
      </c>
      <c r="B41" s="198"/>
      <c r="C41" s="198">
        <v>7</v>
      </c>
      <c r="D41" s="199">
        <v>110</v>
      </c>
      <c r="E41" s="200">
        <v>15.9</v>
      </c>
      <c r="F41" s="419" t="s">
        <v>2</v>
      </c>
      <c r="G41" s="202" t="str">
        <f t="shared" si="1"/>
        <v>Ben Read</v>
      </c>
      <c r="H41" s="203" t="str">
        <f t="shared" si="2"/>
        <v>Basingstoke &amp; MH AC</v>
      </c>
      <c r="I41" s="204" t="str">
        <f t="shared" si="3"/>
        <v>U13 m</v>
      </c>
      <c r="J41" s="205"/>
      <c r="K41" s="285">
        <f>A!B13</f>
        <v>46</v>
      </c>
      <c r="L41" s="206" t="str">
        <f>A!A13</f>
        <v>Isaac Whiddett</v>
      </c>
      <c r="M41" s="207" t="s">
        <v>368</v>
      </c>
      <c r="N41" s="207" t="s">
        <v>324</v>
      </c>
      <c r="O41" s="524"/>
      <c r="P41" s="333" t="s">
        <v>140</v>
      </c>
      <c r="Q41" s="320">
        <f>S!C54</f>
        <v>4</v>
      </c>
      <c r="R41" s="206">
        <f>S!D54</f>
        <v>1</v>
      </c>
      <c r="S41" s="320">
        <f>S!E54</f>
        <v>2</v>
      </c>
      <c r="T41" s="206">
        <f>S!F54</f>
        <v>0</v>
      </c>
      <c r="U41" s="320">
        <f>S!G54</f>
        <v>0</v>
      </c>
      <c r="V41" s="206">
        <f>S!H54</f>
        <v>4</v>
      </c>
      <c r="W41" s="320">
        <f>S!I54</f>
        <v>0</v>
      </c>
      <c r="X41" s="206">
        <f>S!J54</f>
        <v>1</v>
      </c>
      <c r="Y41" s="320">
        <f>S!K54</f>
        <v>0</v>
      </c>
      <c r="Z41" s="206">
        <f>S!L54</f>
        <v>1</v>
      </c>
      <c r="AA41" s="320"/>
    </row>
    <row r="42" spans="1:30" s="167" customFormat="1" ht="12.75" customHeight="1" x14ac:dyDescent="0.2">
      <c r="A42" s="294" t="str">
        <f t="shared" si="0"/>
        <v>100m</v>
      </c>
      <c r="B42" s="198"/>
      <c r="C42" s="198">
        <v>8</v>
      </c>
      <c r="D42" s="199">
        <v>224</v>
      </c>
      <c r="E42" s="200">
        <v>19.5</v>
      </c>
      <c r="F42" s="419" t="s">
        <v>2</v>
      </c>
      <c r="G42" s="202" t="str">
        <f t="shared" si="1"/>
        <v>Riley Hadley Tippett</v>
      </c>
      <c r="H42" s="203" t="str">
        <f t="shared" si="2"/>
        <v>Bracknell AC</v>
      </c>
      <c r="I42" s="204" t="str">
        <f t="shared" si="3"/>
        <v>U13 m</v>
      </c>
      <c r="J42" s="205"/>
      <c r="K42" s="285">
        <f>A!B14</f>
        <v>85</v>
      </c>
      <c r="L42" s="206" t="str">
        <f>A!A14</f>
        <v>George Christmas</v>
      </c>
      <c r="M42" s="207" t="s">
        <v>368</v>
      </c>
      <c r="N42" s="207" t="s">
        <v>324</v>
      </c>
      <c r="O42" s="524"/>
      <c r="P42" s="333" t="s">
        <v>84</v>
      </c>
      <c r="Q42" s="320">
        <f>W!C54</f>
        <v>3</v>
      </c>
      <c r="R42" s="206">
        <f>W!D54</f>
        <v>0</v>
      </c>
      <c r="S42" s="320">
        <f>W!E44</f>
        <v>0</v>
      </c>
      <c r="T42" s="206">
        <f>W!F54</f>
        <v>0</v>
      </c>
      <c r="U42" s="320">
        <f>W!G54</f>
        <v>1</v>
      </c>
      <c r="V42" s="206">
        <f>W!H54</f>
        <v>0</v>
      </c>
      <c r="W42" s="320">
        <f>W!I44</f>
        <v>0</v>
      </c>
      <c r="X42" s="206">
        <f>W!J54</f>
        <v>0</v>
      </c>
      <c r="Y42" s="320">
        <f>W!K44</f>
        <v>0</v>
      </c>
      <c r="Z42" s="206">
        <f>W!L54</f>
        <v>0</v>
      </c>
      <c r="AA42" s="320"/>
    </row>
    <row r="43" spans="1:30" s="167" customFormat="1" ht="12.75" customHeight="1" x14ac:dyDescent="0.2">
      <c r="A43" s="294">
        <f t="shared" si="0"/>
        <v>0</v>
      </c>
      <c r="B43" s="198"/>
      <c r="C43" s="198"/>
      <c r="D43" s="199"/>
      <c r="E43" s="200"/>
      <c r="F43" s="419"/>
      <c r="G43" s="202"/>
      <c r="H43" s="203"/>
      <c r="I43" s="204" t="str">
        <f t="shared" si="3"/>
        <v>U13 m</v>
      </c>
      <c r="J43" s="205"/>
      <c r="K43" s="285">
        <f>A!B15</f>
        <v>0</v>
      </c>
      <c r="L43" s="206" t="str">
        <f>A!A15</f>
        <v>Toby Spencer</v>
      </c>
      <c r="M43" s="207" t="s">
        <v>368</v>
      </c>
      <c r="N43" s="207" t="s">
        <v>324</v>
      </c>
      <c r="O43" s="524"/>
      <c r="P43" s="333" t="s">
        <v>357</v>
      </c>
      <c r="Q43" s="333">
        <f t="shared" ref="Q43:Z43" si="4">SUM(Q33:Q42)</f>
        <v>25</v>
      </c>
      <c r="R43" s="333">
        <f t="shared" si="4"/>
        <v>23</v>
      </c>
      <c r="S43" s="333">
        <f t="shared" si="4"/>
        <v>18</v>
      </c>
      <c r="T43" s="333">
        <f t="shared" si="4"/>
        <v>8</v>
      </c>
      <c r="U43" s="333">
        <f t="shared" si="4"/>
        <v>9</v>
      </c>
      <c r="V43" s="333">
        <f t="shared" si="4"/>
        <v>24</v>
      </c>
      <c r="W43" s="333">
        <f t="shared" si="4"/>
        <v>7</v>
      </c>
      <c r="X43" s="333">
        <f t="shared" si="4"/>
        <v>6</v>
      </c>
      <c r="Y43" s="333">
        <f t="shared" si="4"/>
        <v>1</v>
      </c>
      <c r="Z43" s="333">
        <f t="shared" si="4"/>
        <v>8</v>
      </c>
      <c r="AA43" s="333"/>
    </row>
    <row r="44" spans="1:30" s="167" customFormat="1" ht="12.75" customHeight="1" x14ac:dyDescent="0.2">
      <c r="A44" s="294" t="str">
        <f t="shared" si="0"/>
        <v>100m</v>
      </c>
      <c r="B44" s="198">
        <v>2</v>
      </c>
      <c r="C44" s="198">
        <v>1</v>
      </c>
      <c r="D44" s="199">
        <v>215</v>
      </c>
      <c r="E44" s="430">
        <v>14.2</v>
      </c>
      <c r="F44" s="419" t="s">
        <v>2</v>
      </c>
      <c r="G44" s="423" t="str">
        <f t="shared" ref="G44:G55" si="5">VLOOKUP(D44,K$33:N$1834,2,FALSE)</f>
        <v>James Hall</v>
      </c>
      <c r="H44" s="424" t="str">
        <f t="shared" ref="H44:H55" si="6">VLOOKUP(D44,K$33:N$1834,3,FALSE)</f>
        <v>Bracknell AC</v>
      </c>
      <c r="I44" s="424" t="str">
        <f t="shared" si="3"/>
        <v>U13 m</v>
      </c>
      <c r="J44" s="205"/>
      <c r="K44" s="285">
        <f>A!B16</f>
        <v>0</v>
      </c>
      <c r="L44" s="206" t="str">
        <f>A!A16</f>
        <v>Aiden Elford</v>
      </c>
      <c r="M44" s="207" t="s">
        <v>368</v>
      </c>
      <c r="N44" s="207" t="s">
        <v>324</v>
      </c>
      <c r="O44" s="524"/>
      <c r="R44" s="208"/>
      <c r="S44" s="170"/>
    </row>
    <row r="45" spans="1:30" s="167" customFormat="1" ht="12.75" customHeight="1" x14ac:dyDescent="0.2">
      <c r="A45" s="294" t="str">
        <f t="shared" si="0"/>
        <v>100m</v>
      </c>
      <c r="B45" s="198"/>
      <c r="C45" s="198">
        <v>2</v>
      </c>
      <c r="D45" s="199">
        <v>830</v>
      </c>
      <c r="E45" s="200">
        <v>14.2</v>
      </c>
      <c r="F45" s="419" t="s">
        <v>2</v>
      </c>
      <c r="G45" s="202" t="str">
        <f t="shared" si="5"/>
        <v>Isiah Samuel</v>
      </c>
      <c r="H45" s="203" t="str">
        <f t="shared" si="6"/>
        <v>WSEH</v>
      </c>
      <c r="I45" s="204" t="str">
        <f t="shared" si="3"/>
        <v>U13 m</v>
      </c>
      <c r="J45" s="205"/>
      <c r="K45" s="285">
        <f>A!B17</f>
        <v>47</v>
      </c>
      <c r="L45" s="206" t="str">
        <f>A!A17</f>
        <v>Tyla Guest</v>
      </c>
      <c r="M45" s="207" t="s">
        <v>368</v>
      </c>
      <c r="N45" s="207" t="s">
        <v>324</v>
      </c>
      <c r="O45" s="524"/>
      <c r="P45" s="283"/>
      <c r="Q45" s="283"/>
      <c r="R45" s="208"/>
      <c r="S45" s="170"/>
    </row>
    <row r="46" spans="1:30" s="167" customFormat="1" ht="12.75" customHeight="1" x14ac:dyDescent="0.2">
      <c r="A46" s="294" t="str">
        <f t="shared" si="0"/>
        <v>100m</v>
      </c>
      <c r="B46" s="198"/>
      <c r="C46" s="198">
        <v>3</v>
      </c>
      <c r="D46" s="199">
        <v>113</v>
      </c>
      <c r="E46" s="200">
        <v>14.3</v>
      </c>
      <c r="F46" s="419" t="s">
        <v>2</v>
      </c>
      <c r="G46" s="202" t="str">
        <f t="shared" si="5"/>
        <v>Kenoe Lewis</v>
      </c>
      <c r="H46" s="203" t="str">
        <f t="shared" si="6"/>
        <v>Basingstoke &amp; MH AC</v>
      </c>
      <c r="I46" s="204" t="str">
        <f t="shared" si="3"/>
        <v>U13 m</v>
      </c>
      <c r="J46" s="205"/>
      <c r="K46" s="285">
        <f>A!B18</f>
        <v>48</v>
      </c>
      <c r="L46" s="206" t="str">
        <f>A!A18</f>
        <v>Johnny Kershaw</v>
      </c>
      <c r="M46" s="207" t="s">
        <v>368</v>
      </c>
      <c r="N46" s="207" t="s">
        <v>324</v>
      </c>
      <c r="O46" s="524"/>
      <c r="P46" s="331" t="s">
        <v>90</v>
      </c>
      <c r="Q46" s="334" t="s">
        <v>90</v>
      </c>
      <c r="R46" s="334" t="s">
        <v>90</v>
      </c>
      <c r="S46" s="334" t="s">
        <v>90</v>
      </c>
      <c r="T46" s="334" t="s">
        <v>90</v>
      </c>
      <c r="U46" s="334" t="s">
        <v>90</v>
      </c>
      <c r="V46" s="334" t="s">
        <v>90</v>
      </c>
      <c r="W46" s="334" t="s">
        <v>90</v>
      </c>
      <c r="X46" s="334" t="s">
        <v>90</v>
      </c>
      <c r="Y46" s="334" t="s">
        <v>90</v>
      </c>
      <c r="Z46" s="334" t="s">
        <v>90</v>
      </c>
      <c r="AA46" s="334" t="s">
        <v>90</v>
      </c>
      <c r="AB46" s="334" t="s">
        <v>90</v>
      </c>
      <c r="AC46" s="334" t="s">
        <v>90</v>
      </c>
      <c r="AD46" s="359"/>
    </row>
    <row r="47" spans="1:30" s="167" customFormat="1" ht="12.75" customHeight="1" x14ac:dyDescent="0.25">
      <c r="A47" s="294">
        <f t="shared" si="0"/>
        <v>0</v>
      </c>
      <c r="B47" s="198"/>
      <c r="C47" s="198"/>
      <c r="D47" s="199"/>
      <c r="E47" s="200"/>
      <c r="F47" s="419"/>
      <c r="G47" s="202"/>
      <c r="H47" s="203"/>
      <c r="I47" s="204" t="str">
        <f t="shared" si="3"/>
        <v>U13 m</v>
      </c>
      <c r="J47" s="205"/>
      <c r="K47" s="285">
        <f>A!B19</f>
        <v>0</v>
      </c>
      <c r="L47" s="206">
        <f>A!A19</f>
        <v>0</v>
      </c>
      <c r="M47" s="207" t="s">
        <v>368</v>
      </c>
      <c r="N47" s="207" t="s">
        <v>324</v>
      </c>
      <c r="O47" s="524"/>
      <c r="P47" s="335" t="s">
        <v>83</v>
      </c>
      <c r="Q47" s="336" t="s">
        <v>2</v>
      </c>
      <c r="R47" s="336" t="s">
        <v>4</v>
      </c>
      <c r="S47" s="338" t="s">
        <v>9</v>
      </c>
      <c r="T47" s="336" t="s">
        <v>3</v>
      </c>
      <c r="U47" s="336" t="s">
        <v>6</v>
      </c>
      <c r="V47" s="336" t="s">
        <v>359</v>
      </c>
      <c r="W47" s="336" t="s">
        <v>73</v>
      </c>
      <c r="X47" s="336" t="s">
        <v>72</v>
      </c>
      <c r="Y47" s="337" t="s">
        <v>159</v>
      </c>
      <c r="Z47" s="337" t="s">
        <v>74</v>
      </c>
      <c r="AA47" s="337" t="s">
        <v>75</v>
      </c>
      <c r="AB47" s="351" t="s">
        <v>76</v>
      </c>
      <c r="AC47" s="351" t="s">
        <v>170</v>
      </c>
      <c r="AD47" s="360"/>
    </row>
    <row r="48" spans="1:30" s="167" customFormat="1" ht="12.75" customHeight="1" x14ac:dyDescent="0.2">
      <c r="A48" s="294" t="str">
        <f t="shared" si="0"/>
        <v>100m</v>
      </c>
      <c r="B48" s="198"/>
      <c r="C48" s="198">
        <v>4</v>
      </c>
      <c r="D48" s="199">
        <v>751</v>
      </c>
      <c r="E48" s="200">
        <v>14.8</v>
      </c>
      <c r="F48" s="419" t="s">
        <v>2</v>
      </c>
      <c r="G48" s="202" t="str">
        <f t="shared" si="5"/>
        <v>Daniel Ricketts</v>
      </c>
      <c r="H48" s="203" t="str">
        <f t="shared" si="6"/>
        <v>Reading AC</v>
      </c>
      <c r="I48" s="204" t="str">
        <f t="shared" si="3"/>
        <v>U13 m</v>
      </c>
      <c r="J48" s="205"/>
      <c r="K48" s="285">
        <f>A!B20</f>
        <v>0</v>
      </c>
      <c r="L48" s="206">
        <f>A!A20</f>
        <v>0</v>
      </c>
      <c r="M48" s="207" t="s">
        <v>368</v>
      </c>
      <c r="N48" s="207" t="s">
        <v>324</v>
      </c>
      <c r="O48" s="524"/>
      <c r="P48" s="332" t="s">
        <v>0</v>
      </c>
      <c r="Q48" s="320">
        <f>A!Q54</f>
        <v>0</v>
      </c>
      <c r="R48" s="320">
        <f>A!R54</f>
        <v>0</v>
      </c>
      <c r="S48" s="320">
        <f>A!S54</f>
        <v>0</v>
      </c>
      <c r="T48" s="320">
        <f>A!T54</f>
        <v>6</v>
      </c>
      <c r="U48" s="320">
        <f>A!U54</f>
        <v>5</v>
      </c>
      <c r="V48" s="320">
        <f>A!V54</f>
        <v>0</v>
      </c>
      <c r="W48" s="320">
        <f>A!W54</f>
        <v>0</v>
      </c>
      <c r="X48" s="320">
        <f>A!X54</f>
        <v>0</v>
      </c>
      <c r="Y48" s="320">
        <f>A!Y54</f>
        <v>0</v>
      </c>
      <c r="Z48" s="320">
        <f>A!Z54</f>
        <v>0</v>
      </c>
      <c r="AA48" s="320">
        <f>A!AA54</f>
        <v>1</v>
      </c>
      <c r="AB48" s="320">
        <f>A!AB54</f>
        <v>0</v>
      </c>
      <c r="AC48" s="320">
        <f>A!AC54</f>
        <v>0</v>
      </c>
      <c r="AD48" s="287"/>
    </row>
    <row r="49" spans="1:31" s="167" customFormat="1" ht="12" customHeight="1" x14ac:dyDescent="0.2">
      <c r="A49" s="294" t="str">
        <f t="shared" si="0"/>
        <v>100m</v>
      </c>
      <c r="B49" s="198"/>
      <c r="C49" s="198">
        <v>5</v>
      </c>
      <c r="D49" s="199">
        <v>216</v>
      </c>
      <c r="E49" s="200">
        <v>15.1</v>
      </c>
      <c r="F49" s="419" t="s">
        <v>2</v>
      </c>
      <c r="G49" s="202" t="str">
        <f t="shared" si="5"/>
        <v>Joshua Simms</v>
      </c>
      <c r="H49" s="203" t="str">
        <f t="shared" si="6"/>
        <v>Bracknell AC</v>
      </c>
      <c r="I49" s="204" t="str">
        <f t="shared" si="3"/>
        <v>U13 m</v>
      </c>
      <c r="J49" s="205"/>
      <c r="K49" s="285">
        <f>A!B21</f>
        <v>0</v>
      </c>
      <c r="L49" s="206">
        <f>A!A21</f>
        <v>0</v>
      </c>
      <c r="M49" s="207" t="s">
        <v>368</v>
      </c>
      <c r="N49" s="207" t="s">
        <v>324</v>
      </c>
      <c r="O49" s="524"/>
      <c r="P49" s="333" t="s">
        <v>1</v>
      </c>
      <c r="Q49" s="320">
        <f>B!Q54</f>
        <v>2</v>
      </c>
      <c r="R49" s="206">
        <f>B!R54</f>
        <v>0</v>
      </c>
      <c r="S49" s="320">
        <f>B!S54</f>
        <v>0</v>
      </c>
      <c r="T49" s="206">
        <f>B!T54</f>
        <v>3</v>
      </c>
      <c r="U49" s="320">
        <f>B!U54</f>
        <v>5</v>
      </c>
      <c r="V49" s="206">
        <f>B!V54</f>
        <v>1</v>
      </c>
      <c r="W49" s="320">
        <f>B!W54</f>
        <v>0</v>
      </c>
      <c r="X49" s="206">
        <f>B!X54</f>
        <v>1</v>
      </c>
      <c r="Y49" s="320">
        <f>B!Y54</f>
        <v>0</v>
      </c>
      <c r="Z49" s="206">
        <f>B!Z54</f>
        <v>0</v>
      </c>
      <c r="AA49" s="320">
        <f>B!AA54</f>
        <v>1</v>
      </c>
      <c r="AB49" s="206">
        <f>B!AB54</f>
        <v>1</v>
      </c>
      <c r="AC49" s="320">
        <f>B!AC54</f>
        <v>0</v>
      </c>
      <c r="AD49" s="208"/>
    </row>
    <row r="50" spans="1:31" s="167" customFormat="1" ht="12.75" customHeight="1" x14ac:dyDescent="0.2">
      <c r="A50" s="294" t="str">
        <f t="shared" si="0"/>
        <v>100m</v>
      </c>
      <c r="B50" s="198"/>
      <c r="C50" s="198">
        <v>6</v>
      </c>
      <c r="D50" s="199">
        <v>623</v>
      </c>
      <c r="E50" s="200">
        <v>16.600000000000001</v>
      </c>
      <c r="F50" s="419" t="s">
        <v>2</v>
      </c>
      <c r="G50" s="202" t="str">
        <f t="shared" si="5"/>
        <v>Michael-Lee Thorp</v>
      </c>
      <c r="H50" s="203" t="str">
        <f t="shared" si="6"/>
        <v>Maidenhead AC</v>
      </c>
      <c r="I50" s="204" t="str">
        <f t="shared" si="3"/>
        <v>U13 m</v>
      </c>
      <c r="J50" s="205"/>
      <c r="K50" s="285">
        <f>A!B22</f>
        <v>0</v>
      </c>
      <c r="L50" s="206">
        <f>A!A22</f>
        <v>0</v>
      </c>
      <c r="M50" s="207" t="s">
        <v>368</v>
      </c>
      <c r="N50" s="207" t="s">
        <v>324</v>
      </c>
      <c r="O50" s="524"/>
      <c r="P50" s="333" t="s">
        <v>110</v>
      </c>
      <c r="Q50" s="320">
        <f>'C'!Q54</f>
        <v>1</v>
      </c>
      <c r="R50" s="320">
        <f>'C'!R54</f>
        <v>1</v>
      </c>
      <c r="S50" s="320">
        <f>'C'!S54</f>
        <v>0</v>
      </c>
      <c r="T50" s="320">
        <f>'C'!T54</f>
        <v>0</v>
      </c>
      <c r="U50" s="320">
        <f>'C'!U54</f>
        <v>0</v>
      </c>
      <c r="V50" s="320">
        <f>'C'!V54</f>
        <v>0</v>
      </c>
      <c r="W50" s="320">
        <f>'C'!W54</f>
        <v>0</v>
      </c>
      <c r="X50" s="320">
        <f>'C'!X54</f>
        <v>0</v>
      </c>
      <c r="Y50" s="320">
        <f>'C'!Y54</f>
        <v>0</v>
      </c>
      <c r="Z50" s="320">
        <f>'C'!Z54</f>
        <v>0</v>
      </c>
      <c r="AA50" s="320">
        <f>'C'!AA54</f>
        <v>1</v>
      </c>
      <c r="AB50" s="320">
        <f>'C'!AB54</f>
        <v>1</v>
      </c>
      <c r="AC50" s="320">
        <f>'C'!AC54</f>
        <v>0</v>
      </c>
      <c r="AD50" s="287"/>
    </row>
    <row r="51" spans="1:31" s="167" customFormat="1" ht="12.75" customHeight="1" x14ac:dyDescent="0.2">
      <c r="A51" s="294" t="str">
        <f t="shared" si="0"/>
        <v>100m</v>
      </c>
      <c r="B51" s="198"/>
      <c r="C51" s="198">
        <v>7</v>
      </c>
      <c r="D51" s="199">
        <v>315</v>
      </c>
      <c r="E51" s="200">
        <v>17.5</v>
      </c>
      <c r="F51" s="419" t="s">
        <v>2</v>
      </c>
      <c r="G51" s="202" t="str">
        <f t="shared" si="5"/>
        <v>James Hammond</v>
      </c>
      <c r="H51" s="203" t="str">
        <f t="shared" si="6"/>
        <v>Camberley &amp; Dist AC</v>
      </c>
      <c r="I51" s="204" t="str">
        <f t="shared" si="3"/>
        <v>U13 m</v>
      </c>
      <c r="J51" s="205"/>
      <c r="K51" s="285">
        <f>A!B23</f>
        <v>0</v>
      </c>
      <c r="L51" s="206">
        <f>A!A23</f>
        <v>0</v>
      </c>
      <c r="M51" s="207" t="s">
        <v>368</v>
      </c>
      <c r="N51" s="207" t="s">
        <v>324</v>
      </c>
      <c r="O51" s="524"/>
      <c r="P51" s="333" t="s">
        <v>55</v>
      </c>
      <c r="Q51" s="320">
        <f>G!Q54</f>
        <v>0</v>
      </c>
      <c r="R51" s="206">
        <f>G!R54</f>
        <v>0</v>
      </c>
      <c r="S51" s="320">
        <f>G!S54</f>
        <v>0</v>
      </c>
      <c r="T51" s="206">
        <f>G!T54</f>
        <v>0</v>
      </c>
      <c r="U51" s="320">
        <f>G!U54</f>
        <v>2</v>
      </c>
      <c r="V51" s="206">
        <f>G!V54</f>
        <v>0</v>
      </c>
      <c r="W51" s="320">
        <f>G!W54</f>
        <v>0</v>
      </c>
      <c r="X51" s="206">
        <f>G!X54</f>
        <v>0</v>
      </c>
      <c r="Y51" s="320">
        <f>G!Y54</f>
        <v>0</v>
      </c>
      <c r="Z51" s="206">
        <f>G!Z54</f>
        <v>0</v>
      </c>
      <c r="AA51" s="320">
        <f>G!AA54</f>
        <v>0</v>
      </c>
      <c r="AB51" s="206">
        <f>G!AB54</f>
        <v>0</v>
      </c>
      <c r="AC51" s="320">
        <f>G!AC54</f>
        <v>0</v>
      </c>
      <c r="AD51" s="208"/>
    </row>
    <row r="52" spans="1:31" s="167" customFormat="1" ht="12.75" customHeight="1" x14ac:dyDescent="0.2">
      <c r="A52" s="294" t="str">
        <f t="shared" si="0"/>
        <v>100m</v>
      </c>
      <c r="B52" s="198">
        <v>3</v>
      </c>
      <c r="C52" s="198">
        <v>1</v>
      </c>
      <c r="D52" s="199">
        <v>210</v>
      </c>
      <c r="E52" s="434">
        <v>14</v>
      </c>
      <c r="F52" s="419" t="s">
        <v>2</v>
      </c>
      <c r="G52" s="202" t="str">
        <f t="shared" si="5"/>
        <v>Ewan Mackinnon</v>
      </c>
      <c r="H52" s="203" t="str">
        <f t="shared" si="6"/>
        <v>Bracknell AC</v>
      </c>
      <c r="I52" s="204" t="str">
        <f t="shared" si="3"/>
        <v>U13 m</v>
      </c>
      <c r="J52" s="205"/>
      <c r="K52" s="285">
        <f>A!B24</f>
        <v>0</v>
      </c>
      <c r="L52" s="206">
        <f>A!A24</f>
        <v>0</v>
      </c>
      <c r="M52" s="207" t="s">
        <v>368</v>
      </c>
      <c r="N52" s="207" t="s">
        <v>324</v>
      </c>
      <c r="O52" s="524"/>
      <c r="P52" s="333" t="s">
        <v>111</v>
      </c>
      <c r="Q52" s="320">
        <f>H!Q54</f>
        <v>4</v>
      </c>
      <c r="R52" s="206">
        <f>H!R54</f>
        <v>4</v>
      </c>
      <c r="S52" s="320">
        <f>H!S54</f>
        <v>1</v>
      </c>
      <c r="T52" s="206">
        <f>H!T54</f>
        <v>2</v>
      </c>
      <c r="U52" s="320">
        <f>H!U54</f>
        <v>1</v>
      </c>
      <c r="V52" s="206">
        <f>H!V54</f>
        <v>0</v>
      </c>
      <c r="W52" s="320">
        <f>H!W54</f>
        <v>5</v>
      </c>
      <c r="X52" s="206">
        <f>H!X54</f>
        <v>0</v>
      </c>
      <c r="Y52" s="320">
        <f>H!Y54</f>
        <v>0</v>
      </c>
      <c r="Z52" s="206">
        <f>H!Z54</f>
        <v>3</v>
      </c>
      <c r="AA52" s="320">
        <f>H!AA54</f>
        <v>0</v>
      </c>
      <c r="AB52" s="206">
        <f>'No Team 1'!AB54</f>
        <v>0</v>
      </c>
      <c r="AC52" s="320">
        <f>'No Team 1'!AC54</f>
        <v>0</v>
      </c>
      <c r="AD52" s="208"/>
    </row>
    <row r="53" spans="1:31" s="167" customFormat="1" ht="12.75" customHeight="1" x14ac:dyDescent="0.2">
      <c r="A53" s="294" t="str">
        <f t="shared" si="0"/>
        <v>100m</v>
      </c>
      <c r="B53" s="198"/>
      <c r="C53" s="198">
        <v>2</v>
      </c>
      <c r="D53" s="199">
        <v>222</v>
      </c>
      <c r="E53" s="200">
        <v>14.9</v>
      </c>
      <c r="F53" s="419" t="s">
        <v>2</v>
      </c>
      <c r="G53" s="202" t="str">
        <f t="shared" si="5"/>
        <v>Oliver Anderson</v>
      </c>
      <c r="H53" s="203" t="str">
        <f t="shared" si="6"/>
        <v>Bracknell AC</v>
      </c>
      <c r="I53" s="204" t="str">
        <f t="shared" si="3"/>
        <v>U13 m</v>
      </c>
      <c r="J53" s="205"/>
      <c r="K53" s="285">
        <f>A!B25</f>
        <v>0</v>
      </c>
      <c r="L53" s="206">
        <f>A!A25</f>
        <v>0</v>
      </c>
      <c r="M53" s="207" t="s">
        <v>368</v>
      </c>
      <c r="N53" s="207" t="s">
        <v>324</v>
      </c>
      <c r="O53" s="524"/>
      <c r="P53" s="332" t="s">
        <v>142</v>
      </c>
      <c r="Q53" s="320">
        <f>M!Q54</f>
        <v>0</v>
      </c>
      <c r="R53" s="206">
        <f>M!R54</f>
        <v>1</v>
      </c>
      <c r="S53" s="320">
        <f>M!S54</f>
        <v>0</v>
      </c>
      <c r="T53" s="206">
        <f>M!T54</f>
        <v>1</v>
      </c>
      <c r="U53" s="320">
        <f>M!U54</f>
        <v>0</v>
      </c>
      <c r="V53" s="206">
        <f>M!V54</f>
        <v>0</v>
      </c>
      <c r="W53" s="320">
        <f>M!W54</f>
        <v>1</v>
      </c>
      <c r="X53" s="206">
        <f>M!X54</f>
        <v>0</v>
      </c>
      <c r="Y53" s="320">
        <f>M!Y54</f>
        <v>0</v>
      </c>
      <c r="Z53" s="206">
        <f>M!Z54</f>
        <v>1</v>
      </c>
      <c r="AA53" s="320">
        <f>M!AA54</f>
        <v>1</v>
      </c>
      <c r="AB53" s="206">
        <f>M!AB54</f>
        <v>1</v>
      </c>
      <c r="AC53" s="320">
        <f>M!AC54</f>
        <v>0</v>
      </c>
      <c r="AD53" s="208"/>
    </row>
    <row r="54" spans="1:31" s="167" customFormat="1" ht="12.75" customHeight="1" x14ac:dyDescent="0.2">
      <c r="A54" s="294" t="str">
        <f t="shared" si="0"/>
        <v>100m</v>
      </c>
      <c r="B54" s="198"/>
      <c r="C54" s="198">
        <v>3</v>
      </c>
      <c r="D54" s="199">
        <v>227</v>
      </c>
      <c r="E54" s="200">
        <v>15.3</v>
      </c>
      <c r="F54" s="419" t="s">
        <v>2</v>
      </c>
      <c r="G54" s="202" t="str">
        <f t="shared" si="5"/>
        <v>Sebastian Piney</v>
      </c>
      <c r="H54" s="203" t="str">
        <f t="shared" si="6"/>
        <v>Bracknell AC</v>
      </c>
      <c r="I54" s="204" t="str">
        <f t="shared" si="3"/>
        <v>U13 m</v>
      </c>
      <c r="J54" s="205"/>
      <c r="K54" s="285">
        <f>A!B26</f>
        <v>0</v>
      </c>
      <c r="L54" s="206">
        <f>A!A26</f>
        <v>0</v>
      </c>
      <c r="M54" s="207" t="s">
        <v>368</v>
      </c>
      <c r="N54" s="207" t="s">
        <v>324</v>
      </c>
      <c r="O54" s="524"/>
      <c r="P54" s="333" t="s">
        <v>143</v>
      </c>
      <c r="Q54" s="320">
        <f>'R'!Q54</f>
        <v>2</v>
      </c>
      <c r="R54" s="206">
        <f>'R'!R54</f>
        <v>1</v>
      </c>
      <c r="S54" s="320">
        <f>'R'!S54</f>
        <v>1</v>
      </c>
      <c r="T54" s="206">
        <f>'R'!T54</f>
        <v>1</v>
      </c>
      <c r="U54" s="320">
        <f>'R'!U54</f>
        <v>0</v>
      </c>
      <c r="V54" s="206">
        <f>'R'!V54</f>
        <v>3</v>
      </c>
      <c r="W54" s="320">
        <f>'R'!W54</f>
        <v>2</v>
      </c>
      <c r="X54" s="206">
        <f>'R'!X54</f>
        <v>0</v>
      </c>
      <c r="Y54" s="320">
        <f>'R'!Y54</f>
        <v>1</v>
      </c>
      <c r="Z54" s="206">
        <f>'R'!Z54</f>
        <v>0</v>
      </c>
      <c r="AA54" s="320">
        <f>'R'!AA54</f>
        <v>0</v>
      </c>
      <c r="AB54" s="206">
        <f>'R'!AB54</f>
        <v>2</v>
      </c>
      <c r="AC54" s="320">
        <f>'R'!AC54</f>
        <v>0</v>
      </c>
      <c r="AD54" s="208"/>
    </row>
    <row r="55" spans="1:31" s="167" customFormat="1" ht="12.75" customHeight="1" x14ac:dyDescent="0.2">
      <c r="A55" s="294" t="str">
        <f t="shared" si="0"/>
        <v>100m</v>
      </c>
      <c r="B55" s="198"/>
      <c r="C55" s="198">
        <v>4</v>
      </c>
      <c r="D55" s="199">
        <v>207</v>
      </c>
      <c r="E55" s="200">
        <v>15.4</v>
      </c>
      <c r="F55" s="419" t="s">
        <v>2</v>
      </c>
      <c r="G55" s="202" t="str">
        <f t="shared" si="5"/>
        <v>Charlie Black</v>
      </c>
      <c r="H55" s="203" t="str">
        <f t="shared" si="6"/>
        <v>Bracknell AC</v>
      </c>
      <c r="I55" s="204" t="str">
        <f t="shared" si="3"/>
        <v>U13 m</v>
      </c>
      <c r="J55" s="205"/>
      <c r="K55" s="285">
        <f>A!B27</f>
        <v>0</v>
      </c>
      <c r="L55" s="206">
        <f>A!A27</f>
        <v>0</v>
      </c>
      <c r="M55" s="207" t="s">
        <v>368</v>
      </c>
      <c r="N55" s="207" t="s">
        <v>324</v>
      </c>
      <c r="O55" s="524"/>
      <c r="P55" s="332" t="s">
        <v>29</v>
      </c>
      <c r="Q55" s="320">
        <f>'No Team 2'!Q54</f>
        <v>0</v>
      </c>
      <c r="R55" s="206">
        <f>'No Team 2'!R54</f>
        <v>0</v>
      </c>
      <c r="S55" s="320">
        <f>'No Team 2'!S54</f>
        <v>0</v>
      </c>
      <c r="T55" s="206">
        <f>'No Team 2'!T54</f>
        <v>0</v>
      </c>
      <c r="U55" s="320">
        <f>'No Team 2'!U54</f>
        <v>0</v>
      </c>
      <c r="V55" s="206">
        <f>'No Team 2'!V54</f>
        <v>0</v>
      </c>
      <c r="W55" s="320">
        <f>'No Team 2'!W54</f>
        <v>0</v>
      </c>
      <c r="X55" s="206">
        <f>'No Team 2'!X54</f>
        <v>0</v>
      </c>
      <c r="Y55" s="320">
        <f>'No Team 2'!Y54</f>
        <v>0</v>
      </c>
      <c r="Z55" s="206">
        <f>'No Team 2'!Z54</f>
        <v>0</v>
      </c>
      <c r="AA55" s="320">
        <f>'No Team 2'!AA54</f>
        <v>0</v>
      </c>
      <c r="AB55" s="206">
        <f>'No Team 2'!AB54</f>
        <v>0</v>
      </c>
      <c r="AC55" s="320">
        <f>'No Team 2'!AC54</f>
        <v>0</v>
      </c>
      <c r="AD55" s="208"/>
    </row>
    <row r="56" spans="1:31" s="167" customFormat="1" ht="12.75" customHeight="1" x14ac:dyDescent="0.2">
      <c r="A56" s="294">
        <f t="shared" si="0"/>
        <v>0</v>
      </c>
      <c r="B56" s="198"/>
      <c r="C56" s="198"/>
      <c r="D56" s="199"/>
      <c r="E56" s="200"/>
      <c r="F56" s="201"/>
      <c r="G56" s="202"/>
      <c r="H56" s="203"/>
      <c r="I56" s="204" t="str">
        <f t="shared" si="3"/>
        <v>U13 m</v>
      </c>
      <c r="J56" s="205"/>
      <c r="K56" s="285">
        <f>A!B28</f>
        <v>0</v>
      </c>
      <c r="L56" s="206">
        <f>A!A28</f>
        <v>0</v>
      </c>
      <c r="M56" s="207" t="s">
        <v>368</v>
      </c>
      <c r="N56" s="207" t="s">
        <v>324</v>
      </c>
      <c r="O56" s="524"/>
      <c r="P56" s="333" t="s">
        <v>140</v>
      </c>
      <c r="Q56" s="320">
        <f>S!Q54</f>
        <v>3</v>
      </c>
      <c r="R56" s="206">
        <f>S!R54</f>
        <v>8</v>
      </c>
      <c r="S56" s="320">
        <f>S!S54</f>
        <v>0</v>
      </c>
      <c r="T56" s="206">
        <f>S!T54</f>
        <v>7</v>
      </c>
      <c r="U56" s="320">
        <f>S!U54</f>
        <v>0</v>
      </c>
      <c r="V56" s="206">
        <f>S!V54</f>
        <v>0</v>
      </c>
      <c r="W56" s="320">
        <f>S!W54</f>
        <v>3</v>
      </c>
      <c r="X56" s="206">
        <f>S!X54</f>
        <v>0</v>
      </c>
      <c r="Y56" s="320">
        <f>S!Y54</f>
        <v>0</v>
      </c>
      <c r="Z56" s="206">
        <f>S!Z54</f>
        <v>0</v>
      </c>
      <c r="AA56" s="320">
        <f>S!AA54</f>
        <v>1</v>
      </c>
      <c r="AB56" s="206">
        <f>S!AB54</f>
        <v>0</v>
      </c>
      <c r="AC56" s="320">
        <f>S!AC54</f>
        <v>0</v>
      </c>
      <c r="AD56" s="287"/>
    </row>
    <row r="57" spans="1:31" s="167" customFormat="1" ht="12.75" customHeight="1" x14ac:dyDescent="0.2">
      <c r="A57" s="294" t="str">
        <f t="shared" si="0"/>
        <v>100m</v>
      </c>
      <c r="B57" s="198"/>
      <c r="C57" s="198">
        <v>5</v>
      </c>
      <c r="D57" s="199">
        <v>313</v>
      </c>
      <c r="E57" s="200">
        <v>16.3</v>
      </c>
      <c r="F57" s="419" t="s">
        <v>2</v>
      </c>
      <c r="G57" s="202" t="str">
        <f t="shared" ref="G57:G88" si="7">VLOOKUP(D57,K$33:N$1834,2,FALSE)</f>
        <v>Ethan Ellner</v>
      </c>
      <c r="H57" s="203" t="str">
        <f t="shared" ref="H57:H120" si="8">VLOOKUP(D57,K$33:N$1834,3,FALSE)</f>
        <v>Camberley &amp; Dist AC</v>
      </c>
      <c r="I57" s="204" t="str">
        <f t="shared" si="3"/>
        <v>U13 m</v>
      </c>
      <c r="J57" s="205"/>
      <c r="K57" s="285">
        <f>A!B29</f>
        <v>0</v>
      </c>
      <c r="L57" s="206">
        <f>A!A29</f>
        <v>0</v>
      </c>
      <c r="M57" s="207" t="s">
        <v>368</v>
      </c>
      <c r="N57" s="207" t="s">
        <v>324</v>
      </c>
      <c r="O57" s="524"/>
      <c r="P57" s="333" t="s">
        <v>84</v>
      </c>
      <c r="Q57" s="320">
        <f>W!Q54</f>
        <v>8</v>
      </c>
      <c r="R57" s="206">
        <f>W!R54</f>
        <v>3</v>
      </c>
      <c r="S57" s="320">
        <f>W!S54</f>
        <v>1</v>
      </c>
      <c r="T57" s="206">
        <f>W!T54</f>
        <v>0</v>
      </c>
      <c r="U57" s="320">
        <f>W!U54</f>
        <v>1</v>
      </c>
      <c r="V57" s="206">
        <f>W!V54</f>
        <v>0</v>
      </c>
      <c r="W57" s="320">
        <f>W!W54</f>
        <v>0</v>
      </c>
      <c r="X57" s="206">
        <f>W!X54</f>
        <v>0</v>
      </c>
      <c r="Y57" s="320">
        <f>W!Y54</f>
        <v>1</v>
      </c>
      <c r="Z57" s="206">
        <f>W!Z54</f>
        <v>1</v>
      </c>
      <c r="AA57" s="320">
        <f>W!AA54</f>
        <v>0</v>
      </c>
      <c r="AB57" s="206">
        <f>W!AB54</f>
        <v>2</v>
      </c>
      <c r="AC57" s="320">
        <f>W!AC54</f>
        <v>0</v>
      </c>
      <c r="AD57" s="208"/>
    </row>
    <row r="58" spans="1:31" s="167" customFormat="1" ht="12.75" customHeight="1" x14ac:dyDescent="0.2">
      <c r="A58" s="294" t="str">
        <f t="shared" si="0"/>
        <v>100m</v>
      </c>
      <c r="B58" s="198"/>
      <c r="C58" s="198">
        <v>6</v>
      </c>
      <c r="D58" s="199">
        <v>634</v>
      </c>
      <c r="E58" s="200">
        <v>16.7</v>
      </c>
      <c r="F58" s="419" t="s">
        <v>2</v>
      </c>
      <c r="G58" s="202" t="str">
        <f t="shared" si="7"/>
        <v>Pranav Srinivasan</v>
      </c>
      <c r="H58" s="203" t="str">
        <f t="shared" si="8"/>
        <v>Maidenhead AC</v>
      </c>
      <c r="I58" s="204" t="str">
        <f t="shared" si="3"/>
        <v>U13 m</v>
      </c>
      <c r="J58" s="205"/>
      <c r="K58" s="285">
        <f>A!B30</f>
        <v>0</v>
      </c>
      <c r="L58" s="206">
        <f>A!A30</f>
        <v>0</v>
      </c>
      <c r="M58" s="207" t="s">
        <v>368</v>
      </c>
      <c r="N58" s="207" t="s">
        <v>324</v>
      </c>
      <c r="O58" s="524"/>
      <c r="P58" s="333" t="s">
        <v>357</v>
      </c>
      <c r="Q58" s="333">
        <f t="shared" ref="Q58:AC58" si="9">SUM(Q48:Q57)</f>
        <v>20</v>
      </c>
      <c r="R58" s="333">
        <f t="shared" si="9"/>
        <v>18</v>
      </c>
      <c r="S58" s="333">
        <f t="shared" si="9"/>
        <v>3</v>
      </c>
      <c r="T58" s="333">
        <f t="shared" si="9"/>
        <v>20</v>
      </c>
      <c r="U58" s="333">
        <f t="shared" si="9"/>
        <v>14</v>
      </c>
      <c r="V58" s="333">
        <f t="shared" si="9"/>
        <v>4</v>
      </c>
      <c r="W58" s="333">
        <f t="shared" si="9"/>
        <v>11</v>
      </c>
      <c r="X58" s="333">
        <f t="shared" si="9"/>
        <v>1</v>
      </c>
      <c r="Y58" s="333">
        <f t="shared" si="9"/>
        <v>2</v>
      </c>
      <c r="Z58" s="333">
        <f t="shared" si="9"/>
        <v>5</v>
      </c>
      <c r="AA58" s="333">
        <f t="shared" si="9"/>
        <v>5</v>
      </c>
      <c r="AB58" s="333">
        <f t="shared" si="9"/>
        <v>7</v>
      </c>
      <c r="AC58" s="333">
        <f t="shared" si="9"/>
        <v>0</v>
      </c>
      <c r="AD58" s="361"/>
    </row>
    <row r="59" spans="1:31" s="167" customFormat="1" ht="12.75" customHeight="1" x14ac:dyDescent="0.2">
      <c r="A59" s="294" t="str">
        <f t="shared" si="0"/>
        <v>100m</v>
      </c>
      <c r="B59" s="198"/>
      <c r="C59" s="198">
        <v>7</v>
      </c>
      <c r="D59" s="199">
        <v>114</v>
      </c>
      <c r="E59" s="200">
        <v>18.2</v>
      </c>
      <c r="F59" s="419" t="s">
        <v>2</v>
      </c>
      <c r="G59" s="202" t="str">
        <f t="shared" si="7"/>
        <v>Alfie Wells</v>
      </c>
      <c r="H59" s="203" t="str">
        <f t="shared" si="8"/>
        <v>Basingstoke &amp; MH AC</v>
      </c>
      <c r="I59" s="204" t="str">
        <f t="shared" si="3"/>
        <v>U13 m</v>
      </c>
      <c r="J59" s="205"/>
      <c r="K59" s="285">
        <f>A!B31</f>
        <v>0</v>
      </c>
      <c r="L59" s="206">
        <f>A!A31</f>
        <v>0</v>
      </c>
      <c r="M59" s="207" t="s">
        <v>368</v>
      </c>
      <c r="N59" s="207" t="s">
        <v>324</v>
      </c>
      <c r="O59" s="524"/>
      <c r="P59" s="283"/>
      <c r="Q59" s="287"/>
      <c r="R59" s="208"/>
      <c r="S59" s="170"/>
    </row>
    <row r="60" spans="1:31" s="167" customFormat="1" ht="12.75" customHeight="1" x14ac:dyDescent="0.2">
      <c r="A60" s="294" t="str">
        <f t="shared" si="0"/>
        <v>200m</v>
      </c>
      <c r="B60" s="198">
        <v>1</v>
      </c>
      <c r="C60" s="198">
        <v>1</v>
      </c>
      <c r="D60" s="199">
        <v>42</v>
      </c>
      <c r="E60" s="200">
        <v>29.1</v>
      </c>
      <c r="F60" s="201" t="s">
        <v>4</v>
      </c>
      <c r="G60" s="202" t="str">
        <f t="shared" si="7"/>
        <v>Kyle Cochrane</v>
      </c>
      <c r="H60" s="203" t="str">
        <f t="shared" si="8"/>
        <v>AFD AC</v>
      </c>
      <c r="I60" s="204" t="str">
        <f t="shared" si="3"/>
        <v>U13 m</v>
      </c>
      <c r="J60" s="205"/>
      <c r="K60" s="285">
        <f>A!B32</f>
        <v>0</v>
      </c>
      <c r="L60" s="206">
        <f>A!A32</f>
        <v>0</v>
      </c>
      <c r="M60" s="207" t="s">
        <v>368</v>
      </c>
      <c r="N60" s="207" t="s">
        <v>324</v>
      </c>
      <c r="O60" s="524"/>
      <c r="P60" s="331" t="s">
        <v>91</v>
      </c>
      <c r="Q60" s="334" t="s">
        <v>91</v>
      </c>
      <c r="R60" s="334" t="s">
        <v>91</v>
      </c>
      <c r="S60" s="334" t="s">
        <v>91</v>
      </c>
      <c r="T60" s="334" t="s">
        <v>91</v>
      </c>
      <c r="U60" s="334" t="s">
        <v>91</v>
      </c>
      <c r="V60" s="334" t="s">
        <v>91</v>
      </c>
      <c r="W60" s="331" t="s">
        <v>91</v>
      </c>
      <c r="X60" s="334" t="s">
        <v>91</v>
      </c>
      <c r="Y60" s="334" t="s">
        <v>91</v>
      </c>
      <c r="Z60" s="334" t="s">
        <v>91</v>
      </c>
      <c r="AA60" s="334" t="s">
        <v>91</v>
      </c>
      <c r="AB60" s="334" t="s">
        <v>91</v>
      </c>
      <c r="AC60" s="334" t="s">
        <v>91</v>
      </c>
      <c r="AD60" s="334" t="s">
        <v>91</v>
      </c>
      <c r="AE60" s="334" t="s">
        <v>91</v>
      </c>
    </row>
    <row r="61" spans="1:31" s="167" customFormat="1" ht="12.75" customHeight="1" x14ac:dyDescent="0.25">
      <c r="A61" s="294" t="str">
        <f t="shared" si="0"/>
        <v>200m</v>
      </c>
      <c r="B61" s="198"/>
      <c r="C61" s="198">
        <v>2</v>
      </c>
      <c r="D61" s="199">
        <v>108</v>
      </c>
      <c r="E61" s="200">
        <v>30.7</v>
      </c>
      <c r="F61" s="201" t="s">
        <v>4</v>
      </c>
      <c r="G61" s="202" t="str">
        <f t="shared" si="7"/>
        <v>Sam Jarrett</v>
      </c>
      <c r="H61" s="203" t="str">
        <f t="shared" si="8"/>
        <v>Basingstoke &amp; MH AC</v>
      </c>
      <c r="I61" s="204" t="str">
        <f t="shared" si="3"/>
        <v>U13 m</v>
      </c>
      <c r="J61" s="205"/>
      <c r="K61" s="285">
        <f>A!B33</f>
        <v>0</v>
      </c>
      <c r="L61" s="206">
        <f>A!A33</f>
        <v>0</v>
      </c>
      <c r="M61" s="207" t="s">
        <v>368</v>
      </c>
      <c r="N61" s="207" t="s">
        <v>324</v>
      </c>
      <c r="O61" s="524"/>
      <c r="P61" s="335" t="s">
        <v>83</v>
      </c>
      <c r="Q61" s="336" t="s">
        <v>2</v>
      </c>
      <c r="R61" s="336" t="s">
        <v>4</v>
      </c>
      <c r="S61" s="338" t="s">
        <v>5</v>
      </c>
      <c r="T61" s="336" t="s">
        <v>3</v>
      </c>
      <c r="U61" s="336" t="s">
        <v>6</v>
      </c>
      <c r="V61" s="336" t="s">
        <v>375</v>
      </c>
      <c r="W61" s="331" t="s">
        <v>376</v>
      </c>
      <c r="X61" s="336" t="s">
        <v>73</v>
      </c>
      <c r="Y61" s="336" t="s">
        <v>72</v>
      </c>
      <c r="Z61" s="351" t="s">
        <v>159</v>
      </c>
      <c r="AA61" s="337" t="s">
        <v>160</v>
      </c>
      <c r="AB61" s="337" t="s">
        <v>74</v>
      </c>
      <c r="AC61" s="337" t="s">
        <v>75</v>
      </c>
      <c r="AD61" s="351" t="s">
        <v>76</v>
      </c>
      <c r="AE61" s="351" t="s">
        <v>170</v>
      </c>
    </row>
    <row r="62" spans="1:31" s="167" customFormat="1" ht="12.75" customHeight="1" x14ac:dyDescent="0.2">
      <c r="A62" s="294" t="str">
        <f t="shared" si="0"/>
        <v>200m</v>
      </c>
      <c r="B62" s="198"/>
      <c r="C62" s="198">
        <v>3</v>
      </c>
      <c r="D62" s="199">
        <v>751</v>
      </c>
      <c r="E62" s="200">
        <v>30.9</v>
      </c>
      <c r="F62" s="201" t="s">
        <v>4</v>
      </c>
      <c r="G62" s="202" t="str">
        <f t="shared" si="7"/>
        <v>Daniel Ricketts</v>
      </c>
      <c r="H62" s="203" t="str">
        <f t="shared" si="8"/>
        <v>Reading AC</v>
      </c>
      <c r="I62" s="204" t="str">
        <f t="shared" si="3"/>
        <v>U13 m</v>
      </c>
      <c r="J62" s="205"/>
      <c r="K62" s="285">
        <f>A!B34</f>
        <v>0</v>
      </c>
      <c r="L62" s="206">
        <f>A!A34</f>
        <v>0</v>
      </c>
      <c r="M62" s="207" t="s">
        <v>368</v>
      </c>
      <c r="N62" s="207" t="s">
        <v>324</v>
      </c>
      <c r="O62" s="524"/>
      <c r="P62" s="332" t="s">
        <v>0</v>
      </c>
      <c r="Q62" s="320">
        <f>A!AH54</f>
        <v>0</v>
      </c>
      <c r="R62" s="320">
        <f>A!AI54</f>
        <v>0</v>
      </c>
      <c r="S62" s="320">
        <f>A!AJ54</f>
        <v>0</v>
      </c>
      <c r="T62" s="320">
        <f>A!AK54</f>
        <v>1</v>
      </c>
      <c r="U62" s="320">
        <f>A!AL54</f>
        <v>1</v>
      </c>
      <c r="V62" s="320">
        <f>A!AM54</f>
        <v>0</v>
      </c>
      <c r="W62" s="320">
        <f>A!AN54</f>
        <v>0</v>
      </c>
      <c r="X62" s="320">
        <f>A!AO54</f>
        <v>0</v>
      </c>
      <c r="Y62" s="320">
        <f>A!AP54</f>
        <v>0</v>
      </c>
      <c r="Z62" s="320">
        <f>A!AQ54</f>
        <v>0</v>
      </c>
      <c r="AA62" s="320">
        <f>A!AR54</f>
        <v>0</v>
      </c>
      <c r="AB62" s="320">
        <f>A!AS54</f>
        <v>0</v>
      </c>
      <c r="AC62" s="320">
        <f>A!AT54</f>
        <v>0</v>
      </c>
      <c r="AD62" s="320">
        <f>A!AU54</f>
        <v>0</v>
      </c>
      <c r="AE62" s="320">
        <f>A!AV54</f>
        <v>0</v>
      </c>
    </row>
    <row r="63" spans="1:31" s="167" customFormat="1" ht="12.75" customHeight="1" x14ac:dyDescent="0.2">
      <c r="A63" s="294" t="str">
        <f t="shared" si="0"/>
        <v>200m</v>
      </c>
      <c r="B63" s="198"/>
      <c r="C63" s="198">
        <v>4</v>
      </c>
      <c r="D63" s="199">
        <v>514</v>
      </c>
      <c r="E63" s="200">
        <v>32.1</v>
      </c>
      <c r="F63" s="201" t="s">
        <v>4</v>
      </c>
      <c r="G63" s="202" t="str">
        <f t="shared" si="7"/>
        <v>Callum McDonnell</v>
      </c>
      <c r="H63" s="203" t="str">
        <f t="shared" si="8"/>
        <v>Hillingdon AC</v>
      </c>
      <c r="I63" s="204" t="str">
        <f t="shared" si="3"/>
        <v>U13 m</v>
      </c>
      <c r="J63" s="205"/>
      <c r="K63" s="285">
        <f>A!B35</f>
        <v>0</v>
      </c>
      <c r="L63" s="206">
        <f>A!A35</f>
        <v>0</v>
      </c>
      <c r="M63" s="207" t="s">
        <v>368</v>
      </c>
      <c r="N63" s="207" t="s">
        <v>324</v>
      </c>
      <c r="O63" s="524"/>
      <c r="P63" s="333" t="s">
        <v>1</v>
      </c>
      <c r="Q63" s="320">
        <f>B!AH54</f>
        <v>0</v>
      </c>
      <c r="R63" s="320">
        <f>B!AI54</f>
        <v>1</v>
      </c>
      <c r="S63" s="320">
        <f>B!AJ54</f>
        <v>0</v>
      </c>
      <c r="T63" s="320">
        <f>B!AK54</f>
        <v>2</v>
      </c>
      <c r="U63" s="320">
        <f>B!AL54</f>
        <v>0</v>
      </c>
      <c r="V63" s="320">
        <f>B!AM54</f>
        <v>0</v>
      </c>
      <c r="W63" s="320">
        <f>B!AN54</f>
        <v>0</v>
      </c>
      <c r="X63" s="320">
        <f>B!AO54</f>
        <v>1</v>
      </c>
      <c r="Y63" s="320">
        <f>B!AP54</f>
        <v>1</v>
      </c>
      <c r="Z63" s="320">
        <f>B!AQ54</f>
        <v>0</v>
      </c>
      <c r="AA63" s="320">
        <f>B!AR54</f>
        <v>0</v>
      </c>
      <c r="AB63" s="320">
        <f>B!AS54</f>
        <v>0</v>
      </c>
      <c r="AC63" s="320">
        <f>B!AT54</f>
        <v>0</v>
      </c>
      <c r="AD63" s="320">
        <f>B!AU54</f>
        <v>0</v>
      </c>
      <c r="AE63" s="320">
        <f>B!AV54</f>
        <v>0</v>
      </c>
    </row>
    <row r="64" spans="1:31" s="167" customFormat="1" ht="12.75" customHeight="1" x14ac:dyDescent="0.2">
      <c r="A64" s="294" t="str">
        <f t="shared" si="0"/>
        <v>200m</v>
      </c>
      <c r="B64" s="198"/>
      <c r="C64" s="198">
        <v>5</v>
      </c>
      <c r="D64" s="199">
        <v>226</v>
      </c>
      <c r="E64" s="200">
        <v>32.5</v>
      </c>
      <c r="F64" s="201" t="s">
        <v>4</v>
      </c>
      <c r="G64" s="202" t="str">
        <f t="shared" si="7"/>
        <v>Samuel Johnson</v>
      </c>
      <c r="H64" s="203" t="str">
        <f t="shared" si="8"/>
        <v>Bracknell AC</v>
      </c>
      <c r="I64" s="204" t="str">
        <f t="shared" si="3"/>
        <v>U13 m</v>
      </c>
      <c r="J64" s="205"/>
      <c r="K64" s="285">
        <f>A!B36</f>
        <v>0</v>
      </c>
      <c r="L64" s="206">
        <f>A!A36</f>
        <v>0</v>
      </c>
      <c r="M64" s="207" t="s">
        <v>368</v>
      </c>
      <c r="N64" s="207" t="s">
        <v>324</v>
      </c>
      <c r="O64" s="524"/>
      <c r="P64" s="333" t="s">
        <v>110</v>
      </c>
      <c r="Q64" s="320">
        <f>'C'!AH54</f>
        <v>1</v>
      </c>
      <c r="R64" s="320">
        <f>'C'!AI54</f>
        <v>0</v>
      </c>
      <c r="S64" s="320">
        <f>'C'!AJ54</f>
        <v>0</v>
      </c>
      <c r="T64" s="320">
        <f>'C'!AK54</f>
        <v>0</v>
      </c>
      <c r="U64" s="320">
        <f>'C'!AL54</f>
        <v>0</v>
      </c>
      <c r="V64" s="320">
        <f>'C'!AM54</f>
        <v>0</v>
      </c>
      <c r="W64" s="320">
        <f>'C'!AN54</f>
        <v>0</v>
      </c>
      <c r="X64" s="320">
        <f>'C'!AO54</f>
        <v>0</v>
      </c>
      <c r="Y64" s="320">
        <f>'C'!AP54</f>
        <v>0</v>
      </c>
      <c r="Z64" s="320">
        <f>'C'!AQ54</f>
        <v>0</v>
      </c>
      <c r="AA64" s="320">
        <f>'C'!AR54</f>
        <v>0</v>
      </c>
      <c r="AB64" s="320">
        <f>'C'!AS54</f>
        <v>1</v>
      </c>
      <c r="AC64" s="320">
        <f>'C'!AT54</f>
        <v>0</v>
      </c>
      <c r="AD64" s="320">
        <f>'C'!AU54</f>
        <v>1</v>
      </c>
      <c r="AE64" s="320">
        <f>'C'!AV54</f>
        <v>0</v>
      </c>
    </row>
    <row r="65" spans="1:31" s="167" customFormat="1" ht="12.75" customHeight="1" x14ac:dyDescent="0.2">
      <c r="A65" s="294" t="str">
        <f t="shared" si="0"/>
        <v>200m</v>
      </c>
      <c r="B65" s="198"/>
      <c r="C65" s="198">
        <v>6</v>
      </c>
      <c r="D65" s="199">
        <v>306</v>
      </c>
      <c r="E65" s="200">
        <v>33.1</v>
      </c>
      <c r="F65" s="201" t="s">
        <v>4</v>
      </c>
      <c r="G65" s="202" t="str">
        <f t="shared" si="7"/>
        <v>Ollie Mellor</v>
      </c>
      <c r="H65" s="203" t="str">
        <f t="shared" si="8"/>
        <v>Camberley &amp; Dist AC</v>
      </c>
      <c r="I65" s="204" t="str">
        <f t="shared" si="3"/>
        <v>U13 m</v>
      </c>
      <c r="J65" s="205"/>
      <c r="K65" s="285">
        <f>A!B37</f>
        <v>0</v>
      </c>
      <c r="L65" s="206">
        <f>A!A37</f>
        <v>0</v>
      </c>
      <c r="M65" s="207" t="s">
        <v>368</v>
      </c>
      <c r="N65" s="207" t="s">
        <v>324</v>
      </c>
      <c r="O65" s="524"/>
      <c r="P65" s="333" t="s">
        <v>55</v>
      </c>
      <c r="Q65" s="320">
        <f>G!AH54</f>
        <v>0</v>
      </c>
      <c r="R65" s="320">
        <f>G!AI54</f>
        <v>0</v>
      </c>
      <c r="S65" s="320">
        <f>G!AJ54</f>
        <v>0</v>
      </c>
      <c r="T65" s="320">
        <f>G!AK54</f>
        <v>0</v>
      </c>
      <c r="U65" s="320">
        <f>G!AL54</f>
        <v>0</v>
      </c>
      <c r="V65" s="320">
        <f>G!AM54</f>
        <v>0</v>
      </c>
      <c r="W65" s="320">
        <f>G!AN54</f>
        <v>0</v>
      </c>
      <c r="X65" s="320">
        <f>G!AO54</f>
        <v>0</v>
      </c>
      <c r="Y65" s="320">
        <f>G!AP54</f>
        <v>0</v>
      </c>
      <c r="Z65" s="320">
        <f>G!AQ54</f>
        <v>0</v>
      </c>
      <c r="AA65" s="320">
        <f>G!AR54</f>
        <v>1</v>
      </c>
      <c r="AB65" s="320">
        <f>G!AS54</f>
        <v>0</v>
      </c>
      <c r="AC65" s="320">
        <f>G!AT54</f>
        <v>0</v>
      </c>
      <c r="AD65" s="320">
        <f>G!AU54</f>
        <v>0</v>
      </c>
      <c r="AE65" s="320">
        <f>G!AV54</f>
        <v>0</v>
      </c>
    </row>
    <row r="66" spans="1:31" s="167" customFormat="1" ht="12.75" customHeight="1" x14ac:dyDescent="0.2">
      <c r="A66" s="294" t="str">
        <f t="shared" si="0"/>
        <v>200m</v>
      </c>
      <c r="B66" s="198"/>
      <c r="C66" s="198">
        <v>7</v>
      </c>
      <c r="D66" s="199">
        <v>227</v>
      </c>
      <c r="E66" s="200">
        <v>34.200000000000003</v>
      </c>
      <c r="F66" s="201" t="s">
        <v>4</v>
      </c>
      <c r="G66" s="202" t="str">
        <f t="shared" si="7"/>
        <v>Sebastian Piney</v>
      </c>
      <c r="H66" s="203" t="str">
        <f t="shared" si="8"/>
        <v>Bracknell AC</v>
      </c>
      <c r="I66" s="204" t="str">
        <f t="shared" si="3"/>
        <v>U13 m</v>
      </c>
      <c r="J66" s="205"/>
      <c r="K66" s="285">
        <f>A!B38</f>
        <v>0</v>
      </c>
      <c r="L66" s="206">
        <f>A!A38</f>
        <v>0</v>
      </c>
      <c r="M66" s="207" t="s">
        <v>368</v>
      </c>
      <c r="N66" s="207" t="s">
        <v>324</v>
      </c>
      <c r="O66" s="524"/>
      <c r="P66" s="333" t="s">
        <v>111</v>
      </c>
      <c r="Q66" s="320">
        <f>H!AH54</f>
        <v>2</v>
      </c>
      <c r="R66" s="320">
        <f>H!AI54</f>
        <v>1</v>
      </c>
      <c r="S66" s="320">
        <f>H!AJ54</f>
        <v>0</v>
      </c>
      <c r="T66" s="320">
        <f>H!AK54</f>
        <v>1</v>
      </c>
      <c r="U66" s="320">
        <f>H!AL54</f>
        <v>0</v>
      </c>
      <c r="V66" s="320">
        <f>H!AM54</f>
        <v>0</v>
      </c>
      <c r="W66" s="320">
        <f>H!AN54</f>
        <v>0</v>
      </c>
      <c r="X66" s="320">
        <f>H!AO54</f>
        <v>0</v>
      </c>
      <c r="Y66" s="320">
        <f>H!AP54</f>
        <v>0</v>
      </c>
      <c r="Z66" s="320">
        <f>H!AQ54</f>
        <v>0</v>
      </c>
      <c r="AA66" s="320">
        <f>H!AR54</f>
        <v>0</v>
      </c>
      <c r="AB66" s="320">
        <f>H!AS54</f>
        <v>0</v>
      </c>
      <c r="AC66" s="320">
        <f>H!AT54</f>
        <v>0</v>
      </c>
      <c r="AD66" s="320">
        <f>H!AU54</f>
        <v>0</v>
      </c>
      <c r="AE66" s="320">
        <f>H!AV54</f>
        <v>0</v>
      </c>
    </row>
    <row r="67" spans="1:31" s="167" customFormat="1" ht="12.75" customHeight="1" x14ac:dyDescent="0.2">
      <c r="A67" s="294" t="str">
        <f t="shared" si="0"/>
        <v>200m</v>
      </c>
      <c r="B67" s="198">
        <v>2</v>
      </c>
      <c r="C67" s="198">
        <v>1</v>
      </c>
      <c r="D67" s="199">
        <v>311</v>
      </c>
      <c r="E67" s="200">
        <v>30.7</v>
      </c>
      <c r="F67" s="201" t="s">
        <v>4</v>
      </c>
      <c r="G67" s="202" t="str">
        <f t="shared" si="7"/>
        <v>Harry Findlay</v>
      </c>
      <c r="H67" s="203" t="str">
        <f t="shared" si="8"/>
        <v>Camberley &amp; Dist AC</v>
      </c>
      <c r="I67" s="204" t="str">
        <f t="shared" si="3"/>
        <v>U13 m</v>
      </c>
      <c r="J67" s="205"/>
      <c r="K67" s="285">
        <f>A!B39</f>
        <v>0</v>
      </c>
      <c r="L67" s="206">
        <f>A!A39</f>
        <v>0</v>
      </c>
      <c r="M67" s="207" t="s">
        <v>368</v>
      </c>
      <c r="N67" s="207" t="s">
        <v>324</v>
      </c>
      <c r="O67" s="524"/>
      <c r="P67" s="332" t="s">
        <v>142</v>
      </c>
      <c r="Q67" s="320">
        <f>M!AH54</f>
        <v>0</v>
      </c>
      <c r="R67" s="320">
        <f>M!AI54</f>
        <v>0</v>
      </c>
      <c r="S67" s="320">
        <f>M!AJ54</f>
        <v>0</v>
      </c>
      <c r="T67" s="320">
        <f>M!AK54</f>
        <v>0</v>
      </c>
      <c r="U67" s="320">
        <f>M!AL54</f>
        <v>0</v>
      </c>
      <c r="V67" s="320">
        <f>M!AM54</f>
        <v>0</v>
      </c>
      <c r="W67" s="320">
        <f>M!AN54</f>
        <v>0</v>
      </c>
      <c r="X67" s="320">
        <f>M!AO54</f>
        <v>0</v>
      </c>
      <c r="Y67" s="320">
        <f>M!AP54</f>
        <v>0</v>
      </c>
      <c r="Z67" s="320">
        <f>M!AQ54</f>
        <v>0</v>
      </c>
      <c r="AA67" s="320">
        <f>M!AR54</f>
        <v>0</v>
      </c>
      <c r="AB67" s="320">
        <f>M!AS54</f>
        <v>0</v>
      </c>
      <c r="AC67" s="320">
        <f>M!AT54</f>
        <v>0</v>
      </c>
      <c r="AD67" s="320">
        <f>M!AU54</f>
        <v>0</v>
      </c>
      <c r="AE67" s="320">
        <f>M!AV54</f>
        <v>0</v>
      </c>
    </row>
    <row r="68" spans="1:31" s="167" customFormat="1" ht="12.75" customHeight="1" x14ac:dyDescent="0.2">
      <c r="A68" s="294" t="str">
        <f t="shared" si="0"/>
        <v>200m</v>
      </c>
      <c r="B68" s="198"/>
      <c r="C68" s="198">
        <v>2</v>
      </c>
      <c r="D68" s="199">
        <v>223</v>
      </c>
      <c r="E68" s="200">
        <v>30.8</v>
      </c>
      <c r="F68" s="201" t="s">
        <v>4</v>
      </c>
      <c r="G68" s="202" t="str">
        <f t="shared" si="7"/>
        <v>Oscar Bailey</v>
      </c>
      <c r="H68" s="203" t="str">
        <f t="shared" si="8"/>
        <v>Bracknell AC</v>
      </c>
      <c r="I68" s="204" t="str">
        <f t="shared" si="3"/>
        <v>U13 m</v>
      </c>
      <c r="J68" s="205"/>
      <c r="K68" s="285">
        <f>A!B40</f>
        <v>0</v>
      </c>
      <c r="L68" s="206">
        <f>A!A40</f>
        <v>0</v>
      </c>
      <c r="M68" s="207" t="s">
        <v>368</v>
      </c>
      <c r="N68" s="207" t="s">
        <v>324</v>
      </c>
      <c r="O68" s="524"/>
      <c r="P68" s="333" t="s">
        <v>143</v>
      </c>
      <c r="Q68" s="320">
        <f>'R'!AH54</f>
        <v>7</v>
      </c>
      <c r="R68" s="320">
        <f>'R'!AI54</f>
        <v>6</v>
      </c>
      <c r="S68" s="320">
        <f>'R'!AJ54</f>
        <v>2</v>
      </c>
      <c r="T68" s="320">
        <f>'R'!AK54</f>
        <v>0</v>
      </c>
      <c r="U68" s="320">
        <f>'R'!AL54</f>
        <v>0</v>
      </c>
      <c r="V68" s="320">
        <f>'R'!AM54</f>
        <v>0</v>
      </c>
      <c r="W68" s="320">
        <f>'R'!AN54</f>
        <v>0</v>
      </c>
      <c r="X68" s="320">
        <f>'R'!AO54</f>
        <v>1</v>
      </c>
      <c r="Y68" s="320">
        <f>'R'!AP54</f>
        <v>0</v>
      </c>
      <c r="Z68" s="320">
        <f>'R'!AQ54</f>
        <v>1</v>
      </c>
      <c r="AA68" s="320">
        <f>'R'!AR54</f>
        <v>0</v>
      </c>
      <c r="AB68" s="320">
        <f>'R'!AS54</f>
        <v>0</v>
      </c>
      <c r="AC68" s="320">
        <f>'R'!AT54</f>
        <v>0</v>
      </c>
      <c r="AD68" s="320">
        <f>'R'!AU54</f>
        <v>0</v>
      </c>
      <c r="AE68" s="320">
        <f>'R'!AV54</f>
        <v>0</v>
      </c>
    </row>
    <row r="69" spans="1:31" s="167" customFormat="1" ht="12.75" customHeight="1" x14ac:dyDescent="0.2">
      <c r="A69" s="294" t="str">
        <f t="shared" si="0"/>
        <v>200m</v>
      </c>
      <c r="B69" s="198"/>
      <c r="C69" s="198">
        <v>3</v>
      </c>
      <c r="D69" s="199">
        <v>753</v>
      </c>
      <c r="E69" s="200">
        <v>31</v>
      </c>
      <c r="F69" s="201" t="s">
        <v>4</v>
      </c>
      <c r="G69" s="202" t="str">
        <f t="shared" si="7"/>
        <v>George Huggett</v>
      </c>
      <c r="H69" s="203" t="str">
        <f t="shared" si="8"/>
        <v>Reading AC</v>
      </c>
      <c r="I69" s="204" t="str">
        <f t="shared" si="3"/>
        <v>U13 m</v>
      </c>
      <c r="J69" s="205"/>
      <c r="K69" s="285">
        <f>A!B41</f>
        <v>0</v>
      </c>
      <c r="L69" s="206">
        <f>A!A41</f>
        <v>0</v>
      </c>
      <c r="M69" s="207" t="s">
        <v>368</v>
      </c>
      <c r="N69" s="207" t="s">
        <v>324</v>
      </c>
      <c r="O69" s="524"/>
      <c r="P69" s="332" t="s">
        <v>29</v>
      </c>
      <c r="Q69" s="320">
        <f>'No Team 2'!AH54</f>
        <v>0</v>
      </c>
      <c r="R69" s="320">
        <f>'No Team 2'!AI54</f>
        <v>0</v>
      </c>
      <c r="S69" s="320">
        <f>'No Team 2'!AJ54</f>
        <v>0</v>
      </c>
      <c r="T69" s="320">
        <f>'No Team 2'!AK54</f>
        <v>0</v>
      </c>
      <c r="U69" s="320">
        <f>'No Team 2'!AL54</f>
        <v>0</v>
      </c>
      <c r="V69" s="320">
        <f>'No Team 2'!AM54</f>
        <v>0</v>
      </c>
      <c r="W69" s="320">
        <f>'No Team 2'!AN54</f>
        <v>0</v>
      </c>
      <c r="X69" s="320">
        <f>'No Team 2'!AO54</f>
        <v>0</v>
      </c>
      <c r="Y69" s="320">
        <f>'No Team 2'!AP54</f>
        <v>0</v>
      </c>
      <c r="Z69" s="320">
        <f>'No Team 2'!AQ54</f>
        <v>0</v>
      </c>
      <c r="AA69" s="320">
        <f>'No Team 2'!AR54</f>
        <v>0</v>
      </c>
      <c r="AB69" s="320">
        <f>'No Team 2'!AS54</f>
        <v>0</v>
      </c>
      <c r="AC69" s="320">
        <f>'No Team 2'!AT54</f>
        <v>0</v>
      </c>
      <c r="AD69" s="320">
        <f>'No Team 2'!AU54</f>
        <v>0</v>
      </c>
      <c r="AE69" s="320">
        <f>'No Team 2'!AV54</f>
        <v>0</v>
      </c>
    </row>
    <row r="70" spans="1:31" s="167" customFormat="1" ht="12.75" customHeight="1" x14ac:dyDescent="0.2">
      <c r="A70" s="294" t="str">
        <f t="shared" si="0"/>
        <v>200m</v>
      </c>
      <c r="B70" s="198"/>
      <c r="C70" s="198">
        <v>4</v>
      </c>
      <c r="D70" s="199">
        <v>212</v>
      </c>
      <c r="E70" s="200">
        <v>31</v>
      </c>
      <c r="F70" s="201" t="s">
        <v>4</v>
      </c>
      <c r="G70" s="202" t="str">
        <f t="shared" si="7"/>
        <v>Finley Collopy</v>
      </c>
      <c r="H70" s="203" t="str">
        <f t="shared" si="8"/>
        <v>Bracknell AC</v>
      </c>
      <c r="I70" s="204" t="str">
        <f t="shared" si="3"/>
        <v>U13 m</v>
      </c>
      <c r="J70" s="205"/>
      <c r="K70" s="285">
        <f>A!B42</f>
        <v>0</v>
      </c>
      <c r="L70" s="206">
        <f>A!A42</f>
        <v>0</v>
      </c>
      <c r="M70" s="207" t="s">
        <v>368</v>
      </c>
      <c r="N70" s="207" t="s">
        <v>324</v>
      </c>
      <c r="O70" s="524"/>
      <c r="P70" s="333" t="s">
        <v>140</v>
      </c>
      <c r="Q70" s="320">
        <f>S!AH54</f>
        <v>3</v>
      </c>
      <c r="R70" s="320">
        <f>S!AI54</f>
        <v>3</v>
      </c>
      <c r="S70" s="320">
        <f>S!AJ54</f>
        <v>0</v>
      </c>
      <c r="T70" s="320">
        <f>S!AK54</f>
        <v>0</v>
      </c>
      <c r="U70" s="320">
        <f>S!AL54</f>
        <v>0</v>
      </c>
      <c r="V70" s="320">
        <f>S!AM54</f>
        <v>0</v>
      </c>
      <c r="W70" s="320">
        <f>S!AN54</f>
        <v>0</v>
      </c>
      <c r="X70" s="320">
        <f>S!AO54</f>
        <v>0</v>
      </c>
      <c r="Y70" s="320">
        <f>S!AP54</f>
        <v>0</v>
      </c>
      <c r="Z70" s="320">
        <f>S!AQ54</f>
        <v>0</v>
      </c>
      <c r="AA70" s="320">
        <f>S!AR54</f>
        <v>0</v>
      </c>
      <c r="AB70" s="320">
        <f>S!AS54</f>
        <v>0</v>
      </c>
      <c r="AC70" s="320">
        <f>S!AT54</f>
        <v>0</v>
      </c>
      <c r="AD70" s="320">
        <f>S!AU54</f>
        <v>0</v>
      </c>
      <c r="AE70" s="320">
        <f>S!AV54</f>
        <v>0</v>
      </c>
    </row>
    <row r="71" spans="1:31" s="167" customFormat="1" ht="12.75" customHeight="1" x14ac:dyDescent="0.2">
      <c r="A71" s="294" t="str">
        <f t="shared" si="0"/>
        <v>200m</v>
      </c>
      <c r="B71" s="198"/>
      <c r="C71" s="198">
        <v>5</v>
      </c>
      <c r="D71" s="199">
        <v>220</v>
      </c>
      <c r="E71" s="200">
        <v>32.200000000000003</v>
      </c>
      <c r="F71" s="201" t="s">
        <v>4</v>
      </c>
      <c r="G71" s="202" t="str">
        <f t="shared" si="7"/>
        <v>Nathan McWilliam</v>
      </c>
      <c r="H71" s="203" t="str">
        <f t="shared" si="8"/>
        <v>Bracknell AC</v>
      </c>
      <c r="I71" s="204" t="str">
        <f t="shared" si="3"/>
        <v>U13 m</v>
      </c>
      <c r="J71" s="205"/>
      <c r="K71" s="285">
        <f>A!B43</f>
        <v>0</v>
      </c>
      <c r="L71" s="206">
        <f>A!A43</f>
        <v>0</v>
      </c>
      <c r="M71" s="207" t="s">
        <v>368</v>
      </c>
      <c r="N71" s="207" t="s">
        <v>324</v>
      </c>
      <c r="O71" s="524"/>
      <c r="P71" s="333" t="s">
        <v>84</v>
      </c>
      <c r="Q71" s="320">
        <f>W!AH54</f>
        <v>4</v>
      </c>
      <c r="R71" s="320">
        <f>W!AI54</f>
        <v>4</v>
      </c>
      <c r="S71" s="320">
        <f>W!AJ54</f>
        <v>0</v>
      </c>
      <c r="T71" s="320">
        <f>W!AK54</f>
        <v>1</v>
      </c>
      <c r="U71" s="320">
        <f>W!AL54</f>
        <v>1</v>
      </c>
      <c r="V71" s="320">
        <f>W!AM54</f>
        <v>0</v>
      </c>
      <c r="W71" s="320">
        <f>W!AN54</f>
        <v>0</v>
      </c>
      <c r="X71" s="320">
        <f>W!AO54</f>
        <v>0</v>
      </c>
      <c r="Y71" s="320">
        <f>W!AP54</f>
        <v>1</v>
      </c>
      <c r="Z71" s="320">
        <f>W!AQ54</f>
        <v>0</v>
      </c>
      <c r="AA71" s="320">
        <f>W!AR54</f>
        <v>0</v>
      </c>
      <c r="AB71" s="320">
        <f>W!AS54</f>
        <v>0</v>
      </c>
      <c r="AC71" s="320">
        <f>W!AT54</f>
        <v>0</v>
      </c>
      <c r="AD71" s="320">
        <f>W!AU54</f>
        <v>0</v>
      </c>
      <c r="AE71" s="320">
        <f>W!AV54</f>
        <v>0</v>
      </c>
    </row>
    <row r="72" spans="1:31" s="167" customFormat="1" ht="12.75" customHeight="1" x14ac:dyDescent="0.2">
      <c r="A72" s="294" t="str">
        <f t="shared" si="0"/>
        <v>200m</v>
      </c>
      <c r="B72" s="198"/>
      <c r="C72" s="198">
        <v>6</v>
      </c>
      <c r="D72" s="199">
        <v>44</v>
      </c>
      <c r="E72" s="200">
        <v>33.700000000000003</v>
      </c>
      <c r="F72" s="201" t="s">
        <v>4</v>
      </c>
      <c r="G72" s="202" t="str">
        <f t="shared" si="7"/>
        <v>Theo McFadden</v>
      </c>
      <c r="H72" s="203" t="str">
        <f t="shared" si="8"/>
        <v>AFD AC</v>
      </c>
      <c r="I72" s="204" t="str">
        <f t="shared" si="3"/>
        <v>U13 m</v>
      </c>
      <c r="J72" s="205"/>
      <c r="K72" s="285">
        <f>A!B44</f>
        <v>0</v>
      </c>
      <c r="L72" s="206">
        <f>A!A44</f>
        <v>0</v>
      </c>
      <c r="M72" s="207" t="s">
        <v>368</v>
      </c>
      <c r="N72" s="207" t="s">
        <v>324</v>
      </c>
      <c r="O72" s="524"/>
      <c r="P72" s="333" t="s">
        <v>357</v>
      </c>
      <c r="Q72" s="333">
        <f t="shared" ref="Q72:AE72" si="10">SUM(Q62:Q71)</f>
        <v>17</v>
      </c>
      <c r="R72" s="333">
        <f t="shared" si="10"/>
        <v>15</v>
      </c>
      <c r="S72" s="333">
        <f t="shared" si="10"/>
        <v>2</v>
      </c>
      <c r="T72" s="333">
        <f t="shared" si="10"/>
        <v>5</v>
      </c>
      <c r="U72" s="333">
        <f t="shared" si="10"/>
        <v>2</v>
      </c>
      <c r="V72" s="333">
        <f t="shared" si="10"/>
        <v>0</v>
      </c>
      <c r="W72" s="333">
        <f t="shared" si="10"/>
        <v>0</v>
      </c>
      <c r="X72" s="333">
        <f t="shared" si="10"/>
        <v>2</v>
      </c>
      <c r="Y72" s="333">
        <f t="shared" si="10"/>
        <v>2</v>
      </c>
      <c r="Z72" s="333">
        <f t="shared" si="10"/>
        <v>1</v>
      </c>
      <c r="AA72" s="333">
        <f t="shared" si="10"/>
        <v>1</v>
      </c>
      <c r="AB72" s="333">
        <f t="shared" si="10"/>
        <v>1</v>
      </c>
      <c r="AC72" s="333">
        <f t="shared" si="10"/>
        <v>0</v>
      </c>
      <c r="AD72" s="333">
        <f t="shared" si="10"/>
        <v>1</v>
      </c>
      <c r="AE72" s="333">
        <f t="shared" si="10"/>
        <v>0</v>
      </c>
    </row>
    <row r="73" spans="1:31" s="167" customFormat="1" ht="12" customHeight="1" x14ac:dyDescent="0.2">
      <c r="A73" s="294" t="str">
        <f t="shared" si="0"/>
        <v>200m</v>
      </c>
      <c r="B73" s="198"/>
      <c r="C73" s="198">
        <v>7</v>
      </c>
      <c r="D73" s="199">
        <v>515</v>
      </c>
      <c r="E73" s="200">
        <v>37</v>
      </c>
      <c r="F73" s="201" t="s">
        <v>4</v>
      </c>
      <c r="G73" s="202" t="str">
        <f t="shared" si="7"/>
        <v xml:space="preserve">Bradley Nwadubike </v>
      </c>
      <c r="H73" s="203" t="str">
        <f t="shared" si="8"/>
        <v>Hillingdon AC</v>
      </c>
      <c r="I73" s="204" t="str">
        <f t="shared" si="3"/>
        <v>U13 m</v>
      </c>
      <c r="J73" s="205"/>
      <c r="K73" s="285">
        <f>A!B45</f>
        <v>0</v>
      </c>
      <c r="L73" s="206">
        <f>A!A45</f>
        <v>0</v>
      </c>
      <c r="M73" s="207" t="s">
        <v>368</v>
      </c>
      <c r="N73" s="207" t="s">
        <v>324</v>
      </c>
      <c r="O73" s="524"/>
      <c r="P73" s="283"/>
      <c r="Q73" s="283"/>
      <c r="R73" s="208"/>
      <c r="S73" s="170"/>
    </row>
    <row r="74" spans="1:31" s="167" customFormat="1" ht="12.75" customHeight="1" x14ac:dyDescent="0.2">
      <c r="A74" s="294" t="str">
        <f t="shared" si="0"/>
        <v>200m</v>
      </c>
      <c r="B74" s="198">
        <v>3</v>
      </c>
      <c r="C74" s="198">
        <v>1</v>
      </c>
      <c r="D74" s="199">
        <v>216</v>
      </c>
      <c r="E74" s="200">
        <v>30.8</v>
      </c>
      <c r="F74" s="201" t="s">
        <v>4</v>
      </c>
      <c r="G74" s="202" t="str">
        <f t="shared" si="7"/>
        <v>Joshua Simms</v>
      </c>
      <c r="H74" s="203" t="str">
        <f t="shared" si="8"/>
        <v>Bracknell AC</v>
      </c>
      <c r="I74" s="204" t="str">
        <f t="shared" si="3"/>
        <v>U13 m</v>
      </c>
      <c r="J74" s="205"/>
      <c r="K74" s="285">
        <f>A!B46</f>
        <v>0</v>
      </c>
      <c r="L74" s="206">
        <f>A!A46</f>
        <v>0</v>
      </c>
      <c r="M74" s="207" t="s">
        <v>368</v>
      </c>
      <c r="N74" s="207" t="s">
        <v>324</v>
      </c>
      <c r="O74" s="524"/>
      <c r="P74" s="283"/>
      <c r="Q74" s="283"/>
      <c r="R74" s="208"/>
      <c r="S74" s="170"/>
    </row>
    <row r="75" spans="1:31" s="167" customFormat="1" ht="12.75" customHeight="1" x14ac:dyDescent="0.2">
      <c r="A75" s="294" t="str">
        <f t="shared" si="0"/>
        <v>200m</v>
      </c>
      <c r="B75" s="198"/>
      <c r="C75" s="198">
        <v>2</v>
      </c>
      <c r="D75" s="199">
        <v>752</v>
      </c>
      <c r="E75" s="200">
        <v>32.700000000000003</v>
      </c>
      <c r="F75" s="201" t="s">
        <v>4</v>
      </c>
      <c r="G75" s="202" t="str">
        <f t="shared" si="7"/>
        <v>Evan Richards</v>
      </c>
      <c r="H75" s="203" t="str">
        <f t="shared" si="8"/>
        <v>Reading AC</v>
      </c>
      <c r="I75" s="204" t="str">
        <f t="shared" si="3"/>
        <v>U13 m</v>
      </c>
      <c r="J75" s="205"/>
      <c r="K75" s="285">
        <f>A!B47</f>
        <v>0</v>
      </c>
      <c r="L75" s="206">
        <f>A!A47</f>
        <v>0</v>
      </c>
      <c r="M75" s="207" t="s">
        <v>368</v>
      </c>
      <c r="N75" s="207" t="s">
        <v>324</v>
      </c>
      <c r="O75" s="524"/>
      <c r="P75" s="170"/>
      <c r="Q75" s="283"/>
      <c r="R75" s="208"/>
      <c r="S75" s="170"/>
    </row>
    <row r="76" spans="1:31" s="167" customFormat="1" ht="12.75" customHeight="1" x14ac:dyDescent="0.2">
      <c r="A76" s="294" t="str">
        <f t="shared" si="0"/>
        <v>200m</v>
      </c>
      <c r="B76" s="198"/>
      <c r="C76" s="198">
        <v>3</v>
      </c>
      <c r="D76" s="199">
        <v>41</v>
      </c>
      <c r="E76" s="200">
        <v>33.1</v>
      </c>
      <c r="F76" s="201" t="s">
        <v>4</v>
      </c>
      <c r="G76" s="202" t="str">
        <f t="shared" si="7"/>
        <v>Ben Ware</v>
      </c>
      <c r="H76" s="203" t="str">
        <f t="shared" si="8"/>
        <v>AFD AC</v>
      </c>
      <c r="I76" s="204" t="str">
        <f t="shared" si="3"/>
        <v>U13 m</v>
      </c>
      <c r="J76" s="205"/>
      <c r="K76" s="285">
        <f>A!B48</f>
        <v>0</v>
      </c>
      <c r="L76" s="206">
        <f>A!A48</f>
        <v>0</v>
      </c>
      <c r="M76" s="207" t="s">
        <v>368</v>
      </c>
      <c r="N76" s="207" t="s">
        <v>324</v>
      </c>
      <c r="O76" s="524"/>
      <c r="P76" s="283"/>
      <c r="Q76" s="283"/>
      <c r="R76" s="208"/>
      <c r="S76" s="170"/>
    </row>
    <row r="77" spans="1:31" s="167" customFormat="1" ht="12.75" customHeight="1" x14ac:dyDescent="0.2">
      <c r="A77" s="294" t="str">
        <f t="shared" si="0"/>
        <v>200m</v>
      </c>
      <c r="B77" s="198"/>
      <c r="C77" s="198">
        <v>4</v>
      </c>
      <c r="D77" s="199">
        <v>208</v>
      </c>
      <c r="E77" s="435">
        <v>34.700000000000003</v>
      </c>
      <c r="F77" s="201" t="s">
        <v>4</v>
      </c>
      <c r="G77" s="202" t="str">
        <f t="shared" si="7"/>
        <v>Charlie Hoggarth</v>
      </c>
      <c r="H77" s="203" t="str">
        <f t="shared" si="8"/>
        <v>Bracknell AC</v>
      </c>
      <c r="I77" s="204" t="str">
        <f t="shared" si="3"/>
        <v>U13 m</v>
      </c>
      <c r="J77" s="205"/>
      <c r="K77" s="285">
        <f>A!B49</f>
        <v>0</v>
      </c>
      <c r="L77" s="206">
        <f>A!A49</f>
        <v>0</v>
      </c>
      <c r="M77" s="207" t="s">
        <v>368</v>
      </c>
      <c r="N77" s="207" t="s">
        <v>324</v>
      </c>
      <c r="O77" s="524"/>
      <c r="P77" s="283"/>
      <c r="Q77" s="283"/>
      <c r="R77" s="208"/>
      <c r="S77" s="170"/>
    </row>
    <row r="78" spans="1:31" s="167" customFormat="1" ht="12.75" customHeight="1" x14ac:dyDescent="0.2">
      <c r="A78" s="294" t="str">
        <f t="shared" si="0"/>
        <v>200m</v>
      </c>
      <c r="B78" s="198"/>
      <c r="C78" s="198">
        <v>5</v>
      </c>
      <c r="D78" s="199">
        <v>312</v>
      </c>
      <c r="E78" s="200">
        <v>36.700000000000003</v>
      </c>
      <c r="F78" s="201" t="s">
        <v>4</v>
      </c>
      <c r="G78" s="202" t="str">
        <f t="shared" si="7"/>
        <v>Harrison Taylor</v>
      </c>
      <c r="H78" s="203" t="str">
        <f t="shared" si="8"/>
        <v>Camberley &amp; Dist AC</v>
      </c>
      <c r="I78" s="204" t="str">
        <f t="shared" si="3"/>
        <v>U13 m</v>
      </c>
      <c r="J78" s="205"/>
      <c r="K78" s="285">
        <f>A!B50</f>
        <v>0</v>
      </c>
      <c r="L78" s="206">
        <f>A!A50</f>
        <v>0</v>
      </c>
      <c r="M78" s="207" t="s">
        <v>368</v>
      </c>
      <c r="N78" s="207" t="s">
        <v>324</v>
      </c>
      <c r="O78" s="524"/>
      <c r="P78" s="283"/>
      <c r="Q78" s="283"/>
      <c r="R78" s="208"/>
      <c r="S78" s="170"/>
    </row>
    <row r="79" spans="1:31" s="167" customFormat="1" ht="12.75" customHeight="1" x14ac:dyDescent="0.2">
      <c r="A79" s="294" t="str">
        <f t="shared" si="0"/>
        <v>800m</v>
      </c>
      <c r="B79" s="198">
        <v>1</v>
      </c>
      <c r="C79" s="198">
        <v>1</v>
      </c>
      <c r="D79" s="199">
        <v>43</v>
      </c>
      <c r="E79" s="420" t="s">
        <v>854</v>
      </c>
      <c r="F79" s="201" t="s">
        <v>3</v>
      </c>
      <c r="G79" s="202" t="str">
        <f t="shared" si="7"/>
        <v>Joseph Davies</v>
      </c>
      <c r="H79" s="203" t="str">
        <f t="shared" si="8"/>
        <v>AFD AC</v>
      </c>
      <c r="I79" s="204" t="str">
        <f t="shared" si="3"/>
        <v>U13 m</v>
      </c>
      <c r="J79" s="205"/>
      <c r="K79" s="285">
        <f>A!B51</f>
        <v>0</v>
      </c>
      <c r="L79" s="206">
        <f>A!A51</f>
        <v>0</v>
      </c>
      <c r="M79" s="207" t="s">
        <v>368</v>
      </c>
      <c r="N79" s="207" t="s">
        <v>324</v>
      </c>
      <c r="O79" s="524"/>
      <c r="P79" s="283"/>
      <c r="Q79" s="283"/>
      <c r="R79" s="208"/>
      <c r="S79" s="170"/>
    </row>
    <row r="80" spans="1:31" s="167" customFormat="1" ht="12.75" customHeight="1" x14ac:dyDescent="0.2">
      <c r="A80" s="294" t="str">
        <f t="shared" si="0"/>
        <v>800m</v>
      </c>
      <c r="B80" s="198"/>
      <c r="C80" s="198">
        <v>2</v>
      </c>
      <c r="D80" s="199">
        <v>314</v>
      </c>
      <c r="E80" s="420" t="s">
        <v>855</v>
      </c>
      <c r="F80" s="201" t="s">
        <v>3</v>
      </c>
      <c r="G80" s="202" t="str">
        <f t="shared" si="7"/>
        <v>Fulton Ashworth</v>
      </c>
      <c r="H80" s="203" t="str">
        <f t="shared" si="8"/>
        <v>Camberley &amp; Dist AC</v>
      </c>
      <c r="I80" s="204" t="str">
        <f t="shared" si="3"/>
        <v>U13 m</v>
      </c>
      <c r="J80" s="205"/>
      <c r="K80" s="285">
        <f>A!B52</f>
        <v>0</v>
      </c>
      <c r="L80" s="206">
        <f>A!A52</f>
        <v>0</v>
      </c>
      <c r="M80" s="207" t="s">
        <v>368</v>
      </c>
      <c r="N80" s="207" t="s">
        <v>324</v>
      </c>
      <c r="O80" s="524"/>
      <c r="P80" s="283"/>
      <c r="Q80" s="283"/>
      <c r="R80" s="208"/>
      <c r="S80" s="170"/>
    </row>
    <row r="81" spans="1:19" s="167" customFormat="1" ht="12.75" customHeight="1" x14ac:dyDescent="0.2">
      <c r="A81" s="294" t="str">
        <f t="shared" si="0"/>
        <v>800m</v>
      </c>
      <c r="B81" s="198"/>
      <c r="C81" s="198">
        <v>3</v>
      </c>
      <c r="D81" s="199">
        <v>44</v>
      </c>
      <c r="E81" s="420" t="s">
        <v>856</v>
      </c>
      <c r="F81" s="201" t="s">
        <v>3</v>
      </c>
      <c r="G81" s="202" t="str">
        <f t="shared" si="7"/>
        <v>Theo McFadden</v>
      </c>
      <c r="H81" s="203" t="str">
        <f t="shared" si="8"/>
        <v>AFD AC</v>
      </c>
      <c r="I81" s="204" t="str">
        <f t="shared" si="3"/>
        <v>U13 m</v>
      </c>
      <c r="J81" s="205"/>
      <c r="K81" s="285">
        <f>A!B53</f>
        <v>0</v>
      </c>
      <c r="L81" s="206">
        <f>A!A53</f>
        <v>0</v>
      </c>
      <c r="M81" s="207" t="s">
        <v>368</v>
      </c>
      <c r="N81" s="207" t="s">
        <v>324</v>
      </c>
      <c r="O81" s="524"/>
      <c r="P81" s="283"/>
      <c r="Q81" s="283"/>
      <c r="R81" s="208"/>
      <c r="S81" s="170"/>
    </row>
    <row r="82" spans="1:19" s="167" customFormat="1" ht="12.75" customHeight="1" x14ac:dyDescent="0.2">
      <c r="A82" s="294" t="str">
        <f t="shared" si="0"/>
        <v>800m</v>
      </c>
      <c r="B82" s="198"/>
      <c r="C82" s="198">
        <v>4</v>
      </c>
      <c r="D82" s="199">
        <v>631</v>
      </c>
      <c r="E82" s="420" t="s">
        <v>857</v>
      </c>
      <c r="F82" s="201" t="s">
        <v>3</v>
      </c>
      <c r="G82" s="202" t="str">
        <f t="shared" si="7"/>
        <v>William Wingrove</v>
      </c>
      <c r="H82" s="203" t="str">
        <f t="shared" si="8"/>
        <v>Maidenhead AC</v>
      </c>
      <c r="I82" s="204" t="str">
        <f t="shared" si="3"/>
        <v>U13 m</v>
      </c>
      <c r="J82" s="205"/>
      <c r="K82" s="285">
        <f>A!B54</f>
        <v>0</v>
      </c>
      <c r="L82" s="352" t="str">
        <f>A!A54</f>
        <v>Non-scorers Count =</v>
      </c>
      <c r="M82" s="207" t="s">
        <v>368</v>
      </c>
      <c r="N82" s="207" t="s">
        <v>324</v>
      </c>
      <c r="O82" s="524"/>
      <c r="P82" s="283"/>
      <c r="Q82" s="283"/>
      <c r="R82" s="208"/>
      <c r="S82" s="170"/>
    </row>
    <row r="83" spans="1:19" s="167" customFormat="1" ht="12.75" customHeight="1" x14ac:dyDescent="0.2">
      <c r="A83" s="294" t="str">
        <f t="shared" si="0"/>
        <v>800m</v>
      </c>
      <c r="B83" s="198"/>
      <c r="C83" s="198">
        <v>5</v>
      </c>
      <c r="D83" s="199">
        <v>45</v>
      </c>
      <c r="E83" s="420" t="s">
        <v>858</v>
      </c>
      <c r="F83" s="201" t="s">
        <v>3</v>
      </c>
      <c r="G83" s="202" t="str">
        <f t="shared" si="7"/>
        <v>Edward Broadhead</v>
      </c>
      <c r="H83" s="203" t="str">
        <f t="shared" si="8"/>
        <v>AFD AC</v>
      </c>
      <c r="I83" s="204" t="str">
        <f t="shared" si="3"/>
        <v>U13 m</v>
      </c>
      <c r="J83" s="205"/>
      <c r="K83" s="285">
        <f>A!P5</f>
        <v>0</v>
      </c>
      <c r="L83" s="206" t="str">
        <f>A!O5</f>
        <v>Reece Knight</v>
      </c>
      <c r="M83" s="207" t="s">
        <v>368</v>
      </c>
      <c r="N83" s="207" t="s">
        <v>325</v>
      </c>
      <c r="O83" s="524"/>
      <c r="P83" s="283"/>
      <c r="Q83" s="283"/>
      <c r="R83" s="208"/>
      <c r="S83" s="170"/>
    </row>
    <row r="84" spans="1:19" s="167" customFormat="1" ht="12.75" customHeight="1" x14ac:dyDescent="0.2">
      <c r="A84" s="294" t="str">
        <f t="shared" si="0"/>
        <v>800m</v>
      </c>
      <c r="B84" s="198"/>
      <c r="C84" s="198">
        <v>6</v>
      </c>
      <c r="D84" s="199">
        <v>217</v>
      </c>
      <c r="E84" s="420" t="s">
        <v>859</v>
      </c>
      <c r="F84" s="201" t="s">
        <v>3</v>
      </c>
      <c r="G84" s="202" t="str">
        <f t="shared" si="7"/>
        <v>Kahlon Nneke</v>
      </c>
      <c r="H84" s="203" t="str">
        <f t="shared" si="8"/>
        <v>Bracknell AC</v>
      </c>
      <c r="I84" s="204" t="str">
        <f t="shared" si="3"/>
        <v>U13 m</v>
      </c>
      <c r="J84" s="205"/>
      <c r="K84" s="285">
        <f>A!P6</f>
        <v>49</v>
      </c>
      <c r="L84" s="206" t="str">
        <f>A!O6</f>
        <v>Barney Jackman</v>
      </c>
      <c r="M84" s="207" t="s">
        <v>368</v>
      </c>
      <c r="N84" s="207" t="s">
        <v>325</v>
      </c>
      <c r="O84" s="524"/>
      <c r="P84" s="283"/>
      <c r="Q84" s="283"/>
      <c r="R84" s="208"/>
      <c r="S84" s="170"/>
    </row>
    <row r="85" spans="1:19" s="167" customFormat="1" ht="12.75" customHeight="1" x14ac:dyDescent="0.2">
      <c r="A85" s="294" t="str">
        <f t="shared" si="0"/>
        <v>800m</v>
      </c>
      <c r="B85" s="198"/>
      <c r="C85" s="198">
        <v>7</v>
      </c>
      <c r="D85" s="199">
        <v>752</v>
      </c>
      <c r="E85" s="420" t="s">
        <v>860</v>
      </c>
      <c r="F85" s="201" t="s">
        <v>3</v>
      </c>
      <c r="G85" s="202" t="str">
        <f t="shared" si="7"/>
        <v>Evan Richards</v>
      </c>
      <c r="H85" s="203" t="str">
        <f t="shared" si="8"/>
        <v>Reading AC</v>
      </c>
      <c r="I85" s="204" t="str">
        <f t="shared" si="3"/>
        <v>U13 m</v>
      </c>
      <c r="J85" s="205"/>
      <c r="K85" s="285">
        <f>A!P7</f>
        <v>0</v>
      </c>
      <c r="L85" s="206" t="str">
        <f>A!O7</f>
        <v>Sean Over</v>
      </c>
      <c r="M85" s="207" t="s">
        <v>368</v>
      </c>
      <c r="N85" s="207" t="s">
        <v>325</v>
      </c>
      <c r="O85" s="524"/>
      <c r="P85" s="283"/>
      <c r="Q85" s="283"/>
      <c r="R85" s="208"/>
      <c r="S85" s="170"/>
    </row>
    <row r="86" spans="1:19" s="167" customFormat="1" ht="12.75" customHeight="1" x14ac:dyDescent="0.2">
      <c r="A86" s="294" t="str">
        <f t="shared" si="0"/>
        <v>800m</v>
      </c>
      <c r="B86" s="198"/>
      <c r="C86" s="198">
        <v>8</v>
      </c>
      <c r="D86" s="199">
        <v>214</v>
      </c>
      <c r="E86" s="420" t="s">
        <v>861</v>
      </c>
      <c r="F86" s="201" t="s">
        <v>3</v>
      </c>
      <c r="G86" s="202" t="str">
        <f t="shared" si="7"/>
        <v>Ibrahim Choudhury</v>
      </c>
      <c r="H86" s="203" t="str">
        <f t="shared" si="8"/>
        <v>Bracknell AC</v>
      </c>
      <c r="I86" s="204" t="str">
        <f t="shared" si="3"/>
        <v>U13 m</v>
      </c>
      <c r="J86" s="205"/>
      <c r="K86" s="285">
        <f>A!P8</f>
        <v>0</v>
      </c>
      <c r="L86" s="206" t="str">
        <f>A!O8</f>
        <v>Bailey Roberts</v>
      </c>
      <c r="M86" s="207" t="s">
        <v>368</v>
      </c>
      <c r="N86" s="207" t="s">
        <v>325</v>
      </c>
      <c r="O86" s="524"/>
      <c r="P86" s="283"/>
      <c r="Q86" s="283"/>
      <c r="R86" s="208"/>
      <c r="S86" s="170"/>
    </row>
    <row r="87" spans="1:19" s="167" customFormat="1" ht="12.75" customHeight="1" x14ac:dyDescent="0.2">
      <c r="A87" s="294" t="str">
        <f t="shared" si="0"/>
        <v>800m</v>
      </c>
      <c r="B87" s="198"/>
      <c r="C87" s="198">
        <v>9</v>
      </c>
      <c r="D87" s="199">
        <v>208</v>
      </c>
      <c r="E87" s="420" t="s">
        <v>862</v>
      </c>
      <c r="F87" s="201" t="s">
        <v>3</v>
      </c>
      <c r="G87" s="202" t="str">
        <f t="shared" si="7"/>
        <v>Charlie Hoggarth</v>
      </c>
      <c r="H87" s="203" t="str">
        <f t="shared" si="8"/>
        <v>Bracknell AC</v>
      </c>
      <c r="I87" s="204" t="str">
        <f t="shared" si="3"/>
        <v>U13 m</v>
      </c>
      <c r="J87" s="205"/>
      <c r="K87" s="320">
        <f>A!P9</f>
        <v>50</v>
      </c>
      <c r="L87" s="206" t="str">
        <f>A!O9</f>
        <v>Oliver Pickup</v>
      </c>
      <c r="M87" s="207" t="s">
        <v>368</v>
      </c>
      <c r="N87" s="207" t="s">
        <v>325</v>
      </c>
      <c r="O87" s="524"/>
      <c r="P87" s="283"/>
      <c r="Q87" s="283"/>
      <c r="R87" s="208"/>
      <c r="S87" s="170"/>
    </row>
    <row r="88" spans="1:19" s="167" customFormat="1" ht="12.75" customHeight="1" x14ac:dyDescent="0.2">
      <c r="A88" s="294" t="str">
        <f t="shared" si="0"/>
        <v>800m</v>
      </c>
      <c r="B88" s="198">
        <v>2</v>
      </c>
      <c r="C88" s="198">
        <v>1</v>
      </c>
      <c r="D88" s="199">
        <v>85</v>
      </c>
      <c r="E88" s="420" t="s">
        <v>863</v>
      </c>
      <c r="F88" s="201" t="s">
        <v>3</v>
      </c>
      <c r="G88" s="202" t="str">
        <f t="shared" si="7"/>
        <v>George Christmas</v>
      </c>
      <c r="H88" s="203" t="str">
        <f t="shared" si="8"/>
        <v>AFD AC</v>
      </c>
      <c r="I88" s="204" t="str">
        <f t="shared" si="3"/>
        <v>U13 m</v>
      </c>
      <c r="J88" s="205"/>
      <c r="K88" s="285">
        <f>A!P10</f>
        <v>51</v>
      </c>
      <c r="L88" s="206" t="str">
        <f>A!O10</f>
        <v>Harry Ware</v>
      </c>
      <c r="M88" s="207" t="s">
        <v>368</v>
      </c>
      <c r="N88" s="207" t="s">
        <v>325</v>
      </c>
      <c r="O88" s="524"/>
      <c r="P88" s="283"/>
      <c r="Q88" s="283"/>
      <c r="R88" s="208"/>
      <c r="S88" s="170"/>
    </row>
    <row r="89" spans="1:19" s="167" customFormat="1" ht="12.75" customHeight="1" x14ac:dyDescent="0.2">
      <c r="A89" s="294" t="str">
        <f t="shared" si="0"/>
        <v>800m</v>
      </c>
      <c r="B89" s="198"/>
      <c r="C89" s="198">
        <v>2</v>
      </c>
      <c r="D89" s="199">
        <v>46</v>
      </c>
      <c r="E89" s="420" t="s">
        <v>864</v>
      </c>
      <c r="F89" s="201" t="s">
        <v>3</v>
      </c>
      <c r="G89" s="202" t="str">
        <f t="shared" ref="G89:G111" si="11">VLOOKUP(D89,K$33:N$1834,2,FALSE)</f>
        <v>Isaac Whiddett</v>
      </c>
      <c r="H89" s="203" t="str">
        <f t="shared" si="8"/>
        <v>AFD AC</v>
      </c>
      <c r="I89" s="204" t="str">
        <f t="shared" si="3"/>
        <v>U13 m</v>
      </c>
      <c r="J89" s="205"/>
      <c r="K89" s="285">
        <f>A!P11</f>
        <v>52</v>
      </c>
      <c r="L89" s="206" t="str">
        <f>A!O11</f>
        <v>Logan Bateman</v>
      </c>
      <c r="M89" s="207" t="s">
        <v>368</v>
      </c>
      <c r="N89" s="207" t="s">
        <v>325</v>
      </c>
      <c r="O89" s="524"/>
      <c r="P89" s="283"/>
      <c r="Q89" s="283"/>
      <c r="R89" s="208"/>
      <c r="S89" s="170"/>
    </row>
    <row r="90" spans="1:19" s="167" customFormat="1" ht="12.75" customHeight="1" x14ac:dyDescent="0.2">
      <c r="A90" s="294" t="str">
        <f t="shared" si="0"/>
        <v>800m</v>
      </c>
      <c r="B90" s="198"/>
      <c r="C90" s="198">
        <v>3</v>
      </c>
      <c r="D90" s="199">
        <v>219</v>
      </c>
      <c r="E90" s="420" t="s">
        <v>865</v>
      </c>
      <c r="F90" s="201" t="s">
        <v>3</v>
      </c>
      <c r="G90" s="202" t="str">
        <f t="shared" si="11"/>
        <v>Matthew Mule</v>
      </c>
      <c r="H90" s="203" t="str">
        <f t="shared" si="8"/>
        <v>Bracknell AC</v>
      </c>
      <c r="I90" s="204" t="str">
        <f t="shared" si="3"/>
        <v>U13 m</v>
      </c>
      <c r="J90" s="205"/>
      <c r="K90" s="285">
        <f>A!P12</f>
        <v>0</v>
      </c>
      <c r="L90" s="206" t="str">
        <f>A!O12</f>
        <v>Edward Henderson</v>
      </c>
      <c r="M90" s="207" t="s">
        <v>368</v>
      </c>
      <c r="N90" s="207" t="s">
        <v>325</v>
      </c>
      <c r="O90" s="524"/>
      <c r="P90" s="283"/>
      <c r="Q90" s="283"/>
      <c r="R90" s="208"/>
      <c r="S90" s="170"/>
    </row>
    <row r="91" spans="1:19" s="167" customFormat="1" ht="12.75" customHeight="1" x14ac:dyDescent="0.2">
      <c r="A91" s="294" t="str">
        <f t="shared" si="0"/>
        <v>800m</v>
      </c>
      <c r="B91" s="198"/>
      <c r="C91" s="198">
        <v>4</v>
      </c>
      <c r="D91" s="199">
        <v>311</v>
      </c>
      <c r="E91" s="420" t="s">
        <v>866</v>
      </c>
      <c r="F91" s="201" t="s">
        <v>3</v>
      </c>
      <c r="G91" s="202" t="str">
        <f t="shared" si="11"/>
        <v>Harry Findlay</v>
      </c>
      <c r="H91" s="203" t="str">
        <f t="shared" si="8"/>
        <v>Camberley &amp; Dist AC</v>
      </c>
      <c r="I91" s="204" t="str">
        <f t="shared" si="3"/>
        <v>U13 m</v>
      </c>
      <c r="J91" s="205"/>
      <c r="K91" s="285">
        <f>A!P13</f>
        <v>53</v>
      </c>
      <c r="L91" s="206" t="str">
        <f>A!O13</f>
        <v>Tom Henderson</v>
      </c>
      <c r="M91" s="207" t="s">
        <v>368</v>
      </c>
      <c r="N91" s="207" t="s">
        <v>325</v>
      </c>
      <c r="O91" s="524"/>
      <c r="P91" s="283"/>
      <c r="Q91" s="283"/>
      <c r="R91" s="208"/>
      <c r="S91" s="170"/>
    </row>
    <row r="92" spans="1:19" s="167" customFormat="1" ht="12.75" customHeight="1" x14ac:dyDescent="0.2">
      <c r="A92" s="294" t="str">
        <f t="shared" si="0"/>
        <v>800m</v>
      </c>
      <c r="B92" s="198"/>
      <c r="C92" s="198">
        <v>5</v>
      </c>
      <c r="D92" s="199">
        <v>108</v>
      </c>
      <c r="E92" s="420" t="s">
        <v>867</v>
      </c>
      <c r="F92" s="201" t="s">
        <v>3</v>
      </c>
      <c r="G92" s="202" t="str">
        <f t="shared" si="11"/>
        <v>Sam Jarrett</v>
      </c>
      <c r="H92" s="203" t="str">
        <f t="shared" si="8"/>
        <v>Basingstoke &amp; MH AC</v>
      </c>
      <c r="I92" s="204" t="str">
        <f t="shared" si="3"/>
        <v>U13 m</v>
      </c>
      <c r="J92" s="205"/>
      <c r="K92" s="285">
        <f>A!P14</f>
        <v>54</v>
      </c>
      <c r="L92" s="206" t="str">
        <f>A!O14</f>
        <v>Isaac Wong</v>
      </c>
      <c r="M92" s="207" t="s">
        <v>368</v>
      </c>
      <c r="N92" s="207" t="s">
        <v>325</v>
      </c>
      <c r="O92" s="524"/>
      <c r="P92" s="283"/>
      <c r="Q92" s="283"/>
      <c r="R92" s="208"/>
      <c r="S92" s="170"/>
    </row>
    <row r="93" spans="1:19" s="167" customFormat="1" ht="12.75" customHeight="1" x14ac:dyDescent="0.2">
      <c r="A93" s="294" t="str">
        <f t="shared" si="0"/>
        <v>800m</v>
      </c>
      <c r="B93" s="198"/>
      <c r="C93" s="198">
        <v>6</v>
      </c>
      <c r="D93" s="199">
        <v>212</v>
      </c>
      <c r="E93" s="420">
        <v>2.496</v>
      </c>
      <c r="F93" s="201" t="s">
        <v>3</v>
      </c>
      <c r="G93" s="202" t="str">
        <f t="shared" si="11"/>
        <v>Finley Collopy</v>
      </c>
      <c r="H93" s="203" t="str">
        <f t="shared" si="8"/>
        <v>Bracknell AC</v>
      </c>
      <c r="I93" s="204" t="str">
        <f t="shared" si="3"/>
        <v>U13 m</v>
      </c>
      <c r="J93" s="205"/>
      <c r="K93" s="285">
        <f>A!P15</f>
        <v>55</v>
      </c>
      <c r="L93" s="206" t="str">
        <f>A!O15</f>
        <v>William Cobbet</v>
      </c>
      <c r="M93" s="207" t="s">
        <v>368</v>
      </c>
      <c r="N93" s="207" t="s">
        <v>325</v>
      </c>
      <c r="O93" s="524"/>
      <c r="P93" s="283"/>
      <c r="Q93" s="283"/>
      <c r="R93" s="208"/>
      <c r="S93" s="170"/>
    </row>
    <row r="94" spans="1:19" s="167" customFormat="1" ht="12.75" customHeight="1" x14ac:dyDescent="0.2">
      <c r="A94" s="294" t="str">
        <f t="shared" si="0"/>
        <v>800m</v>
      </c>
      <c r="B94" s="198"/>
      <c r="C94" s="198">
        <v>7</v>
      </c>
      <c r="D94" s="199">
        <v>41</v>
      </c>
      <c r="E94" s="420" t="s">
        <v>868</v>
      </c>
      <c r="F94" s="201" t="s">
        <v>3</v>
      </c>
      <c r="G94" s="202" t="str">
        <f t="shared" si="11"/>
        <v>Ben Ware</v>
      </c>
      <c r="H94" s="203" t="str">
        <f t="shared" si="8"/>
        <v>AFD AC</v>
      </c>
      <c r="I94" s="204" t="str">
        <f t="shared" si="3"/>
        <v>U13 m</v>
      </c>
      <c r="J94" s="205"/>
      <c r="K94" s="285">
        <f>A!P16</f>
        <v>56</v>
      </c>
      <c r="L94" s="206" t="str">
        <f>A!O16</f>
        <v>George Broadhead</v>
      </c>
      <c r="M94" s="207" t="s">
        <v>368</v>
      </c>
      <c r="N94" s="207" t="s">
        <v>325</v>
      </c>
      <c r="O94" s="524"/>
      <c r="P94" s="283"/>
      <c r="Q94" s="283"/>
      <c r="R94" s="208"/>
      <c r="S94" s="170"/>
    </row>
    <row r="95" spans="1:19" s="167" customFormat="1" ht="12.75" customHeight="1" x14ac:dyDescent="0.2">
      <c r="A95" s="294" t="str">
        <f t="shared" si="0"/>
        <v>800m</v>
      </c>
      <c r="B95" s="198"/>
      <c r="C95" s="198">
        <v>8</v>
      </c>
      <c r="D95" s="199">
        <v>225</v>
      </c>
      <c r="E95" s="420" t="s">
        <v>869</v>
      </c>
      <c r="F95" s="201" t="s">
        <v>3</v>
      </c>
      <c r="G95" s="202" t="str">
        <f t="shared" si="11"/>
        <v>Riley Howe</v>
      </c>
      <c r="H95" s="203" t="str">
        <f t="shared" si="8"/>
        <v>Bracknell AC</v>
      </c>
      <c r="I95" s="204" t="str">
        <f t="shared" si="3"/>
        <v>U13 m</v>
      </c>
      <c r="J95" s="205"/>
      <c r="K95" s="285">
        <f>A!P17</f>
        <v>0</v>
      </c>
      <c r="L95" s="206" t="str">
        <f>A!O17</f>
        <v>Michael Gar</v>
      </c>
      <c r="M95" s="207" t="s">
        <v>368</v>
      </c>
      <c r="N95" s="207" t="s">
        <v>325</v>
      </c>
      <c r="O95" s="524"/>
      <c r="P95" s="283"/>
      <c r="Q95" s="283"/>
      <c r="R95" s="208"/>
      <c r="S95" s="170"/>
    </row>
    <row r="96" spans="1:19" s="167" customFormat="1" ht="12.75" customHeight="1" x14ac:dyDescent="0.2">
      <c r="A96" s="294" t="str">
        <f t="shared" ref="A96:A161" si="12">F96</f>
        <v>800m</v>
      </c>
      <c r="B96" s="198"/>
      <c r="C96" s="198">
        <v>9</v>
      </c>
      <c r="D96" s="199">
        <v>111</v>
      </c>
      <c r="E96" s="420" t="s">
        <v>870</v>
      </c>
      <c r="F96" s="201" t="s">
        <v>3</v>
      </c>
      <c r="G96" s="202" t="str">
        <f t="shared" si="11"/>
        <v>Samuel Kemp</v>
      </c>
      <c r="H96" s="203" t="str">
        <f t="shared" si="8"/>
        <v>Basingstoke &amp; MH AC</v>
      </c>
      <c r="I96" s="204" t="str">
        <f t="shared" si="3"/>
        <v>U13 m</v>
      </c>
      <c r="J96" s="205"/>
      <c r="K96" s="285">
        <f>A!P18</f>
        <v>0</v>
      </c>
      <c r="L96" s="206" t="str">
        <f>A!O18</f>
        <v>Sam Bodoano</v>
      </c>
      <c r="M96" s="207" t="s">
        <v>368</v>
      </c>
      <c r="N96" s="207" t="s">
        <v>325</v>
      </c>
      <c r="O96" s="524"/>
      <c r="P96" s="283"/>
      <c r="Q96" s="283"/>
      <c r="R96" s="208"/>
      <c r="S96" s="170"/>
    </row>
    <row r="97" spans="1:19" s="167" customFormat="1" ht="12.75" customHeight="1" x14ac:dyDescent="0.2">
      <c r="A97" s="294" t="str">
        <f t="shared" si="12"/>
        <v>1500m</v>
      </c>
      <c r="B97" s="198">
        <v>1</v>
      </c>
      <c r="C97" s="224">
        <v>1</v>
      </c>
      <c r="D97" s="224">
        <v>209</v>
      </c>
      <c r="E97" s="425" t="s">
        <v>916</v>
      </c>
      <c r="F97" s="226" t="s">
        <v>6</v>
      </c>
      <c r="G97" s="202" t="str">
        <f t="shared" si="11"/>
        <v>Charlie Jones</v>
      </c>
      <c r="H97" s="203" t="str">
        <f t="shared" si="8"/>
        <v>Bracknell AC</v>
      </c>
      <c r="I97" s="204" t="str">
        <f t="shared" ref="I97:I161" si="13">VLOOKUP(D97,K$33:N$1834,4,FALSE)</f>
        <v>U13 m</v>
      </c>
      <c r="J97" s="205"/>
      <c r="K97" s="285">
        <f>A!P19</f>
        <v>57</v>
      </c>
      <c r="L97" s="206" t="str">
        <f>A!O19</f>
        <v>Ethan Scott</v>
      </c>
      <c r="M97" s="207" t="s">
        <v>368</v>
      </c>
      <c r="N97" s="207" t="s">
        <v>325</v>
      </c>
      <c r="O97" s="524"/>
      <c r="P97" s="283"/>
      <c r="Q97" s="283"/>
      <c r="R97" s="208"/>
      <c r="S97" s="170"/>
    </row>
    <row r="98" spans="1:19" s="167" customFormat="1" ht="12.75" customHeight="1" x14ac:dyDescent="0.2">
      <c r="A98" s="294" t="str">
        <f t="shared" si="12"/>
        <v>1500m</v>
      </c>
      <c r="B98" s="198"/>
      <c r="C98" s="224">
        <v>2</v>
      </c>
      <c r="D98" s="224">
        <v>213</v>
      </c>
      <c r="E98" s="425" t="s">
        <v>917</v>
      </c>
      <c r="F98" s="226" t="s">
        <v>6</v>
      </c>
      <c r="G98" s="202" t="str">
        <f t="shared" si="11"/>
        <v>Harry Prescott</v>
      </c>
      <c r="H98" s="203" t="str">
        <f t="shared" si="8"/>
        <v>Bracknell AC</v>
      </c>
      <c r="I98" s="204" t="str">
        <f t="shared" si="13"/>
        <v>U13 m</v>
      </c>
      <c r="J98" s="205"/>
      <c r="K98" s="285">
        <f>A!P20</f>
        <v>58</v>
      </c>
      <c r="L98" s="206" t="str">
        <f>A!O20</f>
        <v>Liam Stone</v>
      </c>
      <c r="M98" s="207" t="s">
        <v>368</v>
      </c>
      <c r="N98" s="207" t="s">
        <v>325</v>
      </c>
      <c r="O98" s="524"/>
      <c r="P98" s="283"/>
      <c r="Q98" s="283"/>
      <c r="R98" s="208"/>
      <c r="S98" s="170"/>
    </row>
    <row r="99" spans="1:19" s="167" customFormat="1" ht="12.75" customHeight="1" x14ac:dyDescent="0.2">
      <c r="A99" s="294" t="str">
        <f t="shared" si="12"/>
        <v>1500m</v>
      </c>
      <c r="B99" s="198"/>
      <c r="C99" s="224">
        <v>3</v>
      </c>
      <c r="D99" s="224">
        <v>42</v>
      </c>
      <c r="E99" s="425" t="s">
        <v>918</v>
      </c>
      <c r="F99" s="226" t="s">
        <v>6</v>
      </c>
      <c r="G99" s="202" t="str">
        <f t="shared" si="11"/>
        <v>Kyle Cochrane</v>
      </c>
      <c r="H99" s="203" t="str">
        <f t="shared" si="8"/>
        <v>AFD AC</v>
      </c>
      <c r="I99" s="204" t="str">
        <f t="shared" si="13"/>
        <v>U13 m</v>
      </c>
      <c r="J99" s="205"/>
      <c r="K99" s="285">
        <f>A!P21</f>
        <v>59</v>
      </c>
      <c r="L99" s="206" t="str">
        <f>A!O21</f>
        <v>Finn Canning</v>
      </c>
      <c r="M99" s="207" t="s">
        <v>368</v>
      </c>
      <c r="N99" s="207" t="s">
        <v>325</v>
      </c>
      <c r="O99" s="524"/>
      <c r="P99" s="283"/>
      <c r="Q99" s="283"/>
      <c r="R99" s="208"/>
      <c r="S99" s="170"/>
    </row>
    <row r="100" spans="1:19" s="167" customFormat="1" ht="12.75" customHeight="1" x14ac:dyDescent="0.2">
      <c r="A100" s="294" t="str">
        <f t="shared" si="12"/>
        <v>1500m</v>
      </c>
      <c r="B100" s="198"/>
      <c r="C100" s="224">
        <v>4</v>
      </c>
      <c r="D100" s="224">
        <v>47</v>
      </c>
      <c r="E100" s="425" t="s">
        <v>919</v>
      </c>
      <c r="F100" s="226" t="s">
        <v>6</v>
      </c>
      <c r="G100" s="202" t="str">
        <f t="shared" si="11"/>
        <v>Tyla Guest</v>
      </c>
      <c r="H100" s="203" t="str">
        <f t="shared" si="8"/>
        <v>AFD AC</v>
      </c>
      <c r="I100" s="204" t="str">
        <f t="shared" si="13"/>
        <v>U13 m</v>
      </c>
      <c r="J100" s="205"/>
      <c r="K100" s="285">
        <f>A!P22</f>
        <v>88</v>
      </c>
      <c r="L100" s="206" t="str">
        <f>A!O22</f>
        <v>Lex Wilkinson</v>
      </c>
      <c r="M100" s="207" t="s">
        <v>368</v>
      </c>
      <c r="N100" s="207" t="s">
        <v>325</v>
      </c>
      <c r="O100" s="524"/>
      <c r="P100" s="283"/>
      <c r="Q100" s="283"/>
      <c r="R100" s="208"/>
      <c r="S100" s="170"/>
    </row>
    <row r="101" spans="1:19" s="167" customFormat="1" ht="12.75" customHeight="1" x14ac:dyDescent="0.2">
      <c r="A101" s="294" t="str">
        <f t="shared" si="12"/>
        <v>1500m</v>
      </c>
      <c r="B101" s="198"/>
      <c r="C101" s="224">
        <v>5</v>
      </c>
      <c r="D101" s="224">
        <v>48</v>
      </c>
      <c r="E101" s="425" t="s">
        <v>920</v>
      </c>
      <c r="F101" s="226" t="s">
        <v>6</v>
      </c>
      <c r="G101" s="202" t="str">
        <f t="shared" si="11"/>
        <v>Johnny Kershaw</v>
      </c>
      <c r="H101" s="203" t="str">
        <f t="shared" si="8"/>
        <v>AFD AC</v>
      </c>
      <c r="I101" s="204" t="str">
        <f t="shared" si="13"/>
        <v>U13 m</v>
      </c>
      <c r="J101" s="205"/>
      <c r="K101" s="285">
        <f>A!P23</f>
        <v>61</v>
      </c>
      <c r="L101" s="206" t="str">
        <f>A!O23</f>
        <v>Ben James</v>
      </c>
      <c r="M101" s="207" t="s">
        <v>368</v>
      </c>
      <c r="N101" s="207" t="s">
        <v>325</v>
      </c>
      <c r="O101" s="524"/>
      <c r="P101" s="283"/>
      <c r="Q101" s="283"/>
      <c r="R101" s="208"/>
      <c r="S101" s="170"/>
    </row>
    <row r="102" spans="1:19" s="167" customFormat="1" ht="12.75" customHeight="1" x14ac:dyDescent="0.2">
      <c r="A102" s="294" t="str">
        <f t="shared" si="12"/>
        <v>1500m</v>
      </c>
      <c r="B102" s="198"/>
      <c r="C102" s="224">
        <v>6</v>
      </c>
      <c r="D102" s="224">
        <v>211</v>
      </c>
      <c r="E102" s="425" t="s">
        <v>921</v>
      </c>
      <c r="F102" s="226" t="s">
        <v>6</v>
      </c>
      <c r="G102" s="202" t="str">
        <f t="shared" si="11"/>
        <v>Finlay Harris</v>
      </c>
      <c r="H102" s="203" t="str">
        <f t="shared" si="8"/>
        <v>Bracknell AC</v>
      </c>
      <c r="I102" s="204" t="str">
        <f t="shared" si="13"/>
        <v>U13 m</v>
      </c>
      <c r="J102" s="205"/>
      <c r="K102" s="285">
        <f>A!P24</f>
        <v>0</v>
      </c>
      <c r="L102" s="206">
        <f>A!O24</f>
        <v>0</v>
      </c>
      <c r="M102" s="207" t="s">
        <v>368</v>
      </c>
      <c r="N102" s="207" t="s">
        <v>325</v>
      </c>
      <c r="O102" s="524"/>
      <c r="P102" s="283"/>
      <c r="Q102" s="283"/>
      <c r="R102" s="208"/>
      <c r="S102" s="170"/>
    </row>
    <row r="103" spans="1:19" s="167" customFormat="1" ht="12.75" customHeight="1" x14ac:dyDescent="0.2">
      <c r="A103" s="294" t="str">
        <f t="shared" si="12"/>
        <v>1500m</v>
      </c>
      <c r="B103" s="198"/>
      <c r="C103" s="224">
        <v>7</v>
      </c>
      <c r="D103" s="224">
        <v>759</v>
      </c>
      <c r="E103" s="425" t="s">
        <v>922</v>
      </c>
      <c r="F103" s="226" t="s">
        <v>6</v>
      </c>
      <c r="G103" s="202" t="str">
        <f t="shared" si="11"/>
        <v>Rhys Underwood</v>
      </c>
      <c r="H103" s="203" t="str">
        <f t="shared" si="8"/>
        <v>Reading AC</v>
      </c>
      <c r="I103" s="204" t="str">
        <f t="shared" si="13"/>
        <v>U13 m</v>
      </c>
      <c r="J103" s="205"/>
      <c r="K103" s="285">
        <f>A!P25</f>
        <v>0</v>
      </c>
      <c r="L103" s="206">
        <f>A!O25</f>
        <v>0</v>
      </c>
      <c r="M103" s="207" t="s">
        <v>368</v>
      </c>
      <c r="N103" s="207" t="s">
        <v>325</v>
      </c>
      <c r="O103" s="524"/>
      <c r="P103" s="283"/>
      <c r="Q103" s="283"/>
      <c r="R103" s="208"/>
      <c r="S103" s="170"/>
    </row>
    <row r="104" spans="1:19" s="167" customFormat="1" ht="12.75" customHeight="1" x14ac:dyDescent="0.2">
      <c r="A104" s="294" t="str">
        <f t="shared" si="12"/>
        <v>1500m</v>
      </c>
      <c r="B104" s="198"/>
      <c r="C104" s="224">
        <v>8</v>
      </c>
      <c r="D104" s="224">
        <v>224</v>
      </c>
      <c r="E104" s="425" t="s">
        <v>923</v>
      </c>
      <c r="F104" s="226" t="s">
        <v>6</v>
      </c>
      <c r="G104" s="202" t="str">
        <f t="shared" si="11"/>
        <v>Riley Hadley Tippett</v>
      </c>
      <c r="H104" s="203" t="str">
        <f t="shared" si="8"/>
        <v>Bracknell AC</v>
      </c>
      <c r="I104" s="204" t="str">
        <f t="shared" si="13"/>
        <v>U13 m</v>
      </c>
      <c r="J104" s="205"/>
      <c r="K104" s="285">
        <f>A!P26</f>
        <v>0</v>
      </c>
      <c r="L104" s="206">
        <f>A!O26</f>
        <v>0</v>
      </c>
      <c r="M104" s="207" t="s">
        <v>368</v>
      </c>
      <c r="N104" s="207" t="s">
        <v>325</v>
      </c>
      <c r="O104" s="524"/>
      <c r="P104" s="283"/>
      <c r="Q104" s="283"/>
      <c r="R104" s="208"/>
      <c r="S104" s="170"/>
    </row>
    <row r="105" spans="1:19" s="167" customFormat="1" ht="12.75" customHeight="1" x14ac:dyDescent="0.2">
      <c r="A105" s="294" t="str">
        <f t="shared" si="12"/>
        <v>75m Hurdles</v>
      </c>
      <c r="B105" s="198">
        <v>1</v>
      </c>
      <c r="C105" s="198">
        <v>1</v>
      </c>
      <c r="D105" s="199">
        <v>211</v>
      </c>
      <c r="E105" s="200">
        <v>17.100000000000001</v>
      </c>
      <c r="F105" s="201" t="s">
        <v>154</v>
      </c>
      <c r="G105" s="202" t="str">
        <f t="shared" si="11"/>
        <v>Finlay Harris</v>
      </c>
      <c r="H105" s="203" t="str">
        <f t="shared" si="8"/>
        <v>Bracknell AC</v>
      </c>
      <c r="I105" s="204" t="str">
        <f t="shared" si="13"/>
        <v>U13 m</v>
      </c>
      <c r="J105" s="205"/>
      <c r="K105" s="285">
        <f>A!P27</f>
        <v>0</v>
      </c>
      <c r="L105" s="206">
        <f>A!O27</f>
        <v>0</v>
      </c>
      <c r="M105" s="207" t="s">
        <v>368</v>
      </c>
      <c r="N105" s="207" t="s">
        <v>325</v>
      </c>
      <c r="O105" s="524"/>
      <c r="P105" s="283"/>
      <c r="Q105" s="283"/>
      <c r="R105" s="208"/>
      <c r="S105" s="170"/>
    </row>
    <row r="106" spans="1:19" s="167" customFormat="1" ht="12.75" customHeight="1" x14ac:dyDescent="0.2">
      <c r="A106" s="294" t="str">
        <f t="shared" si="12"/>
        <v>75m Hurdles</v>
      </c>
      <c r="B106" s="198">
        <v>2</v>
      </c>
      <c r="C106" s="198">
        <v>1</v>
      </c>
      <c r="D106" s="199">
        <v>228</v>
      </c>
      <c r="E106" s="200">
        <v>14.6</v>
      </c>
      <c r="F106" s="201" t="s">
        <v>154</v>
      </c>
      <c r="G106" s="202" t="str">
        <f t="shared" si="11"/>
        <v>Toby Splain</v>
      </c>
      <c r="H106" s="203" t="str">
        <f t="shared" si="8"/>
        <v>Bracknell AC</v>
      </c>
      <c r="I106" s="204" t="str">
        <f t="shared" si="13"/>
        <v>U13 m</v>
      </c>
      <c r="J106" s="205"/>
      <c r="K106" s="285">
        <f>A!P28</f>
        <v>0</v>
      </c>
      <c r="L106" s="206">
        <f>A!O28</f>
        <v>0</v>
      </c>
      <c r="M106" s="207" t="s">
        <v>368</v>
      </c>
      <c r="N106" s="207" t="s">
        <v>325</v>
      </c>
      <c r="O106" s="524"/>
      <c r="P106" s="283"/>
      <c r="Q106" s="283"/>
      <c r="R106" s="208"/>
      <c r="S106" s="170"/>
    </row>
    <row r="107" spans="1:19" s="167" customFormat="1" ht="12.75" customHeight="1" x14ac:dyDescent="0.2">
      <c r="A107" s="294" t="str">
        <f t="shared" si="12"/>
        <v>75m Hurdles</v>
      </c>
      <c r="B107" s="198"/>
      <c r="C107" s="198">
        <v>2</v>
      </c>
      <c r="D107" s="199">
        <v>307</v>
      </c>
      <c r="E107" s="200">
        <v>16.600000000000001</v>
      </c>
      <c r="F107" s="201" t="s">
        <v>154</v>
      </c>
      <c r="G107" s="202" t="str">
        <f t="shared" si="11"/>
        <v>Tobie Dawe</v>
      </c>
      <c r="H107" s="203" t="str">
        <f t="shared" si="8"/>
        <v>Camberley &amp; Dist AC</v>
      </c>
      <c r="I107" s="204" t="str">
        <f t="shared" si="13"/>
        <v>U13 m</v>
      </c>
      <c r="J107" s="205"/>
      <c r="K107" s="285">
        <f>A!P29</f>
        <v>0</v>
      </c>
      <c r="L107" s="206">
        <f>A!O29</f>
        <v>0</v>
      </c>
      <c r="M107" s="207" t="s">
        <v>368</v>
      </c>
      <c r="N107" s="207" t="s">
        <v>325</v>
      </c>
      <c r="O107" s="524"/>
      <c r="P107" s="283"/>
      <c r="Q107" s="283"/>
      <c r="R107" s="208"/>
      <c r="S107" s="170"/>
    </row>
    <row r="108" spans="1:19" s="167" customFormat="1" ht="12.75" customHeight="1" x14ac:dyDescent="0.2">
      <c r="A108" s="294" t="str">
        <f t="shared" si="12"/>
        <v>75m Hurdles</v>
      </c>
      <c r="B108" s="198"/>
      <c r="C108" s="198">
        <v>3</v>
      </c>
      <c r="D108" s="199">
        <v>833</v>
      </c>
      <c r="E108" s="200">
        <v>17.7</v>
      </c>
      <c r="F108" s="201" t="s">
        <v>154</v>
      </c>
      <c r="G108" s="202" t="str">
        <f t="shared" si="11"/>
        <v>Mackenzie Lothian</v>
      </c>
      <c r="H108" s="203" t="str">
        <f t="shared" si="8"/>
        <v>WSEH</v>
      </c>
      <c r="I108" s="204" t="str">
        <f t="shared" si="13"/>
        <v>U13 m</v>
      </c>
      <c r="J108" s="205"/>
      <c r="K108" s="285">
        <f>A!P30</f>
        <v>0</v>
      </c>
      <c r="L108" s="206">
        <f>A!O30</f>
        <v>0</v>
      </c>
      <c r="M108" s="207" t="s">
        <v>368</v>
      </c>
      <c r="N108" s="207" t="s">
        <v>325</v>
      </c>
      <c r="O108" s="524"/>
      <c r="P108" s="283"/>
      <c r="Q108" s="283"/>
      <c r="R108" s="208"/>
      <c r="S108" s="170"/>
    </row>
    <row r="109" spans="1:19" s="167" customFormat="1" ht="12.75" customHeight="1" x14ac:dyDescent="0.2">
      <c r="A109" s="294" t="str">
        <f t="shared" si="12"/>
        <v>75m Hurdles</v>
      </c>
      <c r="B109" s="198">
        <v>3</v>
      </c>
      <c r="C109" s="198">
        <v>1</v>
      </c>
      <c r="D109" s="199">
        <v>217</v>
      </c>
      <c r="E109" s="200">
        <v>15.7</v>
      </c>
      <c r="F109" s="201" t="s">
        <v>154</v>
      </c>
      <c r="G109" s="202" t="str">
        <f t="shared" si="11"/>
        <v>Kahlon Nneke</v>
      </c>
      <c r="H109" s="203" t="str">
        <f t="shared" si="8"/>
        <v>Bracknell AC</v>
      </c>
      <c r="I109" s="204" t="str">
        <f t="shared" si="13"/>
        <v>U13 m</v>
      </c>
      <c r="J109" s="205"/>
      <c r="K109" s="285">
        <f>A!P31</f>
        <v>0</v>
      </c>
      <c r="L109" s="206">
        <f>A!O31</f>
        <v>0</v>
      </c>
      <c r="M109" s="207" t="s">
        <v>368</v>
      </c>
      <c r="N109" s="207" t="s">
        <v>325</v>
      </c>
      <c r="O109" s="524"/>
      <c r="P109" s="283"/>
      <c r="Q109" s="283"/>
      <c r="R109" s="208"/>
      <c r="S109" s="170"/>
    </row>
    <row r="110" spans="1:19" s="167" customFormat="1" ht="12.75" customHeight="1" x14ac:dyDescent="0.2">
      <c r="A110" s="294" t="str">
        <f t="shared" si="12"/>
        <v>75m Hurdles</v>
      </c>
      <c r="B110" s="198"/>
      <c r="C110" s="198">
        <v>2</v>
      </c>
      <c r="D110" s="199">
        <v>759</v>
      </c>
      <c r="E110" s="200">
        <v>15.9</v>
      </c>
      <c r="F110" s="201" t="s">
        <v>154</v>
      </c>
      <c r="G110" s="202" t="str">
        <f t="shared" si="11"/>
        <v>Rhys Underwood</v>
      </c>
      <c r="H110" s="203" t="str">
        <f t="shared" si="8"/>
        <v>Reading AC</v>
      </c>
      <c r="I110" s="204" t="str">
        <f t="shared" si="13"/>
        <v>U13 m</v>
      </c>
      <c r="J110" s="205"/>
      <c r="K110" s="285">
        <f>A!P32</f>
        <v>0</v>
      </c>
      <c r="L110" s="206">
        <f>A!O32</f>
        <v>0</v>
      </c>
      <c r="M110" s="207" t="s">
        <v>368</v>
      </c>
      <c r="N110" s="207" t="s">
        <v>325</v>
      </c>
      <c r="O110" s="524"/>
      <c r="P110" s="283"/>
      <c r="Q110" s="283"/>
      <c r="R110" s="208"/>
      <c r="S110" s="170"/>
    </row>
    <row r="111" spans="1:19" s="167" customFormat="1" ht="12.75" customHeight="1" x14ac:dyDescent="0.2">
      <c r="A111" s="294" t="str">
        <f t="shared" si="12"/>
        <v>75m Hurdles</v>
      </c>
      <c r="B111" s="198"/>
      <c r="C111" s="198">
        <v>3</v>
      </c>
      <c r="D111" s="199">
        <v>313</v>
      </c>
      <c r="E111" s="200">
        <v>18.7</v>
      </c>
      <c r="F111" s="201" t="s">
        <v>154</v>
      </c>
      <c r="G111" s="202" t="str">
        <f t="shared" si="11"/>
        <v>Ethan Ellner</v>
      </c>
      <c r="H111" s="203" t="str">
        <f t="shared" si="8"/>
        <v>Camberley &amp; Dist AC</v>
      </c>
      <c r="I111" s="204" t="str">
        <f t="shared" si="13"/>
        <v>U13 m</v>
      </c>
      <c r="J111" s="205"/>
      <c r="K111" s="285">
        <f>A!P33</f>
        <v>0</v>
      </c>
      <c r="L111" s="206">
        <f>A!O33</f>
        <v>0</v>
      </c>
      <c r="M111" s="207" t="s">
        <v>368</v>
      </c>
      <c r="N111" s="207" t="s">
        <v>325</v>
      </c>
      <c r="O111" s="524"/>
      <c r="P111" s="283"/>
      <c r="Q111" s="283"/>
      <c r="R111" s="208"/>
      <c r="S111" s="170"/>
    </row>
    <row r="112" spans="1:19" s="167" customFormat="1" ht="12.75" customHeight="1" x14ac:dyDescent="0.2">
      <c r="A112" s="294" t="str">
        <f t="shared" si="12"/>
        <v>4 x 100m</v>
      </c>
      <c r="B112" s="198">
        <v>1</v>
      </c>
      <c r="C112" s="198">
        <v>1</v>
      </c>
      <c r="D112" s="199">
        <v>215</v>
      </c>
      <c r="E112" s="200">
        <v>59.6</v>
      </c>
      <c r="F112" s="419" t="s">
        <v>8</v>
      </c>
      <c r="G112" s="202"/>
      <c r="H112" s="203" t="str">
        <f t="shared" si="8"/>
        <v>Bracknell AC</v>
      </c>
      <c r="I112" s="204" t="str">
        <f t="shared" si="13"/>
        <v>U13 m</v>
      </c>
      <c r="J112" s="205"/>
      <c r="K112" s="285">
        <f>A!P34</f>
        <v>0</v>
      </c>
      <c r="L112" s="206">
        <f>A!O34</f>
        <v>0</v>
      </c>
      <c r="M112" s="207" t="s">
        <v>368</v>
      </c>
      <c r="N112" s="207" t="s">
        <v>325</v>
      </c>
      <c r="O112" s="524"/>
      <c r="P112" s="283"/>
      <c r="Q112" s="283"/>
      <c r="R112" s="208"/>
      <c r="S112" s="170"/>
    </row>
    <row r="113" spans="1:19" s="167" customFormat="1" ht="12.75" customHeight="1" x14ac:dyDescent="0.2">
      <c r="A113" s="294" t="str">
        <f t="shared" si="12"/>
        <v>LJ</v>
      </c>
      <c r="B113" s="198">
        <v>1</v>
      </c>
      <c r="C113" s="198">
        <v>1</v>
      </c>
      <c r="D113" s="199">
        <v>221</v>
      </c>
      <c r="E113" s="225">
        <v>4.13</v>
      </c>
      <c r="F113" s="201" t="s">
        <v>73</v>
      </c>
      <c r="G113" s="202" t="str">
        <f t="shared" ref="G113:G120" si="14">VLOOKUP(D113,K$33:N$1834,2,FALSE)</f>
        <v>Nikita Scepunov</v>
      </c>
      <c r="H113" s="203" t="str">
        <f t="shared" si="8"/>
        <v>Bracknell AC</v>
      </c>
      <c r="I113" s="204" t="str">
        <f t="shared" si="13"/>
        <v>U13 m</v>
      </c>
      <c r="J113" s="205"/>
      <c r="K113" s="285">
        <f>A!P35</f>
        <v>0</v>
      </c>
      <c r="L113" s="206">
        <f>A!O35</f>
        <v>0</v>
      </c>
      <c r="M113" s="207" t="s">
        <v>368</v>
      </c>
      <c r="N113" s="207" t="s">
        <v>325</v>
      </c>
      <c r="O113" s="524"/>
      <c r="P113" s="283"/>
      <c r="Q113" s="283"/>
      <c r="R113" s="208"/>
      <c r="S113" s="170"/>
    </row>
    <row r="114" spans="1:19" s="167" customFormat="1" ht="12.75" customHeight="1" x14ac:dyDescent="0.2">
      <c r="A114" s="294" t="str">
        <f t="shared" si="12"/>
        <v>LJ</v>
      </c>
      <c r="B114" s="198"/>
      <c r="C114" s="198">
        <v>2</v>
      </c>
      <c r="D114" s="199">
        <v>228</v>
      </c>
      <c r="E114" s="225">
        <v>4.05</v>
      </c>
      <c r="F114" s="201" t="s">
        <v>73</v>
      </c>
      <c r="G114" s="202" t="str">
        <f t="shared" si="14"/>
        <v>Toby Splain</v>
      </c>
      <c r="H114" s="203" t="str">
        <f t="shared" si="8"/>
        <v>Bracknell AC</v>
      </c>
      <c r="I114" s="204" t="str">
        <f t="shared" si="13"/>
        <v>U13 m</v>
      </c>
      <c r="J114" s="205"/>
      <c r="K114" s="285">
        <f>A!P36</f>
        <v>0</v>
      </c>
      <c r="L114" s="206">
        <f>A!O36</f>
        <v>0</v>
      </c>
      <c r="M114" s="207" t="s">
        <v>368</v>
      </c>
      <c r="N114" s="207" t="s">
        <v>325</v>
      </c>
      <c r="O114" s="524"/>
      <c r="P114" s="283"/>
      <c r="Q114" s="283"/>
      <c r="R114" s="208"/>
      <c r="S114" s="170"/>
    </row>
    <row r="115" spans="1:19" s="167" customFormat="1" ht="12.75" customHeight="1" x14ac:dyDescent="0.2">
      <c r="A115" s="294" t="str">
        <f t="shared" si="12"/>
        <v>LJ</v>
      </c>
      <c r="B115" s="198"/>
      <c r="C115" s="198">
        <v>3</v>
      </c>
      <c r="D115" s="199">
        <v>309</v>
      </c>
      <c r="E115" s="225">
        <v>3.92</v>
      </c>
      <c r="F115" s="201" t="s">
        <v>73</v>
      </c>
      <c r="G115" s="202" t="str">
        <f t="shared" si="14"/>
        <v>Olly Gandy</v>
      </c>
      <c r="H115" s="203" t="str">
        <f t="shared" si="8"/>
        <v>Camberley &amp; Dist AC</v>
      </c>
      <c r="I115" s="204" t="str">
        <f t="shared" si="13"/>
        <v>U13 m</v>
      </c>
      <c r="J115" s="205"/>
      <c r="K115" s="285">
        <f>A!P37</f>
        <v>0</v>
      </c>
      <c r="L115" s="206">
        <f>A!O37</f>
        <v>0</v>
      </c>
      <c r="M115" s="207" t="s">
        <v>368</v>
      </c>
      <c r="N115" s="207" t="s">
        <v>325</v>
      </c>
      <c r="O115" s="524"/>
      <c r="P115" s="283"/>
      <c r="Q115" s="283"/>
      <c r="R115" s="208"/>
      <c r="S115" s="170"/>
    </row>
    <row r="116" spans="1:19" s="167" customFormat="1" ht="12.75" customHeight="1" x14ac:dyDescent="0.2">
      <c r="A116" s="294" t="str">
        <f t="shared" si="12"/>
        <v>LJ</v>
      </c>
      <c r="B116" s="198"/>
      <c r="C116" s="198">
        <v>4</v>
      </c>
      <c r="D116" s="199">
        <v>751</v>
      </c>
      <c r="E116" s="225">
        <v>3.88</v>
      </c>
      <c r="F116" s="201" t="s">
        <v>73</v>
      </c>
      <c r="G116" s="202" t="str">
        <f t="shared" si="14"/>
        <v>Daniel Ricketts</v>
      </c>
      <c r="H116" s="203" t="str">
        <f t="shared" si="8"/>
        <v>Reading AC</v>
      </c>
      <c r="I116" s="204" t="str">
        <f t="shared" si="13"/>
        <v>U13 m</v>
      </c>
      <c r="J116" s="205"/>
      <c r="K116" s="285">
        <f>A!P38</f>
        <v>0</v>
      </c>
      <c r="L116" s="206">
        <f>A!O38</f>
        <v>0</v>
      </c>
      <c r="M116" s="207" t="s">
        <v>368</v>
      </c>
      <c r="N116" s="207" t="s">
        <v>325</v>
      </c>
      <c r="O116" s="524"/>
      <c r="P116" s="283"/>
      <c r="Q116" s="283"/>
      <c r="R116" s="208"/>
      <c r="S116" s="170"/>
    </row>
    <row r="117" spans="1:19" s="167" customFormat="1" ht="12.75" customHeight="1" x14ac:dyDescent="0.2">
      <c r="A117" s="294" t="str">
        <f t="shared" si="12"/>
        <v>LJ</v>
      </c>
      <c r="B117" s="198"/>
      <c r="C117" s="198">
        <v>5</v>
      </c>
      <c r="D117" s="199">
        <v>632</v>
      </c>
      <c r="E117" s="225">
        <v>3.6</v>
      </c>
      <c r="F117" s="201" t="s">
        <v>73</v>
      </c>
      <c r="G117" s="202" t="str">
        <f t="shared" si="14"/>
        <v>Fillipo D'Orazio</v>
      </c>
      <c r="H117" s="203" t="str">
        <f t="shared" si="8"/>
        <v>Maidenhead AC</v>
      </c>
      <c r="I117" s="204" t="str">
        <f t="shared" si="13"/>
        <v>U13 m</v>
      </c>
      <c r="J117" s="205"/>
      <c r="K117" s="285">
        <f>A!P39</f>
        <v>0</v>
      </c>
      <c r="L117" s="206">
        <f>A!O39</f>
        <v>0</v>
      </c>
      <c r="M117" s="207" t="s">
        <v>368</v>
      </c>
      <c r="N117" s="207" t="s">
        <v>325</v>
      </c>
      <c r="O117" s="524"/>
      <c r="P117" s="283"/>
      <c r="Q117" s="283"/>
      <c r="R117" s="208"/>
      <c r="S117" s="170"/>
    </row>
    <row r="118" spans="1:19" s="167" customFormat="1" ht="12.75" customHeight="1" x14ac:dyDescent="0.2">
      <c r="A118" s="294" t="str">
        <f t="shared" si="12"/>
        <v>LJ</v>
      </c>
      <c r="B118" s="198"/>
      <c r="C118" s="198">
        <v>6</v>
      </c>
      <c r="D118" s="199">
        <v>211</v>
      </c>
      <c r="E118" s="225">
        <v>3.42</v>
      </c>
      <c r="F118" s="201" t="s">
        <v>73</v>
      </c>
      <c r="G118" s="202" t="str">
        <f t="shared" si="14"/>
        <v>Finlay Harris</v>
      </c>
      <c r="H118" s="203" t="str">
        <f t="shared" si="8"/>
        <v>Bracknell AC</v>
      </c>
      <c r="I118" s="204" t="str">
        <f t="shared" si="13"/>
        <v>U13 m</v>
      </c>
      <c r="J118" s="205"/>
      <c r="K118" s="285">
        <f>A!P40</f>
        <v>0</v>
      </c>
      <c r="L118" s="206">
        <f>A!O40</f>
        <v>0</v>
      </c>
      <c r="M118" s="207" t="s">
        <v>368</v>
      </c>
      <c r="N118" s="207" t="s">
        <v>325</v>
      </c>
      <c r="O118" s="524"/>
      <c r="P118" s="283"/>
      <c r="Q118" s="283"/>
      <c r="R118" s="208"/>
      <c r="S118" s="170"/>
    </row>
    <row r="119" spans="1:19" s="167" customFormat="1" ht="12.75" customHeight="1" x14ac:dyDescent="0.2">
      <c r="A119" s="294" t="str">
        <f t="shared" si="12"/>
        <v>LJ</v>
      </c>
      <c r="B119" s="198"/>
      <c r="C119" s="198">
        <v>7</v>
      </c>
      <c r="D119" s="199">
        <v>212</v>
      </c>
      <c r="E119" s="225">
        <v>3.41</v>
      </c>
      <c r="F119" s="201" t="s">
        <v>73</v>
      </c>
      <c r="G119" s="202" t="str">
        <f t="shared" si="14"/>
        <v>Finley Collopy</v>
      </c>
      <c r="H119" s="203" t="str">
        <f t="shared" si="8"/>
        <v>Bracknell AC</v>
      </c>
      <c r="I119" s="204" t="str">
        <f t="shared" si="13"/>
        <v>U13 m</v>
      </c>
      <c r="J119" s="205"/>
      <c r="K119" s="285">
        <f>A!P41</f>
        <v>0</v>
      </c>
      <c r="L119" s="206">
        <f>A!O41</f>
        <v>0</v>
      </c>
      <c r="M119" s="207" t="s">
        <v>368</v>
      </c>
      <c r="N119" s="207" t="s">
        <v>325</v>
      </c>
      <c r="O119" s="524"/>
      <c r="P119" s="283"/>
      <c r="Q119" s="283"/>
      <c r="R119" s="208"/>
      <c r="S119" s="170"/>
    </row>
    <row r="120" spans="1:19" s="167" customFormat="1" ht="12.75" customHeight="1" x14ac:dyDescent="0.2">
      <c r="A120" s="294" t="str">
        <f t="shared" si="12"/>
        <v>LJ</v>
      </c>
      <c r="B120" s="198"/>
      <c r="C120" s="198">
        <v>8</v>
      </c>
      <c r="D120" s="199">
        <v>755</v>
      </c>
      <c r="E120" s="225">
        <v>3.4</v>
      </c>
      <c r="F120" s="201" t="s">
        <v>73</v>
      </c>
      <c r="G120" s="202" t="str">
        <f t="shared" si="14"/>
        <v>Luca Thomson</v>
      </c>
      <c r="H120" s="203" t="str">
        <f t="shared" si="8"/>
        <v>Reading AC</v>
      </c>
      <c r="I120" s="204" t="str">
        <f t="shared" si="13"/>
        <v>U13 m</v>
      </c>
      <c r="J120" s="205"/>
      <c r="K120" s="285">
        <f>A!P42</f>
        <v>0</v>
      </c>
      <c r="L120" s="206">
        <f>A!O42</f>
        <v>0</v>
      </c>
      <c r="M120" s="207" t="s">
        <v>368</v>
      </c>
      <c r="N120" s="207" t="s">
        <v>325</v>
      </c>
      <c r="O120" s="524"/>
      <c r="P120" s="283"/>
      <c r="Q120" s="283"/>
      <c r="R120" s="208"/>
      <c r="S120" s="170"/>
    </row>
    <row r="121" spans="1:19" s="167" customFormat="1" ht="12.75" customHeight="1" x14ac:dyDescent="0.2">
      <c r="A121" s="294" t="str">
        <f t="shared" si="12"/>
        <v>LJ</v>
      </c>
      <c r="B121" s="198"/>
      <c r="C121" s="198">
        <v>9</v>
      </c>
      <c r="D121" s="199">
        <v>208</v>
      </c>
      <c r="E121" s="225">
        <v>3.35</v>
      </c>
      <c r="F121" s="201" t="s">
        <v>73</v>
      </c>
      <c r="G121" s="202" t="str">
        <f t="shared" ref="G121:G185" si="15">VLOOKUP(D121,K$33:N$1834,2,FALSE)</f>
        <v>Charlie Hoggarth</v>
      </c>
      <c r="H121" s="203" t="str">
        <f t="shared" ref="H121:H185" si="16">VLOOKUP(D121,K$33:N$1834,3,FALSE)</f>
        <v>Bracknell AC</v>
      </c>
      <c r="I121" s="204" t="str">
        <f t="shared" si="13"/>
        <v>U13 m</v>
      </c>
      <c r="J121" s="205"/>
      <c r="K121" s="285">
        <f>A!P43</f>
        <v>0</v>
      </c>
      <c r="L121" s="206">
        <f>A!O43</f>
        <v>0</v>
      </c>
      <c r="M121" s="207" t="s">
        <v>368</v>
      </c>
      <c r="N121" s="207" t="s">
        <v>325</v>
      </c>
      <c r="O121" s="524"/>
      <c r="P121" s="283"/>
      <c r="Q121" s="283"/>
      <c r="R121" s="208"/>
      <c r="S121" s="170"/>
    </row>
    <row r="122" spans="1:19" s="167" customFormat="1" ht="12.75" customHeight="1" x14ac:dyDescent="0.2">
      <c r="A122" s="294" t="str">
        <f t="shared" si="12"/>
        <v>LJ</v>
      </c>
      <c r="B122" s="198"/>
      <c r="C122" s="198">
        <v>10</v>
      </c>
      <c r="D122" s="199">
        <v>753</v>
      </c>
      <c r="E122" s="225">
        <v>3.34</v>
      </c>
      <c r="F122" s="201" t="s">
        <v>73</v>
      </c>
      <c r="G122" s="202" t="str">
        <f t="shared" si="15"/>
        <v>George Huggett</v>
      </c>
      <c r="H122" s="203" t="str">
        <f t="shared" si="16"/>
        <v>Reading AC</v>
      </c>
      <c r="I122" s="204" t="str">
        <f t="shared" si="13"/>
        <v>U13 m</v>
      </c>
      <c r="J122" s="205"/>
      <c r="K122" s="285">
        <f>A!P44</f>
        <v>0</v>
      </c>
      <c r="L122" s="206">
        <f>A!O44</f>
        <v>0</v>
      </c>
      <c r="M122" s="207" t="s">
        <v>368</v>
      </c>
      <c r="N122" s="207" t="s">
        <v>325</v>
      </c>
      <c r="O122" s="524"/>
      <c r="P122" s="283"/>
      <c r="Q122" s="283"/>
      <c r="R122" s="208"/>
      <c r="S122" s="170"/>
    </row>
    <row r="123" spans="1:19" s="167" customFormat="1" ht="12.75" customHeight="1" x14ac:dyDescent="0.2">
      <c r="A123" s="294" t="str">
        <f t="shared" si="12"/>
        <v>LJ</v>
      </c>
      <c r="B123" s="198"/>
      <c r="C123" s="198">
        <v>11</v>
      </c>
      <c r="D123" s="199">
        <v>312</v>
      </c>
      <c r="E123" s="225">
        <v>3.19</v>
      </c>
      <c r="F123" s="201" t="s">
        <v>73</v>
      </c>
      <c r="G123" s="202" t="str">
        <f t="shared" si="15"/>
        <v>Harrison Taylor</v>
      </c>
      <c r="H123" s="203" t="str">
        <f t="shared" si="16"/>
        <v>Camberley &amp; Dist AC</v>
      </c>
      <c r="I123" s="204" t="str">
        <f t="shared" si="13"/>
        <v>U13 m</v>
      </c>
      <c r="J123" s="205"/>
      <c r="K123" s="285">
        <f>A!P45</f>
        <v>0</v>
      </c>
      <c r="L123" s="206">
        <f>A!O45</f>
        <v>0</v>
      </c>
      <c r="M123" s="207" t="s">
        <v>368</v>
      </c>
      <c r="N123" s="207" t="s">
        <v>325</v>
      </c>
      <c r="O123" s="524"/>
      <c r="P123" s="283"/>
      <c r="Q123" s="283"/>
      <c r="R123" s="208"/>
      <c r="S123" s="170"/>
    </row>
    <row r="124" spans="1:19" s="167" customFormat="1" ht="12.75" customHeight="1" x14ac:dyDescent="0.2">
      <c r="A124" s="294" t="str">
        <f t="shared" si="12"/>
        <v>LJ</v>
      </c>
      <c r="B124" s="198"/>
      <c r="C124" s="198">
        <v>12</v>
      </c>
      <c r="D124" s="199">
        <v>315</v>
      </c>
      <c r="E124" s="225">
        <v>3.11</v>
      </c>
      <c r="F124" s="201" t="s">
        <v>73</v>
      </c>
      <c r="G124" s="202" t="str">
        <f t="shared" si="15"/>
        <v>James Hammond</v>
      </c>
      <c r="H124" s="203" t="str">
        <f t="shared" si="16"/>
        <v>Camberley &amp; Dist AC</v>
      </c>
      <c r="I124" s="204" t="str">
        <f t="shared" si="13"/>
        <v>U13 m</v>
      </c>
      <c r="J124" s="205"/>
      <c r="K124" s="285">
        <f>A!P46</f>
        <v>0</v>
      </c>
      <c r="L124" s="206">
        <f>A!O46</f>
        <v>0</v>
      </c>
      <c r="M124" s="207" t="s">
        <v>368</v>
      </c>
      <c r="N124" s="207" t="s">
        <v>325</v>
      </c>
      <c r="O124" s="524"/>
      <c r="P124" s="283"/>
      <c r="Q124" s="283"/>
      <c r="R124" s="208"/>
      <c r="S124" s="170"/>
    </row>
    <row r="125" spans="1:19" s="167" customFormat="1" ht="12.75" customHeight="1" x14ac:dyDescent="0.2">
      <c r="A125" s="294" t="str">
        <f t="shared" si="12"/>
        <v>LJ</v>
      </c>
      <c r="B125" s="198"/>
      <c r="C125" s="198">
        <v>13</v>
      </c>
      <c r="D125" s="199">
        <v>759</v>
      </c>
      <c r="E125" s="225">
        <v>3.07</v>
      </c>
      <c r="F125" s="201" t="s">
        <v>73</v>
      </c>
      <c r="G125" s="202" t="str">
        <f t="shared" si="15"/>
        <v>Rhys Underwood</v>
      </c>
      <c r="H125" s="203" t="str">
        <f t="shared" si="16"/>
        <v>Reading AC</v>
      </c>
      <c r="I125" s="204" t="str">
        <f t="shared" si="13"/>
        <v>U13 m</v>
      </c>
      <c r="J125" s="205"/>
      <c r="K125" s="285">
        <f>A!P47</f>
        <v>0</v>
      </c>
      <c r="L125" s="206">
        <f>A!O47</f>
        <v>0</v>
      </c>
      <c r="M125" s="207" t="s">
        <v>368</v>
      </c>
      <c r="N125" s="207" t="s">
        <v>325</v>
      </c>
      <c r="O125" s="524"/>
      <c r="P125" s="283"/>
      <c r="Q125" s="283"/>
      <c r="R125" s="208"/>
      <c r="S125" s="170"/>
    </row>
    <row r="126" spans="1:19" s="167" customFormat="1" ht="12.75" customHeight="1" x14ac:dyDescent="0.2">
      <c r="A126" s="294" t="str">
        <f t="shared" si="12"/>
        <v>LJ</v>
      </c>
      <c r="B126" s="198"/>
      <c r="C126" s="198">
        <v>14</v>
      </c>
      <c r="D126" s="199">
        <v>623</v>
      </c>
      <c r="E126" s="225">
        <v>3.01</v>
      </c>
      <c r="F126" s="201" t="s">
        <v>73</v>
      </c>
      <c r="G126" s="202" t="str">
        <f t="shared" si="15"/>
        <v>Michael-Lee Thorp</v>
      </c>
      <c r="H126" s="203" t="str">
        <f t="shared" si="16"/>
        <v>Maidenhead AC</v>
      </c>
      <c r="I126" s="204" t="str">
        <f t="shared" si="13"/>
        <v>U13 m</v>
      </c>
      <c r="J126" s="205"/>
      <c r="K126" s="285">
        <f>A!P48</f>
        <v>0</v>
      </c>
      <c r="L126" s="206">
        <f>A!O48</f>
        <v>0</v>
      </c>
      <c r="M126" s="207" t="s">
        <v>368</v>
      </c>
      <c r="N126" s="207" t="s">
        <v>325</v>
      </c>
      <c r="O126" s="524"/>
      <c r="P126" s="283"/>
      <c r="Q126" s="283"/>
      <c r="R126" s="208"/>
      <c r="S126" s="170"/>
    </row>
    <row r="127" spans="1:19" s="167" customFormat="1" ht="12.75" customHeight="1" x14ac:dyDescent="0.2">
      <c r="A127" s="294" t="str">
        <f t="shared" si="12"/>
        <v>LJ</v>
      </c>
      <c r="B127" s="198"/>
      <c r="C127" s="198">
        <v>15</v>
      </c>
      <c r="D127" s="199">
        <v>516</v>
      </c>
      <c r="E127" s="225">
        <v>2.64</v>
      </c>
      <c r="F127" s="201" t="s">
        <v>73</v>
      </c>
      <c r="G127" s="202" t="str">
        <f t="shared" si="15"/>
        <v>Krish Chander</v>
      </c>
      <c r="H127" s="203" t="str">
        <f t="shared" si="16"/>
        <v>Hillingdon AC</v>
      </c>
      <c r="I127" s="204" t="str">
        <f t="shared" si="13"/>
        <v>U13 m</v>
      </c>
      <c r="J127" s="205"/>
      <c r="K127" s="285">
        <f>A!P49</f>
        <v>0</v>
      </c>
      <c r="L127" s="206">
        <f>A!O49</f>
        <v>0</v>
      </c>
      <c r="M127" s="207" t="s">
        <v>368</v>
      </c>
      <c r="N127" s="207" t="s">
        <v>325</v>
      </c>
      <c r="O127" s="524"/>
      <c r="P127" s="283"/>
      <c r="Q127" s="283"/>
      <c r="R127" s="208"/>
      <c r="S127" s="170"/>
    </row>
    <row r="128" spans="1:19" s="167" customFormat="1" ht="12.75" customHeight="1" x14ac:dyDescent="0.2">
      <c r="A128" s="294" t="str">
        <f t="shared" si="12"/>
        <v>LJ</v>
      </c>
      <c r="B128" s="198"/>
      <c r="C128" s="198">
        <v>16</v>
      </c>
      <c r="D128" s="199">
        <v>114</v>
      </c>
      <c r="E128" s="225">
        <v>2.52</v>
      </c>
      <c r="F128" s="201" t="s">
        <v>73</v>
      </c>
      <c r="G128" s="202" t="str">
        <f t="shared" si="15"/>
        <v>Alfie Wells</v>
      </c>
      <c r="H128" s="203" t="str">
        <f t="shared" si="16"/>
        <v>Basingstoke &amp; MH AC</v>
      </c>
      <c r="I128" s="204" t="str">
        <f t="shared" si="13"/>
        <v>U13 m</v>
      </c>
      <c r="J128" s="205"/>
      <c r="K128" s="285">
        <f>A!P50</f>
        <v>0</v>
      </c>
      <c r="L128" s="206">
        <f>A!O50</f>
        <v>0</v>
      </c>
      <c r="M128" s="207" t="s">
        <v>368</v>
      </c>
      <c r="N128" s="207" t="s">
        <v>325</v>
      </c>
      <c r="O128" s="524"/>
      <c r="P128" s="283"/>
      <c r="Q128" s="283"/>
      <c r="R128" s="208"/>
      <c r="S128" s="170"/>
    </row>
    <row r="129" spans="1:19" s="167" customFormat="1" ht="12.75" customHeight="1" x14ac:dyDescent="0.2">
      <c r="A129" s="294" t="str">
        <f t="shared" si="12"/>
        <v>LJ</v>
      </c>
      <c r="B129" s="198"/>
      <c r="C129" s="198">
        <v>17</v>
      </c>
      <c r="D129" s="199">
        <v>515</v>
      </c>
      <c r="E129" s="225">
        <v>2.48</v>
      </c>
      <c r="F129" s="201" t="s">
        <v>73</v>
      </c>
      <c r="G129" s="202" t="str">
        <f t="shared" si="15"/>
        <v xml:space="preserve">Bradley Nwadubike </v>
      </c>
      <c r="H129" s="203" t="str">
        <f t="shared" si="16"/>
        <v>Hillingdon AC</v>
      </c>
      <c r="I129" s="204" t="str">
        <f t="shared" si="13"/>
        <v>U13 m</v>
      </c>
      <c r="J129" s="205"/>
      <c r="K129" s="285">
        <f>A!P51</f>
        <v>0</v>
      </c>
      <c r="L129" s="206">
        <f>A!O51</f>
        <v>0</v>
      </c>
      <c r="M129" s="207" t="s">
        <v>368</v>
      </c>
      <c r="N129" s="207" t="s">
        <v>325</v>
      </c>
      <c r="O129" s="524"/>
      <c r="P129" s="283"/>
      <c r="Q129" s="283"/>
      <c r="R129" s="208"/>
      <c r="S129" s="170"/>
    </row>
    <row r="130" spans="1:19" s="167" customFormat="1" ht="12.75" customHeight="1" x14ac:dyDescent="0.2">
      <c r="A130" s="294" t="str">
        <f t="shared" si="12"/>
        <v>LJ</v>
      </c>
      <c r="B130" s="198"/>
      <c r="C130" s="198">
        <v>18</v>
      </c>
      <c r="D130" s="199">
        <v>115</v>
      </c>
      <c r="E130" s="225">
        <v>2.33</v>
      </c>
      <c r="F130" s="201" t="s">
        <v>73</v>
      </c>
      <c r="G130" s="202" t="str">
        <f t="shared" si="15"/>
        <v>Cabhan York</v>
      </c>
      <c r="H130" s="203" t="str">
        <f t="shared" si="16"/>
        <v>Basingstoke &amp; MH AC</v>
      </c>
      <c r="I130" s="204" t="str">
        <f t="shared" si="13"/>
        <v>U13 m</v>
      </c>
      <c r="J130" s="205"/>
      <c r="K130" s="285">
        <f>A!P52</f>
        <v>0</v>
      </c>
      <c r="L130" s="206">
        <f>A!O52</f>
        <v>0</v>
      </c>
      <c r="M130" s="207" t="s">
        <v>368</v>
      </c>
      <c r="N130" s="207" t="s">
        <v>325</v>
      </c>
      <c r="O130" s="524"/>
      <c r="P130" s="283"/>
      <c r="Q130" s="283"/>
      <c r="R130" s="208"/>
      <c r="S130" s="170"/>
    </row>
    <row r="131" spans="1:19" s="167" customFormat="1" ht="12.75" customHeight="1" x14ac:dyDescent="0.2">
      <c r="A131" s="294" t="str">
        <f t="shared" si="12"/>
        <v>LJ</v>
      </c>
      <c r="B131" s="198"/>
      <c r="C131" s="198">
        <v>19</v>
      </c>
      <c r="D131" s="199">
        <v>207</v>
      </c>
      <c r="E131" s="420" t="s">
        <v>902</v>
      </c>
      <c r="F131" s="201" t="s">
        <v>73</v>
      </c>
      <c r="G131" s="202" t="str">
        <f t="shared" si="15"/>
        <v>Charlie Black</v>
      </c>
      <c r="H131" s="203" t="str">
        <f t="shared" si="16"/>
        <v>Bracknell AC</v>
      </c>
      <c r="I131" s="204" t="str">
        <f t="shared" si="13"/>
        <v>U13 m</v>
      </c>
      <c r="J131" s="205"/>
      <c r="K131" s="285">
        <f>A!P53</f>
        <v>0</v>
      </c>
      <c r="L131" s="206">
        <f>A!O53</f>
        <v>0</v>
      </c>
      <c r="M131" s="207" t="s">
        <v>368</v>
      </c>
      <c r="N131" s="207" t="s">
        <v>325</v>
      </c>
      <c r="O131" s="524"/>
      <c r="P131" s="283"/>
      <c r="Q131" s="283"/>
      <c r="R131" s="208"/>
      <c r="S131" s="170"/>
    </row>
    <row r="132" spans="1:19" s="167" customFormat="1" ht="12.75" customHeight="1" x14ac:dyDescent="0.2">
      <c r="A132" s="294" t="str">
        <f t="shared" si="12"/>
        <v>HJ</v>
      </c>
      <c r="B132" s="198">
        <v>1</v>
      </c>
      <c r="C132" s="198">
        <v>1</v>
      </c>
      <c r="D132" s="199">
        <v>830</v>
      </c>
      <c r="E132" s="428">
        <v>1.2</v>
      </c>
      <c r="F132" s="201" t="s">
        <v>72</v>
      </c>
      <c r="G132" s="423" t="str">
        <f t="shared" si="15"/>
        <v>Isiah Samuel</v>
      </c>
      <c r="H132" s="424" t="str">
        <f t="shared" si="16"/>
        <v>WSEH</v>
      </c>
      <c r="I132" s="424" t="str">
        <f t="shared" si="13"/>
        <v>U13 m</v>
      </c>
      <c r="J132" s="205"/>
      <c r="K132" s="285">
        <f>A!P54</f>
        <v>0</v>
      </c>
      <c r="L132" s="352" t="str">
        <f>A!O54</f>
        <v>Non-scorers Count =</v>
      </c>
      <c r="M132" s="207" t="s">
        <v>368</v>
      </c>
      <c r="N132" s="207" t="s">
        <v>325</v>
      </c>
      <c r="O132" s="524"/>
      <c r="P132" s="283"/>
      <c r="Q132" s="283"/>
      <c r="R132" s="208"/>
      <c r="S132" s="170"/>
    </row>
    <row r="133" spans="1:19" s="167" customFormat="1" ht="12.75" customHeight="1" x14ac:dyDescent="0.2">
      <c r="A133" s="294" t="str">
        <f t="shared" si="12"/>
        <v>HJ</v>
      </c>
      <c r="B133" s="198"/>
      <c r="C133" s="198">
        <v>2</v>
      </c>
      <c r="D133" s="199">
        <v>755</v>
      </c>
      <c r="E133" s="428">
        <v>1.2</v>
      </c>
      <c r="F133" s="201" t="s">
        <v>72</v>
      </c>
      <c r="G133" s="423" t="str">
        <f t="shared" si="15"/>
        <v>Luca Thomson</v>
      </c>
      <c r="H133" s="424" t="str">
        <f t="shared" si="16"/>
        <v>Reading AC</v>
      </c>
      <c r="I133" s="424" t="str">
        <f t="shared" si="13"/>
        <v>U13 m</v>
      </c>
      <c r="J133" s="205"/>
      <c r="K133" s="285">
        <f>A!AG5</f>
        <v>0</v>
      </c>
      <c r="L133" s="206" t="str">
        <f>A!AF5</f>
        <v>Ethan Kendall</v>
      </c>
      <c r="M133" s="207" t="s">
        <v>368</v>
      </c>
      <c r="N133" s="207" t="s">
        <v>326</v>
      </c>
      <c r="O133" s="524"/>
      <c r="P133" s="283"/>
      <c r="Q133" s="283"/>
      <c r="R133" s="208"/>
      <c r="S133" s="170"/>
    </row>
    <row r="134" spans="1:19" s="167" customFormat="1" ht="12.75" customHeight="1" x14ac:dyDescent="0.2">
      <c r="A134" s="294" t="str">
        <f t="shared" si="12"/>
        <v>HJ</v>
      </c>
      <c r="B134" s="198"/>
      <c r="C134" s="198">
        <v>3</v>
      </c>
      <c r="D134" s="199">
        <v>517</v>
      </c>
      <c r="E134" s="428">
        <v>1.1499999999999999</v>
      </c>
      <c r="F134" s="201" t="s">
        <v>72</v>
      </c>
      <c r="G134" s="423" t="str">
        <f t="shared" si="15"/>
        <v>Ethan Van Beek</v>
      </c>
      <c r="H134" s="424" t="str">
        <f t="shared" si="16"/>
        <v>Hillingdon AC</v>
      </c>
      <c r="I134" s="424" t="str">
        <f t="shared" si="13"/>
        <v>U13 m</v>
      </c>
      <c r="J134" s="205"/>
      <c r="K134" s="285">
        <f>A!AG6</f>
        <v>0</v>
      </c>
      <c r="L134" s="206" t="str">
        <f>A!AF6</f>
        <v>Ben Watkins</v>
      </c>
      <c r="M134" s="207" t="s">
        <v>368</v>
      </c>
      <c r="N134" s="207" t="s">
        <v>326</v>
      </c>
      <c r="O134" s="524"/>
      <c r="P134" s="283"/>
      <c r="Q134" s="283"/>
      <c r="R134" s="208"/>
      <c r="S134" s="170"/>
    </row>
    <row r="135" spans="1:19" s="167" customFormat="1" ht="12.75" customHeight="1" x14ac:dyDescent="0.2">
      <c r="A135" s="294" t="str">
        <f t="shared" si="12"/>
        <v>HJ</v>
      </c>
      <c r="B135" s="198"/>
      <c r="C135" s="198">
        <v>4</v>
      </c>
      <c r="D135" s="199">
        <v>632</v>
      </c>
      <c r="E135" s="428">
        <v>1.1000000000000001</v>
      </c>
      <c r="F135" s="201" t="s">
        <v>72</v>
      </c>
      <c r="G135" s="423" t="str">
        <f t="shared" si="15"/>
        <v>Fillipo D'Orazio</v>
      </c>
      <c r="H135" s="424" t="str">
        <f t="shared" si="16"/>
        <v>Maidenhead AC</v>
      </c>
      <c r="I135" s="424" t="str">
        <f t="shared" si="13"/>
        <v>U13 m</v>
      </c>
      <c r="J135" s="205"/>
      <c r="K135" s="285">
        <f>A!AG7</f>
        <v>62</v>
      </c>
      <c r="L135" s="206" t="str">
        <f>A!AF7</f>
        <v>Adam Duke</v>
      </c>
      <c r="M135" s="207" t="s">
        <v>368</v>
      </c>
      <c r="N135" s="207" t="s">
        <v>326</v>
      </c>
      <c r="O135" s="524"/>
      <c r="P135" s="283"/>
      <c r="Q135" s="283"/>
      <c r="R135" s="208"/>
      <c r="S135" s="170"/>
    </row>
    <row r="136" spans="1:19" s="167" customFormat="1" ht="12.75" customHeight="1" x14ac:dyDescent="0.2">
      <c r="A136" s="294"/>
      <c r="B136" s="198"/>
      <c r="C136" s="198">
        <v>5</v>
      </c>
      <c r="D136" s="199">
        <v>634</v>
      </c>
      <c r="E136" s="428">
        <v>1.05</v>
      </c>
      <c r="F136" s="201" t="s">
        <v>72</v>
      </c>
      <c r="G136" s="423" t="str">
        <f t="shared" si="15"/>
        <v>Pranav Srinivasan</v>
      </c>
      <c r="H136" s="424" t="str">
        <f t="shared" si="16"/>
        <v>Maidenhead AC</v>
      </c>
      <c r="I136" s="424" t="str">
        <f t="shared" si="13"/>
        <v>U13 m</v>
      </c>
      <c r="J136" s="205"/>
      <c r="K136" s="285"/>
      <c r="L136" s="206"/>
      <c r="M136" s="207"/>
      <c r="N136" s="207"/>
      <c r="O136" s="524"/>
      <c r="P136" s="283"/>
      <c r="Q136" s="283"/>
      <c r="R136" s="208"/>
      <c r="S136" s="170"/>
    </row>
    <row r="137" spans="1:19" s="167" customFormat="1" ht="12.75" customHeight="1" x14ac:dyDescent="0.2">
      <c r="A137" s="294" t="str">
        <f t="shared" si="12"/>
        <v>HJ</v>
      </c>
      <c r="B137" s="198"/>
      <c r="C137" s="198">
        <v>6</v>
      </c>
      <c r="D137" s="199">
        <v>310</v>
      </c>
      <c r="E137" s="428">
        <v>1</v>
      </c>
      <c r="F137" s="201" t="s">
        <v>72</v>
      </c>
      <c r="G137" s="423" t="str">
        <f t="shared" si="15"/>
        <v>Nathan Gibson</v>
      </c>
      <c r="H137" s="424" t="str">
        <f t="shared" si="16"/>
        <v>Camberley &amp; Dist AC</v>
      </c>
      <c r="I137" s="424" t="str">
        <f t="shared" si="13"/>
        <v>U13 m</v>
      </c>
      <c r="J137" s="205"/>
      <c r="K137" s="285">
        <f>A!AG8</f>
        <v>0</v>
      </c>
      <c r="L137" s="206" t="str">
        <f>A!AF8</f>
        <v>Cameron Zack</v>
      </c>
      <c r="M137" s="207" t="s">
        <v>368</v>
      </c>
      <c r="N137" s="207" t="s">
        <v>326</v>
      </c>
      <c r="O137" s="524"/>
      <c r="P137" s="283"/>
      <c r="Q137" s="283"/>
      <c r="R137" s="208"/>
      <c r="S137" s="170"/>
    </row>
    <row r="138" spans="1:19" s="167" customFormat="1" ht="12.75" customHeight="1" x14ac:dyDescent="0.2">
      <c r="A138" s="294" t="str">
        <f t="shared" si="12"/>
        <v>HJ</v>
      </c>
      <c r="B138" s="198"/>
      <c r="C138" s="198"/>
      <c r="D138" s="199">
        <v>621</v>
      </c>
      <c r="E138" s="429" t="s">
        <v>871</v>
      </c>
      <c r="F138" s="201" t="s">
        <v>72</v>
      </c>
      <c r="G138" s="423" t="str">
        <f t="shared" si="15"/>
        <v>Rueben Bharj</v>
      </c>
      <c r="H138" s="424" t="str">
        <f t="shared" si="16"/>
        <v>Maidenhead AC</v>
      </c>
      <c r="I138" s="424" t="str">
        <f t="shared" si="13"/>
        <v>U13 m</v>
      </c>
      <c r="J138" s="205"/>
      <c r="K138" s="285">
        <f>A!AG9</f>
        <v>0</v>
      </c>
      <c r="L138" s="206" t="str">
        <f>A!AF9</f>
        <v>Reiss Guest</v>
      </c>
      <c r="M138" s="207" t="s">
        <v>368</v>
      </c>
      <c r="N138" s="207" t="s">
        <v>326</v>
      </c>
      <c r="O138" s="524"/>
      <c r="P138" s="283"/>
      <c r="Q138" s="283"/>
      <c r="R138" s="208"/>
      <c r="S138" s="170"/>
    </row>
    <row r="139" spans="1:19" s="167" customFormat="1" ht="12.75" customHeight="1" x14ac:dyDescent="0.2">
      <c r="A139" s="294" t="str">
        <f t="shared" si="12"/>
        <v>HJ</v>
      </c>
      <c r="B139" s="198"/>
      <c r="C139" s="198"/>
      <c r="D139" s="199">
        <v>316</v>
      </c>
      <c r="E139" s="429" t="s">
        <v>871</v>
      </c>
      <c r="F139" s="201" t="s">
        <v>72</v>
      </c>
      <c r="G139" s="423" t="str">
        <f t="shared" si="15"/>
        <v>Jonathan Lai</v>
      </c>
      <c r="H139" s="424" t="str">
        <f t="shared" si="16"/>
        <v>Camberley &amp; Dist AC</v>
      </c>
      <c r="I139" s="424" t="str">
        <f t="shared" si="13"/>
        <v>U13 m</v>
      </c>
      <c r="J139" s="205"/>
      <c r="K139" s="285">
        <f>A!AG10</f>
        <v>0</v>
      </c>
      <c r="L139" s="206" t="str">
        <f>A!AF10</f>
        <v>Charlie Turner</v>
      </c>
      <c r="M139" s="207" t="s">
        <v>368</v>
      </c>
      <c r="N139" s="207" t="s">
        <v>326</v>
      </c>
      <c r="O139" s="524"/>
      <c r="P139" s="283"/>
      <c r="Q139" s="283"/>
      <c r="R139" s="208"/>
      <c r="S139" s="170"/>
    </row>
    <row r="140" spans="1:19" s="167" customFormat="1" ht="12.75" customHeight="1" x14ac:dyDescent="0.2">
      <c r="A140" s="294" t="str">
        <f t="shared" si="12"/>
        <v>Shot</v>
      </c>
      <c r="B140" s="198">
        <v>1</v>
      </c>
      <c r="C140" s="198">
        <v>1</v>
      </c>
      <c r="D140" s="199">
        <v>314</v>
      </c>
      <c r="E140" s="225">
        <v>6.31</v>
      </c>
      <c r="F140" s="201" t="s">
        <v>151</v>
      </c>
      <c r="G140" s="202" t="str">
        <f t="shared" si="15"/>
        <v>Fulton Ashworth</v>
      </c>
      <c r="H140" s="203" t="str">
        <f t="shared" si="16"/>
        <v>Camberley &amp; Dist AC</v>
      </c>
      <c r="I140" s="204" t="str">
        <f t="shared" si="13"/>
        <v>U13 m</v>
      </c>
      <c r="J140" s="205"/>
      <c r="K140" s="285">
        <f>A!AG11</f>
        <v>0</v>
      </c>
      <c r="L140" s="206" t="str">
        <f>A!AF11</f>
        <v>Dylan Spencer</v>
      </c>
      <c r="M140" s="207" t="s">
        <v>368</v>
      </c>
      <c r="N140" s="207" t="s">
        <v>326</v>
      </c>
      <c r="O140" s="524"/>
      <c r="P140" s="283"/>
      <c r="Q140" s="283"/>
      <c r="R140" s="208"/>
      <c r="S140" s="170"/>
    </row>
    <row r="141" spans="1:19" s="167" customFormat="1" ht="12.75" customHeight="1" x14ac:dyDescent="0.2">
      <c r="A141" s="294" t="str">
        <f t="shared" si="12"/>
        <v>Shot</v>
      </c>
      <c r="B141" s="198"/>
      <c r="C141" s="198">
        <v>2</v>
      </c>
      <c r="D141" s="199">
        <v>758</v>
      </c>
      <c r="E141" s="225">
        <v>6.22</v>
      </c>
      <c r="F141" s="201" t="s">
        <v>151</v>
      </c>
      <c r="G141" s="202" t="str">
        <f t="shared" si="15"/>
        <v>Reuben Anthony-Deyemo</v>
      </c>
      <c r="H141" s="203" t="str">
        <f t="shared" si="16"/>
        <v>Reading AC</v>
      </c>
      <c r="I141" s="204" t="str">
        <f t="shared" si="13"/>
        <v>U13 m</v>
      </c>
      <c r="J141" s="205"/>
      <c r="K141" s="285">
        <f>A!AG12</f>
        <v>84</v>
      </c>
      <c r="L141" s="206" t="str">
        <f>A!AF12</f>
        <v>George Manolis</v>
      </c>
      <c r="M141" s="207" t="s">
        <v>368</v>
      </c>
      <c r="N141" s="207" t="s">
        <v>326</v>
      </c>
      <c r="O141" s="524"/>
      <c r="P141" s="283"/>
      <c r="Q141" s="283"/>
      <c r="R141" s="208"/>
      <c r="S141" s="170"/>
    </row>
    <row r="142" spans="1:19" s="167" customFormat="1" ht="12.75" customHeight="1" x14ac:dyDescent="0.2">
      <c r="A142" s="294" t="str">
        <f t="shared" si="12"/>
        <v>Shot</v>
      </c>
      <c r="B142" s="198"/>
      <c r="C142" s="198">
        <v>3</v>
      </c>
      <c r="D142" s="199">
        <v>316</v>
      </c>
      <c r="E142" s="225">
        <v>5.28</v>
      </c>
      <c r="F142" s="201" t="s">
        <v>151</v>
      </c>
      <c r="G142" s="202" t="str">
        <f t="shared" si="15"/>
        <v>Jonathan Lai</v>
      </c>
      <c r="H142" s="203" t="str">
        <f t="shared" si="16"/>
        <v>Camberley &amp; Dist AC</v>
      </c>
      <c r="I142" s="204" t="str">
        <f t="shared" si="13"/>
        <v>U13 m</v>
      </c>
      <c r="J142" s="205"/>
      <c r="K142" s="285">
        <f>A!AG13</f>
        <v>86</v>
      </c>
      <c r="L142" s="206" t="str">
        <f>A!AF13</f>
        <v>Jack Johnson</v>
      </c>
      <c r="M142" s="207" t="s">
        <v>368</v>
      </c>
      <c r="N142" s="207" t="s">
        <v>326</v>
      </c>
      <c r="O142" s="524"/>
      <c r="P142" s="283"/>
      <c r="Q142" s="283"/>
      <c r="R142" s="208"/>
      <c r="S142" s="170"/>
    </row>
    <row r="143" spans="1:19" s="167" customFormat="1" ht="12.75" customHeight="1" x14ac:dyDescent="0.2">
      <c r="A143" s="294" t="str">
        <f t="shared" si="12"/>
        <v>Shot</v>
      </c>
      <c r="B143" s="198"/>
      <c r="C143" s="198">
        <v>4</v>
      </c>
      <c r="D143" s="199">
        <v>401</v>
      </c>
      <c r="E143" s="225">
        <v>4.9800000000000004</v>
      </c>
      <c r="F143" s="201" t="s">
        <v>151</v>
      </c>
      <c r="G143" s="202" t="str">
        <f t="shared" si="15"/>
        <v>Quentin Pritchard</v>
      </c>
      <c r="H143" s="203" t="str">
        <f t="shared" si="16"/>
        <v>Guildford AC</v>
      </c>
      <c r="I143" s="204" t="str">
        <f t="shared" si="13"/>
        <v>U13 m</v>
      </c>
      <c r="J143" s="205"/>
      <c r="K143" s="285">
        <f>A!AG14</f>
        <v>0</v>
      </c>
      <c r="L143" s="206" t="str">
        <f>A!AF14</f>
        <v>Ben Smith-Bannister</v>
      </c>
      <c r="M143" s="207" t="s">
        <v>368</v>
      </c>
      <c r="N143" s="207" t="s">
        <v>326</v>
      </c>
      <c r="O143" s="524"/>
      <c r="P143" s="283"/>
      <c r="Q143" s="283"/>
      <c r="R143" s="208"/>
      <c r="S143" s="170"/>
    </row>
    <row r="144" spans="1:19" s="167" customFormat="1" ht="12.75" customHeight="1" x14ac:dyDescent="0.2">
      <c r="A144" s="294" t="str">
        <f t="shared" si="12"/>
        <v>Shot</v>
      </c>
      <c r="B144" s="198"/>
      <c r="C144" s="198">
        <v>5</v>
      </c>
      <c r="D144" s="199">
        <v>315</v>
      </c>
      <c r="E144" s="225">
        <v>4.4800000000000004</v>
      </c>
      <c r="F144" s="201" t="s">
        <v>151</v>
      </c>
      <c r="G144" s="202" t="str">
        <f t="shared" si="15"/>
        <v>James Hammond</v>
      </c>
      <c r="H144" s="203" t="str">
        <f t="shared" si="16"/>
        <v>Camberley &amp; Dist AC</v>
      </c>
      <c r="I144" s="204" t="str">
        <f t="shared" si="13"/>
        <v>U13 m</v>
      </c>
      <c r="J144" s="205"/>
      <c r="K144" s="285">
        <f>A!AG15</f>
        <v>0</v>
      </c>
      <c r="L144" s="206">
        <f>A!AF15</f>
        <v>0</v>
      </c>
      <c r="M144" s="207" t="s">
        <v>368</v>
      </c>
      <c r="N144" s="207" t="s">
        <v>326</v>
      </c>
      <c r="O144" s="524"/>
      <c r="P144" s="283"/>
      <c r="Q144" s="283"/>
      <c r="R144" s="208"/>
      <c r="S144" s="170"/>
    </row>
    <row r="145" spans="1:19" s="167" customFormat="1" ht="12.75" customHeight="1" x14ac:dyDescent="0.2">
      <c r="A145" s="294" t="str">
        <f t="shared" si="12"/>
        <v>Shot</v>
      </c>
      <c r="B145" s="198"/>
      <c r="C145" s="198">
        <v>6</v>
      </c>
      <c r="D145" s="199">
        <v>115</v>
      </c>
      <c r="E145" s="225">
        <v>4.04</v>
      </c>
      <c r="F145" s="201" t="s">
        <v>151</v>
      </c>
      <c r="G145" s="202" t="str">
        <f t="shared" si="15"/>
        <v>Cabhan York</v>
      </c>
      <c r="H145" s="203" t="str">
        <f t="shared" si="16"/>
        <v>Basingstoke &amp; MH AC</v>
      </c>
      <c r="I145" s="204" t="str">
        <f t="shared" si="13"/>
        <v>U13 m</v>
      </c>
      <c r="J145" s="205"/>
      <c r="K145" s="285">
        <f>A!AG16</f>
        <v>0</v>
      </c>
      <c r="L145" s="206">
        <f>A!AF16</f>
        <v>0</v>
      </c>
      <c r="M145" s="207" t="s">
        <v>368</v>
      </c>
      <c r="N145" s="207" t="s">
        <v>326</v>
      </c>
      <c r="O145" s="524"/>
      <c r="P145" s="283"/>
      <c r="Q145" s="283"/>
      <c r="R145" s="208"/>
      <c r="S145" s="170"/>
    </row>
    <row r="146" spans="1:19" s="167" customFormat="1" ht="12.75" customHeight="1" x14ac:dyDescent="0.2">
      <c r="A146" s="294" t="str">
        <f t="shared" si="12"/>
        <v>Discus</v>
      </c>
      <c r="B146" s="198">
        <v>1</v>
      </c>
      <c r="C146" s="198">
        <v>1</v>
      </c>
      <c r="D146" s="199">
        <v>621</v>
      </c>
      <c r="E146" s="225">
        <v>8.14</v>
      </c>
      <c r="F146" s="201" t="s">
        <v>152</v>
      </c>
      <c r="G146" s="202" t="str">
        <f t="shared" si="15"/>
        <v>Rueben Bharj</v>
      </c>
      <c r="H146" s="203" t="str">
        <f t="shared" si="16"/>
        <v>Maidenhead AC</v>
      </c>
      <c r="I146" s="204" t="str">
        <f t="shared" si="13"/>
        <v>U13 m</v>
      </c>
      <c r="J146" s="205"/>
      <c r="K146" s="285">
        <f>A!AG17</f>
        <v>0</v>
      </c>
      <c r="L146" s="206">
        <f>A!AF17</f>
        <v>0</v>
      </c>
      <c r="M146" s="207" t="s">
        <v>368</v>
      </c>
      <c r="N146" s="207" t="s">
        <v>326</v>
      </c>
      <c r="O146" s="524"/>
      <c r="P146" s="283"/>
      <c r="Q146" s="283"/>
      <c r="R146" s="208"/>
      <c r="S146" s="170"/>
    </row>
    <row r="147" spans="1:19" s="167" customFormat="1" ht="12.75" customHeight="1" x14ac:dyDescent="0.2">
      <c r="A147" s="294" t="str">
        <f t="shared" si="12"/>
        <v>Javelin</v>
      </c>
      <c r="B147" s="198">
        <v>1</v>
      </c>
      <c r="C147" s="198">
        <v>1</v>
      </c>
      <c r="D147" s="199">
        <v>754</v>
      </c>
      <c r="E147" s="225">
        <v>26.42</v>
      </c>
      <c r="F147" s="201" t="s">
        <v>153</v>
      </c>
      <c r="G147" s="202" t="str">
        <f t="shared" si="15"/>
        <v>Hal Rust D'Eye</v>
      </c>
      <c r="H147" s="203" t="str">
        <f t="shared" si="16"/>
        <v>Reading AC</v>
      </c>
      <c r="I147" s="204" t="str">
        <f t="shared" si="13"/>
        <v>U13 m</v>
      </c>
      <c r="J147" s="205"/>
      <c r="K147" s="285">
        <f>A!AG18</f>
        <v>0</v>
      </c>
      <c r="L147" s="206">
        <f>A!AF18</f>
        <v>0</v>
      </c>
      <c r="M147" s="207" t="s">
        <v>368</v>
      </c>
      <c r="N147" s="207" t="s">
        <v>326</v>
      </c>
      <c r="O147" s="524"/>
      <c r="P147" s="283"/>
      <c r="Q147" s="283"/>
      <c r="R147" s="208"/>
      <c r="S147" s="170"/>
    </row>
    <row r="148" spans="1:19" s="167" customFormat="1" ht="12.75" customHeight="1" x14ac:dyDescent="0.2">
      <c r="A148" s="294" t="str">
        <f t="shared" si="12"/>
        <v>Javelin</v>
      </c>
      <c r="B148" s="198"/>
      <c r="C148" s="198">
        <v>2</v>
      </c>
      <c r="D148" s="199">
        <v>312</v>
      </c>
      <c r="E148" s="225">
        <v>15.91</v>
      </c>
      <c r="F148" s="201" t="s">
        <v>153</v>
      </c>
      <c r="G148" s="202" t="str">
        <f t="shared" si="15"/>
        <v>Harrison Taylor</v>
      </c>
      <c r="H148" s="203" t="str">
        <f t="shared" si="16"/>
        <v>Camberley &amp; Dist AC</v>
      </c>
      <c r="I148" s="204" t="str">
        <f t="shared" si="13"/>
        <v>U13 m</v>
      </c>
      <c r="J148" s="205"/>
      <c r="K148" s="285">
        <f>A!AG19</f>
        <v>0</v>
      </c>
      <c r="L148" s="206">
        <f>A!AF19</f>
        <v>0</v>
      </c>
      <c r="M148" s="207" t="s">
        <v>368</v>
      </c>
      <c r="N148" s="207" t="s">
        <v>326</v>
      </c>
      <c r="O148" s="524"/>
      <c r="P148" s="283"/>
      <c r="Q148" s="283"/>
      <c r="R148" s="208"/>
      <c r="S148" s="170"/>
    </row>
    <row r="149" spans="1:19" s="167" customFormat="1" ht="12.75" customHeight="1" x14ac:dyDescent="0.2">
      <c r="A149" s="294" t="str">
        <f t="shared" si="12"/>
        <v>Javelin</v>
      </c>
      <c r="B149" s="198"/>
      <c r="C149" s="198">
        <v>3</v>
      </c>
      <c r="D149" s="199">
        <v>316</v>
      </c>
      <c r="E149" s="225">
        <v>15.69</v>
      </c>
      <c r="F149" s="201" t="s">
        <v>153</v>
      </c>
      <c r="G149" s="202" t="str">
        <f t="shared" si="15"/>
        <v>Jonathan Lai</v>
      </c>
      <c r="H149" s="203" t="str">
        <f t="shared" si="16"/>
        <v>Camberley &amp; Dist AC</v>
      </c>
      <c r="I149" s="204" t="str">
        <f t="shared" si="13"/>
        <v>U13 m</v>
      </c>
      <c r="J149" s="205"/>
      <c r="K149" s="285">
        <f>A!AG20</f>
        <v>0</v>
      </c>
      <c r="L149" s="206">
        <f>A!AF20</f>
        <v>0</v>
      </c>
      <c r="M149" s="207" t="s">
        <v>368</v>
      </c>
      <c r="N149" s="207" t="s">
        <v>326</v>
      </c>
      <c r="O149" s="524"/>
      <c r="P149" s="283"/>
      <c r="Q149" s="283"/>
      <c r="R149" s="208"/>
      <c r="S149" s="170"/>
    </row>
    <row r="150" spans="1:19" s="167" customFormat="1" ht="12.75" customHeight="1" x14ac:dyDescent="0.2">
      <c r="A150" s="294" t="str">
        <f t="shared" si="12"/>
        <v>Javelin</v>
      </c>
      <c r="B150" s="198"/>
      <c r="C150" s="198">
        <v>4</v>
      </c>
      <c r="D150" s="199">
        <v>314</v>
      </c>
      <c r="E150" s="225">
        <v>11.76</v>
      </c>
      <c r="F150" s="201" t="s">
        <v>153</v>
      </c>
      <c r="G150" s="202" t="str">
        <f t="shared" si="15"/>
        <v>Fulton Ashworth</v>
      </c>
      <c r="H150" s="203" t="str">
        <f t="shared" si="16"/>
        <v>Camberley &amp; Dist AC</v>
      </c>
      <c r="I150" s="204" t="str">
        <f t="shared" si="13"/>
        <v>U13 m</v>
      </c>
      <c r="J150" s="205"/>
      <c r="K150" s="285">
        <f>A!AG21</f>
        <v>0</v>
      </c>
      <c r="L150" s="206">
        <f>A!AF21</f>
        <v>0</v>
      </c>
      <c r="M150" s="207" t="s">
        <v>368</v>
      </c>
      <c r="N150" s="207" t="s">
        <v>326</v>
      </c>
      <c r="O150" s="524"/>
      <c r="P150" s="283"/>
      <c r="Q150" s="283"/>
      <c r="R150" s="208"/>
      <c r="S150" s="170"/>
    </row>
    <row r="151" spans="1:19" s="167" customFormat="1" ht="12.75" customHeight="1" x14ac:dyDescent="0.2">
      <c r="A151" s="294" t="str">
        <f t="shared" si="12"/>
        <v>Javelin</v>
      </c>
      <c r="B151" s="198"/>
      <c r="C151" s="198">
        <v>5</v>
      </c>
      <c r="D151" s="199">
        <v>313</v>
      </c>
      <c r="E151" s="225">
        <v>10.24</v>
      </c>
      <c r="F151" s="201" t="s">
        <v>153</v>
      </c>
      <c r="G151" s="202" t="str">
        <f t="shared" si="15"/>
        <v>Ethan Ellner</v>
      </c>
      <c r="H151" s="203" t="str">
        <f t="shared" si="16"/>
        <v>Camberley &amp; Dist AC</v>
      </c>
      <c r="I151" s="204" t="str">
        <f t="shared" si="13"/>
        <v>U13 m</v>
      </c>
      <c r="J151" s="205"/>
      <c r="K151" s="285">
        <f>A!AG22</f>
        <v>0</v>
      </c>
      <c r="L151" s="206">
        <f>A!AF22</f>
        <v>0</v>
      </c>
      <c r="M151" s="207" t="s">
        <v>368</v>
      </c>
      <c r="N151" s="207" t="s">
        <v>326</v>
      </c>
      <c r="O151" s="524"/>
      <c r="P151" s="283"/>
      <c r="Q151" s="283"/>
      <c r="R151" s="208"/>
      <c r="S151" s="170"/>
    </row>
    <row r="152" spans="1:19" s="167" customFormat="1" ht="12.75" customHeight="1" x14ac:dyDescent="0.2">
      <c r="A152" s="294" t="str">
        <f t="shared" si="12"/>
        <v>Javelin</v>
      </c>
      <c r="B152" s="198"/>
      <c r="C152" s="198">
        <v>6</v>
      </c>
      <c r="D152" s="199">
        <v>115</v>
      </c>
      <c r="E152" s="225">
        <v>9.57</v>
      </c>
      <c r="F152" s="201" t="s">
        <v>153</v>
      </c>
      <c r="G152" s="202" t="str">
        <f t="shared" si="15"/>
        <v>Cabhan York</v>
      </c>
      <c r="H152" s="203" t="str">
        <f t="shared" si="16"/>
        <v>Basingstoke &amp; MH AC</v>
      </c>
      <c r="I152" s="204" t="str">
        <f t="shared" si="13"/>
        <v>U13 m</v>
      </c>
      <c r="J152" s="205"/>
      <c r="K152" s="285">
        <f>A!AG23</f>
        <v>0</v>
      </c>
      <c r="L152" s="206">
        <f>A!AF23</f>
        <v>0</v>
      </c>
      <c r="M152" s="207" t="s">
        <v>368</v>
      </c>
      <c r="N152" s="207" t="s">
        <v>326</v>
      </c>
      <c r="O152" s="524"/>
      <c r="P152" s="283"/>
      <c r="Q152" s="283"/>
      <c r="R152" s="208"/>
      <c r="S152" s="170"/>
    </row>
    <row r="153" spans="1:19" s="167" customFormat="1" ht="12.75" customHeight="1" x14ac:dyDescent="0.2">
      <c r="A153" s="294" t="str">
        <f t="shared" si="12"/>
        <v>Javelin</v>
      </c>
      <c r="B153" s="198"/>
      <c r="C153" s="198">
        <v>7</v>
      </c>
      <c r="D153" s="199">
        <v>752</v>
      </c>
      <c r="E153" s="225">
        <v>7.48</v>
      </c>
      <c r="F153" s="201" t="s">
        <v>153</v>
      </c>
      <c r="G153" s="202" t="str">
        <f t="shared" si="15"/>
        <v>Evan Richards</v>
      </c>
      <c r="H153" s="203" t="str">
        <f t="shared" si="16"/>
        <v>Reading AC</v>
      </c>
      <c r="I153" s="204" t="str">
        <f t="shared" si="13"/>
        <v>U13 m</v>
      </c>
      <c r="J153" s="205"/>
      <c r="K153" s="285">
        <f>A!AG24</f>
        <v>0</v>
      </c>
      <c r="L153" s="206">
        <f>A!AF24</f>
        <v>0</v>
      </c>
      <c r="M153" s="207" t="s">
        <v>368</v>
      </c>
      <c r="N153" s="207" t="s">
        <v>326</v>
      </c>
      <c r="O153" s="524"/>
      <c r="P153" s="283"/>
      <c r="Q153" s="283"/>
      <c r="R153" s="208"/>
      <c r="S153" s="170"/>
    </row>
    <row r="154" spans="1:19" s="167" customFormat="1" ht="12.75" customHeight="1" x14ac:dyDescent="0.2">
      <c r="A154" s="294" t="str">
        <f t="shared" si="12"/>
        <v>Javelin</v>
      </c>
      <c r="B154" s="198"/>
      <c r="C154" s="198">
        <v>8</v>
      </c>
      <c r="D154" s="199">
        <v>621</v>
      </c>
      <c r="E154" s="225">
        <v>3.34</v>
      </c>
      <c r="F154" s="201" t="s">
        <v>153</v>
      </c>
      <c r="G154" s="202" t="str">
        <f t="shared" si="15"/>
        <v>Rueben Bharj</v>
      </c>
      <c r="H154" s="203" t="str">
        <f t="shared" si="16"/>
        <v>Maidenhead AC</v>
      </c>
      <c r="I154" s="204" t="str">
        <f t="shared" si="13"/>
        <v>U13 m</v>
      </c>
      <c r="J154" s="205"/>
      <c r="K154" s="285">
        <f>A!AG25</f>
        <v>0</v>
      </c>
      <c r="L154" s="206">
        <f>A!AF25</f>
        <v>0</v>
      </c>
      <c r="M154" s="207" t="s">
        <v>368</v>
      </c>
      <c r="N154" s="207" t="s">
        <v>326</v>
      </c>
      <c r="O154" s="524"/>
      <c r="P154" s="283"/>
      <c r="Q154" s="283"/>
      <c r="R154" s="208"/>
      <c r="S154" s="170"/>
    </row>
    <row r="155" spans="1:19" s="167" customFormat="1" ht="12.75" customHeight="1" x14ac:dyDescent="0.2">
      <c r="A155" s="294" t="str">
        <f t="shared" si="12"/>
        <v>100m</v>
      </c>
      <c r="B155" s="198">
        <v>1</v>
      </c>
      <c r="C155" s="198">
        <v>1</v>
      </c>
      <c r="D155" s="199">
        <v>763</v>
      </c>
      <c r="E155" s="200">
        <v>12.5</v>
      </c>
      <c r="F155" s="419" t="s">
        <v>2</v>
      </c>
      <c r="G155" s="202" t="str">
        <f t="shared" si="15"/>
        <v>Hagen Mzee</v>
      </c>
      <c r="H155" s="203" t="str">
        <f t="shared" si="16"/>
        <v>Reading AC</v>
      </c>
      <c r="I155" s="204" t="str">
        <f t="shared" si="13"/>
        <v>U15 m</v>
      </c>
      <c r="J155" s="205"/>
      <c r="K155" s="285">
        <f>A!AG26</f>
        <v>0</v>
      </c>
      <c r="L155" s="206">
        <f>A!AF26</f>
        <v>0</v>
      </c>
      <c r="M155" s="207" t="s">
        <v>368</v>
      </c>
      <c r="N155" s="207" t="s">
        <v>326</v>
      </c>
      <c r="O155" s="524"/>
      <c r="P155" s="283"/>
      <c r="Q155" s="283"/>
      <c r="R155" s="208"/>
      <c r="S155" s="170"/>
    </row>
    <row r="156" spans="1:19" s="167" customFormat="1" ht="12.75" customHeight="1" x14ac:dyDescent="0.2">
      <c r="A156" s="294" t="str">
        <f t="shared" si="12"/>
        <v>100m</v>
      </c>
      <c r="B156" s="198"/>
      <c r="C156" s="198">
        <v>2</v>
      </c>
      <c r="D156" s="199">
        <v>853</v>
      </c>
      <c r="E156" s="200">
        <v>12.8</v>
      </c>
      <c r="F156" s="419" t="s">
        <v>2</v>
      </c>
      <c r="G156" s="202" t="str">
        <f t="shared" si="15"/>
        <v>Jonathon Brew</v>
      </c>
      <c r="H156" s="203" t="str">
        <f t="shared" si="16"/>
        <v>WSEH</v>
      </c>
      <c r="I156" s="204" t="str">
        <f t="shared" si="13"/>
        <v>U15 m</v>
      </c>
      <c r="J156" s="205"/>
      <c r="K156" s="285"/>
      <c r="L156" s="206"/>
      <c r="M156" s="207"/>
      <c r="N156" s="207"/>
      <c r="O156" s="524"/>
      <c r="P156" s="283"/>
      <c r="Q156" s="283"/>
      <c r="R156" s="208"/>
      <c r="S156" s="170"/>
    </row>
    <row r="157" spans="1:19" s="167" customFormat="1" ht="12.75" customHeight="1" x14ac:dyDescent="0.2">
      <c r="A157" s="294" t="str">
        <f t="shared" si="12"/>
        <v>100m</v>
      </c>
      <c r="B157" s="198"/>
      <c r="C157" s="198">
        <v>3</v>
      </c>
      <c r="D157" s="199">
        <v>840</v>
      </c>
      <c r="E157" s="200">
        <v>13.3</v>
      </c>
      <c r="F157" s="419" t="s">
        <v>2</v>
      </c>
      <c r="G157" s="202" t="str">
        <f t="shared" si="15"/>
        <v>Aman Marwaha</v>
      </c>
      <c r="H157" s="203" t="str">
        <f t="shared" si="16"/>
        <v>WSEH</v>
      </c>
      <c r="I157" s="204" t="str">
        <f t="shared" si="13"/>
        <v>U15 m</v>
      </c>
      <c r="J157" s="205"/>
      <c r="K157" s="285">
        <f>A!AG27</f>
        <v>0</v>
      </c>
      <c r="L157" s="206">
        <f>A!AF27</f>
        <v>0</v>
      </c>
      <c r="M157" s="207" t="s">
        <v>368</v>
      </c>
      <c r="N157" s="207" t="s">
        <v>326</v>
      </c>
      <c r="O157" s="524"/>
      <c r="P157" s="283"/>
      <c r="Q157" s="283"/>
      <c r="R157" s="208"/>
      <c r="S157" s="170"/>
    </row>
    <row r="158" spans="1:19" s="167" customFormat="1" ht="12.75" customHeight="1" x14ac:dyDescent="0.2">
      <c r="A158" s="294" t="str">
        <f t="shared" si="12"/>
        <v>100m</v>
      </c>
      <c r="B158" s="198"/>
      <c r="C158" s="198">
        <v>4</v>
      </c>
      <c r="D158" s="199">
        <v>234</v>
      </c>
      <c r="E158" s="200">
        <v>13.3</v>
      </c>
      <c r="F158" s="419" t="s">
        <v>2</v>
      </c>
      <c r="G158" s="202" t="str">
        <f t="shared" si="15"/>
        <v>Matthew  Chidede</v>
      </c>
      <c r="H158" s="203" t="str">
        <f t="shared" si="16"/>
        <v>Bracknell AC</v>
      </c>
      <c r="I158" s="204" t="str">
        <f t="shared" si="13"/>
        <v>U15 m</v>
      </c>
      <c r="J158" s="205"/>
      <c r="K158" s="285">
        <f>A!AG28</f>
        <v>0</v>
      </c>
      <c r="L158" s="206">
        <f>A!AF28</f>
        <v>0</v>
      </c>
      <c r="M158" s="207" t="s">
        <v>368</v>
      </c>
      <c r="N158" s="207" t="s">
        <v>326</v>
      </c>
      <c r="O158" s="524"/>
      <c r="P158" s="283"/>
      <c r="Q158" s="283"/>
      <c r="R158" s="208"/>
      <c r="S158" s="170"/>
    </row>
    <row r="159" spans="1:19" s="167" customFormat="1" ht="12.75" customHeight="1" x14ac:dyDescent="0.2">
      <c r="A159" s="294" t="str">
        <f t="shared" si="12"/>
        <v>100m</v>
      </c>
      <c r="B159" s="198"/>
      <c r="C159" s="198">
        <v>5</v>
      </c>
      <c r="D159" s="199">
        <v>124</v>
      </c>
      <c r="E159" s="200">
        <v>13.6</v>
      </c>
      <c r="F159" s="419" t="s">
        <v>2</v>
      </c>
      <c r="G159" s="202" t="str">
        <f t="shared" si="15"/>
        <v>Jamie Ellis</v>
      </c>
      <c r="H159" s="203" t="str">
        <f t="shared" si="16"/>
        <v>Basingstoke &amp; MH AC</v>
      </c>
      <c r="I159" s="204" t="str">
        <f t="shared" si="13"/>
        <v>U15 m</v>
      </c>
      <c r="J159" s="205"/>
      <c r="K159" s="285">
        <f>A!AG29</f>
        <v>0</v>
      </c>
      <c r="L159" s="206">
        <f>A!AF29</f>
        <v>0</v>
      </c>
      <c r="M159" s="207" t="s">
        <v>368</v>
      </c>
      <c r="N159" s="207" t="s">
        <v>326</v>
      </c>
      <c r="O159" s="524"/>
      <c r="P159" s="283"/>
      <c r="Q159" s="283"/>
      <c r="R159" s="208"/>
      <c r="S159" s="170"/>
    </row>
    <row r="160" spans="1:19" s="167" customFormat="1" ht="12.75" customHeight="1" x14ac:dyDescent="0.2">
      <c r="A160" s="294" t="str">
        <f t="shared" si="12"/>
        <v>100m</v>
      </c>
      <c r="B160" s="198"/>
      <c r="C160" s="198">
        <v>6</v>
      </c>
      <c r="D160" s="199">
        <v>519</v>
      </c>
      <c r="E160" s="200">
        <v>14.9</v>
      </c>
      <c r="F160" s="419" t="s">
        <v>2</v>
      </c>
      <c r="G160" s="202" t="str">
        <f t="shared" si="15"/>
        <v>Akira Meade</v>
      </c>
      <c r="H160" s="203" t="str">
        <f t="shared" si="16"/>
        <v>Hillingdon AC</v>
      </c>
      <c r="I160" s="204" t="str">
        <f t="shared" si="13"/>
        <v>U15 m</v>
      </c>
      <c r="J160" s="205"/>
      <c r="K160" s="285">
        <f>A!AG30</f>
        <v>0</v>
      </c>
      <c r="L160" s="206">
        <f>A!AF30</f>
        <v>0</v>
      </c>
      <c r="M160" s="207" t="s">
        <v>368</v>
      </c>
      <c r="N160" s="207" t="s">
        <v>326</v>
      </c>
      <c r="O160" s="524"/>
      <c r="P160" s="283"/>
      <c r="Q160" s="283"/>
      <c r="R160" s="208"/>
      <c r="S160" s="170"/>
    </row>
    <row r="161" spans="1:19" s="167" customFormat="1" ht="12.75" customHeight="1" x14ac:dyDescent="0.2">
      <c r="A161" s="294" t="str">
        <f t="shared" si="12"/>
        <v>100m</v>
      </c>
      <c r="B161" s="198"/>
      <c r="C161" s="198">
        <v>7</v>
      </c>
      <c r="D161" s="199">
        <v>321</v>
      </c>
      <c r="E161" s="200">
        <v>15.1</v>
      </c>
      <c r="F161" s="419" t="s">
        <v>2</v>
      </c>
      <c r="G161" s="202" t="str">
        <f t="shared" si="15"/>
        <v>Ashley Chan</v>
      </c>
      <c r="H161" s="203" t="str">
        <f t="shared" si="16"/>
        <v>Camberley &amp; Dist AC</v>
      </c>
      <c r="I161" s="204" t="str">
        <f t="shared" si="13"/>
        <v>U15 m</v>
      </c>
      <c r="J161" s="205"/>
      <c r="K161" s="285">
        <f>A!AG31</f>
        <v>0</v>
      </c>
      <c r="L161" s="206">
        <f>A!AF31</f>
        <v>0</v>
      </c>
      <c r="M161" s="207" t="s">
        <v>368</v>
      </c>
      <c r="N161" s="207" t="s">
        <v>326</v>
      </c>
      <c r="O161" s="524"/>
      <c r="P161" s="283"/>
      <c r="Q161" s="283"/>
      <c r="R161" s="208"/>
      <c r="S161" s="170"/>
    </row>
    <row r="162" spans="1:19" s="167" customFormat="1" ht="12.75" customHeight="1" x14ac:dyDescent="0.2">
      <c r="A162" s="294" t="str">
        <f t="shared" ref="A162:A225" si="17">F162</f>
        <v>100m</v>
      </c>
      <c r="B162" s="198">
        <v>2</v>
      </c>
      <c r="C162" s="198">
        <v>1</v>
      </c>
      <c r="D162" s="199">
        <v>764</v>
      </c>
      <c r="E162" s="200">
        <v>12.5</v>
      </c>
      <c r="F162" s="419" t="s">
        <v>2</v>
      </c>
      <c r="G162" s="202" t="str">
        <f t="shared" si="15"/>
        <v>Joe Frew</v>
      </c>
      <c r="H162" s="203" t="str">
        <f t="shared" si="16"/>
        <v>Reading AC</v>
      </c>
      <c r="I162" s="204" t="str">
        <f t="shared" ref="I162:I225" si="18">VLOOKUP(D162,K$33:N$1834,4,FALSE)</f>
        <v>U15 m</v>
      </c>
      <c r="J162" s="205"/>
      <c r="K162" s="285">
        <f>A!AG32</f>
        <v>0</v>
      </c>
      <c r="L162" s="206">
        <f>A!AF32</f>
        <v>0</v>
      </c>
      <c r="M162" s="207" t="s">
        <v>368</v>
      </c>
      <c r="N162" s="207" t="s">
        <v>326</v>
      </c>
      <c r="O162" s="524"/>
      <c r="P162" s="283"/>
      <c r="Q162" s="283"/>
      <c r="R162" s="208"/>
      <c r="S162" s="170"/>
    </row>
    <row r="163" spans="1:19" s="167" customFormat="1" ht="12.75" customHeight="1" x14ac:dyDescent="0.2">
      <c r="A163" s="294" t="str">
        <f t="shared" si="17"/>
        <v>100m</v>
      </c>
      <c r="B163" s="198"/>
      <c r="C163" s="198">
        <v>2</v>
      </c>
      <c r="D163" s="199">
        <v>849</v>
      </c>
      <c r="E163" s="200">
        <v>12.8</v>
      </c>
      <c r="F163" s="419" t="s">
        <v>2</v>
      </c>
      <c r="G163" s="202" t="str">
        <f t="shared" si="15"/>
        <v>Alexander Pennycooke</v>
      </c>
      <c r="H163" s="203" t="str">
        <f t="shared" si="16"/>
        <v>WSEH</v>
      </c>
      <c r="I163" s="204" t="str">
        <f t="shared" si="18"/>
        <v>U15 m</v>
      </c>
      <c r="J163" s="205"/>
      <c r="K163" s="285">
        <f>A!AG33</f>
        <v>0</v>
      </c>
      <c r="L163" s="206">
        <f>A!AF33</f>
        <v>0</v>
      </c>
      <c r="M163" s="207" t="s">
        <v>368</v>
      </c>
      <c r="N163" s="207" t="s">
        <v>326</v>
      </c>
      <c r="O163" s="524"/>
      <c r="P163" s="283"/>
      <c r="Q163" s="283"/>
      <c r="R163" s="208"/>
      <c r="S163" s="170"/>
    </row>
    <row r="164" spans="1:19" s="167" customFormat="1" ht="12.75" customHeight="1" x14ac:dyDescent="0.2">
      <c r="A164" s="294" t="str">
        <f t="shared" si="17"/>
        <v>100m</v>
      </c>
      <c r="B164" s="198"/>
      <c r="C164" s="198">
        <v>3</v>
      </c>
      <c r="D164" s="199">
        <v>244</v>
      </c>
      <c r="E164" s="200">
        <v>13.3</v>
      </c>
      <c r="F164" s="419" t="s">
        <v>2</v>
      </c>
      <c r="G164" s="202" t="str">
        <f t="shared" si="15"/>
        <v>Christian Cairns</v>
      </c>
      <c r="H164" s="203" t="str">
        <f t="shared" si="16"/>
        <v>Bracknell AC</v>
      </c>
      <c r="I164" s="204" t="str">
        <f t="shared" si="18"/>
        <v>U15 m</v>
      </c>
      <c r="J164" s="205"/>
      <c r="K164" s="285">
        <f>A!AG34</f>
        <v>0</v>
      </c>
      <c r="L164" s="206">
        <f>A!AF34</f>
        <v>0</v>
      </c>
      <c r="M164" s="207" t="s">
        <v>368</v>
      </c>
      <c r="N164" s="207" t="s">
        <v>326</v>
      </c>
      <c r="O164" s="524"/>
      <c r="P164" s="283"/>
      <c r="Q164" s="283"/>
      <c r="R164" s="208"/>
      <c r="S164" s="170"/>
    </row>
    <row r="165" spans="1:19" s="167" customFormat="1" ht="12.75" customHeight="1" x14ac:dyDescent="0.2">
      <c r="A165" s="294" t="str">
        <f t="shared" si="17"/>
        <v>100m</v>
      </c>
      <c r="B165" s="198"/>
      <c r="C165" s="198">
        <v>4</v>
      </c>
      <c r="D165" s="199">
        <v>127</v>
      </c>
      <c r="E165" s="200">
        <v>13.3</v>
      </c>
      <c r="F165" s="419" t="s">
        <v>2</v>
      </c>
      <c r="G165" s="202" t="str">
        <f t="shared" si="15"/>
        <v>Josh Bond</v>
      </c>
      <c r="H165" s="203" t="str">
        <f t="shared" si="16"/>
        <v>Basingstoke &amp; MH AC</v>
      </c>
      <c r="I165" s="204" t="str">
        <f t="shared" si="18"/>
        <v>U15 m</v>
      </c>
      <c r="J165" s="205"/>
      <c r="K165" s="285">
        <f>A!AG35</f>
        <v>0</v>
      </c>
      <c r="L165" s="206">
        <f>A!AF35</f>
        <v>0</v>
      </c>
      <c r="M165" s="207" t="s">
        <v>368</v>
      </c>
      <c r="N165" s="207" t="s">
        <v>326</v>
      </c>
      <c r="O165" s="524"/>
      <c r="P165" s="283"/>
      <c r="Q165" s="283"/>
      <c r="R165" s="208"/>
      <c r="S165" s="170"/>
    </row>
    <row r="166" spans="1:19" s="167" customFormat="1" ht="12.75" customHeight="1" x14ac:dyDescent="0.2">
      <c r="A166" s="294" t="str">
        <f t="shared" si="17"/>
        <v>100m</v>
      </c>
      <c r="B166" s="198"/>
      <c r="C166" s="198">
        <v>5</v>
      </c>
      <c r="D166" s="199">
        <v>520</v>
      </c>
      <c r="E166" s="200">
        <v>13.6</v>
      </c>
      <c r="F166" s="419" t="s">
        <v>2</v>
      </c>
      <c r="G166" s="202" t="str">
        <f t="shared" si="15"/>
        <v>Joe Byrne</v>
      </c>
      <c r="H166" s="203" t="str">
        <f t="shared" si="16"/>
        <v>Hillingdon AC</v>
      </c>
      <c r="I166" s="204" t="str">
        <f t="shared" si="18"/>
        <v>U15 m</v>
      </c>
      <c r="J166" s="205"/>
      <c r="K166" s="285">
        <f>A!AG36</f>
        <v>0</v>
      </c>
      <c r="L166" s="206">
        <f>A!AF36</f>
        <v>0</v>
      </c>
      <c r="M166" s="207" t="s">
        <v>368</v>
      </c>
      <c r="N166" s="207" t="s">
        <v>326</v>
      </c>
      <c r="O166" s="524"/>
      <c r="P166" s="283"/>
      <c r="Q166" s="283"/>
      <c r="R166" s="208"/>
      <c r="S166" s="170"/>
    </row>
    <row r="167" spans="1:19" s="167" customFormat="1" ht="12.75" customHeight="1" x14ac:dyDescent="0.2">
      <c r="A167" s="294" t="str">
        <f t="shared" si="17"/>
        <v>100m</v>
      </c>
      <c r="B167" s="198"/>
      <c r="C167" s="198">
        <v>6</v>
      </c>
      <c r="D167" s="199">
        <v>855</v>
      </c>
      <c r="E167" s="200">
        <v>14.9</v>
      </c>
      <c r="F167" s="419" t="s">
        <v>2</v>
      </c>
      <c r="G167" s="202" t="str">
        <f t="shared" si="15"/>
        <v>Akhil Paleti</v>
      </c>
      <c r="H167" s="203" t="str">
        <f t="shared" si="16"/>
        <v>WSEH</v>
      </c>
      <c r="I167" s="204" t="str">
        <f t="shared" si="18"/>
        <v>U15 m</v>
      </c>
      <c r="J167" s="205"/>
      <c r="K167" s="285">
        <f>A!AG37</f>
        <v>0</v>
      </c>
      <c r="L167" s="206">
        <f>A!AF37</f>
        <v>0</v>
      </c>
      <c r="M167" s="207" t="s">
        <v>368</v>
      </c>
      <c r="N167" s="207" t="s">
        <v>326</v>
      </c>
      <c r="O167" s="524"/>
      <c r="P167" s="283"/>
      <c r="Q167" s="283"/>
      <c r="R167" s="208"/>
      <c r="S167" s="170"/>
    </row>
    <row r="168" spans="1:19" s="167" customFormat="1" ht="12.75" customHeight="1" x14ac:dyDescent="0.2">
      <c r="A168" s="294" t="str">
        <f t="shared" si="17"/>
        <v>100m</v>
      </c>
      <c r="B168" s="198"/>
      <c r="C168" s="198">
        <v>7</v>
      </c>
      <c r="D168" s="199">
        <v>521</v>
      </c>
      <c r="E168" s="200">
        <v>15.1</v>
      </c>
      <c r="F168" s="419" t="s">
        <v>2</v>
      </c>
      <c r="G168" s="202" t="str">
        <f t="shared" si="15"/>
        <v xml:space="preserve">Kyal Patel </v>
      </c>
      <c r="H168" s="203" t="str">
        <f t="shared" si="16"/>
        <v>Hillingdon AC</v>
      </c>
      <c r="I168" s="204" t="str">
        <f t="shared" si="18"/>
        <v>U15 m</v>
      </c>
      <c r="J168" s="205"/>
      <c r="K168" s="285">
        <f>A!AG38</f>
        <v>0</v>
      </c>
      <c r="L168" s="206">
        <f>A!AF38</f>
        <v>0</v>
      </c>
      <c r="M168" s="207" t="s">
        <v>368</v>
      </c>
      <c r="N168" s="207" t="s">
        <v>326</v>
      </c>
      <c r="O168" s="524"/>
      <c r="P168" s="283"/>
      <c r="Q168" s="283"/>
      <c r="R168" s="208"/>
      <c r="S168" s="170"/>
    </row>
    <row r="169" spans="1:19" s="167" customFormat="1" ht="12.75" customHeight="1" x14ac:dyDescent="0.2">
      <c r="A169" s="294" t="str">
        <f t="shared" si="17"/>
        <v>200m</v>
      </c>
      <c r="B169" s="198">
        <v>1</v>
      </c>
      <c r="C169" s="198">
        <v>1</v>
      </c>
      <c r="D169" s="199">
        <v>763</v>
      </c>
      <c r="E169" s="200">
        <v>26.1</v>
      </c>
      <c r="F169" s="201" t="s">
        <v>4</v>
      </c>
      <c r="G169" s="202" t="str">
        <f t="shared" si="15"/>
        <v>Hagen Mzee</v>
      </c>
      <c r="H169" s="203" t="str">
        <f t="shared" si="16"/>
        <v>Reading AC</v>
      </c>
      <c r="I169" s="204" t="str">
        <f t="shared" si="18"/>
        <v>U15 m</v>
      </c>
      <c r="J169" s="205"/>
      <c r="K169" s="285">
        <f>A!AG39</f>
        <v>0</v>
      </c>
      <c r="L169" s="206">
        <f>A!AF39</f>
        <v>0</v>
      </c>
      <c r="M169" s="207" t="s">
        <v>368</v>
      </c>
      <c r="N169" s="207" t="s">
        <v>326</v>
      </c>
      <c r="O169" s="524"/>
      <c r="P169" s="283"/>
      <c r="Q169" s="283"/>
      <c r="R169" s="208"/>
      <c r="S169" s="170"/>
    </row>
    <row r="170" spans="1:19" s="167" customFormat="1" ht="12.75" customHeight="1" x14ac:dyDescent="0.2">
      <c r="A170" s="294" t="str">
        <f t="shared" si="17"/>
        <v>200m</v>
      </c>
      <c r="B170" s="198"/>
      <c r="C170" s="198">
        <v>2</v>
      </c>
      <c r="D170" s="199">
        <v>119</v>
      </c>
      <c r="E170" s="200">
        <v>27.5</v>
      </c>
      <c r="F170" s="201" t="s">
        <v>4</v>
      </c>
      <c r="G170" s="202" t="str">
        <f t="shared" si="15"/>
        <v>Evan Jerome</v>
      </c>
      <c r="H170" s="203" t="str">
        <f t="shared" si="16"/>
        <v>Basingstoke &amp; MH AC</v>
      </c>
      <c r="I170" s="204" t="str">
        <f t="shared" si="18"/>
        <v>U15 m</v>
      </c>
      <c r="J170" s="205"/>
      <c r="K170" s="285">
        <f>A!AG40</f>
        <v>0</v>
      </c>
      <c r="L170" s="206">
        <f>A!AF40</f>
        <v>0</v>
      </c>
      <c r="M170" s="207" t="s">
        <v>368</v>
      </c>
      <c r="N170" s="207" t="s">
        <v>326</v>
      </c>
      <c r="O170" s="524"/>
      <c r="P170" s="283"/>
      <c r="Q170" s="283"/>
      <c r="R170" s="208"/>
      <c r="S170" s="170"/>
    </row>
    <row r="171" spans="1:19" s="167" customFormat="1" ht="12.75" customHeight="1" x14ac:dyDescent="0.2">
      <c r="A171" s="294" t="str">
        <f t="shared" si="17"/>
        <v>200m</v>
      </c>
      <c r="B171" s="198"/>
      <c r="C171" s="198">
        <v>3</v>
      </c>
      <c r="D171" s="199">
        <v>124</v>
      </c>
      <c r="E171" s="200">
        <v>28.1</v>
      </c>
      <c r="F171" s="201" t="s">
        <v>4</v>
      </c>
      <c r="G171" s="202" t="str">
        <f t="shared" si="15"/>
        <v>Jamie Ellis</v>
      </c>
      <c r="H171" s="203" t="str">
        <f t="shared" si="16"/>
        <v>Basingstoke &amp; MH AC</v>
      </c>
      <c r="I171" s="204" t="str">
        <f t="shared" si="18"/>
        <v>U15 m</v>
      </c>
      <c r="J171" s="205"/>
      <c r="K171" s="285">
        <f>A!AG41</f>
        <v>0</v>
      </c>
      <c r="L171" s="206">
        <f>A!AF41</f>
        <v>0</v>
      </c>
      <c r="M171" s="207" t="s">
        <v>368</v>
      </c>
      <c r="N171" s="207" t="s">
        <v>326</v>
      </c>
      <c r="O171" s="524"/>
      <c r="P171" s="283"/>
      <c r="Q171" s="283"/>
      <c r="R171" s="208"/>
      <c r="S171" s="170"/>
    </row>
    <row r="172" spans="1:19" s="167" customFormat="1" ht="12.75" customHeight="1" x14ac:dyDescent="0.2">
      <c r="A172" s="294" t="str">
        <f t="shared" si="17"/>
        <v>200m</v>
      </c>
      <c r="B172" s="198"/>
      <c r="C172" s="198">
        <v>4</v>
      </c>
      <c r="D172" s="199">
        <v>127</v>
      </c>
      <c r="E172" s="200">
        <v>29.5</v>
      </c>
      <c r="F172" s="201" t="s">
        <v>4</v>
      </c>
      <c r="G172" s="202" t="str">
        <f t="shared" si="15"/>
        <v>Josh Bond</v>
      </c>
      <c r="H172" s="203" t="str">
        <f t="shared" si="16"/>
        <v>Basingstoke &amp; MH AC</v>
      </c>
      <c r="I172" s="204" t="str">
        <f t="shared" si="18"/>
        <v>U15 m</v>
      </c>
      <c r="J172" s="205"/>
      <c r="K172" s="285">
        <f>A!AG42</f>
        <v>0</v>
      </c>
      <c r="L172" s="206">
        <f>A!AF42</f>
        <v>0</v>
      </c>
      <c r="M172" s="207" t="s">
        <v>368</v>
      </c>
      <c r="N172" s="207" t="s">
        <v>326</v>
      </c>
      <c r="O172" s="524"/>
      <c r="P172" s="283"/>
      <c r="Q172" s="283"/>
      <c r="R172" s="208"/>
      <c r="S172" s="170"/>
    </row>
    <row r="173" spans="1:19" s="167" customFormat="1" ht="12.75" customHeight="1" x14ac:dyDescent="0.2">
      <c r="A173" s="294" t="str">
        <f t="shared" si="17"/>
        <v>200m</v>
      </c>
      <c r="B173" s="198"/>
      <c r="C173" s="198">
        <v>5</v>
      </c>
      <c r="D173" s="199">
        <v>523</v>
      </c>
      <c r="E173" s="200">
        <v>31.1</v>
      </c>
      <c r="F173" s="201" t="s">
        <v>4</v>
      </c>
      <c r="G173" s="202" t="str">
        <f t="shared" si="15"/>
        <v>Ethan Tindley</v>
      </c>
      <c r="H173" s="203" t="str">
        <f t="shared" si="16"/>
        <v>Hillingdon AC</v>
      </c>
      <c r="I173" s="204" t="str">
        <f t="shared" si="18"/>
        <v>U15 m</v>
      </c>
      <c r="J173" s="205"/>
      <c r="K173" s="285">
        <f>A!AG43</f>
        <v>0</v>
      </c>
      <c r="L173" s="206">
        <f>A!AF43</f>
        <v>0</v>
      </c>
      <c r="M173" s="207" t="s">
        <v>368</v>
      </c>
      <c r="N173" s="207" t="s">
        <v>326</v>
      </c>
      <c r="O173" s="524"/>
      <c r="P173" s="283"/>
      <c r="Q173" s="283"/>
      <c r="R173" s="208"/>
      <c r="S173" s="170"/>
    </row>
    <row r="174" spans="1:19" s="167" customFormat="1" ht="12.75" customHeight="1" x14ac:dyDescent="0.2">
      <c r="A174" s="294" t="str">
        <f t="shared" si="17"/>
        <v>200m</v>
      </c>
      <c r="B174" s="198"/>
      <c r="C174" s="198">
        <v>6</v>
      </c>
      <c r="D174" s="199">
        <v>850</v>
      </c>
      <c r="E174" s="200">
        <v>32</v>
      </c>
      <c r="F174" s="201" t="s">
        <v>4</v>
      </c>
      <c r="G174" s="202" t="str">
        <f t="shared" si="15"/>
        <v>Jack Stevens</v>
      </c>
      <c r="H174" s="203" t="str">
        <f t="shared" si="16"/>
        <v>WSEH</v>
      </c>
      <c r="I174" s="204" t="str">
        <f t="shared" si="18"/>
        <v>U15 m</v>
      </c>
      <c r="J174" s="205"/>
      <c r="K174" s="285">
        <f>A!AG44</f>
        <v>0</v>
      </c>
      <c r="L174" s="206">
        <f>A!AF44</f>
        <v>0</v>
      </c>
      <c r="M174" s="207" t="s">
        <v>368</v>
      </c>
      <c r="N174" s="207" t="s">
        <v>326</v>
      </c>
      <c r="O174" s="524"/>
      <c r="P174" s="283"/>
      <c r="Q174" s="283"/>
      <c r="R174" s="208"/>
      <c r="S174" s="170"/>
    </row>
    <row r="175" spans="1:19" s="167" customFormat="1" ht="12.75" customHeight="1" x14ac:dyDescent="0.2">
      <c r="A175" s="294" t="str">
        <f t="shared" si="17"/>
        <v>200m</v>
      </c>
      <c r="B175" s="198"/>
      <c r="C175" s="198">
        <v>7</v>
      </c>
      <c r="D175" s="199">
        <v>321</v>
      </c>
      <c r="E175" s="200">
        <v>33</v>
      </c>
      <c r="F175" s="201" t="s">
        <v>4</v>
      </c>
      <c r="G175" s="202" t="str">
        <f t="shared" si="15"/>
        <v>Ashley Chan</v>
      </c>
      <c r="H175" s="203" t="str">
        <f t="shared" si="16"/>
        <v>Camberley &amp; Dist AC</v>
      </c>
      <c r="I175" s="204" t="str">
        <f t="shared" si="18"/>
        <v>U15 m</v>
      </c>
      <c r="J175" s="205"/>
      <c r="K175" s="285">
        <f>A!AG45</f>
        <v>0</v>
      </c>
      <c r="L175" s="206">
        <f>A!AF45</f>
        <v>0</v>
      </c>
      <c r="M175" s="207" t="s">
        <v>368</v>
      </c>
      <c r="N175" s="207" t="s">
        <v>326</v>
      </c>
      <c r="O175" s="524"/>
      <c r="P175" s="283"/>
      <c r="Q175" s="283"/>
      <c r="R175" s="208"/>
      <c r="S175" s="170"/>
    </row>
    <row r="176" spans="1:19" s="167" customFormat="1" ht="12.75" customHeight="1" x14ac:dyDescent="0.2">
      <c r="A176" s="294" t="str">
        <f t="shared" si="17"/>
        <v>200m</v>
      </c>
      <c r="B176" s="198">
        <v>2</v>
      </c>
      <c r="C176" s="198">
        <v>1</v>
      </c>
      <c r="D176" s="199">
        <v>529</v>
      </c>
      <c r="E176" s="200">
        <v>26.5</v>
      </c>
      <c r="F176" s="201" t="s">
        <v>4</v>
      </c>
      <c r="G176" s="202" t="str">
        <f t="shared" si="15"/>
        <v>Calvin Busulwa</v>
      </c>
      <c r="H176" s="203" t="str">
        <f t="shared" si="16"/>
        <v>Hillingdon AC</v>
      </c>
      <c r="I176" s="204" t="str">
        <f t="shared" si="18"/>
        <v>U15 m</v>
      </c>
      <c r="J176" s="205"/>
      <c r="K176" s="285">
        <f>A!AG46</f>
        <v>0</v>
      </c>
      <c r="L176" s="206">
        <f>A!AF46</f>
        <v>0</v>
      </c>
      <c r="M176" s="207" t="s">
        <v>368</v>
      </c>
      <c r="N176" s="207" t="s">
        <v>326</v>
      </c>
      <c r="O176" s="524"/>
      <c r="P176" s="283"/>
      <c r="Q176" s="283"/>
      <c r="R176" s="208"/>
      <c r="S176" s="170"/>
    </row>
    <row r="177" spans="1:19" s="167" customFormat="1" ht="12.75" customHeight="1" x14ac:dyDescent="0.2">
      <c r="A177" s="294" t="str">
        <f t="shared" si="17"/>
        <v>200m</v>
      </c>
      <c r="B177" s="198"/>
      <c r="C177" s="198">
        <v>2</v>
      </c>
      <c r="D177" s="199">
        <v>120</v>
      </c>
      <c r="E177" s="200">
        <v>26.7</v>
      </c>
      <c r="F177" s="201" t="s">
        <v>4</v>
      </c>
      <c r="G177" s="202" t="str">
        <f t="shared" si="15"/>
        <v>Alex Lakeland</v>
      </c>
      <c r="H177" s="203" t="str">
        <f t="shared" si="16"/>
        <v>Basingstoke &amp; MH AC</v>
      </c>
      <c r="I177" s="204" t="str">
        <f t="shared" si="18"/>
        <v>U15 m</v>
      </c>
      <c r="J177" s="205"/>
      <c r="K177" s="285">
        <f>A!AG47</f>
        <v>0</v>
      </c>
      <c r="L177" s="206">
        <f>A!AF47</f>
        <v>0</v>
      </c>
      <c r="M177" s="207" t="s">
        <v>368</v>
      </c>
      <c r="N177" s="207" t="s">
        <v>326</v>
      </c>
      <c r="O177" s="524"/>
      <c r="P177" s="283"/>
      <c r="Q177" s="283"/>
      <c r="R177" s="208"/>
      <c r="S177" s="170"/>
    </row>
    <row r="178" spans="1:19" s="167" customFormat="1" ht="12.75" customHeight="1" x14ac:dyDescent="0.2">
      <c r="A178" s="294" t="str">
        <f>F178</f>
        <v>200m</v>
      </c>
      <c r="B178" s="198"/>
      <c r="C178" s="198">
        <v>3</v>
      </c>
      <c r="D178" s="199">
        <v>116</v>
      </c>
      <c r="E178" s="200">
        <v>27</v>
      </c>
      <c r="F178" s="201" t="s">
        <v>4</v>
      </c>
      <c r="G178" s="202" t="str">
        <f t="shared" si="15"/>
        <v>Jude Harris</v>
      </c>
      <c r="H178" s="203" t="str">
        <f t="shared" si="16"/>
        <v>Basingstoke &amp; MH AC</v>
      </c>
      <c r="I178" s="204" t="str">
        <f t="shared" si="18"/>
        <v>U15 m</v>
      </c>
      <c r="J178" s="205"/>
      <c r="K178" s="285">
        <f>A!AG48</f>
        <v>0</v>
      </c>
      <c r="L178" s="206">
        <f>A!AF48</f>
        <v>0</v>
      </c>
      <c r="M178" s="207" t="s">
        <v>368</v>
      </c>
      <c r="N178" s="207" t="s">
        <v>326</v>
      </c>
      <c r="O178" s="524"/>
      <c r="P178" s="283"/>
      <c r="Q178" s="283"/>
      <c r="R178" s="208"/>
      <c r="S178" s="170"/>
    </row>
    <row r="179" spans="1:19" s="167" customFormat="1" ht="12.75" customHeight="1" x14ac:dyDescent="0.2">
      <c r="A179" s="294" t="str">
        <f t="shared" si="17"/>
        <v>200m</v>
      </c>
      <c r="B179" s="198"/>
      <c r="C179" s="198">
        <v>4</v>
      </c>
      <c r="D179" s="199">
        <v>123</v>
      </c>
      <c r="E179" s="200">
        <v>27.3</v>
      </c>
      <c r="F179" s="201" t="s">
        <v>4</v>
      </c>
      <c r="G179" s="202" t="str">
        <f t="shared" si="15"/>
        <v>Bradley White</v>
      </c>
      <c r="H179" s="203" t="str">
        <f t="shared" si="16"/>
        <v>Basingstoke &amp; MH AC</v>
      </c>
      <c r="I179" s="204" t="str">
        <f t="shared" si="18"/>
        <v>U15 m</v>
      </c>
      <c r="J179" s="205"/>
      <c r="K179" s="285">
        <f>A!AG49</f>
        <v>0</v>
      </c>
      <c r="L179" s="206">
        <f>A!AF49</f>
        <v>0</v>
      </c>
      <c r="M179" s="207" t="s">
        <v>368</v>
      </c>
      <c r="N179" s="207" t="s">
        <v>326</v>
      </c>
      <c r="O179" s="524"/>
      <c r="P179" s="283"/>
      <c r="Q179" s="283"/>
      <c r="R179" s="208"/>
      <c r="S179" s="170"/>
    </row>
    <row r="180" spans="1:19" s="167" customFormat="1" ht="12.75" customHeight="1" x14ac:dyDescent="0.2">
      <c r="A180" s="294" t="str">
        <f t="shared" si="17"/>
        <v>200m</v>
      </c>
      <c r="B180" s="198"/>
      <c r="C180" s="198">
        <v>5</v>
      </c>
      <c r="D180" s="199">
        <v>650</v>
      </c>
      <c r="E180" s="200">
        <v>28.9</v>
      </c>
      <c r="F180" s="201" t="s">
        <v>4</v>
      </c>
      <c r="G180" s="202" t="str">
        <f t="shared" si="15"/>
        <v>Ethan Towers</v>
      </c>
      <c r="H180" s="203" t="str">
        <f t="shared" si="16"/>
        <v>Maidenhead AC</v>
      </c>
      <c r="I180" s="204" t="str">
        <f t="shared" si="18"/>
        <v>U15 m</v>
      </c>
      <c r="J180" s="205"/>
      <c r="K180" s="285">
        <f>A!AG50</f>
        <v>0</v>
      </c>
      <c r="L180" s="206">
        <f>A!AF50</f>
        <v>0</v>
      </c>
      <c r="M180" s="207" t="s">
        <v>368</v>
      </c>
      <c r="N180" s="207" t="s">
        <v>326</v>
      </c>
      <c r="O180" s="524"/>
      <c r="P180" s="283"/>
      <c r="Q180" s="283"/>
      <c r="R180" s="208"/>
      <c r="S180" s="170"/>
    </row>
    <row r="181" spans="1:19" s="167" customFormat="1" ht="12.75" customHeight="1" x14ac:dyDescent="0.2">
      <c r="A181" s="294" t="str">
        <f t="shared" si="17"/>
        <v>200m</v>
      </c>
      <c r="B181" s="198"/>
      <c r="C181" s="198">
        <v>6</v>
      </c>
      <c r="D181" s="199">
        <v>849</v>
      </c>
      <c r="E181" s="200">
        <v>29.1</v>
      </c>
      <c r="F181" s="201" t="s">
        <v>4</v>
      </c>
      <c r="G181" s="202" t="str">
        <f t="shared" si="15"/>
        <v>Alexander Pennycooke</v>
      </c>
      <c r="H181" s="203" t="str">
        <f t="shared" si="16"/>
        <v>WSEH</v>
      </c>
      <c r="I181" s="204" t="str">
        <f t="shared" si="18"/>
        <v>U15 m</v>
      </c>
      <c r="J181" s="205"/>
      <c r="K181" s="285">
        <f>A!AG51</f>
        <v>0</v>
      </c>
      <c r="L181" s="206">
        <f>A!AF51</f>
        <v>0</v>
      </c>
      <c r="M181" s="207" t="s">
        <v>368</v>
      </c>
      <c r="N181" s="207" t="s">
        <v>326</v>
      </c>
      <c r="O181" s="524"/>
      <c r="P181" s="283"/>
      <c r="Q181" s="283"/>
      <c r="R181" s="208"/>
      <c r="S181" s="170"/>
    </row>
    <row r="182" spans="1:19" s="167" customFormat="1" ht="12.75" customHeight="1" x14ac:dyDescent="0.2">
      <c r="A182" s="294" t="str">
        <f t="shared" si="17"/>
        <v>200m</v>
      </c>
      <c r="B182" s="198"/>
      <c r="C182" s="198">
        <v>7</v>
      </c>
      <c r="D182" s="199">
        <v>520</v>
      </c>
      <c r="E182" s="200">
        <v>31.3</v>
      </c>
      <c r="F182" s="201" t="s">
        <v>4</v>
      </c>
      <c r="G182" s="202" t="str">
        <f t="shared" si="15"/>
        <v>Joe Byrne</v>
      </c>
      <c r="H182" s="203" t="str">
        <f t="shared" si="16"/>
        <v>Hillingdon AC</v>
      </c>
      <c r="I182" s="204" t="str">
        <f t="shared" si="18"/>
        <v>U15 m</v>
      </c>
      <c r="J182" s="205"/>
      <c r="K182" s="285">
        <f>A!AG52</f>
        <v>0</v>
      </c>
      <c r="L182" s="206">
        <f>A!AF52</f>
        <v>0</v>
      </c>
      <c r="M182" s="207" t="s">
        <v>368</v>
      </c>
      <c r="N182" s="207" t="s">
        <v>326</v>
      </c>
      <c r="O182" s="524"/>
      <c r="P182" s="283"/>
      <c r="Q182" s="283"/>
      <c r="R182" s="208"/>
      <c r="S182" s="170"/>
    </row>
    <row r="183" spans="1:19" s="167" customFormat="1" ht="12.75" customHeight="1" x14ac:dyDescent="0.2">
      <c r="A183" s="294" t="str">
        <f t="shared" si="17"/>
        <v>300m</v>
      </c>
      <c r="B183" s="198">
        <v>1</v>
      </c>
      <c r="C183" s="198">
        <v>1</v>
      </c>
      <c r="D183" s="199">
        <v>857</v>
      </c>
      <c r="E183" s="200">
        <v>43.6</v>
      </c>
      <c r="F183" s="201" t="s">
        <v>9</v>
      </c>
      <c r="G183" s="202" t="str">
        <f t="shared" si="15"/>
        <v>Nick Mannke</v>
      </c>
      <c r="H183" s="203" t="str">
        <f t="shared" si="16"/>
        <v>WSEH</v>
      </c>
      <c r="I183" s="204" t="str">
        <f t="shared" si="18"/>
        <v>U15 m</v>
      </c>
      <c r="J183" s="205"/>
      <c r="K183" s="285">
        <f>A!AG53</f>
        <v>0</v>
      </c>
      <c r="L183" s="206">
        <f>A!AF53</f>
        <v>0</v>
      </c>
      <c r="M183" s="207" t="s">
        <v>368</v>
      </c>
      <c r="N183" s="207" t="s">
        <v>326</v>
      </c>
      <c r="O183" s="524"/>
      <c r="P183" s="283"/>
      <c r="Q183" s="283"/>
      <c r="R183" s="208"/>
      <c r="S183" s="170"/>
    </row>
    <row r="184" spans="1:19" s="167" customFormat="1" ht="12.75" customHeight="1" x14ac:dyDescent="0.2">
      <c r="A184" s="294" t="str">
        <f t="shared" si="17"/>
        <v>300m</v>
      </c>
      <c r="B184" s="198"/>
      <c r="C184" s="198">
        <v>2</v>
      </c>
      <c r="D184" s="199">
        <v>536</v>
      </c>
      <c r="E184" s="200">
        <v>43.9</v>
      </c>
      <c r="F184" s="201" t="s">
        <v>9</v>
      </c>
      <c r="G184" s="202" t="str">
        <f t="shared" si="15"/>
        <v>Luke Edwards</v>
      </c>
      <c r="H184" s="203" t="str">
        <f t="shared" si="16"/>
        <v>Hillingdon AC</v>
      </c>
      <c r="I184" s="204" t="str">
        <f t="shared" si="18"/>
        <v>U15 m</v>
      </c>
      <c r="J184" s="205"/>
      <c r="K184" s="285">
        <f>A!AG54</f>
        <v>0</v>
      </c>
      <c r="L184" s="352" t="str">
        <f>A!AF54</f>
        <v>Non-scorers Count =</v>
      </c>
      <c r="M184" s="207" t="s">
        <v>368</v>
      </c>
      <c r="N184" s="207" t="s">
        <v>326</v>
      </c>
      <c r="O184" s="527"/>
      <c r="P184" s="283"/>
      <c r="Q184" s="283"/>
      <c r="R184" s="208"/>
      <c r="S184" s="170"/>
    </row>
    <row r="185" spans="1:19" s="167" customFormat="1" ht="12.75" customHeight="1" x14ac:dyDescent="0.2">
      <c r="A185" s="294" t="str">
        <f t="shared" si="17"/>
        <v>800m</v>
      </c>
      <c r="B185" s="198">
        <v>1</v>
      </c>
      <c r="C185" s="198">
        <v>1</v>
      </c>
      <c r="D185" s="199">
        <v>121</v>
      </c>
      <c r="E185" s="420" t="s">
        <v>830</v>
      </c>
      <c r="F185" s="419" t="s">
        <v>3</v>
      </c>
      <c r="G185" s="202" t="str">
        <f t="shared" si="15"/>
        <v>Stefan O'Loughnane</v>
      </c>
      <c r="H185" s="203" t="str">
        <f t="shared" si="16"/>
        <v>Basingstoke &amp; MH AC</v>
      </c>
      <c r="I185" s="204" t="str">
        <f t="shared" si="18"/>
        <v>U15 m</v>
      </c>
      <c r="J185" s="205"/>
      <c r="K185" s="285">
        <f>S!B5</f>
        <v>0</v>
      </c>
      <c r="L185" s="206" t="str">
        <f>S!A5</f>
        <v>Jack Breeds</v>
      </c>
      <c r="M185" s="207" t="s">
        <v>365</v>
      </c>
      <c r="N185" s="207" t="s">
        <v>324</v>
      </c>
      <c r="O185" s="523"/>
      <c r="P185" s="283"/>
      <c r="Q185" s="283"/>
      <c r="R185" s="208"/>
      <c r="S185" s="170"/>
    </row>
    <row r="186" spans="1:19" s="167" customFormat="1" ht="12.75" customHeight="1" x14ac:dyDescent="0.2">
      <c r="A186" s="294" t="str">
        <f t="shared" si="17"/>
        <v>800m</v>
      </c>
      <c r="B186" s="198"/>
      <c r="C186" s="198">
        <v>2</v>
      </c>
      <c r="D186" s="199">
        <v>237</v>
      </c>
      <c r="E186" s="420" t="s">
        <v>831</v>
      </c>
      <c r="F186" s="419" t="s">
        <v>3</v>
      </c>
      <c r="G186" s="202" t="str">
        <f t="shared" ref="G186:G249" si="19">VLOOKUP(D186,K$33:N$1834,2,FALSE)</f>
        <v>Samuel Marney</v>
      </c>
      <c r="H186" s="203" t="str">
        <f t="shared" ref="H186:H249" si="20">VLOOKUP(D186,K$33:N$1834,3,FALSE)</f>
        <v>Bracknell AC</v>
      </c>
      <c r="I186" s="204" t="str">
        <f t="shared" si="18"/>
        <v>U15 m</v>
      </c>
      <c r="J186" s="205"/>
      <c r="K186" s="285">
        <f>S!B6</f>
        <v>108</v>
      </c>
      <c r="L186" s="206" t="str">
        <f>S!A6</f>
        <v>Sam Jarrett</v>
      </c>
      <c r="M186" s="207" t="s">
        <v>365</v>
      </c>
      <c r="N186" s="207" t="s">
        <v>324</v>
      </c>
      <c r="O186" s="524"/>
      <c r="P186" s="283"/>
      <c r="Q186" s="283"/>
      <c r="R186" s="208"/>
      <c r="S186" s="170"/>
    </row>
    <row r="187" spans="1:19" s="167" customFormat="1" ht="12.75" customHeight="1" x14ac:dyDescent="0.2">
      <c r="A187" s="294" t="str">
        <f t="shared" si="17"/>
        <v>800m</v>
      </c>
      <c r="B187" s="198"/>
      <c r="C187" s="198">
        <v>3</v>
      </c>
      <c r="D187" s="199">
        <v>118</v>
      </c>
      <c r="E187" s="420" t="s">
        <v>832</v>
      </c>
      <c r="F187" s="419" t="s">
        <v>3</v>
      </c>
      <c r="G187" s="202" t="str">
        <f t="shared" si="19"/>
        <v>James Ruth</v>
      </c>
      <c r="H187" s="203" t="str">
        <f t="shared" si="20"/>
        <v>Basingstoke &amp; MH AC</v>
      </c>
      <c r="I187" s="204" t="str">
        <f t="shared" si="18"/>
        <v>U15 m</v>
      </c>
      <c r="J187" s="205"/>
      <c r="K187" s="285">
        <f>S!B7</f>
        <v>0</v>
      </c>
      <c r="L187" s="206" t="str">
        <f>S!A7</f>
        <v>Oliver Marshall</v>
      </c>
      <c r="M187" s="207" t="s">
        <v>365</v>
      </c>
      <c r="N187" s="207" t="s">
        <v>324</v>
      </c>
      <c r="O187" s="524"/>
      <c r="P187" s="283"/>
      <c r="Q187" s="283"/>
      <c r="R187" s="208"/>
      <c r="S187" s="170"/>
    </row>
    <row r="188" spans="1:19" s="167" customFormat="1" ht="12.75" customHeight="1" x14ac:dyDescent="0.2">
      <c r="A188" s="294" t="str">
        <f t="shared" si="17"/>
        <v>800m</v>
      </c>
      <c r="B188" s="198"/>
      <c r="C188" s="198">
        <v>4</v>
      </c>
      <c r="D188" s="199">
        <v>51</v>
      </c>
      <c r="E188" s="420" t="s">
        <v>833</v>
      </c>
      <c r="F188" s="419" t="s">
        <v>3</v>
      </c>
      <c r="G188" s="202" t="str">
        <f t="shared" si="19"/>
        <v>Harry Ware</v>
      </c>
      <c r="H188" s="203" t="str">
        <f t="shared" si="20"/>
        <v>AFD AC</v>
      </c>
      <c r="I188" s="204" t="str">
        <f t="shared" si="18"/>
        <v>U15 m</v>
      </c>
      <c r="J188" s="205"/>
      <c r="K188" s="285">
        <f>S!B8</f>
        <v>0</v>
      </c>
      <c r="L188" s="206" t="str">
        <f>S!A8</f>
        <v>Jan Addington</v>
      </c>
      <c r="M188" s="207" t="s">
        <v>365</v>
      </c>
      <c r="N188" s="207" t="s">
        <v>324</v>
      </c>
      <c r="O188" s="524"/>
      <c r="P188" s="283"/>
      <c r="Q188" s="283"/>
      <c r="R188" s="208"/>
      <c r="S188" s="170"/>
    </row>
    <row r="189" spans="1:19" s="167" customFormat="1" ht="12.75" customHeight="1" x14ac:dyDescent="0.2">
      <c r="A189" s="294" t="str">
        <f t="shared" si="17"/>
        <v>800m</v>
      </c>
      <c r="B189" s="198"/>
      <c r="C189" s="198">
        <v>5</v>
      </c>
      <c r="D189" s="199">
        <v>54</v>
      </c>
      <c r="E189" s="420" t="s">
        <v>834</v>
      </c>
      <c r="F189" s="419" t="s">
        <v>3</v>
      </c>
      <c r="G189" s="202" t="str">
        <f t="shared" si="19"/>
        <v>Isaac Wong</v>
      </c>
      <c r="H189" s="203" t="str">
        <f t="shared" si="20"/>
        <v>AFD AC</v>
      </c>
      <c r="I189" s="204" t="str">
        <f t="shared" si="18"/>
        <v>U15 m</v>
      </c>
      <c r="J189" s="205"/>
      <c r="K189" s="285">
        <f>S!B9</f>
        <v>109</v>
      </c>
      <c r="L189" s="206" t="str">
        <f>S!A9</f>
        <v>Jack Hedderly</v>
      </c>
      <c r="M189" s="207" t="s">
        <v>365</v>
      </c>
      <c r="N189" s="207" t="s">
        <v>324</v>
      </c>
      <c r="O189" s="524"/>
      <c r="P189" s="283"/>
      <c r="Q189" s="283"/>
      <c r="R189" s="208"/>
      <c r="S189" s="170"/>
    </row>
    <row r="190" spans="1:19" s="167" customFormat="1" ht="12.75" customHeight="1" x14ac:dyDescent="0.2">
      <c r="A190" s="294" t="str">
        <f t="shared" si="17"/>
        <v>800m</v>
      </c>
      <c r="B190" s="198"/>
      <c r="C190" s="198">
        <v>6</v>
      </c>
      <c r="D190" s="199">
        <v>243</v>
      </c>
      <c r="E190" s="420" t="s">
        <v>835</v>
      </c>
      <c r="F190" s="419" t="s">
        <v>3</v>
      </c>
      <c r="G190" s="202" t="str">
        <f t="shared" si="19"/>
        <v>Ben Morhall</v>
      </c>
      <c r="H190" s="203" t="str">
        <f t="shared" si="20"/>
        <v>Bracknell AC</v>
      </c>
      <c r="I190" s="204" t="str">
        <f t="shared" si="18"/>
        <v>U15 m</v>
      </c>
      <c r="J190" s="205"/>
      <c r="K190" s="285">
        <f>S!B10</f>
        <v>0</v>
      </c>
      <c r="L190" s="206" t="str">
        <f>S!A10</f>
        <v>Leo Liversage</v>
      </c>
      <c r="M190" s="207" t="s">
        <v>365</v>
      </c>
      <c r="N190" s="207" t="s">
        <v>324</v>
      </c>
      <c r="O190" s="524"/>
      <c r="P190" s="283"/>
      <c r="Q190" s="283"/>
      <c r="R190" s="208"/>
      <c r="S190" s="170"/>
    </row>
    <row r="191" spans="1:19" s="167" customFormat="1" ht="12.75" customHeight="1" x14ac:dyDescent="0.2">
      <c r="A191" s="294" t="str">
        <f t="shared" si="17"/>
        <v>800m</v>
      </c>
      <c r="B191" s="198"/>
      <c r="C191" s="198">
        <v>7</v>
      </c>
      <c r="D191" s="199">
        <v>643</v>
      </c>
      <c r="E191" s="420" t="s">
        <v>836</v>
      </c>
      <c r="F191" s="419" t="s">
        <v>3</v>
      </c>
      <c r="G191" s="202" t="str">
        <f t="shared" si="19"/>
        <v>Callum Nicoll</v>
      </c>
      <c r="H191" s="203" t="str">
        <f t="shared" si="20"/>
        <v>Maidenhead AC</v>
      </c>
      <c r="I191" s="204" t="str">
        <f t="shared" si="18"/>
        <v>U15 m</v>
      </c>
      <c r="J191" s="205"/>
      <c r="K191" s="285">
        <f>S!B11</f>
        <v>0</v>
      </c>
      <c r="L191" s="206" t="str">
        <f>S!A11</f>
        <v>Tom Shephard</v>
      </c>
      <c r="M191" s="207" t="s">
        <v>365</v>
      </c>
      <c r="N191" s="207" t="s">
        <v>324</v>
      </c>
      <c r="O191" s="524"/>
      <c r="P191" s="283"/>
      <c r="Q191" s="283"/>
      <c r="R191" s="208"/>
      <c r="S191" s="170"/>
    </row>
    <row r="192" spans="1:19" s="167" customFormat="1" ht="12.75" customHeight="1" x14ac:dyDescent="0.2">
      <c r="A192" s="294" t="str">
        <f t="shared" si="17"/>
        <v>800m</v>
      </c>
      <c r="B192" s="198"/>
      <c r="C192" s="198">
        <v>8</v>
      </c>
      <c r="D192" s="199">
        <v>56</v>
      </c>
      <c r="E192" s="420" t="s">
        <v>837</v>
      </c>
      <c r="F192" s="419" t="s">
        <v>3</v>
      </c>
      <c r="G192" s="202" t="str">
        <f t="shared" si="19"/>
        <v>George Broadhead</v>
      </c>
      <c r="H192" s="203" t="str">
        <f t="shared" si="20"/>
        <v>AFD AC</v>
      </c>
      <c r="I192" s="204" t="str">
        <f t="shared" si="18"/>
        <v>U15 m</v>
      </c>
      <c r="J192" s="205"/>
      <c r="K192" s="285">
        <f>S!B12</f>
        <v>110</v>
      </c>
      <c r="L192" s="206" t="str">
        <f>S!A12</f>
        <v>Ben Read</v>
      </c>
      <c r="M192" s="207" t="s">
        <v>365</v>
      </c>
      <c r="N192" s="207" t="s">
        <v>324</v>
      </c>
      <c r="O192" s="524"/>
      <c r="P192" s="283"/>
      <c r="Q192" s="283"/>
      <c r="R192" s="208"/>
      <c r="S192" s="170"/>
    </row>
    <row r="193" spans="1:19" s="167" customFormat="1" ht="12.75" customHeight="1" x14ac:dyDescent="0.2">
      <c r="A193" s="294" t="str">
        <f t="shared" si="17"/>
        <v>800m</v>
      </c>
      <c r="B193" s="198">
        <v>2</v>
      </c>
      <c r="C193" s="198">
        <v>1</v>
      </c>
      <c r="D193" s="199">
        <v>126</v>
      </c>
      <c r="E193" s="420" t="s">
        <v>838</v>
      </c>
      <c r="F193" s="419" t="s">
        <v>3</v>
      </c>
      <c r="G193" s="202" t="str">
        <f t="shared" si="19"/>
        <v>Kean Hamilton-Jones</v>
      </c>
      <c r="H193" s="203" t="str">
        <f t="shared" si="20"/>
        <v>Basingstoke &amp; MH AC</v>
      </c>
      <c r="I193" s="204" t="str">
        <f t="shared" si="18"/>
        <v>U15 m</v>
      </c>
      <c r="J193" s="205"/>
      <c r="K193" s="285">
        <f>S!B13</f>
        <v>111</v>
      </c>
      <c r="L193" s="206" t="str">
        <f>S!A13</f>
        <v>Samuel Kemp</v>
      </c>
      <c r="M193" s="207" t="s">
        <v>365</v>
      </c>
      <c r="N193" s="207" t="s">
        <v>324</v>
      </c>
      <c r="O193" s="524"/>
      <c r="P193" s="283"/>
      <c r="Q193" s="283"/>
      <c r="R193" s="208"/>
      <c r="S193" s="170"/>
    </row>
    <row r="194" spans="1:19" s="167" customFormat="1" ht="12.75" customHeight="1" x14ac:dyDescent="0.2">
      <c r="A194" s="294" t="str">
        <f t="shared" si="17"/>
        <v>800m</v>
      </c>
      <c r="B194" s="198"/>
      <c r="C194" s="198">
        <v>2</v>
      </c>
      <c r="D194" s="199">
        <v>116</v>
      </c>
      <c r="E194" s="420" t="s">
        <v>839</v>
      </c>
      <c r="F194" s="419" t="s">
        <v>3</v>
      </c>
      <c r="G194" s="202" t="str">
        <f t="shared" si="19"/>
        <v>Jude Harris</v>
      </c>
      <c r="H194" s="203" t="str">
        <f t="shared" si="20"/>
        <v>Basingstoke &amp; MH AC</v>
      </c>
      <c r="I194" s="204" t="str">
        <f t="shared" si="18"/>
        <v>U15 m</v>
      </c>
      <c r="J194" s="205"/>
      <c r="K194" s="285">
        <f>S!B14</f>
        <v>112</v>
      </c>
      <c r="L194" s="206" t="str">
        <f>S!A14</f>
        <v>Aaron Arulvel</v>
      </c>
      <c r="M194" s="207" t="s">
        <v>365</v>
      </c>
      <c r="N194" s="207" t="s">
        <v>324</v>
      </c>
      <c r="O194" s="524"/>
      <c r="P194" s="283"/>
      <c r="Q194" s="283"/>
      <c r="R194" s="208"/>
      <c r="S194" s="170"/>
    </row>
    <row r="195" spans="1:19" s="167" customFormat="1" ht="12.75" customHeight="1" x14ac:dyDescent="0.2">
      <c r="A195" s="294" t="str">
        <f t="shared" si="17"/>
        <v>800m</v>
      </c>
      <c r="B195" s="198"/>
      <c r="C195" s="198">
        <v>3</v>
      </c>
      <c r="D195" s="199">
        <v>234</v>
      </c>
      <c r="E195" s="420" t="s">
        <v>840</v>
      </c>
      <c r="F195" s="419" t="s">
        <v>3</v>
      </c>
      <c r="G195" s="202" t="str">
        <f t="shared" si="19"/>
        <v>Matthew  Chidede</v>
      </c>
      <c r="H195" s="203" t="str">
        <f t="shared" si="20"/>
        <v>Bracknell AC</v>
      </c>
      <c r="I195" s="204" t="str">
        <f t="shared" si="18"/>
        <v>U15 m</v>
      </c>
      <c r="J195" s="205"/>
      <c r="K195" s="285">
        <f>S!B15</f>
        <v>113</v>
      </c>
      <c r="L195" s="206" t="str">
        <f>S!A15</f>
        <v>Kenoe Lewis</v>
      </c>
      <c r="M195" s="207" t="s">
        <v>365</v>
      </c>
      <c r="N195" s="207" t="s">
        <v>324</v>
      </c>
      <c r="O195" s="524"/>
      <c r="P195" s="283"/>
      <c r="Q195" s="283"/>
      <c r="R195" s="208"/>
      <c r="S195" s="170"/>
    </row>
    <row r="196" spans="1:19" s="167" customFormat="1" ht="12.75" customHeight="1" x14ac:dyDescent="0.2">
      <c r="A196" s="294" t="str">
        <f t="shared" si="17"/>
        <v>800m</v>
      </c>
      <c r="B196" s="198"/>
      <c r="C196" s="198">
        <v>4</v>
      </c>
      <c r="D196" s="199">
        <v>53</v>
      </c>
      <c r="E196" s="420" t="s">
        <v>841</v>
      </c>
      <c r="F196" s="419" t="s">
        <v>3</v>
      </c>
      <c r="G196" s="202" t="str">
        <f t="shared" si="19"/>
        <v>Tom Henderson</v>
      </c>
      <c r="H196" s="203" t="str">
        <f t="shared" si="20"/>
        <v>AFD AC</v>
      </c>
      <c r="I196" s="204" t="str">
        <f t="shared" si="18"/>
        <v>U15 m</v>
      </c>
      <c r="J196" s="205"/>
      <c r="K196" s="285">
        <f>S!B16</f>
        <v>114</v>
      </c>
      <c r="L196" s="206" t="str">
        <f>S!A16</f>
        <v>Alfie Wells</v>
      </c>
      <c r="M196" s="207" t="s">
        <v>365</v>
      </c>
      <c r="N196" s="207" t="s">
        <v>324</v>
      </c>
      <c r="O196" s="524"/>
      <c r="P196" s="283"/>
      <c r="Q196" s="283"/>
      <c r="R196" s="208"/>
      <c r="S196" s="170"/>
    </row>
    <row r="197" spans="1:19" s="167" customFormat="1" ht="12.75" customHeight="1" x14ac:dyDescent="0.2">
      <c r="A197" s="294" t="str">
        <f t="shared" si="17"/>
        <v>800m</v>
      </c>
      <c r="B197" s="198"/>
      <c r="C197" s="198">
        <v>5</v>
      </c>
      <c r="D197" s="199">
        <v>125</v>
      </c>
      <c r="E197" s="420" t="s">
        <v>842</v>
      </c>
      <c r="F197" s="419" t="s">
        <v>3</v>
      </c>
      <c r="G197" s="202" t="str">
        <f t="shared" si="19"/>
        <v>Nathaniel McFadden</v>
      </c>
      <c r="H197" s="203" t="str">
        <f t="shared" si="20"/>
        <v>Basingstoke &amp; MH AC</v>
      </c>
      <c r="I197" s="204" t="str">
        <f t="shared" si="18"/>
        <v>U15 m</v>
      </c>
      <c r="J197" s="205"/>
      <c r="K197" s="285">
        <f>S!B17</f>
        <v>115</v>
      </c>
      <c r="L197" s="206" t="str">
        <f>S!A17</f>
        <v>Cabhan York</v>
      </c>
      <c r="M197" s="207" t="s">
        <v>365</v>
      </c>
      <c r="N197" s="207" t="s">
        <v>324</v>
      </c>
      <c r="O197" s="524"/>
      <c r="P197" s="283"/>
      <c r="Q197" s="283"/>
      <c r="R197" s="208"/>
      <c r="S197" s="170"/>
    </row>
    <row r="198" spans="1:19" s="167" customFormat="1" ht="12.75" customHeight="1" x14ac:dyDescent="0.2">
      <c r="A198" s="294" t="str">
        <f t="shared" si="17"/>
        <v>800m</v>
      </c>
      <c r="B198" s="198"/>
      <c r="C198" s="198">
        <v>6</v>
      </c>
      <c r="D198" s="199">
        <v>117</v>
      </c>
      <c r="E198" s="420" t="s">
        <v>843</v>
      </c>
      <c r="F198" s="419" t="s">
        <v>3</v>
      </c>
      <c r="G198" s="202" t="str">
        <f t="shared" si="19"/>
        <v>Sam Read</v>
      </c>
      <c r="H198" s="203" t="str">
        <f t="shared" si="20"/>
        <v>Basingstoke &amp; MH AC</v>
      </c>
      <c r="I198" s="204" t="str">
        <f t="shared" si="18"/>
        <v>U15 m</v>
      </c>
      <c r="J198" s="205"/>
      <c r="K198" s="285">
        <f>S!B18</f>
        <v>0</v>
      </c>
      <c r="L198" s="206">
        <f>S!A18</f>
        <v>0</v>
      </c>
      <c r="M198" s="207" t="s">
        <v>365</v>
      </c>
      <c r="N198" s="207" t="s">
        <v>324</v>
      </c>
      <c r="O198" s="524"/>
      <c r="P198" s="283"/>
      <c r="Q198" s="283"/>
      <c r="R198" s="208"/>
      <c r="S198" s="170"/>
    </row>
    <row r="199" spans="1:19" s="167" customFormat="1" ht="12.75" customHeight="1" x14ac:dyDescent="0.2">
      <c r="A199" s="294" t="str">
        <f t="shared" si="17"/>
        <v>800m</v>
      </c>
      <c r="B199" s="198"/>
      <c r="C199" s="198">
        <v>7</v>
      </c>
      <c r="D199" s="199">
        <v>55</v>
      </c>
      <c r="E199" s="420" t="s">
        <v>844</v>
      </c>
      <c r="F199" s="419" t="s">
        <v>3</v>
      </c>
      <c r="G199" s="202" t="str">
        <f t="shared" si="19"/>
        <v>William Cobbet</v>
      </c>
      <c r="H199" s="203" t="str">
        <f t="shared" si="20"/>
        <v>AFD AC</v>
      </c>
      <c r="I199" s="204" t="str">
        <f t="shared" si="18"/>
        <v>U15 m</v>
      </c>
      <c r="J199" s="205"/>
      <c r="K199" s="285">
        <f>S!B19</f>
        <v>0</v>
      </c>
      <c r="L199" s="206">
        <f>S!A19</f>
        <v>0</v>
      </c>
      <c r="M199" s="207" t="s">
        <v>365</v>
      </c>
      <c r="N199" s="207" t="s">
        <v>324</v>
      </c>
      <c r="O199" s="524"/>
      <c r="P199" s="283"/>
      <c r="Q199" s="283"/>
      <c r="R199" s="208"/>
      <c r="S199" s="170"/>
    </row>
    <row r="200" spans="1:19" s="167" customFormat="1" ht="12.75" customHeight="1" x14ac:dyDescent="0.2">
      <c r="A200" s="294" t="str">
        <f t="shared" si="17"/>
        <v>1500m</v>
      </c>
      <c r="B200" s="198">
        <v>1</v>
      </c>
      <c r="C200" s="224">
        <v>1</v>
      </c>
      <c r="D200" s="224">
        <v>58</v>
      </c>
      <c r="E200" s="425" t="s">
        <v>924</v>
      </c>
      <c r="F200" s="226" t="s">
        <v>6</v>
      </c>
      <c r="G200" s="202" t="str">
        <f t="shared" si="19"/>
        <v>Liam Stone</v>
      </c>
      <c r="H200" s="203" t="str">
        <f t="shared" si="20"/>
        <v>AFD AC</v>
      </c>
      <c r="I200" s="204" t="str">
        <f t="shared" si="18"/>
        <v>U15 m</v>
      </c>
      <c r="J200" s="205"/>
      <c r="K200" s="285">
        <f>S!B20</f>
        <v>0</v>
      </c>
      <c r="L200" s="206">
        <f>S!A20</f>
        <v>0</v>
      </c>
      <c r="M200" s="207" t="s">
        <v>365</v>
      </c>
      <c r="N200" s="207" t="s">
        <v>324</v>
      </c>
      <c r="O200" s="524"/>
      <c r="P200" s="283"/>
      <c r="Q200" s="283"/>
      <c r="R200" s="208"/>
      <c r="S200" s="170"/>
    </row>
    <row r="201" spans="1:19" s="167" customFormat="1" ht="12.75" customHeight="1" x14ac:dyDescent="0.2">
      <c r="A201" s="294" t="str">
        <f t="shared" si="17"/>
        <v>1500m</v>
      </c>
      <c r="B201" s="198"/>
      <c r="C201" s="224">
        <v>2</v>
      </c>
      <c r="D201" s="224">
        <v>57</v>
      </c>
      <c r="E201" s="425" t="s">
        <v>925</v>
      </c>
      <c r="F201" s="226" t="s">
        <v>6</v>
      </c>
      <c r="G201" s="202" t="str">
        <f t="shared" si="19"/>
        <v>Ethan Scott</v>
      </c>
      <c r="H201" s="203" t="str">
        <f t="shared" si="20"/>
        <v>AFD AC</v>
      </c>
      <c r="I201" s="204" t="str">
        <f t="shared" si="18"/>
        <v>U15 m</v>
      </c>
      <c r="J201" s="205"/>
      <c r="K201" s="285">
        <f>S!B21</f>
        <v>0</v>
      </c>
      <c r="L201" s="206">
        <f>S!A21</f>
        <v>0</v>
      </c>
      <c r="M201" s="207" t="s">
        <v>365</v>
      </c>
      <c r="N201" s="207" t="s">
        <v>324</v>
      </c>
      <c r="O201" s="524"/>
      <c r="P201" s="283"/>
      <c r="Q201" s="283"/>
      <c r="R201" s="208"/>
      <c r="S201" s="170"/>
    </row>
    <row r="202" spans="1:19" s="167" customFormat="1" ht="12.75" customHeight="1" x14ac:dyDescent="0.2">
      <c r="A202" s="294" t="str">
        <f t="shared" si="17"/>
        <v>1500m</v>
      </c>
      <c r="B202" s="198"/>
      <c r="C202" s="224">
        <v>3</v>
      </c>
      <c r="D202" s="224">
        <v>59</v>
      </c>
      <c r="E202" s="425" t="s">
        <v>926</v>
      </c>
      <c r="F202" s="226" t="s">
        <v>6</v>
      </c>
      <c r="G202" s="202" t="str">
        <f t="shared" si="19"/>
        <v>Finn Canning</v>
      </c>
      <c r="H202" s="203" t="str">
        <f t="shared" si="20"/>
        <v>AFD AC</v>
      </c>
      <c r="I202" s="204" t="str">
        <f t="shared" si="18"/>
        <v>U15 m</v>
      </c>
      <c r="J202" s="205"/>
      <c r="K202" s="285">
        <f>S!B22</f>
        <v>0</v>
      </c>
      <c r="L202" s="206">
        <f>S!A22</f>
        <v>0</v>
      </c>
      <c r="M202" s="207" t="s">
        <v>365</v>
      </c>
      <c r="N202" s="207" t="s">
        <v>324</v>
      </c>
      <c r="O202" s="524"/>
      <c r="P202" s="283"/>
      <c r="Q202" s="283"/>
      <c r="R202" s="208"/>
      <c r="S202" s="170"/>
    </row>
    <row r="203" spans="1:19" s="167" customFormat="1" ht="12.75" customHeight="1" x14ac:dyDescent="0.2">
      <c r="A203" s="294" t="str">
        <f t="shared" si="17"/>
        <v>1500m</v>
      </c>
      <c r="B203" s="198"/>
      <c r="C203" s="224">
        <v>4</v>
      </c>
      <c r="D203" s="224">
        <v>232</v>
      </c>
      <c r="E203" s="425" t="s">
        <v>927</v>
      </c>
      <c r="F203" s="226" t="s">
        <v>6</v>
      </c>
      <c r="G203" s="202" t="str">
        <f t="shared" si="19"/>
        <v>Joshua Alexander</v>
      </c>
      <c r="H203" s="203" t="str">
        <f t="shared" si="20"/>
        <v>Bracknell AC</v>
      </c>
      <c r="I203" s="204" t="str">
        <f t="shared" si="18"/>
        <v>U15 m</v>
      </c>
      <c r="J203" s="205"/>
      <c r="K203" s="285">
        <f>S!B23</f>
        <v>0</v>
      </c>
      <c r="L203" s="206">
        <f>S!A23</f>
        <v>0</v>
      </c>
      <c r="M203" s="207" t="s">
        <v>365</v>
      </c>
      <c r="N203" s="207" t="s">
        <v>324</v>
      </c>
      <c r="O203" s="524"/>
      <c r="P203" s="283"/>
      <c r="Q203" s="283"/>
      <c r="R203" s="208"/>
      <c r="S203" s="170"/>
    </row>
    <row r="204" spans="1:19" s="167" customFormat="1" ht="12.75" customHeight="1" x14ac:dyDescent="0.2">
      <c r="A204" s="294" t="str">
        <f t="shared" si="17"/>
        <v>1500m</v>
      </c>
      <c r="B204" s="198"/>
      <c r="C204" s="224">
        <v>5</v>
      </c>
      <c r="D204" s="224">
        <v>236</v>
      </c>
      <c r="E204" s="425" t="s">
        <v>928</v>
      </c>
      <c r="F204" s="226" t="s">
        <v>6</v>
      </c>
      <c r="G204" s="202" t="str">
        <f t="shared" si="19"/>
        <v>Oliver Barrett</v>
      </c>
      <c r="H204" s="203" t="str">
        <f t="shared" si="20"/>
        <v>Bracknell AC</v>
      </c>
      <c r="I204" s="204" t="str">
        <f t="shared" si="18"/>
        <v>U15 m</v>
      </c>
      <c r="J204" s="205"/>
      <c r="K204" s="285">
        <f>S!B24</f>
        <v>0</v>
      </c>
      <c r="L204" s="206">
        <f>S!A24</f>
        <v>0</v>
      </c>
      <c r="M204" s="207" t="s">
        <v>365</v>
      </c>
      <c r="N204" s="207" t="s">
        <v>324</v>
      </c>
      <c r="O204" s="524"/>
      <c r="P204" s="283"/>
      <c r="Q204" s="283"/>
      <c r="R204" s="208"/>
      <c r="S204" s="170"/>
    </row>
    <row r="205" spans="1:19" s="167" customFormat="1" ht="12.75" customHeight="1" x14ac:dyDescent="0.2">
      <c r="A205" s="294" t="str">
        <f t="shared" si="17"/>
        <v>1500m</v>
      </c>
      <c r="B205" s="198"/>
      <c r="C205" s="224">
        <v>6</v>
      </c>
      <c r="D205" s="224">
        <v>56</v>
      </c>
      <c r="E205" s="425" t="s">
        <v>929</v>
      </c>
      <c r="F205" s="226" t="s">
        <v>6</v>
      </c>
      <c r="G205" s="202" t="str">
        <f t="shared" si="19"/>
        <v>George Broadhead</v>
      </c>
      <c r="H205" s="203" t="str">
        <f t="shared" si="20"/>
        <v>AFD AC</v>
      </c>
      <c r="I205" s="204" t="str">
        <f t="shared" si="18"/>
        <v>U15 m</v>
      </c>
      <c r="J205" s="205"/>
      <c r="K205" s="285">
        <f>S!B25</f>
        <v>0</v>
      </c>
      <c r="L205" s="206">
        <f>S!A25</f>
        <v>0</v>
      </c>
      <c r="M205" s="207" t="s">
        <v>365</v>
      </c>
      <c r="N205" s="207" t="s">
        <v>324</v>
      </c>
      <c r="O205" s="524"/>
      <c r="P205" s="283"/>
      <c r="Q205" s="283"/>
      <c r="R205" s="208"/>
      <c r="S205" s="170"/>
    </row>
    <row r="206" spans="1:19" s="167" customFormat="1" ht="12.75" customHeight="1" x14ac:dyDescent="0.2">
      <c r="A206" s="294" t="str">
        <f t="shared" si="17"/>
        <v>1500m</v>
      </c>
      <c r="B206" s="198"/>
      <c r="C206" s="224">
        <v>7</v>
      </c>
      <c r="D206" s="224">
        <v>233</v>
      </c>
      <c r="E206" s="425" t="s">
        <v>930</v>
      </c>
      <c r="F206" s="226" t="s">
        <v>6</v>
      </c>
      <c r="G206" s="202" t="str">
        <f t="shared" si="19"/>
        <v>Joshua Williams</v>
      </c>
      <c r="H206" s="203" t="str">
        <f t="shared" si="20"/>
        <v>Bracknell AC</v>
      </c>
      <c r="I206" s="204" t="str">
        <f t="shared" si="18"/>
        <v>U15 m</v>
      </c>
      <c r="J206" s="205"/>
      <c r="K206" s="285">
        <f>S!B26</f>
        <v>0</v>
      </c>
      <c r="L206" s="206">
        <f>S!A26</f>
        <v>0</v>
      </c>
      <c r="M206" s="207" t="s">
        <v>365</v>
      </c>
      <c r="N206" s="207" t="s">
        <v>324</v>
      </c>
      <c r="O206" s="524"/>
      <c r="P206" s="283"/>
      <c r="Q206" s="283"/>
      <c r="R206" s="208"/>
      <c r="S206" s="170"/>
    </row>
    <row r="207" spans="1:19" s="167" customFormat="1" ht="12.75" customHeight="1" x14ac:dyDescent="0.2">
      <c r="A207" s="294" t="str">
        <f t="shared" si="17"/>
        <v>1500m</v>
      </c>
      <c r="B207" s="198"/>
      <c r="C207" s="224">
        <v>8</v>
      </c>
      <c r="D207" s="224">
        <v>229</v>
      </c>
      <c r="E207" s="425" t="s">
        <v>931</v>
      </c>
      <c r="F207" s="226" t="s">
        <v>6</v>
      </c>
      <c r="G207" s="202" t="str">
        <f t="shared" si="19"/>
        <v>Ethan Halliday</v>
      </c>
      <c r="H207" s="203" t="str">
        <f t="shared" si="20"/>
        <v>Bracknell AC</v>
      </c>
      <c r="I207" s="204" t="str">
        <f t="shared" si="18"/>
        <v>U15 m</v>
      </c>
      <c r="J207" s="205"/>
      <c r="K207" s="285">
        <f>S!B27</f>
        <v>0</v>
      </c>
      <c r="L207" s="206">
        <f>S!A27</f>
        <v>0</v>
      </c>
      <c r="M207" s="207" t="s">
        <v>365</v>
      </c>
      <c r="N207" s="207" t="s">
        <v>324</v>
      </c>
      <c r="O207" s="524"/>
      <c r="P207" s="283"/>
      <c r="Q207" s="283"/>
      <c r="R207" s="208"/>
      <c r="S207" s="170"/>
    </row>
    <row r="208" spans="1:19" s="167" customFormat="1" ht="12.75" customHeight="1" x14ac:dyDescent="0.2">
      <c r="A208" s="294" t="str">
        <f t="shared" si="17"/>
        <v>1500m</v>
      </c>
      <c r="B208" s="198"/>
      <c r="C208" s="224">
        <v>9</v>
      </c>
      <c r="D208" s="224">
        <v>402</v>
      </c>
      <c r="E208" s="425" t="s">
        <v>932</v>
      </c>
      <c r="F208" s="226" t="s">
        <v>6</v>
      </c>
      <c r="G208" s="202" t="str">
        <f t="shared" si="19"/>
        <v>James Garner</v>
      </c>
      <c r="H208" s="203" t="str">
        <f t="shared" si="20"/>
        <v>Guildford AC</v>
      </c>
      <c r="I208" s="204" t="str">
        <f t="shared" si="18"/>
        <v>U15 m</v>
      </c>
      <c r="J208" s="205"/>
      <c r="K208" s="285">
        <f>S!B28</f>
        <v>0</v>
      </c>
      <c r="L208" s="206">
        <f>S!A28</f>
        <v>0</v>
      </c>
      <c r="M208" s="207" t="s">
        <v>365</v>
      </c>
      <c r="N208" s="207" t="s">
        <v>324</v>
      </c>
      <c r="O208" s="524"/>
      <c r="P208" s="283"/>
      <c r="Q208" s="283"/>
      <c r="R208" s="208"/>
      <c r="S208" s="170"/>
    </row>
    <row r="209" spans="1:19" s="167" customFormat="1" ht="12.75" customHeight="1" x14ac:dyDescent="0.2">
      <c r="A209" s="294" t="str">
        <f t="shared" si="17"/>
        <v>1500m</v>
      </c>
      <c r="B209" s="198"/>
      <c r="C209" s="224">
        <v>10</v>
      </c>
      <c r="D209" s="224">
        <v>52</v>
      </c>
      <c r="E209" s="425" t="s">
        <v>933</v>
      </c>
      <c r="F209" s="226" t="s">
        <v>6</v>
      </c>
      <c r="G209" s="202" t="str">
        <f t="shared" si="19"/>
        <v>Logan Bateman</v>
      </c>
      <c r="H209" s="203" t="str">
        <f t="shared" si="20"/>
        <v>AFD AC</v>
      </c>
      <c r="I209" s="204" t="str">
        <f t="shared" si="18"/>
        <v>U15 m</v>
      </c>
      <c r="J209" s="205"/>
      <c r="K209" s="285">
        <f>S!B29</f>
        <v>0</v>
      </c>
      <c r="L209" s="206">
        <f>S!A29</f>
        <v>0</v>
      </c>
      <c r="M209" s="207" t="s">
        <v>365</v>
      </c>
      <c r="N209" s="207" t="s">
        <v>324</v>
      </c>
      <c r="O209" s="524"/>
      <c r="P209" s="283"/>
      <c r="Q209" s="283"/>
      <c r="R209" s="208"/>
      <c r="S209" s="170"/>
    </row>
    <row r="210" spans="1:19" s="167" customFormat="1" ht="12.75" customHeight="1" x14ac:dyDescent="0.2">
      <c r="A210" s="294" t="str">
        <f t="shared" si="17"/>
        <v>80m Hurdles</v>
      </c>
      <c r="B210" s="198">
        <v>1</v>
      </c>
      <c r="C210" s="198">
        <v>1</v>
      </c>
      <c r="D210" s="199">
        <v>764</v>
      </c>
      <c r="E210" s="430">
        <v>13.3</v>
      </c>
      <c r="F210" s="201" t="s">
        <v>157</v>
      </c>
      <c r="G210" s="423" t="str">
        <f t="shared" si="19"/>
        <v>Joe Frew</v>
      </c>
      <c r="H210" s="424" t="str">
        <f t="shared" si="20"/>
        <v>Reading AC</v>
      </c>
      <c r="I210" s="424" t="str">
        <f t="shared" si="18"/>
        <v>U15 m</v>
      </c>
      <c r="J210" s="205"/>
      <c r="K210" s="285">
        <f>S!B30</f>
        <v>0</v>
      </c>
      <c r="L210" s="206">
        <f>S!A30</f>
        <v>0</v>
      </c>
      <c r="M210" s="207" t="s">
        <v>365</v>
      </c>
      <c r="N210" s="207" t="s">
        <v>324</v>
      </c>
      <c r="O210" s="524"/>
      <c r="P210" s="283"/>
      <c r="Q210" s="283"/>
      <c r="R210" s="208"/>
      <c r="S210" s="170"/>
    </row>
    <row r="211" spans="1:19" s="167" customFormat="1" ht="12.75" customHeight="1" x14ac:dyDescent="0.2">
      <c r="A211" s="294" t="str">
        <f t="shared" si="17"/>
        <v>80m Hurdles</v>
      </c>
      <c r="B211" s="198"/>
      <c r="C211" s="198">
        <v>2</v>
      </c>
      <c r="D211" s="199">
        <v>766</v>
      </c>
      <c r="E211" s="430">
        <v>14</v>
      </c>
      <c r="F211" s="201" t="s">
        <v>157</v>
      </c>
      <c r="G211" s="202" t="str">
        <f t="shared" si="19"/>
        <v>Warren Gardner</v>
      </c>
      <c r="H211" s="203" t="str">
        <f t="shared" si="20"/>
        <v>Reading AC</v>
      </c>
      <c r="I211" s="204" t="str">
        <f t="shared" si="18"/>
        <v>U15 m</v>
      </c>
      <c r="J211" s="205"/>
      <c r="K211" s="285">
        <f>S!B31</f>
        <v>0</v>
      </c>
      <c r="L211" s="206">
        <f>S!A31</f>
        <v>0</v>
      </c>
      <c r="M211" s="207" t="s">
        <v>365</v>
      </c>
      <c r="N211" s="207" t="s">
        <v>324</v>
      </c>
      <c r="O211" s="524"/>
      <c r="P211" s="283"/>
      <c r="Q211" s="283"/>
      <c r="R211" s="208"/>
      <c r="S211" s="170"/>
    </row>
    <row r="212" spans="1:19" s="167" customFormat="1" ht="12.75" customHeight="1" x14ac:dyDescent="0.2">
      <c r="A212" s="294" t="str">
        <f t="shared" si="17"/>
        <v>LJ</v>
      </c>
      <c r="B212" s="198">
        <v>1</v>
      </c>
      <c r="C212" s="198">
        <v>1</v>
      </c>
      <c r="D212" s="199">
        <v>766</v>
      </c>
      <c r="E212" s="225">
        <v>5.03</v>
      </c>
      <c r="F212" s="201" t="s">
        <v>73</v>
      </c>
      <c r="G212" s="202" t="str">
        <f t="shared" si="19"/>
        <v>Warren Gardner</v>
      </c>
      <c r="H212" s="203" t="str">
        <f t="shared" si="20"/>
        <v>Reading AC</v>
      </c>
      <c r="I212" s="204" t="str">
        <f t="shared" si="18"/>
        <v>U15 m</v>
      </c>
      <c r="J212" s="205"/>
      <c r="K212" s="285">
        <f>S!B32</f>
        <v>0</v>
      </c>
      <c r="L212" s="206">
        <f>S!A32</f>
        <v>0</v>
      </c>
      <c r="M212" s="207" t="s">
        <v>365</v>
      </c>
      <c r="N212" s="207" t="s">
        <v>324</v>
      </c>
      <c r="O212" s="524"/>
      <c r="P212" s="283"/>
      <c r="Q212" s="283"/>
      <c r="R212" s="208"/>
      <c r="S212" s="170"/>
    </row>
    <row r="213" spans="1:19" s="167" customFormat="1" ht="12.75" customHeight="1" x14ac:dyDescent="0.2">
      <c r="A213" s="294" t="str">
        <f t="shared" si="17"/>
        <v>LJ</v>
      </c>
      <c r="B213" s="198"/>
      <c r="C213" s="198">
        <v>2</v>
      </c>
      <c r="D213" s="199">
        <v>761</v>
      </c>
      <c r="E213" s="225">
        <v>5.01</v>
      </c>
      <c r="F213" s="201" t="s">
        <v>73</v>
      </c>
      <c r="G213" s="202" t="str">
        <f t="shared" si="19"/>
        <v>Ciaran Murtagh</v>
      </c>
      <c r="H213" s="203" t="str">
        <f t="shared" si="20"/>
        <v>Reading AC</v>
      </c>
      <c r="I213" s="204" t="str">
        <f t="shared" si="18"/>
        <v>U15 m</v>
      </c>
      <c r="J213" s="205"/>
      <c r="K213" s="285">
        <f>S!B33</f>
        <v>0</v>
      </c>
      <c r="L213" s="206">
        <f>S!A33</f>
        <v>0</v>
      </c>
      <c r="M213" s="207" t="s">
        <v>365</v>
      </c>
      <c r="N213" s="207" t="s">
        <v>324</v>
      </c>
      <c r="O213" s="524"/>
      <c r="P213" s="283"/>
      <c r="Q213" s="283"/>
      <c r="R213" s="208"/>
      <c r="S213" s="170"/>
    </row>
    <row r="214" spans="1:19" s="167" customFormat="1" ht="12.75" customHeight="1" x14ac:dyDescent="0.2">
      <c r="A214" s="294" t="str">
        <f t="shared" si="17"/>
        <v>LJ</v>
      </c>
      <c r="B214" s="198"/>
      <c r="C214" s="198">
        <v>3</v>
      </c>
      <c r="D214" s="199">
        <v>529</v>
      </c>
      <c r="E214" s="225">
        <v>4.24</v>
      </c>
      <c r="F214" s="201" t="s">
        <v>73</v>
      </c>
      <c r="G214" s="202" t="str">
        <f t="shared" si="19"/>
        <v>Calvin Busulwa</v>
      </c>
      <c r="H214" s="203" t="str">
        <f t="shared" si="20"/>
        <v>Hillingdon AC</v>
      </c>
      <c r="I214" s="204" t="str">
        <f t="shared" si="18"/>
        <v>U15 m</v>
      </c>
      <c r="J214" s="205"/>
      <c r="K214" s="285">
        <f>S!B34</f>
        <v>0</v>
      </c>
      <c r="L214" s="206">
        <f>S!A34</f>
        <v>0</v>
      </c>
      <c r="M214" s="207" t="s">
        <v>365</v>
      </c>
      <c r="N214" s="207" t="s">
        <v>324</v>
      </c>
      <c r="O214" s="524"/>
      <c r="P214" s="283"/>
      <c r="Q214" s="283"/>
      <c r="R214" s="208"/>
      <c r="S214" s="170"/>
    </row>
    <row r="215" spans="1:19" s="167" customFormat="1" ht="12.75" customHeight="1" x14ac:dyDescent="0.2">
      <c r="A215" s="294" t="str">
        <f t="shared" si="17"/>
        <v>LJ</v>
      </c>
      <c r="B215" s="198"/>
      <c r="C215" s="198">
        <v>4</v>
      </c>
      <c r="D215" s="199">
        <v>520</v>
      </c>
      <c r="E215" s="225">
        <v>4</v>
      </c>
      <c r="F215" s="201" t="s">
        <v>73</v>
      </c>
      <c r="G215" s="202" t="str">
        <f t="shared" si="19"/>
        <v>Joe Byrne</v>
      </c>
      <c r="H215" s="203" t="str">
        <f t="shared" si="20"/>
        <v>Hillingdon AC</v>
      </c>
      <c r="I215" s="204" t="str">
        <f t="shared" si="18"/>
        <v>U15 m</v>
      </c>
      <c r="J215" s="205"/>
      <c r="K215" s="285">
        <f>S!B35</f>
        <v>0</v>
      </c>
      <c r="L215" s="206">
        <f>S!A35</f>
        <v>0</v>
      </c>
      <c r="M215" s="207" t="s">
        <v>365</v>
      </c>
      <c r="N215" s="207" t="s">
        <v>324</v>
      </c>
      <c r="O215" s="524"/>
      <c r="P215" s="283"/>
      <c r="Q215" s="283"/>
      <c r="R215" s="208"/>
      <c r="S215" s="170"/>
    </row>
    <row r="216" spans="1:19" s="167" customFormat="1" ht="12.75" customHeight="1" x14ac:dyDescent="0.2">
      <c r="A216" s="294" t="str">
        <f t="shared" si="17"/>
        <v>LJ</v>
      </c>
      <c r="B216" s="198"/>
      <c r="C216" s="198">
        <v>5</v>
      </c>
      <c r="D216" s="199">
        <v>652</v>
      </c>
      <c r="E216" s="225">
        <v>3.98</v>
      </c>
      <c r="F216" s="201" t="s">
        <v>73</v>
      </c>
      <c r="G216" s="202" t="str">
        <f t="shared" si="19"/>
        <v>Leo Boyes</v>
      </c>
      <c r="H216" s="203" t="str">
        <f t="shared" si="20"/>
        <v>Maidenhead AC</v>
      </c>
      <c r="I216" s="204" t="str">
        <f t="shared" si="18"/>
        <v>U15 m</v>
      </c>
      <c r="J216" s="205"/>
      <c r="K216" s="285">
        <f>S!B36</f>
        <v>0</v>
      </c>
      <c r="L216" s="206">
        <f>S!A36</f>
        <v>0</v>
      </c>
      <c r="M216" s="207" t="s">
        <v>365</v>
      </c>
      <c r="N216" s="207" t="s">
        <v>324</v>
      </c>
      <c r="O216" s="524"/>
      <c r="P216" s="283"/>
      <c r="Q216" s="283"/>
      <c r="R216" s="208"/>
      <c r="S216" s="170"/>
    </row>
    <row r="217" spans="1:19" s="167" customFormat="1" ht="12.75" customHeight="1" x14ac:dyDescent="0.2">
      <c r="A217" s="294" t="str">
        <f t="shared" si="17"/>
        <v>LJ</v>
      </c>
      <c r="B217" s="198"/>
      <c r="C217" s="198">
        <v>6</v>
      </c>
      <c r="D217" s="199">
        <v>127</v>
      </c>
      <c r="E217" s="225">
        <v>3.95</v>
      </c>
      <c r="F217" s="201" t="s">
        <v>73</v>
      </c>
      <c r="G217" s="202" t="str">
        <f t="shared" si="19"/>
        <v>Josh Bond</v>
      </c>
      <c r="H217" s="203" t="str">
        <f t="shared" si="20"/>
        <v>Basingstoke &amp; MH AC</v>
      </c>
      <c r="I217" s="204" t="str">
        <f t="shared" si="18"/>
        <v>U15 m</v>
      </c>
      <c r="J217" s="205"/>
      <c r="K217" s="285">
        <f>S!B37</f>
        <v>0</v>
      </c>
      <c r="L217" s="206">
        <f>S!A37</f>
        <v>0</v>
      </c>
      <c r="M217" s="207" t="s">
        <v>365</v>
      </c>
      <c r="N217" s="207" t="s">
        <v>324</v>
      </c>
      <c r="O217" s="524"/>
      <c r="P217" s="283"/>
      <c r="Q217" s="283"/>
      <c r="R217" s="208"/>
      <c r="S217" s="170"/>
    </row>
    <row r="218" spans="1:19" s="167" customFormat="1" ht="12.75" customHeight="1" x14ac:dyDescent="0.2">
      <c r="A218" s="294" t="str">
        <f t="shared" si="17"/>
        <v>LJ</v>
      </c>
      <c r="B218" s="198"/>
      <c r="C218" s="198">
        <v>7</v>
      </c>
      <c r="D218" s="199">
        <v>527</v>
      </c>
      <c r="E218" s="225">
        <v>3.79</v>
      </c>
      <c r="F218" s="201" t="s">
        <v>73</v>
      </c>
      <c r="G218" s="202" t="str">
        <f t="shared" si="19"/>
        <v>Sam Knight</v>
      </c>
      <c r="H218" s="203" t="str">
        <f t="shared" si="20"/>
        <v>Hillingdon AC</v>
      </c>
      <c r="I218" s="204" t="str">
        <f t="shared" si="18"/>
        <v>U15 m</v>
      </c>
      <c r="J218" s="205"/>
      <c r="K218" s="285">
        <f>S!B38</f>
        <v>0</v>
      </c>
      <c r="L218" s="206">
        <f>S!A38</f>
        <v>0</v>
      </c>
      <c r="M218" s="207" t="s">
        <v>365</v>
      </c>
      <c r="N218" s="207" t="s">
        <v>324</v>
      </c>
      <c r="O218" s="524"/>
      <c r="P218" s="283"/>
      <c r="Q218" s="283"/>
      <c r="R218" s="208"/>
      <c r="S218" s="170"/>
    </row>
    <row r="219" spans="1:19" s="167" customFormat="1" ht="12.75" customHeight="1" x14ac:dyDescent="0.2">
      <c r="A219" s="294" t="str">
        <f t="shared" si="17"/>
        <v>LJ</v>
      </c>
      <c r="B219" s="198"/>
      <c r="C219" s="198">
        <v>8</v>
      </c>
      <c r="D219" s="199">
        <v>124</v>
      </c>
      <c r="E219" s="225">
        <v>3.71</v>
      </c>
      <c r="F219" s="201" t="s">
        <v>73</v>
      </c>
      <c r="G219" s="202" t="str">
        <f t="shared" si="19"/>
        <v>Jamie Ellis</v>
      </c>
      <c r="H219" s="203" t="str">
        <f t="shared" si="20"/>
        <v>Basingstoke &amp; MH AC</v>
      </c>
      <c r="I219" s="204" t="str">
        <f t="shared" si="18"/>
        <v>U15 m</v>
      </c>
      <c r="J219" s="205"/>
      <c r="K219" s="285">
        <f>S!B39</f>
        <v>0</v>
      </c>
      <c r="L219" s="206">
        <f>S!A39</f>
        <v>0</v>
      </c>
      <c r="M219" s="207" t="s">
        <v>365</v>
      </c>
      <c r="N219" s="207" t="s">
        <v>324</v>
      </c>
      <c r="O219" s="524"/>
      <c r="P219" s="283"/>
      <c r="Q219" s="283"/>
      <c r="R219" s="208"/>
      <c r="S219" s="170"/>
    </row>
    <row r="220" spans="1:19" s="167" customFormat="1" ht="12.75" customHeight="1" x14ac:dyDescent="0.2">
      <c r="A220" s="294" t="str">
        <f t="shared" si="17"/>
        <v>HJ</v>
      </c>
      <c r="B220" s="198">
        <v>1</v>
      </c>
      <c r="C220" s="198">
        <v>1</v>
      </c>
      <c r="D220" s="199">
        <v>231</v>
      </c>
      <c r="E220" s="225">
        <v>1.4</v>
      </c>
      <c r="F220" s="201" t="s">
        <v>72</v>
      </c>
      <c r="G220" s="202" t="str">
        <f t="shared" si="19"/>
        <v>Jonty Curtis</v>
      </c>
      <c r="H220" s="203" t="str">
        <f t="shared" si="20"/>
        <v>Bracknell AC</v>
      </c>
      <c r="I220" s="204" t="str">
        <f t="shared" si="18"/>
        <v>U15 m</v>
      </c>
      <c r="J220" s="205"/>
      <c r="K220" s="285">
        <f>S!B40</f>
        <v>0</v>
      </c>
      <c r="L220" s="206">
        <f>S!A40</f>
        <v>0</v>
      </c>
      <c r="M220" s="207" t="s">
        <v>365</v>
      </c>
      <c r="N220" s="207" t="s">
        <v>324</v>
      </c>
      <c r="O220" s="524"/>
      <c r="P220" s="283"/>
      <c r="Q220" s="283"/>
      <c r="R220" s="208"/>
      <c r="S220" s="170"/>
    </row>
    <row r="221" spans="1:19" s="167" customFormat="1" ht="12.75" customHeight="1" x14ac:dyDescent="0.2">
      <c r="A221" s="294" t="str">
        <f t="shared" si="17"/>
        <v>PV</v>
      </c>
      <c r="B221" s="198">
        <v>1</v>
      </c>
      <c r="C221" s="198">
        <v>1</v>
      </c>
      <c r="D221" s="199">
        <v>852</v>
      </c>
      <c r="E221" s="225">
        <v>2.2000000000000002</v>
      </c>
      <c r="F221" s="419" t="s">
        <v>159</v>
      </c>
      <c r="G221" s="202" t="str">
        <f t="shared" si="19"/>
        <v>Ilan Bisschops</v>
      </c>
      <c r="H221" s="203" t="str">
        <f t="shared" si="20"/>
        <v>WSEH</v>
      </c>
      <c r="I221" s="204" t="str">
        <f t="shared" si="18"/>
        <v>U15 m</v>
      </c>
      <c r="J221" s="205"/>
      <c r="K221" s="285">
        <f>S!B41</f>
        <v>0</v>
      </c>
      <c r="L221" s="206">
        <f>S!A41</f>
        <v>0</v>
      </c>
      <c r="M221" s="207" t="s">
        <v>365</v>
      </c>
      <c r="N221" s="207" t="s">
        <v>324</v>
      </c>
      <c r="O221" s="524"/>
      <c r="P221" s="283"/>
      <c r="Q221" s="283"/>
      <c r="R221" s="208"/>
      <c r="S221" s="170"/>
    </row>
    <row r="222" spans="1:19" s="167" customFormat="1" ht="12.75" customHeight="1" x14ac:dyDescent="0.2">
      <c r="A222" s="294" t="str">
        <f t="shared" si="17"/>
        <v>Shot</v>
      </c>
      <c r="B222" s="198">
        <v>1</v>
      </c>
      <c r="C222" s="198">
        <v>1</v>
      </c>
      <c r="D222" s="199">
        <v>528</v>
      </c>
      <c r="E222" s="225">
        <v>7.11</v>
      </c>
      <c r="F222" s="201" t="s">
        <v>151</v>
      </c>
      <c r="G222" s="202" t="str">
        <f t="shared" si="19"/>
        <v>David Woolley</v>
      </c>
      <c r="H222" s="203" t="str">
        <f t="shared" si="20"/>
        <v>Hillingdon AC</v>
      </c>
      <c r="I222" s="204" t="str">
        <f t="shared" si="18"/>
        <v>U15 m</v>
      </c>
      <c r="J222" s="205"/>
      <c r="K222" s="285">
        <f>S!B42</f>
        <v>0</v>
      </c>
      <c r="L222" s="206">
        <f>S!A42</f>
        <v>0</v>
      </c>
      <c r="M222" s="207" t="s">
        <v>365</v>
      </c>
      <c r="N222" s="207" t="s">
        <v>324</v>
      </c>
      <c r="O222" s="524"/>
      <c r="P222" s="283"/>
      <c r="Q222" s="283"/>
      <c r="R222" s="208"/>
      <c r="S222" s="170"/>
    </row>
    <row r="223" spans="1:19" s="167" customFormat="1" ht="12.75" customHeight="1" x14ac:dyDescent="0.2">
      <c r="A223" s="294" t="str">
        <f t="shared" si="17"/>
        <v>Shot</v>
      </c>
      <c r="B223" s="198"/>
      <c r="C223" s="198">
        <v>2</v>
      </c>
      <c r="D223" s="199">
        <v>523</v>
      </c>
      <c r="E223" s="225">
        <v>6.28</v>
      </c>
      <c r="F223" s="201" t="s">
        <v>151</v>
      </c>
      <c r="G223" s="202" t="str">
        <f t="shared" si="19"/>
        <v>Ethan Tindley</v>
      </c>
      <c r="H223" s="203" t="str">
        <f t="shared" si="20"/>
        <v>Hillingdon AC</v>
      </c>
      <c r="I223" s="204" t="str">
        <f t="shared" si="18"/>
        <v>U15 m</v>
      </c>
      <c r="J223" s="205"/>
      <c r="K223" s="285">
        <f>S!B43</f>
        <v>0</v>
      </c>
      <c r="L223" s="206">
        <f>S!A43</f>
        <v>0</v>
      </c>
      <c r="M223" s="207" t="s">
        <v>365</v>
      </c>
      <c r="N223" s="207" t="s">
        <v>324</v>
      </c>
      <c r="O223" s="524"/>
      <c r="P223" s="283"/>
      <c r="Q223" s="283"/>
      <c r="R223" s="208"/>
      <c r="S223" s="170"/>
    </row>
    <row r="224" spans="1:19" s="167" customFormat="1" ht="12.75" customHeight="1" x14ac:dyDescent="0.2">
      <c r="A224" s="294" t="str">
        <f t="shared" si="17"/>
        <v>Shot</v>
      </c>
      <c r="B224" s="198"/>
      <c r="C224" s="198">
        <v>3</v>
      </c>
      <c r="D224" s="199">
        <v>834</v>
      </c>
      <c r="E224" s="225">
        <v>6.03</v>
      </c>
      <c r="F224" s="201" t="s">
        <v>151</v>
      </c>
      <c r="G224" s="202" t="str">
        <f t="shared" si="19"/>
        <v>Nafay Khan</v>
      </c>
      <c r="H224" s="203" t="str">
        <f t="shared" si="20"/>
        <v>WSEH</v>
      </c>
      <c r="I224" s="204" t="str">
        <f t="shared" si="18"/>
        <v>U15 m</v>
      </c>
      <c r="J224" s="205"/>
      <c r="K224" s="285">
        <f>S!B44</f>
        <v>0</v>
      </c>
      <c r="L224" s="206">
        <f>S!A44</f>
        <v>0</v>
      </c>
      <c r="M224" s="207" t="s">
        <v>365</v>
      </c>
      <c r="N224" s="207" t="s">
        <v>324</v>
      </c>
      <c r="O224" s="524"/>
      <c r="P224" s="283"/>
      <c r="Q224" s="283"/>
      <c r="R224" s="208"/>
      <c r="S224" s="170"/>
    </row>
    <row r="225" spans="1:19" s="167" customFormat="1" ht="12.75" customHeight="1" x14ac:dyDescent="0.2">
      <c r="A225" s="294" t="str">
        <f t="shared" si="17"/>
        <v>Shot</v>
      </c>
      <c r="B225" s="198"/>
      <c r="C225" s="198">
        <v>4</v>
      </c>
      <c r="D225" s="199">
        <v>643</v>
      </c>
      <c r="E225" s="225">
        <v>5.69</v>
      </c>
      <c r="F225" s="201" t="s">
        <v>151</v>
      </c>
      <c r="G225" s="202" t="str">
        <f t="shared" si="19"/>
        <v>Callum Nicoll</v>
      </c>
      <c r="H225" s="203" t="str">
        <f t="shared" si="20"/>
        <v>Maidenhead AC</v>
      </c>
      <c r="I225" s="204" t="str">
        <f t="shared" si="18"/>
        <v>U15 m</v>
      </c>
      <c r="J225" s="205"/>
      <c r="K225" s="285">
        <f>S!B45</f>
        <v>0</v>
      </c>
      <c r="L225" s="206">
        <f>S!A45</f>
        <v>0</v>
      </c>
      <c r="M225" s="207" t="s">
        <v>365</v>
      </c>
      <c r="N225" s="207" t="s">
        <v>324</v>
      </c>
      <c r="O225" s="524"/>
      <c r="P225" s="283"/>
      <c r="Q225" s="283"/>
      <c r="R225" s="208"/>
      <c r="S225" s="170"/>
    </row>
    <row r="226" spans="1:19" s="167" customFormat="1" ht="12.75" customHeight="1" x14ac:dyDescent="0.2">
      <c r="A226" s="294" t="str">
        <f t="shared" ref="A226:A290" si="21">F226</f>
        <v>Shot</v>
      </c>
      <c r="B226" s="198"/>
      <c r="C226" s="198">
        <v>5</v>
      </c>
      <c r="D226" s="199">
        <v>527</v>
      </c>
      <c r="E226" s="225">
        <v>5.32</v>
      </c>
      <c r="F226" s="201" t="s">
        <v>151</v>
      </c>
      <c r="G226" s="202" t="str">
        <f t="shared" si="19"/>
        <v>Sam Knight</v>
      </c>
      <c r="H226" s="203" t="str">
        <f t="shared" si="20"/>
        <v>Hillingdon AC</v>
      </c>
      <c r="I226" s="204" t="str">
        <f t="shared" ref="I226:I275" si="22">VLOOKUP(D226,K$33:N$1834,4,FALSE)</f>
        <v>U15 m</v>
      </c>
      <c r="J226" s="205"/>
      <c r="K226" s="285">
        <f>S!B46</f>
        <v>0</v>
      </c>
      <c r="L226" s="206">
        <f>S!A46</f>
        <v>0</v>
      </c>
      <c r="M226" s="207" t="s">
        <v>365</v>
      </c>
      <c r="N226" s="207" t="s">
        <v>324</v>
      </c>
      <c r="O226" s="524"/>
      <c r="P226" s="283"/>
      <c r="Q226" s="283"/>
      <c r="R226" s="208"/>
      <c r="S226" s="170"/>
    </row>
    <row r="227" spans="1:19" s="167" customFormat="1" ht="12.75" customHeight="1" x14ac:dyDescent="0.2">
      <c r="A227" s="294" t="str">
        <f t="shared" si="21"/>
        <v>Discus</v>
      </c>
      <c r="B227" s="198">
        <v>1</v>
      </c>
      <c r="C227" s="198">
        <v>1</v>
      </c>
      <c r="D227" s="199">
        <v>88</v>
      </c>
      <c r="E227" s="225">
        <v>16.760000000000002</v>
      </c>
      <c r="F227" s="201" t="s">
        <v>152</v>
      </c>
      <c r="G227" s="202" t="str">
        <f t="shared" si="19"/>
        <v>Lex Wilkinson</v>
      </c>
      <c r="H227" s="203" t="str">
        <f t="shared" si="20"/>
        <v>AFD AC</v>
      </c>
      <c r="I227" s="204" t="str">
        <f t="shared" si="22"/>
        <v>U15 m</v>
      </c>
      <c r="J227" s="205"/>
      <c r="K227" s="285">
        <f>S!B47</f>
        <v>0</v>
      </c>
      <c r="L227" s="206">
        <f>S!A47</f>
        <v>0</v>
      </c>
      <c r="M227" s="207" t="s">
        <v>365</v>
      </c>
      <c r="N227" s="207" t="s">
        <v>324</v>
      </c>
      <c r="O227" s="524"/>
      <c r="P227" s="283"/>
      <c r="Q227" s="283"/>
      <c r="R227" s="208"/>
      <c r="S227" s="170"/>
    </row>
    <row r="228" spans="1:19" s="167" customFormat="1" ht="12.75" customHeight="1" x14ac:dyDescent="0.2">
      <c r="A228" s="294" t="str">
        <f t="shared" si="21"/>
        <v>Discus</v>
      </c>
      <c r="B228" s="198"/>
      <c r="C228" s="198">
        <v>2</v>
      </c>
      <c r="D228" s="199">
        <v>652</v>
      </c>
      <c r="E228" s="225">
        <v>11.12</v>
      </c>
      <c r="F228" s="201" t="s">
        <v>152</v>
      </c>
      <c r="G228" s="202" t="str">
        <f t="shared" si="19"/>
        <v>Leo Boyes</v>
      </c>
      <c r="H228" s="203" t="str">
        <f t="shared" si="20"/>
        <v>Maidenhead AC</v>
      </c>
      <c r="I228" s="204" t="str">
        <f t="shared" si="22"/>
        <v>U15 m</v>
      </c>
      <c r="J228" s="205"/>
      <c r="K228" s="285">
        <f>S!B48</f>
        <v>0</v>
      </c>
      <c r="L228" s="206">
        <f>S!A48</f>
        <v>0</v>
      </c>
      <c r="M228" s="207" t="s">
        <v>365</v>
      </c>
      <c r="N228" s="207" t="s">
        <v>324</v>
      </c>
      <c r="O228" s="524"/>
      <c r="P228" s="283"/>
      <c r="Q228" s="283"/>
      <c r="R228" s="208"/>
      <c r="S228" s="170"/>
    </row>
    <row r="229" spans="1:19" s="167" customFormat="1" ht="12.75" customHeight="1" x14ac:dyDescent="0.2">
      <c r="A229" s="294" t="str">
        <f t="shared" si="21"/>
        <v>Discus</v>
      </c>
      <c r="B229" s="198"/>
      <c r="C229" s="198">
        <v>3</v>
      </c>
      <c r="D229" s="199">
        <v>317</v>
      </c>
      <c r="E229" s="225">
        <v>10.9</v>
      </c>
      <c r="F229" s="201" t="s">
        <v>152</v>
      </c>
      <c r="G229" s="202" t="str">
        <f t="shared" si="19"/>
        <v>Ethan Bailey</v>
      </c>
      <c r="H229" s="203" t="str">
        <f t="shared" si="20"/>
        <v>Camberley &amp; Dist AC</v>
      </c>
      <c r="I229" s="204" t="str">
        <f t="shared" si="22"/>
        <v>U15 m</v>
      </c>
      <c r="J229" s="205"/>
      <c r="K229" s="285">
        <f>S!B49</f>
        <v>0</v>
      </c>
      <c r="L229" s="206">
        <f>S!A49</f>
        <v>0</v>
      </c>
      <c r="M229" s="207" t="s">
        <v>365</v>
      </c>
      <c r="N229" s="207" t="s">
        <v>324</v>
      </c>
      <c r="O229" s="524"/>
      <c r="P229" s="283"/>
      <c r="Q229" s="283"/>
      <c r="R229" s="208"/>
      <c r="S229" s="170"/>
    </row>
    <row r="230" spans="1:19" s="167" customFormat="1" ht="12.75" customHeight="1" x14ac:dyDescent="0.2">
      <c r="A230" s="294" t="str">
        <f t="shared" si="21"/>
        <v>Javelin</v>
      </c>
      <c r="B230" s="198">
        <v>1</v>
      </c>
      <c r="C230" s="198">
        <v>1</v>
      </c>
      <c r="D230" s="199">
        <v>766</v>
      </c>
      <c r="E230" s="225">
        <v>23.96</v>
      </c>
      <c r="F230" s="201" t="s">
        <v>153</v>
      </c>
      <c r="G230" s="202" t="str">
        <f t="shared" si="19"/>
        <v>Warren Gardner</v>
      </c>
      <c r="H230" s="203" t="str">
        <f t="shared" si="20"/>
        <v>Reading AC</v>
      </c>
      <c r="I230" s="204" t="str">
        <f t="shared" si="22"/>
        <v>U15 m</v>
      </c>
      <c r="J230" s="205"/>
      <c r="K230" s="285">
        <f>S!B50</f>
        <v>0</v>
      </c>
      <c r="L230" s="206">
        <f>S!A50</f>
        <v>0</v>
      </c>
      <c r="M230" s="207" t="s">
        <v>365</v>
      </c>
      <c r="N230" s="207" t="s">
        <v>324</v>
      </c>
      <c r="O230" s="524"/>
      <c r="P230" s="283"/>
      <c r="Q230" s="283"/>
      <c r="R230" s="208"/>
      <c r="S230" s="170"/>
    </row>
    <row r="231" spans="1:19" s="167" customFormat="1" ht="12.75" customHeight="1" x14ac:dyDescent="0.2">
      <c r="A231" s="294" t="str">
        <f t="shared" si="21"/>
        <v>Javelin</v>
      </c>
      <c r="B231" s="198"/>
      <c r="C231" s="198">
        <v>2</v>
      </c>
      <c r="D231" s="199">
        <v>235</v>
      </c>
      <c r="E231" s="225">
        <v>20.399999999999999</v>
      </c>
      <c r="F231" s="201" t="s">
        <v>153</v>
      </c>
      <c r="G231" s="202" t="str">
        <f t="shared" si="19"/>
        <v>Nicholas Didaskalou</v>
      </c>
      <c r="H231" s="203" t="str">
        <f t="shared" si="20"/>
        <v>Bracknell AC</v>
      </c>
      <c r="I231" s="204" t="str">
        <f t="shared" si="22"/>
        <v>U15 m</v>
      </c>
      <c r="J231" s="205"/>
      <c r="K231" s="285">
        <f>S!B51</f>
        <v>0</v>
      </c>
      <c r="L231" s="206">
        <f>S!A51</f>
        <v>0</v>
      </c>
      <c r="M231" s="207" t="s">
        <v>365</v>
      </c>
      <c r="N231" s="207" t="s">
        <v>324</v>
      </c>
      <c r="O231" s="524"/>
      <c r="P231" s="283"/>
      <c r="Q231" s="283"/>
      <c r="R231" s="208"/>
      <c r="S231" s="170"/>
    </row>
    <row r="232" spans="1:19" s="167" customFormat="1" ht="12.75" customHeight="1" x14ac:dyDescent="0.2">
      <c r="A232" s="294" t="str">
        <f t="shared" si="21"/>
        <v>Javelin</v>
      </c>
      <c r="B232" s="198"/>
      <c r="C232" s="198">
        <v>3</v>
      </c>
      <c r="D232" s="199">
        <v>765</v>
      </c>
      <c r="E232" s="225">
        <v>19.149999999999999</v>
      </c>
      <c r="F232" s="201" t="s">
        <v>153</v>
      </c>
      <c r="G232" s="202" t="str">
        <f t="shared" si="19"/>
        <v>Max Davies</v>
      </c>
      <c r="H232" s="203" t="str">
        <f t="shared" si="20"/>
        <v>Reading AC</v>
      </c>
      <c r="I232" s="204" t="str">
        <f t="shared" si="22"/>
        <v>U15 m</v>
      </c>
      <c r="J232" s="205"/>
      <c r="K232" s="285">
        <f>S!B52</f>
        <v>0</v>
      </c>
      <c r="L232" s="206">
        <f>S!A52</f>
        <v>0</v>
      </c>
      <c r="M232" s="207" t="s">
        <v>365</v>
      </c>
      <c r="N232" s="207" t="s">
        <v>324</v>
      </c>
      <c r="O232" s="524"/>
      <c r="P232" s="283"/>
      <c r="Q232" s="283"/>
      <c r="R232" s="208"/>
      <c r="S232" s="170"/>
    </row>
    <row r="233" spans="1:19" s="167" customFormat="1" ht="12.75" customHeight="1" x14ac:dyDescent="0.2">
      <c r="A233" s="294" t="str">
        <f t="shared" si="21"/>
        <v>Javelin</v>
      </c>
      <c r="B233" s="198"/>
      <c r="C233" s="198">
        <v>4</v>
      </c>
      <c r="D233" s="199">
        <v>646</v>
      </c>
      <c r="E233" s="225">
        <v>19.149999999999999</v>
      </c>
      <c r="F233" s="201" t="s">
        <v>153</v>
      </c>
      <c r="G233" s="202" t="str">
        <f t="shared" si="19"/>
        <v>Joshua Pope</v>
      </c>
      <c r="H233" s="203" t="str">
        <f t="shared" si="20"/>
        <v>Maidenhead AC</v>
      </c>
      <c r="I233" s="204" t="str">
        <f t="shared" si="22"/>
        <v>U15 m</v>
      </c>
      <c r="J233" s="205"/>
      <c r="K233" s="285">
        <f>S!B53</f>
        <v>0</v>
      </c>
      <c r="L233" s="206">
        <f>S!A53</f>
        <v>0</v>
      </c>
      <c r="M233" s="207" t="s">
        <v>365</v>
      </c>
      <c r="N233" s="207" t="s">
        <v>324</v>
      </c>
      <c r="O233" s="524"/>
      <c r="P233" s="283"/>
      <c r="Q233" s="283"/>
      <c r="R233" s="208"/>
      <c r="S233" s="170"/>
    </row>
    <row r="234" spans="1:19" s="167" customFormat="1" ht="12.75" customHeight="1" x14ac:dyDescent="0.2">
      <c r="A234" s="294" t="str">
        <f t="shared" si="21"/>
        <v>Javelin</v>
      </c>
      <c r="B234" s="198"/>
      <c r="C234" s="198">
        <v>5</v>
      </c>
      <c r="D234" s="199">
        <v>321</v>
      </c>
      <c r="E234" s="225">
        <v>13.79</v>
      </c>
      <c r="F234" s="201" t="s">
        <v>153</v>
      </c>
      <c r="G234" s="202" t="str">
        <f t="shared" si="19"/>
        <v>Ashley Chan</v>
      </c>
      <c r="H234" s="203" t="str">
        <f t="shared" si="20"/>
        <v>Camberley &amp; Dist AC</v>
      </c>
      <c r="I234" s="204" t="str">
        <f t="shared" si="22"/>
        <v>U15 m</v>
      </c>
      <c r="J234" s="205"/>
      <c r="K234" s="285">
        <f>S!B54</f>
        <v>0</v>
      </c>
      <c r="L234" s="352" t="str">
        <f>S!A54</f>
        <v>Non-scorers Count =</v>
      </c>
      <c r="M234" s="207" t="s">
        <v>365</v>
      </c>
      <c r="N234" s="207" t="s">
        <v>324</v>
      </c>
      <c r="O234" s="524"/>
      <c r="P234" s="283"/>
      <c r="Q234" s="283"/>
      <c r="R234" s="208"/>
      <c r="S234" s="170"/>
    </row>
    <row r="235" spans="1:19" s="167" customFormat="1" ht="12.75" customHeight="1" x14ac:dyDescent="0.2">
      <c r="A235" s="294" t="str">
        <f t="shared" si="21"/>
        <v>100m</v>
      </c>
      <c r="B235" s="198">
        <v>1</v>
      </c>
      <c r="C235" s="198">
        <v>1</v>
      </c>
      <c r="D235" s="199">
        <v>767</v>
      </c>
      <c r="E235" s="200">
        <v>11.5</v>
      </c>
      <c r="F235" s="419" t="s">
        <v>2</v>
      </c>
      <c r="G235" s="202" t="str">
        <f t="shared" si="19"/>
        <v>Harrison Lynch</v>
      </c>
      <c r="H235" s="203" t="str">
        <f t="shared" si="20"/>
        <v>Reading AC</v>
      </c>
      <c r="I235" s="204" t="str">
        <f t="shared" si="22"/>
        <v>U17 m</v>
      </c>
      <c r="J235" s="205"/>
      <c r="K235" s="285"/>
      <c r="L235" s="352"/>
      <c r="M235" s="207"/>
      <c r="N235" s="207"/>
      <c r="O235" s="524"/>
      <c r="P235" s="283"/>
      <c r="Q235" s="283"/>
      <c r="R235" s="208"/>
      <c r="S235" s="170"/>
    </row>
    <row r="236" spans="1:19" s="167" customFormat="1" ht="12.75" customHeight="1" x14ac:dyDescent="0.2">
      <c r="A236" s="294" t="str">
        <f t="shared" si="21"/>
        <v>100m</v>
      </c>
      <c r="B236" s="198"/>
      <c r="C236" s="198">
        <v>2</v>
      </c>
      <c r="D236" s="199">
        <v>777</v>
      </c>
      <c r="E236" s="200">
        <v>11.8</v>
      </c>
      <c r="F236" s="201" t="s">
        <v>2</v>
      </c>
      <c r="G236" s="202" t="str">
        <f t="shared" si="19"/>
        <v>Thomas Anderson</v>
      </c>
      <c r="H236" s="203" t="str">
        <f t="shared" si="20"/>
        <v>Reading AC</v>
      </c>
      <c r="I236" s="204" t="str">
        <f t="shared" si="22"/>
        <v>U17 m</v>
      </c>
      <c r="J236" s="205"/>
      <c r="K236" s="285">
        <f>S!P5</f>
        <v>0</v>
      </c>
      <c r="L236" s="206" t="str">
        <f>S!O5</f>
        <v>Guy Stevens</v>
      </c>
      <c r="M236" s="207" t="s">
        <v>365</v>
      </c>
      <c r="N236" s="207" t="s">
        <v>325</v>
      </c>
      <c r="O236" s="524"/>
      <c r="P236" s="283"/>
      <c r="Q236" s="283"/>
      <c r="R236" s="208"/>
      <c r="S236" s="170"/>
    </row>
    <row r="237" spans="1:19" s="167" customFormat="1" ht="12.75" customHeight="1" x14ac:dyDescent="0.2">
      <c r="A237" s="294" t="str">
        <f t="shared" si="21"/>
        <v>100m</v>
      </c>
      <c r="B237" s="198"/>
      <c r="C237" s="198">
        <v>3</v>
      </c>
      <c r="D237" s="199">
        <v>130</v>
      </c>
      <c r="E237" s="200">
        <v>11.8</v>
      </c>
      <c r="F237" s="201" t="s">
        <v>2</v>
      </c>
      <c r="G237" s="202" t="str">
        <f t="shared" si="19"/>
        <v>Samuel Olliver</v>
      </c>
      <c r="H237" s="203" t="str">
        <f t="shared" si="20"/>
        <v>Basingstoke &amp; MH AC</v>
      </c>
      <c r="I237" s="204" t="str">
        <f t="shared" si="22"/>
        <v>U17 m</v>
      </c>
      <c r="J237" s="205"/>
      <c r="K237" s="285">
        <f>S!P6</f>
        <v>116</v>
      </c>
      <c r="L237" s="206" t="str">
        <f>S!O6</f>
        <v>Jude Harris</v>
      </c>
      <c r="M237" s="207" t="s">
        <v>365</v>
      </c>
      <c r="N237" s="207" t="s">
        <v>325</v>
      </c>
      <c r="O237" s="524"/>
      <c r="P237" s="283"/>
      <c r="Q237" s="283"/>
      <c r="R237" s="208"/>
      <c r="S237" s="170"/>
    </row>
    <row r="238" spans="1:19" s="167" customFormat="1" ht="12.75" customHeight="1" x14ac:dyDescent="0.2">
      <c r="A238" s="294" t="str">
        <f t="shared" si="21"/>
        <v>100m</v>
      </c>
      <c r="B238" s="198"/>
      <c r="C238" s="198">
        <v>4</v>
      </c>
      <c r="D238" s="199">
        <v>531</v>
      </c>
      <c r="E238" s="200">
        <v>11.8</v>
      </c>
      <c r="F238" s="201" t="s">
        <v>2</v>
      </c>
      <c r="G238" s="202" t="str">
        <f t="shared" si="19"/>
        <v>Monty Ogunbanjo</v>
      </c>
      <c r="H238" s="203" t="str">
        <f t="shared" si="20"/>
        <v>Hillingdon AC</v>
      </c>
      <c r="I238" s="204" t="str">
        <f t="shared" si="22"/>
        <v>U17 m</v>
      </c>
      <c r="J238" s="205"/>
      <c r="K238" s="285">
        <f>S!P7</f>
        <v>117</v>
      </c>
      <c r="L238" s="206" t="str">
        <f>S!O7</f>
        <v>Sam Read</v>
      </c>
      <c r="M238" s="207" t="s">
        <v>365</v>
      </c>
      <c r="N238" s="207" t="s">
        <v>325</v>
      </c>
      <c r="O238" s="524"/>
      <c r="P238" s="283"/>
      <c r="Q238" s="283"/>
      <c r="R238" s="208"/>
      <c r="S238" s="170"/>
    </row>
    <row r="239" spans="1:19" s="167" customFormat="1" ht="12.75" customHeight="1" x14ac:dyDescent="0.2">
      <c r="A239" s="294" t="str">
        <f t="shared" si="21"/>
        <v>100m</v>
      </c>
      <c r="B239" s="198"/>
      <c r="C239" s="198">
        <v>5</v>
      </c>
      <c r="D239" s="199">
        <v>768</v>
      </c>
      <c r="E239" s="200">
        <v>11.9</v>
      </c>
      <c r="F239" s="201" t="s">
        <v>2</v>
      </c>
      <c r="G239" s="202" t="str">
        <f t="shared" si="19"/>
        <v>Jahari Nneke</v>
      </c>
      <c r="H239" s="203" t="str">
        <f t="shared" si="20"/>
        <v>Reading AC</v>
      </c>
      <c r="I239" s="204" t="str">
        <f t="shared" si="22"/>
        <v>U17 m</v>
      </c>
      <c r="J239" s="205"/>
      <c r="K239" s="285">
        <f>S!P8</f>
        <v>118</v>
      </c>
      <c r="L239" s="206" t="str">
        <f>S!O8</f>
        <v>James Ruth</v>
      </c>
      <c r="M239" s="207" t="s">
        <v>365</v>
      </c>
      <c r="N239" s="207" t="s">
        <v>325</v>
      </c>
      <c r="O239" s="524"/>
      <c r="P239" s="283"/>
      <c r="Q239" s="283"/>
      <c r="R239" s="208"/>
      <c r="S239" s="170"/>
    </row>
    <row r="240" spans="1:19" s="167" customFormat="1" ht="12.75" customHeight="1" x14ac:dyDescent="0.2">
      <c r="A240" s="294" t="str">
        <f t="shared" si="21"/>
        <v>100m</v>
      </c>
      <c r="B240" s="198"/>
      <c r="C240" s="198">
        <v>6</v>
      </c>
      <c r="D240" s="199">
        <v>770</v>
      </c>
      <c r="E240" s="200">
        <v>11.9</v>
      </c>
      <c r="F240" s="201" t="s">
        <v>2</v>
      </c>
      <c r="G240" s="202" t="str">
        <f t="shared" si="19"/>
        <v>Lemuel Bodi-Ngwala</v>
      </c>
      <c r="H240" s="203" t="str">
        <f t="shared" si="20"/>
        <v>Reading AC</v>
      </c>
      <c r="I240" s="204" t="str">
        <f t="shared" si="22"/>
        <v>U17 m</v>
      </c>
      <c r="J240" s="205"/>
      <c r="K240" s="285">
        <f>S!P9</f>
        <v>119</v>
      </c>
      <c r="L240" s="206" t="str">
        <f>S!O9</f>
        <v>Evan Jerome</v>
      </c>
      <c r="M240" s="207" t="s">
        <v>365</v>
      </c>
      <c r="N240" s="207" t="s">
        <v>325</v>
      </c>
      <c r="O240" s="524"/>
      <c r="P240" s="283"/>
      <c r="Q240" s="283"/>
      <c r="R240" s="208"/>
      <c r="S240" s="170"/>
    </row>
    <row r="241" spans="1:19" s="167" customFormat="1" ht="12.75" customHeight="1" x14ac:dyDescent="0.2">
      <c r="A241" s="294" t="str">
        <f t="shared" si="21"/>
        <v>100m</v>
      </c>
      <c r="B241" s="198"/>
      <c r="C241" s="198">
        <v>7</v>
      </c>
      <c r="D241" s="199">
        <v>131</v>
      </c>
      <c r="E241" s="200">
        <v>12.2</v>
      </c>
      <c r="F241" s="201" t="s">
        <v>2</v>
      </c>
      <c r="G241" s="202" t="str">
        <f t="shared" si="19"/>
        <v>Kai Ruffle</v>
      </c>
      <c r="H241" s="203" t="str">
        <f t="shared" si="20"/>
        <v>Basingstoke &amp; MH AC</v>
      </c>
      <c r="I241" s="204" t="str">
        <f t="shared" si="22"/>
        <v>U17 m</v>
      </c>
      <c r="J241" s="205"/>
      <c r="K241" s="285">
        <f>S!P10</f>
        <v>120</v>
      </c>
      <c r="L241" s="206" t="str">
        <f>S!O10</f>
        <v>Alex Lakeland</v>
      </c>
      <c r="M241" s="207" t="s">
        <v>365</v>
      </c>
      <c r="N241" s="207" t="s">
        <v>325</v>
      </c>
      <c r="O241" s="524"/>
      <c r="P241" s="283"/>
      <c r="Q241" s="283"/>
      <c r="R241" s="208"/>
      <c r="S241" s="170"/>
    </row>
    <row r="242" spans="1:19" s="167" customFormat="1" ht="12.75" customHeight="1" x14ac:dyDescent="0.2">
      <c r="A242" s="294" t="str">
        <f t="shared" si="21"/>
        <v>100m</v>
      </c>
      <c r="B242" s="198"/>
      <c r="C242" s="198">
        <v>8</v>
      </c>
      <c r="D242" s="199">
        <v>861</v>
      </c>
      <c r="E242" s="200">
        <v>12.4</v>
      </c>
      <c r="F242" s="201" t="s">
        <v>2</v>
      </c>
      <c r="G242" s="202" t="str">
        <f t="shared" si="19"/>
        <v>Jaskaran Kharay</v>
      </c>
      <c r="H242" s="203" t="str">
        <f t="shared" si="20"/>
        <v>WSEH</v>
      </c>
      <c r="I242" s="204" t="str">
        <f t="shared" si="22"/>
        <v>U17 m</v>
      </c>
      <c r="J242" s="205"/>
      <c r="K242" s="285">
        <f>S!P11</f>
        <v>121</v>
      </c>
      <c r="L242" s="206" t="str">
        <f>S!O11</f>
        <v>Stefan O'Loughnane</v>
      </c>
      <c r="M242" s="207" t="s">
        <v>365</v>
      </c>
      <c r="N242" s="207" t="s">
        <v>325</v>
      </c>
      <c r="O242" s="524"/>
      <c r="P242" s="283"/>
      <c r="Q242" s="283"/>
      <c r="R242" s="208"/>
      <c r="S242" s="170"/>
    </row>
    <row r="243" spans="1:19" s="167" customFormat="1" ht="12.75" customHeight="1" x14ac:dyDescent="0.2">
      <c r="A243" s="294" t="str">
        <f t="shared" si="21"/>
        <v>100m</v>
      </c>
      <c r="B243" s="198">
        <v>2</v>
      </c>
      <c r="C243" s="198">
        <v>1</v>
      </c>
      <c r="D243" s="199">
        <v>774</v>
      </c>
      <c r="E243" s="200">
        <v>12.1</v>
      </c>
      <c r="F243" s="201" t="s">
        <v>2</v>
      </c>
      <c r="G243" s="202" t="str">
        <f t="shared" si="19"/>
        <v>Sadik Mohamed Ali</v>
      </c>
      <c r="H243" s="203" t="str">
        <f t="shared" si="20"/>
        <v>Reading AC</v>
      </c>
      <c r="I243" s="204" t="str">
        <f t="shared" si="22"/>
        <v>U17 m</v>
      </c>
      <c r="J243" s="205"/>
      <c r="K243" s="285">
        <f>S!P12</f>
        <v>122</v>
      </c>
      <c r="L243" s="206" t="str">
        <f>S!O12</f>
        <v>Henry Christer</v>
      </c>
      <c r="M243" s="207" t="s">
        <v>365</v>
      </c>
      <c r="N243" s="207" t="s">
        <v>325</v>
      </c>
      <c r="O243" s="524"/>
      <c r="P243" s="283"/>
      <c r="Q243" s="283"/>
      <c r="R243" s="208"/>
      <c r="S243" s="170"/>
    </row>
    <row r="244" spans="1:19" s="167" customFormat="1" ht="12.75" customHeight="1" x14ac:dyDescent="0.2">
      <c r="A244" s="294" t="str">
        <f t="shared" si="21"/>
        <v>100m</v>
      </c>
      <c r="B244" s="198"/>
      <c r="C244" s="198">
        <v>2</v>
      </c>
      <c r="D244" s="199">
        <v>530</v>
      </c>
      <c r="E244" s="200">
        <v>12.5</v>
      </c>
      <c r="F244" s="201" t="s">
        <v>2</v>
      </c>
      <c r="G244" s="202" t="str">
        <f t="shared" si="19"/>
        <v>Ben Hooley</v>
      </c>
      <c r="H244" s="203" t="str">
        <f t="shared" si="20"/>
        <v>Hillingdon AC</v>
      </c>
      <c r="I244" s="204" t="str">
        <f t="shared" si="22"/>
        <v>U17 m</v>
      </c>
      <c r="J244" s="205"/>
      <c r="K244" s="285">
        <f>S!P13</f>
        <v>123</v>
      </c>
      <c r="L244" s="206" t="str">
        <f>S!O13</f>
        <v>Bradley White</v>
      </c>
      <c r="M244" s="207" t="s">
        <v>365</v>
      </c>
      <c r="N244" s="207" t="s">
        <v>325</v>
      </c>
      <c r="O244" s="524"/>
      <c r="P244" s="283"/>
      <c r="Q244" s="283"/>
      <c r="R244" s="208"/>
      <c r="S244" s="170"/>
    </row>
    <row r="245" spans="1:19" s="167" customFormat="1" ht="12.75" customHeight="1" x14ac:dyDescent="0.2">
      <c r="A245" s="294" t="str">
        <f t="shared" si="21"/>
        <v>100m</v>
      </c>
      <c r="B245" s="198"/>
      <c r="C245" s="198">
        <v>3</v>
      </c>
      <c r="D245" s="199">
        <v>129</v>
      </c>
      <c r="E245" s="200">
        <v>12.5</v>
      </c>
      <c r="F245" s="201" t="s">
        <v>2</v>
      </c>
      <c r="G245" s="202" t="str">
        <f t="shared" si="19"/>
        <v>Wesley N'Dabian</v>
      </c>
      <c r="H245" s="203" t="str">
        <f t="shared" si="20"/>
        <v>Basingstoke &amp; MH AC</v>
      </c>
      <c r="I245" s="204" t="str">
        <f t="shared" si="22"/>
        <v>U17 m</v>
      </c>
      <c r="J245" s="205"/>
      <c r="K245" s="285">
        <f>S!P14</f>
        <v>124</v>
      </c>
      <c r="L245" s="206" t="str">
        <f>S!O14</f>
        <v>Jamie Ellis</v>
      </c>
      <c r="M245" s="207" t="s">
        <v>365</v>
      </c>
      <c r="N245" s="207" t="s">
        <v>325</v>
      </c>
      <c r="O245" s="524"/>
      <c r="P245" s="283"/>
      <c r="Q245" s="283"/>
      <c r="R245" s="208"/>
      <c r="S245" s="170"/>
    </row>
    <row r="246" spans="1:19" s="167" customFormat="1" ht="12.75" customHeight="1" x14ac:dyDescent="0.2">
      <c r="A246" s="294" t="str">
        <f t="shared" si="21"/>
        <v>100m</v>
      </c>
      <c r="B246" s="198"/>
      <c r="C246" s="198">
        <v>4</v>
      </c>
      <c r="D246" s="199">
        <v>771</v>
      </c>
      <c r="E246" s="200">
        <v>12.5</v>
      </c>
      <c r="F246" s="201" t="s">
        <v>2</v>
      </c>
      <c r="G246" s="202" t="str">
        <f t="shared" si="19"/>
        <v>Marley Lockhart</v>
      </c>
      <c r="H246" s="203" t="str">
        <f t="shared" si="20"/>
        <v>Reading AC</v>
      </c>
      <c r="I246" s="204" t="str">
        <f t="shared" si="22"/>
        <v>U17 m</v>
      </c>
      <c r="J246" s="205"/>
      <c r="K246" s="285">
        <f>S!P15</f>
        <v>125</v>
      </c>
      <c r="L246" s="206" t="str">
        <f>S!O15</f>
        <v>Nathaniel McFadden</v>
      </c>
      <c r="M246" s="207" t="s">
        <v>365</v>
      </c>
      <c r="N246" s="207" t="s">
        <v>325</v>
      </c>
      <c r="O246" s="524"/>
      <c r="P246" s="283"/>
      <c r="Q246" s="283"/>
      <c r="R246" s="208"/>
      <c r="S246" s="170"/>
    </row>
    <row r="247" spans="1:19" s="167" customFormat="1" ht="12.75" customHeight="1" x14ac:dyDescent="0.2">
      <c r="A247" s="294" t="str">
        <f t="shared" si="21"/>
        <v>100m</v>
      </c>
      <c r="B247" s="198"/>
      <c r="C247" s="198">
        <v>5</v>
      </c>
      <c r="D247" s="199">
        <v>773</v>
      </c>
      <c r="E247" s="200">
        <v>12.7</v>
      </c>
      <c r="F247" s="201" t="s">
        <v>2</v>
      </c>
      <c r="G247" s="202" t="str">
        <f t="shared" si="19"/>
        <v>Pearse Hegarty</v>
      </c>
      <c r="H247" s="203" t="str">
        <f t="shared" si="20"/>
        <v>Reading AC</v>
      </c>
      <c r="I247" s="204" t="str">
        <f t="shared" si="22"/>
        <v>U17 m</v>
      </c>
      <c r="J247" s="205"/>
      <c r="K247" s="285">
        <f>S!P16</f>
        <v>0</v>
      </c>
      <c r="L247" s="206" t="str">
        <f>S!O16</f>
        <v>Aidan Leavey</v>
      </c>
      <c r="M247" s="207" t="s">
        <v>365</v>
      </c>
      <c r="N247" s="207" t="s">
        <v>325</v>
      </c>
      <c r="O247" s="524"/>
      <c r="P247" s="283"/>
      <c r="Q247" s="283"/>
      <c r="R247" s="208"/>
      <c r="S247" s="170"/>
    </row>
    <row r="248" spans="1:19" s="167" customFormat="1" ht="12.75" customHeight="1" x14ac:dyDescent="0.2">
      <c r="A248" s="294" t="str">
        <f t="shared" si="21"/>
        <v>100m</v>
      </c>
      <c r="B248" s="198"/>
      <c r="C248" s="198">
        <v>6</v>
      </c>
      <c r="D248" s="199">
        <v>322</v>
      </c>
      <c r="E248" s="200">
        <v>12.7</v>
      </c>
      <c r="F248" s="201" t="s">
        <v>2</v>
      </c>
      <c r="G248" s="202" t="str">
        <f t="shared" si="19"/>
        <v>Taylor Attwood-Williamson</v>
      </c>
      <c r="H248" s="203" t="str">
        <f t="shared" si="20"/>
        <v>Camberley &amp; Dist AC</v>
      </c>
      <c r="I248" s="204" t="str">
        <f t="shared" si="22"/>
        <v>U17 m</v>
      </c>
      <c r="J248" s="205"/>
      <c r="K248" s="285">
        <f>S!P17</f>
        <v>126</v>
      </c>
      <c r="L248" s="206" t="str">
        <f>S!O17</f>
        <v>Kean Hamilton-Jones</v>
      </c>
      <c r="M248" s="207" t="s">
        <v>365</v>
      </c>
      <c r="N248" s="207" t="s">
        <v>325</v>
      </c>
      <c r="O248" s="524"/>
      <c r="P248" s="283"/>
      <c r="Q248" s="283"/>
      <c r="R248" s="208"/>
      <c r="S248" s="170"/>
    </row>
    <row r="249" spans="1:19" s="167" customFormat="1" ht="12.75" customHeight="1" x14ac:dyDescent="0.2">
      <c r="A249" s="294" t="str">
        <f t="shared" si="21"/>
        <v>100m</v>
      </c>
      <c r="B249" s="198"/>
      <c r="C249" s="198">
        <v>7</v>
      </c>
      <c r="D249" s="199">
        <v>860</v>
      </c>
      <c r="E249" s="200">
        <v>13.3</v>
      </c>
      <c r="F249" s="201" t="s">
        <v>2</v>
      </c>
      <c r="G249" s="202" t="str">
        <f t="shared" si="19"/>
        <v>Dylan Val</v>
      </c>
      <c r="H249" s="203" t="str">
        <f t="shared" si="20"/>
        <v>WSEH</v>
      </c>
      <c r="I249" s="204" t="str">
        <f t="shared" si="22"/>
        <v>U17 m</v>
      </c>
      <c r="J249" s="205"/>
      <c r="K249" s="285">
        <f>S!P18</f>
        <v>0</v>
      </c>
      <c r="L249" s="206" t="str">
        <f>S!O18</f>
        <v>Pravansh Kanumolu</v>
      </c>
      <c r="M249" s="207" t="s">
        <v>365</v>
      </c>
      <c r="N249" s="207" t="s">
        <v>325</v>
      </c>
      <c r="O249" s="524"/>
      <c r="P249" s="283"/>
      <c r="Q249" s="283"/>
      <c r="R249" s="208" t="s">
        <v>320</v>
      </c>
      <c r="S249" s="170"/>
    </row>
    <row r="250" spans="1:19" s="167" customFormat="1" ht="12.75" customHeight="1" x14ac:dyDescent="0.2">
      <c r="A250" s="294" t="str">
        <f t="shared" si="21"/>
        <v>100m</v>
      </c>
      <c r="B250" s="198"/>
      <c r="C250" s="198">
        <v>8</v>
      </c>
      <c r="D250" s="199">
        <v>864</v>
      </c>
      <c r="E250" s="200">
        <v>14.2</v>
      </c>
      <c r="F250" s="201" t="s">
        <v>2</v>
      </c>
      <c r="G250" s="202" t="str">
        <f t="shared" ref="G250:G274" si="23">VLOOKUP(D250,K$33:N$1834,2,FALSE)</f>
        <v>Cameron McMahon</v>
      </c>
      <c r="H250" s="203" t="str">
        <f t="shared" ref="H250:H274" si="24">VLOOKUP(D250,K$33:N$1834,3,FALSE)</f>
        <v>WSEH</v>
      </c>
      <c r="I250" s="204" t="str">
        <f t="shared" si="22"/>
        <v>U17 m</v>
      </c>
      <c r="J250" s="205"/>
      <c r="K250" s="285">
        <f>S!P19</f>
        <v>127</v>
      </c>
      <c r="L250" s="206" t="str">
        <f>S!O19</f>
        <v>Josh Bond</v>
      </c>
      <c r="M250" s="207" t="s">
        <v>365</v>
      </c>
      <c r="N250" s="207" t="s">
        <v>325</v>
      </c>
      <c r="O250" s="524"/>
      <c r="P250" s="283"/>
      <c r="Q250" s="283"/>
      <c r="R250" s="208"/>
      <c r="S250" s="170"/>
    </row>
    <row r="251" spans="1:19" s="167" customFormat="1" ht="12.75" customHeight="1" x14ac:dyDescent="0.2">
      <c r="A251" s="294" t="str">
        <f t="shared" si="21"/>
        <v>200m</v>
      </c>
      <c r="B251" s="198">
        <v>1</v>
      </c>
      <c r="C251" s="198">
        <v>1</v>
      </c>
      <c r="D251" s="199">
        <v>768</v>
      </c>
      <c r="E251" s="200">
        <v>23.7</v>
      </c>
      <c r="F251" s="201" t="s">
        <v>4</v>
      </c>
      <c r="G251" s="202" t="str">
        <f t="shared" si="23"/>
        <v>Jahari Nneke</v>
      </c>
      <c r="H251" s="203" t="str">
        <f t="shared" si="24"/>
        <v>Reading AC</v>
      </c>
      <c r="I251" s="204" t="str">
        <f t="shared" si="22"/>
        <v>U17 m</v>
      </c>
      <c r="J251" s="205"/>
      <c r="K251" s="285">
        <f>S!P20</f>
        <v>128</v>
      </c>
      <c r="L251" s="206" t="str">
        <f>S!O20</f>
        <v>Leon Ruffle</v>
      </c>
      <c r="M251" s="207" t="s">
        <v>365</v>
      </c>
      <c r="N251" s="207" t="s">
        <v>325</v>
      </c>
      <c r="O251" s="524"/>
      <c r="P251" s="283"/>
      <c r="Q251" s="283"/>
      <c r="R251" s="208"/>
      <c r="S251" s="170"/>
    </row>
    <row r="252" spans="1:19" s="167" customFormat="1" ht="12.75" customHeight="1" x14ac:dyDescent="0.2">
      <c r="A252" s="294" t="str">
        <f t="shared" si="21"/>
        <v>200m</v>
      </c>
      <c r="B252" s="198"/>
      <c r="C252" s="198">
        <v>2</v>
      </c>
      <c r="D252" s="199">
        <v>130</v>
      </c>
      <c r="E252" s="200">
        <v>24</v>
      </c>
      <c r="F252" s="201" t="s">
        <v>4</v>
      </c>
      <c r="G252" s="202" t="str">
        <f t="shared" si="23"/>
        <v>Samuel Olliver</v>
      </c>
      <c r="H252" s="203" t="str">
        <f t="shared" si="24"/>
        <v>Basingstoke &amp; MH AC</v>
      </c>
      <c r="I252" s="204" t="str">
        <f t="shared" si="22"/>
        <v>U17 m</v>
      </c>
      <c r="J252" s="205"/>
      <c r="K252" s="285">
        <f>S!P21</f>
        <v>0</v>
      </c>
      <c r="L252" s="206" t="str">
        <f>S!O21</f>
        <v>Louis Evans</v>
      </c>
      <c r="M252" s="207" t="s">
        <v>365</v>
      </c>
      <c r="N252" s="207" t="s">
        <v>325</v>
      </c>
      <c r="O252" s="524"/>
      <c r="P252" s="283"/>
      <c r="Q252" s="283"/>
      <c r="R252" s="208" t="s">
        <v>320</v>
      </c>
      <c r="S252" s="170"/>
    </row>
    <row r="253" spans="1:19" s="167" customFormat="1" ht="12.75" customHeight="1" x14ac:dyDescent="0.2">
      <c r="A253" s="294" t="str">
        <f t="shared" si="21"/>
        <v>200m</v>
      </c>
      <c r="B253" s="198"/>
      <c r="C253" s="198">
        <v>3</v>
      </c>
      <c r="D253" s="199">
        <v>133</v>
      </c>
      <c r="E253" s="200">
        <v>24.3</v>
      </c>
      <c r="F253" s="201" t="s">
        <v>4</v>
      </c>
      <c r="G253" s="202" t="str">
        <f t="shared" si="23"/>
        <v>Albert Orriss McArthur</v>
      </c>
      <c r="H253" s="203" t="str">
        <f t="shared" si="24"/>
        <v>Basingstoke &amp; MH AC</v>
      </c>
      <c r="I253" s="204" t="str">
        <f t="shared" si="22"/>
        <v>U17 m</v>
      </c>
      <c r="J253" s="205"/>
      <c r="K253" s="285">
        <f>S!P22</f>
        <v>0</v>
      </c>
      <c r="L253" s="206" t="str">
        <f>S!O22</f>
        <v>James Harold</v>
      </c>
      <c r="M253" s="207" t="s">
        <v>365</v>
      </c>
      <c r="N253" s="207" t="s">
        <v>325</v>
      </c>
      <c r="O253" s="524"/>
      <c r="P253" s="283"/>
      <c r="Q253" s="283"/>
      <c r="R253" s="208" t="s">
        <v>320</v>
      </c>
      <c r="S253" s="170"/>
    </row>
    <row r="254" spans="1:19" s="167" customFormat="1" ht="12.75" customHeight="1" x14ac:dyDescent="0.2">
      <c r="A254" s="294" t="str">
        <f t="shared" si="21"/>
        <v>200m</v>
      </c>
      <c r="B254" s="198"/>
      <c r="C254" s="198">
        <v>4</v>
      </c>
      <c r="D254" s="199">
        <v>532</v>
      </c>
      <c r="E254" s="200">
        <v>24.7</v>
      </c>
      <c r="F254" s="201" t="s">
        <v>4</v>
      </c>
      <c r="G254" s="202" t="str">
        <f t="shared" si="23"/>
        <v>Tyrell Mitchell</v>
      </c>
      <c r="H254" s="203" t="str">
        <f t="shared" si="24"/>
        <v>Hillingdon AC</v>
      </c>
      <c r="I254" s="204" t="str">
        <f t="shared" si="22"/>
        <v>U17 m</v>
      </c>
      <c r="J254" s="205"/>
      <c r="K254" s="285">
        <f>S!P23</f>
        <v>0</v>
      </c>
      <c r="L254" s="206">
        <f>S!O23</f>
        <v>0</v>
      </c>
      <c r="M254" s="207" t="s">
        <v>365</v>
      </c>
      <c r="N254" s="207" t="s">
        <v>325</v>
      </c>
      <c r="O254" s="524"/>
      <c r="P254" s="283"/>
      <c r="Q254" s="283"/>
      <c r="R254" s="208" t="s">
        <v>320</v>
      </c>
      <c r="S254" s="170"/>
    </row>
    <row r="255" spans="1:19" s="167" customFormat="1" ht="12.75" customHeight="1" x14ac:dyDescent="0.2">
      <c r="A255" s="294" t="str">
        <f t="shared" si="21"/>
        <v>200m</v>
      </c>
      <c r="B255" s="198"/>
      <c r="C255" s="198">
        <v>5</v>
      </c>
      <c r="D255" s="199">
        <v>770</v>
      </c>
      <c r="E255" s="200">
        <v>25.6</v>
      </c>
      <c r="F255" s="201" t="s">
        <v>4</v>
      </c>
      <c r="G255" s="202" t="str">
        <f t="shared" si="23"/>
        <v>Lemuel Bodi-Ngwala</v>
      </c>
      <c r="H255" s="203" t="str">
        <f t="shared" si="24"/>
        <v>Reading AC</v>
      </c>
      <c r="I255" s="204" t="str">
        <f t="shared" si="22"/>
        <v>U17 m</v>
      </c>
      <c r="J255" s="205"/>
      <c r="K255" s="285">
        <f>S!P24</f>
        <v>0</v>
      </c>
      <c r="L255" s="206">
        <f>S!O24</f>
        <v>0</v>
      </c>
      <c r="M255" s="207" t="s">
        <v>365</v>
      </c>
      <c r="N255" s="207" t="s">
        <v>325</v>
      </c>
      <c r="O255" s="524"/>
      <c r="P255" s="283"/>
      <c r="Q255" s="283"/>
      <c r="R255" s="208"/>
      <c r="S255" s="170"/>
    </row>
    <row r="256" spans="1:19" s="167" customFormat="1" ht="12.75" customHeight="1" x14ac:dyDescent="0.2">
      <c r="A256" s="294" t="str">
        <f t="shared" si="21"/>
        <v>200m</v>
      </c>
      <c r="B256" s="198"/>
      <c r="C256" s="198">
        <v>6</v>
      </c>
      <c r="D256" s="199">
        <v>861</v>
      </c>
      <c r="E256" s="200">
        <v>25.7</v>
      </c>
      <c r="F256" s="201" t="s">
        <v>4</v>
      </c>
      <c r="G256" s="202" t="str">
        <f t="shared" si="23"/>
        <v>Jaskaran Kharay</v>
      </c>
      <c r="H256" s="203" t="str">
        <f t="shared" si="24"/>
        <v>WSEH</v>
      </c>
      <c r="I256" s="204" t="str">
        <f t="shared" si="22"/>
        <v>U17 m</v>
      </c>
      <c r="J256" s="205"/>
      <c r="K256" s="285">
        <f>S!P25</f>
        <v>0</v>
      </c>
      <c r="L256" s="206">
        <f>S!O25</f>
        <v>0</v>
      </c>
      <c r="M256" s="207" t="s">
        <v>365</v>
      </c>
      <c r="N256" s="207" t="s">
        <v>325</v>
      </c>
      <c r="O256" s="524"/>
      <c r="P256" s="283"/>
      <c r="Q256" s="283"/>
      <c r="R256" s="208"/>
      <c r="S256" s="170"/>
    </row>
    <row r="257" spans="1:19" s="167" customFormat="1" ht="12.75" customHeight="1" x14ac:dyDescent="0.2">
      <c r="A257" s="294" t="str">
        <f t="shared" si="21"/>
        <v>200m</v>
      </c>
      <c r="B257" s="198"/>
      <c r="C257" s="198">
        <v>7</v>
      </c>
      <c r="D257" s="199">
        <v>860</v>
      </c>
      <c r="E257" s="200">
        <v>27.4</v>
      </c>
      <c r="F257" s="201" t="s">
        <v>4</v>
      </c>
      <c r="G257" s="202" t="str">
        <f t="shared" si="23"/>
        <v>Dylan Val</v>
      </c>
      <c r="H257" s="203" t="str">
        <f t="shared" si="24"/>
        <v>WSEH</v>
      </c>
      <c r="I257" s="204" t="str">
        <f t="shared" si="22"/>
        <v>U17 m</v>
      </c>
      <c r="J257" s="205"/>
      <c r="K257" s="285">
        <f>S!P26</f>
        <v>0</v>
      </c>
      <c r="L257" s="206">
        <f>S!O26</f>
        <v>0</v>
      </c>
      <c r="M257" s="207" t="s">
        <v>365</v>
      </c>
      <c r="N257" s="207" t="s">
        <v>325</v>
      </c>
      <c r="O257" s="524"/>
      <c r="P257" s="283"/>
      <c r="Q257" s="283"/>
      <c r="R257" s="208"/>
      <c r="S257" s="170"/>
    </row>
    <row r="258" spans="1:19" s="167" customFormat="1" ht="12.75" customHeight="1" x14ac:dyDescent="0.2">
      <c r="A258" s="294" t="str">
        <f t="shared" si="21"/>
        <v>200m</v>
      </c>
      <c r="B258" s="198">
        <v>2</v>
      </c>
      <c r="C258" s="198">
        <v>1</v>
      </c>
      <c r="D258" s="199">
        <v>767</v>
      </c>
      <c r="E258" s="200">
        <v>24.1</v>
      </c>
      <c r="F258" s="201" t="s">
        <v>4</v>
      </c>
      <c r="G258" s="202" t="str">
        <f t="shared" si="23"/>
        <v>Harrison Lynch</v>
      </c>
      <c r="H258" s="203" t="str">
        <f t="shared" si="24"/>
        <v>Reading AC</v>
      </c>
      <c r="I258" s="204" t="str">
        <f t="shared" si="22"/>
        <v>U17 m</v>
      </c>
      <c r="J258" s="205"/>
      <c r="K258" s="285">
        <f>S!P27</f>
        <v>0</v>
      </c>
      <c r="L258" s="206">
        <f>S!O27</f>
        <v>0</v>
      </c>
      <c r="M258" s="207" t="s">
        <v>365</v>
      </c>
      <c r="N258" s="207" t="s">
        <v>325</v>
      </c>
      <c r="O258" s="524"/>
      <c r="P258" s="283"/>
      <c r="Q258" s="283"/>
      <c r="R258" s="208"/>
      <c r="S258" s="170"/>
    </row>
    <row r="259" spans="1:19" s="167" customFormat="1" ht="12.75" customHeight="1" x14ac:dyDescent="0.2">
      <c r="A259" s="294" t="str">
        <f t="shared" si="21"/>
        <v>200m</v>
      </c>
      <c r="B259" s="198"/>
      <c r="C259" s="198">
        <v>2</v>
      </c>
      <c r="D259" s="199">
        <v>774</v>
      </c>
      <c r="E259" s="200">
        <v>25.3</v>
      </c>
      <c r="F259" s="201" t="s">
        <v>4</v>
      </c>
      <c r="G259" s="202" t="str">
        <f t="shared" si="23"/>
        <v>Sadik Mohamed Ali</v>
      </c>
      <c r="H259" s="203" t="str">
        <f t="shared" si="24"/>
        <v>Reading AC</v>
      </c>
      <c r="I259" s="204" t="str">
        <f t="shared" si="22"/>
        <v>U17 m</v>
      </c>
      <c r="J259" s="205"/>
      <c r="K259" s="285">
        <f>S!P28</f>
        <v>0</v>
      </c>
      <c r="L259" s="206">
        <f>S!O28</f>
        <v>0</v>
      </c>
      <c r="M259" s="207" t="s">
        <v>365</v>
      </c>
      <c r="N259" s="207" t="s">
        <v>325</v>
      </c>
      <c r="O259" s="524"/>
      <c r="P259" s="283"/>
      <c r="Q259" s="283"/>
      <c r="R259" s="208"/>
      <c r="S259" s="170"/>
    </row>
    <row r="260" spans="1:19" s="167" customFormat="1" ht="12.75" customHeight="1" x14ac:dyDescent="0.2">
      <c r="A260" s="294" t="str">
        <f t="shared" si="21"/>
        <v>200m</v>
      </c>
      <c r="B260" s="198"/>
      <c r="C260" s="198">
        <v>3</v>
      </c>
      <c r="D260" s="199">
        <v>129</v>
      </c>
      <c r="E260" s="200">
        <v>25.9</v>
      </c>
      <c r="F260" s="201" t="s">
        <v>4</v>
      </c>
      <c r="G260" s="202" t="str">
        <f t="shared" si="23"/>
        <v>Wesley N'Dabian</v>
      </c>
      <c r="H260" s="203" t="str">
        <f t="shared" si="24"/>
        <v>Basingstoke &amp; MH AC</v>
      </c>
      <c r="I260" s="204" t="str">
        <f t="shared" si="22"/>
        <v>U17 m</v>
      </c>
      <c r="J260" s="205"/>
      <c r="K260" s="285">
        <f>S!P29</f>
        <v>0</v>
      </c>
      <c r="L260" s="206">
        <f>S!O29</f>
        <v>0</v>
      </c>
      <c r="M260" s="207" t="s">
        <v>365</v>
      </c>
      <c r="N260" s="207" t="s">
        <v>325</v>
      </c>
      <c r="O260" s="524"/>
      <c r="P260" s="283"/>
      <c r="Q260" s="283"/>
      <c r="R260" s="208"/>
      <c r="S260" s="170"/>
    </row>
    <row r="261" spans="1:19" s="167" customFormat="1" ht="12.75" customHeight="1" x14ac:dyDescent="0.2">
      <c r="A261" s="294" t="str">
        <f t="shared" si="21"/>
        <v>200m</v>
      </c>
      <c r="B261" s="198"/>
      <c r="C261" s="198">
        <v>4</v>
      </c>
      <c r="D261" s="199">
        <v>773</v>
      </c>
      <c r="E261" s="200">
        <v>26.4</v>
      </c>
      <c r="F261" s="201" t="s">
        <v>4</v>
      </c>
      <c r="G261" s="202" t="str">
        <f t="shared" si="23"/>
        <v>Pearse Hegarty</v>
      </c>
      <c r="H261" s="203" t="str">
        <f t="shared" si="24"/>
        <v>Reading AC</v>
      </c>
      <c r="I261" s="204" t="str">
        <f t="shared" si="22"/>
        <v>U17 m</v>
      </c>
      <c r="J261" s="205"/>
      <c r="K261" s="285">
        <f>S!P30</f>
        <v>0</v>
      </c>
      <c r="L261" s="206">
        <f>S!O30</f>
        <v>0</v>
      </c>
      <c r="M261" s="207" t="s">
        <v>365</v>
      </c>
      <c r="N261" s="207" t="s">
        <v>325</v>
      </c>
      <c r="O261" s="524"/>
      <c r="P261" s="283"/>
      <c r="Q261" s="283"/>
      <c r="R261" s="208"/>
      <c r="S261" s="170"/>
    </row>
    <row r="262" spans="1:19" s="167" customFormat="1" ht="12.75" customHeight="1" x14ac:dyDescent="0.2">
      <c r="A262" s="294" t="str">
        <f t="shared" si="21"/>
        <v>200m</v>
      </c>
      <c r="B262" s="198"/>
      <c r="C262" s="198">
        <v>5</v>
      </c>
      <c r="D262" s="199">
        <v>242</v>
      </c>
      <c r="E262" s="200">
        <v>28.6</v>
      </c>
      <c r="F262" s="201" t="s">
        <v>4</v>
      </c>
      <c r="G262" s="202" t="str">
        <f t="shared" si="23"/>
        <v>Tony  Holley</v>
      </c>
      <c r="H262" s="203" t="str">
        <f t="shared" si="24"/>
        <v>Bracknell AC</v>
      </c>
      <c r="I262" s="204" t="str">
        <f t="shared" si="22"/>
        <v>U17 m</v>
      </c>
      <c r="J262" s="205"/>
      <c r="K262" s="285">
        <f>S!P31</f>
        <v>0</v>
      </c>
      <c r="L262" s="206">
        <f>S!O31</f>
        <v>0</v>
      </c>
      <c r="M262" s="207" t="s">
        <v>365</v>
      </c>
      <c r="N262" s="207" t="s">
        <v>325</v>
      </c>
      <c r="O262" s="524"/>
      <c r="P262" s="283"/>
      <c r="Q262" s="283"/>
      <c r="R262" s="208"/>
      <c r="S262" s="170"/>
    </row>
    <row r="263" spans="1:19" s="167" customFormat="1" ht="12.75" customHeight="1" x14ac:dyDescent="0.2">
      <c r="A263" s="294" t="str">
        <f t="shared" si="21"/>
        <v>800m</v>
      </c>
      <c r="B263" s="198">
        <v>1</v>
      </c>
      <c r="C263" s="198">
        <v>1</v>
      </c>
      <c r="D263" s="199">
        <v>84</v>
      </c>
      <c r="E263" s="420" t="s">
        <v>845</v>
      </c>
      <c r="F263" s="419" t="s">
        <v>3</v>
      </c>
      <c r="G263" s="202" t="str">
        <f t="shared" si="23"/>
        <v>George Manolis</v>
      </c>
      <c r="H263" s="203" t="str">
        <f t="shared" si="24"/>
        <v>AFD AC</v>
      </c>
      <c r="I263" s="204" t="str">
        <f t="shared" si="22"/>
        <v>U17 m</v>
      </c>
      <c r="J263" s="205"/>
      <c r="K263" s="285">
        <f>S!P32</f>
        <v>0</v>
      </c>
      <c r="L263" s="206">
        <f>S!O32</f>
        <v>0</v>
      </c>
      <c r="M263" s="207" t="s">
        <v>365</v>
      </c>
      <c r="N263" s="207" t="s">
        <v>325</v>
      </c>
      <c r="O263" s="524"/>
      <c r="P263" s="283"/>
      <c r="Q263" s="283"/>
      <c r="R263" s="208"/>
      <c r="S263" s="170"/>
    </row>
    <row r="264" spans="1:19" s="167" customFormat="1" ht="12.75" customHeight="1" x14ac:dyDescent="0.2">
      <c r="A264" s="294" t="str">
        <f t="shared" si="21"/>
        <v>800m</v>
      </c>
      <c r="B264" s="198"/>
      <c r="C264" s="198">
        <v>2</v>
      </c>
      <c r="D264" s="199">
        <v>242</v>
      </c>
      <c r="E264" s="420" t="s">
        <v>846</v>
      </c>
      <c r="F264" s="419" t="s">
        <v>3</v>
      </c>
      <c r="G264" s="202" t="str">
        <f t="shared" si="23"/>
        <v>Tony  Holley</v>
      </c>
      <c r="H264" s="203" t="str">
        <f t="shared" si="24"/>
        <v>Bracknell AC</v>
      </c>
      <c r="I264" s="204" t="str">
        <f t="shared" si="22"/>
        <v>U17 m</v>
      </c>
      <c r="J264" s="205"/>
      <c r="K264" s="285">
        <f>S!P33</f>
        <v>0</v>
      </c>
      <c r="L264" s="206">
        <f>S!O33</f>
        <v>0</v>
      </c>
      <c r="M264" s="207" t="s">
        <v>365</v>
      </c>
      <c r="N264" s="207" t="s">
        <v>325</v>
      </c>
      <c r="O264" s="524"/>
      <c r="P264" s="283"/>
      <c r="Q264" s="283"/>
      <c r="R264" s="208"/>
      <c r="S264" s="170"/>
    </row>
    <row r="265" spans="1:19" s="167" customFormat="1" ht="12.75" customHeight="1" x14ac:dyDescent="0.2">
      <c r="A265" s="294" t="str">
        <f t="shared" si="21"/>
        <v>1500m</v>
      </c>
      <c r="B265" s="198">
        <v>1</v>
      </c>
      <c r="C265" s="198">
        <v>1</v>
      </c>
      <c r="D265" s="199">
        <v>863</v>
      </c>
      <c r="E265" s="429" t="s">
        <v>903</v>
      </c>
      <c r="F265" s="419" t="s">
        <v>6</v>
      </c>
      <c r="G265" s="202" t="str">
        <f t="shared" si="23"/>
        <v>Mark Stringer</v>
      </c>
      <c r="H265" s="203" t="str">
        <f t="shared" si="24"/>
        <v>WSEH</v>
      </c>
      <c r="I265" s="204" t="str">
        <f t="shared" si="22"/>
        <v>U17 m</v>
      </c>
      <c r="J265" s="205"/>
      <c r="K265" s="285">
        <f>S!P34</f>
        <v>0</v>
      </c>
      <c r="L265" s="206">
        <f>S!O34</f>
        <v>0</v>
      </c>
      <c r="M265" s="207" t="s">
        <v>365</v>
      </c>
      <c r="N265" s="207" t="s">
        <v>325</v>
      </c>
      <c r="O265" s="524"/>
      <c r="P265" s="283"/>
      <c r="Q265" s="283"/>
      <c r="R265" s="208"/>
      <c r="S265" s="170"/>
    </row>
    <row r="266" spans="1:19" s="167" customFormat="1" ht="12.75" customHeight="1" x14ac:dyDescent="0.2">
      <c r="A266" s="294" t="str">
        <f t="shared" si="21"/>
        <v>1500m</v>
      </c>
      <c r="B266" s="198"/>
      <c r="C266" s="198">
        <v>2</v>
      </c>
      <c r="D266" s="199">
        <v>62</v>
      </c>
      <c r="E266" s="429" t="s">
        <v>904</v>
      </c>
      <c r="F266" s="419" t="s">
        <v>6</v>
      </c>
      <c r="G266" s="202" t="str">
        <f t="shared" si="23"/>
        <v>Adam Duke</v>
      </c>
      <c r="H266" s="203" t="str">
        <f t="shared" si="24"/>
        <v>AFD AC</v>
      </c>
      <c r="I266" s="204" t="str">
        <f t="shared" si="22"/>
        <v>U17 m</v>
      </c>
      <c r="J266" s="205"/>
      <c r="K266" s="285">
        <f>S!P35</f>
        <v>0</v>
      </c>
      <c r="L266" s="206">
        <f>S!O35</f>
        <v>0</v>
      </c>
      <c r="M266" s="207" t="s">
        <v>365</v>
      </c>
      <c r="N266" s="207" t="s">
        <v>325</v>
      </c>
      <c r="O266" s="524"/>
      <c r="P266" s="283"/>
      <c r="Q266" s="283"/>
      <c r="R266" s="208"/>
      <c r="S266" s="170"/>
    </row>
    <row r="267" spans="1:19" s="167" customFormat="1" ht="12.75" customHeight="1" x14ac:dyDescent="0.2">
      <c r="A267" s="294" t="str">
        <f t="shared" si="21"/>
        <v>LJ</v>
      </c>
      <c r="B267" s="198">
        <v>1</v>
      </c>
      <c r="C267" s="198">
        <v>1</v>
      </c>
      <c r="D267" s="199">
        <v>240</v>
      </c>
      <c r="E267" s="225">
        <v>5.51</v>
      </c>
      <c r="F267" s="201" t="s">
        <v>73</v>
      </c>
      <c r="G267" s="202" t="str">
        <f t="shared" si="23"/>
        <v>Joe Carless</v>
      </c>
      <c r="H267" s="203" t="str">
        <f t="shared" si="24"/>
        <v>Bracknell AC</v>
      </c>
      <c r="I267" s="204" t="str">
        <f t="shared" si="22"/>
        <v>U17 m</v>
      </c>
      <c r="J267" s="205"/>
      <c r="K267" s="285">
        <f>S!P36</f>
        <v>0</v>
      </c>
      <c r="L267" s="206">
        <f>S!O36</f>
        <v>0</v>
      </c>
      <c r="M267" s="207" t="s">
        <v>365</v>
      </c>
      <c r="N267" s="207" t="s">
        <v>325</v>
      </c>
      <c r="O267" s="524"/>
      <c r="P267" s="283"/>
      <c r="Q267" s="283"/>
      <c r="R267" s="208"/>
      <c r="S267" s="170"/>
    </row>
    <row r="268" spans="1:19" s="167" customFormat="1" ht="12.75" customHeight="1" x14ac:dyDescent="0.2">
      <c r="A268" s="294" t="str">
        <f t="shared" si="21"/>
        <v>LJ</v>
      </c>
      <c r="B268" s="198"/>
      <c r="C268" s="198">
        <v>2</v>
      </c>
      <c r="D268" s="199">
        <v>324</v>
      </c>
      <c r="E268" s="225">
        <v>4.2300000000000004</v>
      </c>
      <c r="F268" s="201" t="s">
        <v>73</v>
      </c>
      <c r="G268" s="202" t="str">
        <f t="shared" si="23"/>
        <v>Daniel Roche</v>
      </c>
      <c r="H268" s="203" t="str">
        <f t="shared" si="24"/>
        <v>Camberley &amp; Dist AC</v>
      </c>
      <c r="I268" s="204" t="str">
        <f t="shared" si="22"/>
        <v>U17 m</v>
      </c>
      <c r="J268" s="205"/>
      <c r="K268" s="285">
        <f>S!P37</f>
        <v>0</v>
      </c>
      <c r="L268" s="206">
        <f>S!O37</f>
        <v>0</v>
      </c>
      <c r="M268" s="207" t="s">
        <v>365</v>
      </c>
      <c r="N268" s="207" t="s">
        <v>325</v>
      </c>
      <c r="O268" s="524"/>
      <c r="P268" s="283"/>
      <c r="Q268" s="283"/>
      <c r="R268" s="208"/>
      <c r="S268" s="170"/>
    </row>
    <row r="269" spans="1:19" s="167" customFormat="1" ht="12.75" customHeight="1" x14ac:dyDescent="0.2">
      <c r="A269" s="294" t="str">
        <f t="shared" si="21"/>
        <v>PV</v>
      </c>
      <c r="B269" s="198">
        <v>1</v>
      </c>
      <c r="C269" s="198">
        <v>1</v>
      </c>
      <c r="D269" s="199">
        <v>775</v>
      </c>
      <c r="E269" s="225">
        <v>3.1</v>
      </c>
      <c r="F269" s="419" t="s">
        <v>159</v>
      </c>
      <c r="G269" s="202" t="str">
        <f t="shared" si="23"/>
        <v>Sam Keys</v>
      </c>
      <c r="H269" s="203" t="str">
        <f t="shared" si="24"/>
        <v>Reading AC</v>
      </c>
      <c r="I269" s="204" t="str">
        <f t="shared" si="22"/>
        <v>U17 m</v>
      </c>
      <c r="J269" s="205"/>
      <c r="K269" s="285">
        <f>S!P38</f>
        <v>0</v>
      </c>
      <c r="L269" s="206">
        <f>S!O38</f>
        <v>0</v>
      </c>
      <c r="M269" s="207" t="s">
        <v>365</v>
      </c>
      <c r="N269" s="207" t="s">
        <v>325</v>
      </c>
      <c r="O269" s="524"/>
      <c r="P269" s="283"/>
      <c r="Q269" s="283"/>
      <c r="R269" s="208"/>
      <c r="S269" s="170"/>
    </row>
    <row r="270" spans="1:19" s="167" customFormat="1" ht="12.75" customHeight="1" x14ac:dyDescent="0.2">
      <c r="A270" s="294" t="str">
        <f t="shared" si="21"/>
        <v>Triple Jump</v>
      </c>
      <c r="B270" s="198">
        <v>1</v>
      </c>
      <c r="C270" s="198">
        <v>1</v>
      </c>
      <c r="D270" s="199">
        <v>404</v>
      </c>
      <c r="E270" s="225">
        <v>10.75</v>
      </c>
      <c r="F270" s="201" t="s">
        <v>158</v>
      </c>
      <c r="G270" s="202" t="str">
        <f t="shared" si="23"/>
        <v>Anton Joseph</v>
      </c>
      <c r="H270" s="203" t="str">
        <f t="shared" si="24"/>
        <v>Guildford AC</v>
      </c>
      <c r="I270" s="204" t="str">
        <f t="shared" si="22"/>
        <v>U17 m</v>
      </c>
      <c r="J270" s="205"/>
      <c r="K270" s="285">
        <f>S!P39</f>
        <v>0</v>
      </c>
      <c r="L270" s="206">
        <f>S!O39</f>
        <v>0</v>
      </c>
      <c r="M270" s="207" t="s">
        <v>365</v>
      </c>
      <c r="N270" s="207" t="s">
        <v>325</v>
      </c>
      <c r="O270" s="524"/>
      <c r="P270" s="283"/>
      <c r="Q270" s="283"/>
      <c r="R270" s="208"/>
      <c r="S270" s="170"/>
    </row>
    <row r="271" spans="1:19" s="167" customFormat="1" ht="12.75" customHeight="1" x14ac:dyDescent="0.2">
      <c r="A271" s="294" t="str">
        <f t="shared" si="21"/>
        <v>Shot</v>
      </c>
      <c r="B271" s="198">
        <v>1</v>
      </c>
      <c r="C271" s="198">
        <v>1</v>
      </c>
      <c r="D271" s="199">
        <v>322</v>
      </c>
      <c r="E271" s="225">
        <v>7.47</v>
      </c>
      <c r="F271" s="201" t="s">
        <v>151</v>
      </c>
      <c r="G271" s="202" t="str">
        <f t="shared" si="23"/>
        <v>Taylor Attwood-Williamson</v>
      </c>
      <c r="H271" s="203" t="str">
        <f t="shared" si="24"/>
        <v>Camberley &amp; Dist AC</v>
      </c>
      <c r="I271" s="204" t="str">
        <f t="shared" si="22"/>
        <v>U17 m</v>
      </c>
      <c r="J271" s="205"/>
      <c r="K271" s="285">
        <f>S!P40</f>
        <v>0</v>
      </c>
      <c r="L271" s="206">
        <f>S!O40</f>
        <v>0</v>
      </c>
      <c r="M271" s="207" t="s">
        <v>365</v>
      </c>
      <c r="N271" s="207" t="s">
        <v>325</v>
      </c>
      <c r="O271" s="524"/>
      <c r="P271" s="283"/>
      <c r="Q271" s="283"/>
      <c r="R271" s="208"/>
      <c r="S271" s="170"/>
    </row>
    <row r="272" spans="1:19" s="167" customFormat="1" ht="12.75" customHeight="1" x14ac:dyDescent="0.2">
      <c r="A272" s="294" t="str">
        <f t="shared" si="21"/>
        <v>Javelin</v>
      </c>
      <c r="B272" s="198">
        <v>1</v>
      </c>
      <c r="C272" s="198">
        <v>1</v>
      </c>
      <c r="D272" s="199">
        <v>324</v>
      </c>
      <c r="E272" s="225">
        <v>35.229999999999997</v>
      </c>
      <c r="F272" s="201" t="s">
        <v>153</v>
      </c>
      <c r="G272" s="202" t="str">
        <f t="shared" si="23"/>
        <v>Daniel Roche</v>
      </c>
      <c r="H272" s="203" t="str">
        <f t="shared" si="24"/>
        <v>Camberley &amp; Dist AC</v>
      </c>
      <c r="I272" s="204" t="str">
        <f t="shared" si="22"/>
        <v>U17 m</v>
      </c>
      <c r="J272" s="205"/>
      <c r="K272" s="285">
        <f>S!P41</f>
        <v>0</v>
      </c>
      <c r="L272" s="206">
        <f>S!O41</f>
        <v>0</v>
      </c>
      <c r="M272" s="207" t="s">
        <v>365</v>
      </c>
      <c r="N272" s="207" t="s">
        <v>325</v>
      </c>
      <c r="O272" s="524"/>
      <c r="P272" s="283"/>
      <c r="Q272" s="283"/>
      <c r="R272" s="208"/>
      <c r="S272" s="170"/>
    </row>
    <row r="273" spans="1:19" s="167" customFormat="1" ht="12.75" customHeight="1" x14ac:dyDescent="0.2">
      <c r="A273" s="294" t="str">
        <f t="shared" si="21"/>
        <v>HJ</v>
      </c>
      <c r="B273" s="198">
        <v>1</v>
      </c>
      <c r="C273" s="198">
        <v>1</v>
      </c>
      <c r="D273" s="199">
        <v>241</v>
      </c>
      <c r="E273" s="225">
        <v>1.6</v>
      </c>
      <c r="F273" s="201" t="s">
        <v>72</v>
      </c>
      <c r="G273" s="202" t="str">
        <f t="shared" si="23"/>
        <v>Sam Rimmer</v>
      </c>
      <c r="H273" s="203" t="str">
        <f t="shared" si="24"/>
        <v>Bracknell AC</v>
      </c>
      <c r="I273" s="204" t="str">
        <f t="shared" si="22"/>
        <v>U17 m</v>
      </c>
      <c r="J273" s="205"/>
      <c r="K273" s="285">
        <f>S!P42</f>
        <v>0</v>
      </c>
      <c r="L273" s="206">
        <f>S!O42</f>
        <v>0</v>
      </c>
      <c r="M273" s="207" t="s">
        <v>365</v>
      </c>
      <c r="N273" s="207" t="s">
        <v>325</v>
      </c>
      <c r="O273" s="524"/>
      <c r="P273" s="283"/>
      <c r="Q273" s="283"/>
      <c r="R273" s="208"/>
      <c r="S273" s="170"/>
    </row>
    <row r="274" spans="1:19" s="167" customFormat="1" ht="12.75" customHeight="1" x14ac:dyDescent="0.2">
      <c r="A274" s="294" t="str">
        <f t="shared" si="21"/>
        <v>HJ</v>
      </c>
      <c r="B274" s="198"/>
      <c r="C274" s="198">
        <v>2</v>
      </c>
      <c r="D274" s="199">
        <v>864</v>
      </c>
      <c r="E274" s="225">
        <v>1.4</v>
      </c>
      <c r="F274" s="201" t="s">
        <v>72</v>
      </c>
      <c r="G274" s="202" t="str">
        <f t="shared" si="23"/>
        <v>Cameron McMahon</v>
      </c>
      <c r="H274" s="203" t="str">
        <f t="shared" si="24"/>
        <v>WSEH</v>
      </c>
      <c r="I274" s="204" t="str">
        <f t="shared" si="22"/>
        <v>U17 m</v>
      </c>
      <c r="J274" s="205"/>
      <c r="K274" s="285">
        <f>S!P43</f>
        <v>0</v>
      </c>
      <c r="L274" s="206">
        <f>S!O43</f>
        <v>0</v>
      </c>
      <c r="M274" s="207" t="s">
        <v>365</v>
      </c>
      <c r="N274" s="207" t="s">
        <v>325</v>
      </c>
      <c r="O274" s="524"/>
      <c r="P274" s="283"/>
      <c r="Q274" s="283"/>
      <c r="R274" s="208"/>
      <c r="S274" s="170"/>
    </row>
    <row r="275" spans="1:19" s="167" customFormat="1" ht="12.75" customHeight="1" x14ac:dyDescent="0.2">
      <c r="A275" s="294">
        <f t="shared" si="21"/>
        <v>0</v>
      </c>
      <c r="B275" s="198"/>
      <c r="C275" s="198"/>
      <c r="D275" s="199"/>
      <c r="E275" s="429"/>
      <c r="F275" s="201"/>
      <c r="G275" s="202"/>
      <c r="H275" s="203"/>
      <c r="I275" s="204" t="str">
        <f t="shared" si="22"/>
        <v>U13 m</v>
      </c>
      <c r="J275" s="205"/>
      <c r="K275" s="285">
        <f>S!P44</f>
        <v>0</v>
      </c>
      <c r="L275" s="206">
        <f>S!O44</f>
        <v>0</v>
      </c>
      <c r="M275" s="207" t="s">
        <v>365</v>
      </c>
      <c r="N275" s="207" t="s">
        <v>325</v>
      </c>
      <c r="O275" s="524"/>
      <c r="P275" s="283"/>
      <c r="Q275" s="283"/>
      <c r="R275" s="208"/>
      <c r="S275" s="170"/>
    </row>
    <row r="276" spans="1:19" s="167" customFormat="1" ht="12.75" customHeight="1" x14ac:dyDescent="0.2">
      <c r="A276" s="294">
        <f t="shared" si="21"/>
        <v>0</v>
      </c>
      <c r="B276" s="198"/>
      <c r="C276" s="198"/>
      <c r="D276" s="199" t="s">
        <v>36</v>
      </c>
      <c r="E276" s="225"/>
      <c r="F276" s="201"/>
      <c r="G276" s="202" t="e">
        <f t="shared" ref="G276:G291" si="25">VLOOKUP(D276,K$33:N$1834,2,FALSE)</f>
        <v>#N/A</v>
      </c>
      <c r="H276" s="203" t="e">
        <f t="shared" ref="H276:H291" si="26">VLOOKUP(D276,K$33:N$1834,3,FALSE)</f>
        <v>#N/A</v>
      </c>
      <c r="I276" s="204" t="e">
        <f t="shared" ref="I276:I291" si="27">VLOOKUP(D276,K$33:N$1834,4,FALSE)</f>
        <v>#N/A</v>
      </c>
      <c r="J276" s="205"/>
      <c r="K276" s="285">
        <f>S!P45</f>
        <v>0</v>
      </c>
      <c r="L276" s="206">
        <f>S!O45</f>
        <v>0</v>
      </c>
      <c r="M276" s="207" t="s">
        <v>365</v>
      </c>
      <c r="N276" s="207" t="s">
        <v>325</v>
      </c>
      <c r="O276" s="524"/>
      <c r="P276" s="283"/>
      <c r="Q276" s="283"/>
      <c r="R276" s="208"/>
      <c r="S276" s="170"/>
    </row>
    <row r="277" spans="1:19" s="167" customFormat="1" ht="12.75" customHeight="1" x14ac:dyDescent="0.2">
      <c r="A277" s="294">
        <f t="shared" si="21"/>
        <v>0</v>
      </c>
      <c r="B277" s="198"/>
      <c r="C277" s="198"/>
      <c r="D277" s="199" t="s">
        <v>36</v>
      </c>
      <c r="E277" s="225"/>
      <c r="F277" s="201"/>
      <c r="G277" s="202" t="e">
        <f t="shared" si="25"/>
        <v>#N/A</v>
      </c>
      <c r="H277" s="203" t="e">
        <f t="shared" si="26"/>
        <v>#N/A</v>
      </c>
      <c r="I277" s="204" t="e">
        <f t="shared" si="27"/>
        <v>#N/A</v>
      </c>
      <c r="J277" s="205"/>
      <c r="K277" s="285">
        <f>S!P46</f>
        <v>0</v>
      </c>
      <c r="L277" s="206">
        <f>S!O46</f>
        <v>0</v>
      </c>
      <c r="M277" s="207" t="s">
        <v>365</v>
      </c>
      <c r="N277" s="207" t="s">
        <v>325</v>
      </c>
      <c r="O277" s="524"/>
      <c r="P277" s="283"/>
      <c r="Q277" s="283"/>
      <c r="R277" s="208"/>
      <c r="S277" s="170"/>
    </row>
    <row r="278" spans="1:19" s="167" customFormat="1" ht="12.75" customHeight="1" x14ac:dyDescent="0.2">
      <c r="A278" s="294">
        <f t="shared" si="21"/>
        <v>0</v>
      </c>
      <c r="B278" s="198"/>
      <c r="C278" s="198"/>
      <c r="D278" s="199" t="s">
        <v>36</v>
      </c>
      <c r="E278" s="225"/>
      <c r="F278" s="201"/>
      <c r="G278" s="202" t="e">
        <f t="shared" si="25"/>
        <v>#N/A</v>
      </c>
      <c r="H278" s="203" t="e">
        <f t="shared" si="26"/>
        <v>#N/A</v>
      </c>
      <c r="I278" s="204" t="e">
        <f t="shared" si="27"/>
        <v>#N/A</v>
      </c>
      <c r="J278" s="205"/>
      <c r="K278" s="285">
        <f>S!P47</f>
        <v>0</v>
      </c>
      <c r="L278" s="206">
        <f>S!O47</f>
        <v>0</v>
      </c>
      <c r="M278" s="207" t="s">
        <v>365</v>
      </c>
      <c r="N278" s="207" t="s">
        <v>325</v>
      </c>
      <c r="O278" s="524"/>
      <c r="P278" s="283"/>
      <c r="Q278" s="283"/>
      <c r="R278" s="208"/>
      <c r="S278" s="170"/>
    </row>
    <row r="279" spans="1:19" s="167" customFormat="1" ht="12.75" customHeight="1" x14ac:dyDescent="0.2">
      <c r="A279" s="294">
        <f t="shared" si="21"/>
        <v>0</v>
      </c>
      <c r="B279" s="198"/>
      <c r="C279" s="198"/>
      <c r="D279" s="199" t="s">
        <v>36</v>
      </c>
      <c r="E279" s="225"/>
      <c r="F279" s="201"/>
      <c r="G279" s="202" t="e">
        <f t="shared" si="25"/>
        <v>#N/A</v>
      </c>
      <c r="H279" s="203" t="e">
        <f t="shared" si="26"/>
        <v>#N/A</v>
      </c>
      <c r="I279" s="204" t="e">
        <f t="shared" si="27"/>
        <v>#N/A</v>
      </c>
      <c r="J279" s="205"/>
      <c r="K279" s="285">
        <f>S!P48</f>
        <v>0</v>
      </c>
      <c r="L279" s="206">
        <f>S!O48</f>
        <v>0</v>
      </c>
      <c r="M279" s="207" t="s">
        <v>365</v>
      </c>
      <c r="N279" s="207" t="s">
        <v>325</v>
      </c>
      <c r="O279" s="524"/>
      <c r="P279" s="283"/>
      <c r="Q279" s="283"/>
      <c r="R279" s="208"/>
      <c r="S279" s="170"/>
    </row>
    <row r="280" spans="1:19" s="167" customFormat="1" ht="12.75" customHeight="1" x14ac:dyDescent="0.2">
      <c r="A280" s="294">
        <f t="shared" si="21"/>
        <v>0</v>
      </c>
      <c r="B280" s="198"/>
      <c r="C280" s="198"/>
      <c r="D280" s="199" t="s">
        <v>36</v>
      </c>
      <c r="E280" s="225"/>
      <c r="F280" s="201"/>
      <c r="G280" s="202" t="e">
        <f t="shared" si="25"/>
        <v>#N/A</v>
      </c>
      <c r="H280" s="203" t="e">
        <f t="shared" si="26"/>
        <v>#N/A</v>
      </c>
      <c r="I280" s="204" t="e">
        <f t="shared" si="27"/>
        <v>#N/A</v>
      </c>
      <c r="J280" s="205"/>
      <c r="K280" s="285">
        <f>S!P49</f>
        <v>0</v>
      </c>
      <c r="L280" s="206">
        <f>S!O49</f>
        <v>0</v>
      </c>
      <c r="M280" s="207" t="s">
        <v>365</v>
      </c>
      <c r="N280" s="207" t="s">
        <v>325</v>
      </c>
      <c r="O280" s="524"/>
      <c r="P280" s="283"/>
      <c r="Q280" s="283"/>
      <c r="R280" s="208"/>
      <c r="S280" s="170"/>
    </row>
    <row r="281" spans="1:19" s="167" customFormat="1" ht="12.75" customHeight="1" x14ac:dyDescent="0.2">
      <c r="A281" s="294">
        <f t="shared" si="21"/>
        <v>0</v>
      </c>
      <c r="B281" s="198"/>
      <c r="C281" s="198"/>
      <c r="D281" s="199" t="s">
        <v>36</v>
      </c>
      <c r="E281" s="225"/>
      <c r="F281" s="201"/>
      <c r="G281" s="202" t="e">
        <f t="shared" si="25"/>
        <v>#N/A</v>
      </c>
      <c r="H281" s="203" t="e">
        <f t="shared" si="26"/>
        <v>#N/A</v>
      </c>
      <c r="I281" s="204" t="e">
        <f t="shared" si="27"/>
        <v>#N/A</v>
      </c>
      <c r="J281" s="205"/>
      <c r="K281" s="285">
        <f>S!P50</f>
        <v>0</v>
      </c>
      <c r="L281" s="206">
        <f>S!O50</f>
        <v>0</v>
      </c>
      <c r="M281" s="207" t="s">
        <v>365</v>
      </c>
      <c r="N281" s="207" t="s">
        <v>325</v>
      </c>
      <c r="O281" s="524"/>
      <c r="P281" s="283"/>
      <c r="Q281" s="283"/>
      <c r="R281" s="208"/>
      <c r="S281" s="170"/>
    </row>
    <row r="282" spans="1:19" s="167" customFormat="1" ht="12.75" customHeight="1" x14ac:dyDescent="0.2">
      <c r="A282" s="294">
        <f t="shared" si="21"/>
        <v>0</v>
      </c>
      <c r="B282" s="198"/>
      <c r="C282" s="198"/>
      <c r="D282" s="199" t="s">
        <v>36</v>
      </c>
      <c r="E282" s="225"/>
      <c r="F282" s="201"/>
      <c r="G282" s="202" t="e">
        <f t="shared" si="25"/>
        <v>#N/A</v>
      </c>
      <c r="H282" s="203" t="e">
        <f t="shared" si="26"/>
        <v>#N/A</v>
      </c>
      <c r="I282" s="204" t="e">
        <f t="shared" si="27"/>
        <v>#N/A</v>
      </c>
      <c r="J282" s="205"/>
      <c r="K282" s="285">
        <f>S!P51</f>
        <v>0</v>
      </c>
      <c r="L282" s="206">
        <f>S!O51</f>
        <v>0</v>
      </c>
      <c r="M282" s="207" t="s">
        <v>365</v>
      </c>
      <c r="N282" s="207" t="s">
        <v>325</v>
      </c>
      <c r="O282" s="524"/>
      <c r="P282" s="283"/>
      <c r="Q282" s="283"/>
      <c r="R282" s="208"/>
      <c r="S282" s="170"/>
    </row>
    <row r="283" spans="1:19" s="167" customFormat="1" ht="12.75" customHeight="1" x14ac:dyDescent="0.2">
      <c r="A283" s="294">
        <f t="shared" si="21"/>
        <v>0</v>
      </c>
      <c r="B283" s="198"/>
      <c r="C283" s="198"/>
      <c r="D283" s="199" t="s">
        <v>36</v>
      </c>
      <c r="E283" s="225"/>
      <c r="F283" s="201"/>
      <c r="G283" s="202" t="e">
        <f t="shared" si="25"/>
        <v>#N/A</v>
      </c>
      <c r="H283" s="203" t="e">
        <f t="shared" si="26"/>
        <v>#N/A</v>
      </c>
      <c r="I283" s="204" t="e">
        <f t="shared" si="27"/>
        <v>#N/A</v>
      </c>
      <c r="J283" s="205"/>
      <c r="K283" s="285">
        <f>S!P52</f>
        <v>0</v>
      </c>
      <c r="L283" s="206">
        <f>S!O52</f>
        <v>0</v>
      </c>
      <c r="M283" s="207" t="s">
        <v>365</v>
      </c>
      <c r="N283" s="207" t="s">
        <v>325</v>
      </c>
      <c r="O283" s="524"/>
      <c r="P283" s="283"/>
      <c r="Q283" s="283"/>
      <c r="R283" s="208"/>
      <c r="S283" s="170"/>
    </row>
    <row r="284" spans="1:19" s="167" customFormat="1" ht="12.75" customHeight="1" x14ac:dyDescent="0.2">
      <c r="A284" s="294">
        <f t="shared" si="21"/>
        <v>0</v>
      </c>
      <c r="B284" s="198"/>
      <c r="C284" s="198"/>
      <c r="D284" s="199" t="s">
        <v>36</v>
      </c>
      <c r="E284" s="225"/>
      <c r="F284" s="201"/>
      <c r="G284" s="202" t="e">
        <f t="shared" si="25"/>
        <v>#N/A</v>
      </c>
      <c r="H284" s="203" t="e">
        <f t="shared" si="26"/>
        <v>#N/A</v>
      </c>
      <c r="I284" s="204" t="e">
        <f t="shared" si="27"/>
        <v>#N/A</v>
      </c>
      <c r="J284" s="205"/>
      <c r="K284" s="285">
        <f>S!P53</f>
        <v>0</v>
      </c>
      <c r="L284" s="206">
        <f>S!O53</f>
        <v>0</v>
      </c>
      <c r="M284" s="207" t="s">
        <v>365</v>
      </c>
      <c r="N284" s="207" t="s">
        <v>325</v>
      </c>
      <c r="O284" s="524"/>
      <c r="P284" s="283"/>
      <c r="Q284" s="283"/>
      <c r="R284" s="208"/>
      <c r="S284" s="170"/>
    </row>
    <row r="285" spans="1:19" s="167" customFormat="1" ht="12.75" customHeight="1" x14ac:dyDescent="0.2">
      <c r="A285" s="294">
        <f t="shared" si="21"/>
        <v>0</v>
      </c>
      <c r="B285" s="198"/>
      <c r="C285" s="198"/>
      <c r="D285" s="199" t="s">
        <v>36</v>
      </c>
      <c r="E285" s="225"/>
      <c r="F285" s="201"/>
      <c r="G285" s="202" t="e">
        <f t="shared" si="25"/>
        <v>#N/A</v>
      </c>
      <c r="H285" s="203" t="e">
        <f t="shared" si="26"/>
        <v>#N/A</v>
      </c>
      <c r="I285" s="204" t="e">
        <f t="shared" si="27"/>
        <v>#N/A</v>
      </c>
      <c r="J285" s="205"/>
      <c r="K285" s="285">
        <f>S!P54</f>
        <v>0</v>
      </c>
      <c r="L285" s="352" t="str">
        <f>S!O54</f>
        <v>Non-scorers Count =</v>
      </c>
      <c r="M285" s="207" t="s">
        <v>365</v>
      </c>
      <c r="N285" s="207" t="s">
        <v>325</v>
      </c>
      <c r="O285" s="524"/>
      <c r="P285" s="283"/>
      <c r="Q285" s="283"/>
      <c r="R285" s="208"/>
      <c r="S285" s="170"/>
    </row>
    <row r="286" spans="1:19" s="167" customFormat="1" ht="12.75" customHeight="1" x14ac:dyDescent="0.2">
      <c r="A286" s="294">
        <f t="shared" si="21"/>
        <v>0</v>
      </c>
      <c r="B286" s="198"/>
      <c r="C286" s="198"/>
      <c r="D286" s="199" t="s">
        <v>36</v>
      </c>
      <c r="E286" s="225"/>
      <c r="F286" s="201"/>
      <c r="G286" s="202" t="e">
        <f t="shared" si="25"/>
        <v>#N/A</v>
      </c>
      <c r="H286" s="203" t="e">
        <f t="shared" si="26"/>
        <v>#N/A</v>
      </c>
      <c r="I286" s="204" t="e">
        <f t="shared" si="27"/>
        <v>#N/A</v>
      </c>
      <c r="J286" s="205"/>
      <c r="K286" s="285">
        <f>S!AG5</f>
        <v>0</v>
      </c>
      <c r="L286" s="206" t="str">
        <f>S!AF5</f>
        <v>Joshua Kemp</v>
      </c>
      <c r="M286" s="207" t="s">
        <v>365</v>
      </c>
      <c r="N286" s="207" t="s">
        <v>326</v>
      </c>
      <c r="O286" s="524"/>
      <c r="P286" s="283"/>
      <c r="Q286" s="283"/>
      <c r="R286" s="208"/>
      <c r="S286" s="170"/>
    </row>
    <row r="287" spans="1:19" s="167" customFormat="1" ht="12.75" customHeight="1" x14ac:dyDescent="0.2">
      <c r="A287" s="294">
        <f t="shared" si="21"/>
        <v>0</v>
      </c>
      <c r="B287" s="198"/>
      <c r="C287" s="198"/>
      <c r="D287" s="199" t="s">
        <v>36</v>
      </c>
      <c r="E287" s="225"/>
      <c r="F287" s="201"/>
      <c r="G287" s="202" t="e">
        <f t="shared" si="25"/>
        <v>#N/A</v>
      </c>
      <c r="H287" s="203" t="e">
        <f t="shared" si="26"/>
        <v>#N/A</v>
      </c>
      <c r="I287" s="204" t="e">
        <f t="shared" si="27"/>
        <v>#N/A</v>
      </c>
      <c r="J287" s="205"/>
      <c r="K287" s="285">
        <f>S!AG6</f>
        <v>0</v>
      </c>
      <c r="L287" s="206" t="str">
        <f>S!AF6</f>
        <v>Alex Blackburn</v>
      </c>
      <c r="M287" s="207" t="s">
        <v>365</v>
      </c>
      <c r="N287" s="207" t="s">
        <v>326</v>
      </c>
      <c r="O287" s="524"/>
      <c r="P287" s="283"/>
      <c r="Q287" s="283"/>
      <c r="R287" s="208"/>
      <c r="S287" s="170"/>
    </row>
    <row r="288" spans="1:19" s="167" customFormat="1" ht="12.75" customHeight="1" x14ac:dyDescent="0.2">
      <c r="A288" s="294">
        <f t="shared" si="21"/>
        <v>0</v>
      </c>
      <c r="B288" s="198"/>
      <c r="C288" s="198"/>
      <c r="D288" s="199" t="s">
        <v>36</v>
      </c>
      <c r="E288" s="225"/>
      <c r="F288" s="201"/>
      <c r="G288" s="202" t="e">
        <f t="shared" si="25"/>
        <v>#N/A</v>
      </c>
      <c r="H288" s="203" t="e">
        <f t="shared" si="26"/>
        <v>#N/A</v>
      </c>
      <c r="I288" s="204" t="e">
        <f t="shared" si="27"/>
        <v>#N/A</v>
      </c>
      <c r="J288" s="205"/>
      <c r="K288" s="285">
        <f>S!AG7</f>
        <v>129</v>
      </c>
      <c r="L288" s="206" t="str">
        <f>S!AF7</f>
        <v>Wesley N'Dabian</v>
      </c>
      <c r="M288" s="207" t="s">
        <v>365</v>
      </c>
      <c r="N288" s="207" t="s">
        <v>326</v>
      </c>
      <c r="O288" s="524"/>
      <c r="P288" s="283"/>
      <c r="Q288" s="283"/>
      <c r="R288" s="208"/>
      <c r="S288" s="170"/>
    </row>
    <row r="289" spans="1:19" s="167" customFormat="1" ht="12.75" customHeight="1" x14ac:dyDescent="0.2">
      <c r="A289" s="294">
        <f t="shared" si="21"/>
        <v>0</v>
      </c>
      <c r="B289" s="198"/>
      <c r="C289" s="198"/>
      <c r="D289" s="199" t="s">
        <v>36</v>
      </c>
      <c r="E289" s="225"/>
      <c r="F289" s="201"/>
      <c r="G289" s="202" t="e">
        <f t="shared" si="25"/>
        <v>#N/A</v>
      </c>
      <c r="H289" s="203" t="e">
        <f t="shared" si="26"/>
        <v>#N/A</v>
      </c>
      <c r="I289" s="204" t="e">
        <f t="shared" si="27"/>
        <v>#N/A</v>
      </c>
      <c r="J289" s="205"/>
      <c r="K289" s="285">
        <f>S!AG8</f>
        <v>0</v>
      </c>
      <c r="L289" s="206" t="str">
        <f>S!AF8</f>
        <v>Jordan Ford</v>
      </c>
      <c r="M289" s="207" t="s">
        <v>365</v>
      </c>
      <c r="N289" s="207" t="s">
        <v>326</v>
      </c>
      <c r="O289" s="524"/>
      <c r="P289" s="283"/>
      <c r="Q289" s="283"/>
      <c r="R289" s="208"/>
      <c r="S289" s="170"/>
    </row>
    <row r="290" spans="1:19" s="167" customFormat="1" ht="12.75" customHeight="1" x14ac:dyDescent="0.2">
      <c r="A290" s="294">
        <f t="shared" si="21"/>
        <v>0</v>
      </c>
      <c r="B290" s="198"/>
      <c r="C290" s="198"/>
      <c r="D290" s="199" t="s">
        <v>36</v>
      </c>
      <c r="E290" s="225"/>
      <c r="F290" s="201"/>
      <c r="G290" s="202" t="e">
        <f t="shared" si="25"/>
        <v>#N/A</v>
      </c>
      <c r="H290" s="203" t="e">
        <f t="shared" si="26"/>
        <v>#N/A</v>
      </c>
      <c r="I290" s="204" t="e">
        <f t="shared" si="27"/>
        <v>#N/A</v>
      </c>
      <c r="J290" s="205"/>
      <c r="K290" s="285">
        <f>S!AG9</f>
        <v>130</v>
      </c>
      <c r="L290" s="206" t="str">
        <f>S!AF9</f>
        <v>Samuel Olliver</v>
      </c>
      <c r="M290" s="207" t="s">
        <v>365</v>
      </c>
      <c r="N290" s="207" t="s">
        <v>326</v>
      </c>
      <c r="O290" s="524"/>
      <c r="P290" s="283"/>
      <c r="Q290" s="283"/>
      <c r="R290" s="208"/>
      <c r="S290" s="170"/>
    </row>
    <row r="291" spans="1:19" s="167" customFormat="1" ht="12.75" customHeight="1" x14ac:dyDescent="0.2">
      <c r="A291" s="294">
        <f t="shared" ref="A291:A354" si="28">F291</f>
        <v>0</v>
      </c>
      <c r="B291" s="198"/>
      <c r="C291" s="198"/>
      <c r="D291" s="199" t="s">
        <v>36</v>
      </c>
      <c r="E291" s="225"/>
      <c r="F291" s="201"/>
      <c r="G291" s="202" t="e">
        <f t="shared" si="25"/>
        <v>#N/A</v>
      </c>
      <c r="H291" s="203" t="e">
        <f t="shared" si="26"/>
        <v>#N/A</v>
      </c>
      <c r="I291" s="204" t="e">
        <f t="shared" si="27"/>
        <v>#N/A</v>
      </c>
      <c r="J291" s="205"/>
      <c r="K291" s="285">
        <f>S!AG10</f>
        <v>133</v>
      </c>
      <c r="L291" s="206" t="str">
        <f>S!AF10</f>
        <v>Albert Orriss McArthur</v>
      </c>
      <c r="M291" s="207" t="s">
        <v>365</v>
      </c>
      <c r="N291" s="207" t="s">
        <v>326</v>
      </c>
      <c r="O291" s="524"/>
      <c r="P291" s="283"/>
      <c r="Q291" s="283"/>
      <c r="R291" s="208"/>
      <c r="S291" s="170"/>
    </row>
    <row r="292" spans="1:19" s="167" customFormat="1" ht="12.75" customHeight="1" x14ac:dyDescent="0.2">
      <c r="A292" s="294">
        <f t="shared" si="28"/>
        <v>0</v>
      </c>
      <c r="B292" s="198"/>
      <c r="C292" s="198"/>
      <c r="D292" s="199" t="s">
        <v>36</v>
      </c>
      <c r="E292" s="225"/>
      <c r="F292" s="201"/>
      <c r="G292" s="202" t="e">
        <f t="shared" ref="G292:G355" si="29">VLOOKUP(D292,K$33:N$1834,2,FALSE)</f>
        <v>#N/A</v>
      </c>
      <c r="H292" s="203" t="e">
        <f t="shared" ref="H292:H355" si="30">VLOOKUP(D292,K$33:N$1834,3,FALSE)</f>
        <v>#N/A</v>
      </c>
      <c r="I292" s="204" t="e">
        <f t="shared" ref="I292:I355" si="31">VLOOKUP(D292,K$33:N$1834,4,FALSE)</f>
        <v>#N/A</v>
      </c>
      <c r="J292" s="205"/>
      <c r="K292" s="285">
        <f>S!AG11</f>
        <v>131</v>
      </c>
      <c r="L292" s="206" t="str">
        <f>S!AF11</f>
        <v>Kai Ruffle</v>
      </c>
      <c r="M292" s="207" t="s">
        <v>365</v>
      </c>
      <c r="N292" s="207" t="s">
        <v>326</v>
      </c>
      <c r="O292" s="524"/>
      <c r="P292" s="283"/>
      <c r="Q292" s="283"/>
      <c r="R292" s="208"/>
      <c r="S292" s="170"/>
    </row>
    <row r="293" spans="1:19" s="167" customFormat="1" ht="12.75" customHeight="1" x14ac:dyDescent="0.2">
      <c r="A293" s="294">
        <f t="shared" si="28"/>
        <v>0</v>
      </c>
      <c r="B293" s="198"/>
      <c r="C293" s="198"/>
      <c r="D293" s="199" t="s">
        <v>36</v>
      </c>
      <c r="E293" s="225"/>
      <c r="F293" s="201"/>
      <c r="G293" s="202" t="e">
        <f t="shared" si="29"/>
        <v>#N/A</v>
      </c>
      <c r="H293" s="203" t="e">
        <f t="shared" si="30"/>
        <v>#N/A</v>
      </c>
      <c r="I293" s="204" t="e">
        <f t="shared" si="31"/>
        <v>#N/A</v>
      </c>
      <c r="J293" s="205"/>
      <c r="K293" s="285">
        <f>S!AG12</f>
        <v>0</v>
      </c>
      <c r="L293" s="206" t="str">
        <f>S!AF12</f>
        <v>Will Jones</v>
      </c>
      <c r="M293" s="207" t="s">
        <v>365</v>
      </c>
      <c r="N293" s="207" t="s">
        <v>326</v>
      </c>
      <c r="O293" s="524"/>
      <c r="P293" s="283"/>
      <c r="Q293" s="283"/>
      <c r="R293" s="208"/>
      <c r="S293" s="170"/>
    </row>
    <row r="294" spans="1:19" s="167" customFormat="1" ht="12.75" customHeight="1" x14ac:dyDescent="0.2">
      <c r="A294" s="294">
        <f t="shared" si="28"/>
        <v>0</v>
      </c>
      <c r="B294" s="198"/>
      <c r="C294" s="198"/>
      <c r="D294" s="199" t="s">
        <v>36</v>
      </c>
      <c r="E294" s="225"/>
      <c r="F294" s="201"/>
      <c r="G294" s="202" t="e">
        <f t="shared" si="29"/>
        <v>#N/A</v>
      </c>
      <c r="H294" s="203" t="e">
        <f t="shared" si="30"/>
        <v>#N/A</v>
      </c>
      <c r="I294" s="204" t="e">
        <f t="shared" si="31"/>
        <v>#N/A</v>
      </c>
      <c r="J294" s="205"/>
      <c r="K294" s="285">
        <f>S!AG13</f>
        <v>0</v>
      </c>
      <c r="L294" s="206">
        <f>S!AF13</f>
        <v>0</v>
      </c>
      <c r="M294" s="207" t="s">
        <v>365</v>
      </c>
      <c r="N294" s="207" t="s">
        <v>326</v>
      </c>
      <c r="O294" s="524"/>
      <c r="P294" s="283"/>
      <c r="Q294" s="283"/>
      <c r="R294" s="208"/>
      <c r="S294" s="170"/>
    </row>
    <row r="295" spans="1:19" s="167" customFormat="1" ht="12.75" customHeight="1" x14ac:dyDescent="0.2">
      <c r="A295" s="294">
        <f t="shared" si="28"/>
        <v>0</v>
      </c>
      <c r="B295" s="198"/>
      <c r="C295" s="198"/>
      <c r="D295" s="199" t="s">
        <v>36</v>
      </c>
      <c r="E295" s="225"/>
      <c r="F295" s="201"/>
      <c r="G295" s="202" t="e">
        <f t="shared" si="29"/>
        <v>#N/A</v>
      </c>
      <c r="H295" s="203" t="e">
        <f t="shared" si="30"/>
        <v>#N/A</v>
      </c>
      <c r="I295" s="204" t="e">
        <f t="shared" si="31"/>
        <v>#N/A</v>
      </c>
      <c r="J295" s="205"/>
      <c r="K295" s="285">
        <f>S!AG14</f>
        <v>0</v>
      </c>
      <c r="L295" s="206">
        <f>S!AF14</f>
        <v>0</v>
      </c>
      <c r="M295" s="207" t="s">
        <v>365</v>
      </c>
      <c r="N295" s="207" t="s">
        <v>326</v>
      </c>
      <c r="O295" s="524"/>
      <c r="P295" s="283"/>
      <c r="Q295" s="283"/>
      <c r="R295" s="208"/>
      <c r="S295" s="170"/>
    </row>
    <row r="296" spans="1:19" s="167" customFormat="1" ht="12.75" customHeight="1" x14ac:dyDescent="0.2">
      <c r="A296" s="294">
        <f t="shared" si="28"/>
        <v>0</v>
      </c>
      <c r="B296" s="198"/>
      <c r="C296" s="198"/>
      <c r="D296" s="199" t="s">
        <v>36</v>
      </c>
      <c r="E296" s="225"/>
      <c r="F296" s="201"/>
      <c r="G296" s="202" t="e">
        <f t="shared" si="29"/>
        <v>#N/A</v>
      </c>
      <c r="H296" s="203" t="e">
        <f t="shared" si="30"/>
        <v>#N/A</v>
      </c>
      <c r="I296" s="204" t="e">
        <f t="shared" si="31"/>
        <v>#N/A</v>
      </c>
      <c r="J296" s="205"/>
      <c r="K296" s="285">
        <f>S!AG15</f>
        <v>0</v>
      </c>
      <c r="L296" s="206">
        <f>S!AF15</f>
        <v>0</v>
      </c>
      <c r="M296" s="207" t="s">
        <v>365</v>
      </c>
      <c r="N296" s="207" t="s">
        <v>326</v>
      </c>
      <c r="O296" s="524"/>
      <c r="P296" s="283"/>
      <c r="Q296" s="283"/>
      <c r="R296" s="208"/>
      <c r="S296" s="170"/>
    </row>
    <row r="297" spans="1:19" s="167" customFormat="1" ht="12.75" customHeight="1" x14ac:dyDescent="0.2">
      <c r="A297" s="294">
        <f t="shared" si="28"/>
        <v>0</v>
      </c>
      <c r="B297" s="198"/>
      <c r="C297" s="198"/>
      <c r="D297" s="199" t="s">
        <v>36</v>
      </c>
      <c r="E297" s="225"/>
      <c r="F297" s="201"/>
      <c r="G297" s="202" t="e">
        <f t="shared" si="29"/>
        <v>#N/A</v>
      </c>
      <c r="H297" s="203" t="e">
        <f t="shared" si="30"/>
        <v>#N/A</v>
      </c>
      <c r="I297" s="204" t="e">
        <f t="shared" si="31"/>
        <v>#N/A</v>
      </c>
      <c r="J297" s="205"/>
      <c r="K297" s="285">
        <f>S!AG16</f>
        <v>0</v>
      </c>
      <c r="L297" s="206">
        <f>S!AF16</f>
        <v>0</v>
      </c>
      <c r="M297" s="207" t="s">
        <v>365</v>
      </c>
      <c r="N297" s="207" t="s">
        <v>326</v>
      </c>
      <c r="O297" s="524"/>
      <c r="P297" s="283"/>
      <c r="Q297" s="283"/>
      <c r="R297" s="208"/>
      <c r="S297" s="170"/>
    </row>
    <row r="298" spans="1:19" s="167" customFormat="1" ht="12.75" customHeight="1" x14ac:dyDescent="0.2">
      <c r="A298" s="294">
        <f t="shared" si="28"/>
        <v>0</v>
      </c>
      <c r="B298" s="198"/>
      <c r="C298" s="198"/>
      <c r="D298" s="199" t="s">
        <v>36</v>
      </c>
      <c r="E298" s="225"/>
      <c r="F298" s="201"/>
      <c r="G298" s="202" t="e">
        <f t="shared" si="29"/>
        <v>#N/A</v>
      </c>
      <c r="H298" s="203" t="e">
        <f t="shared" si="30"/>
        <v>#N/A</v>
      </c>
      <c r="I298" s="204" t="e">
        <f t="shared" si="31"/>
        <v>#N/A</v>
      </c>
      <c r="J298" s="205"/>
      <c r="K298" s="285">
        <f>S!AG17</f>
        <v>0</v>
      </c>
      <c r="L298" s="206">
        <f>S!AF17</f>
        <v>0</v>
      </c>
      <c r="M298" s="207" t="s">
        <v>365</v>
      </c>
      <c r="N298" s="207" t="s">
        <v>326</v>
      </c>
      <c r="O298" s="524"/>
      <c r="P298" s="283"/>
      <c r="Q298" s="283"/>
      <c r="R298" s="208"/>
      <c r="S298" s="170"/>
    </row>
    <row r="299" spans="1:19" s="167" customFormat="1" ht="12.75" customHeight="1" x14ac:dyDescent="0.2">
      <c r="A299" s="294">
        <f t="shared" si="28"/>
        <v>0</v>
      </c>
      <c r="B299" s="198"/>
      <c r="C299" s="198"/>
      <c r="D299" s="199" t="s">
        <v>36</v>
      </c>
      <c r="E299" s="225"/>
      <c r="F299" s="201"/>
      <c r="G299" s="202" t="e">
        <f t="shared" si="29"/>
        <v>#N/A</v>
      </c>
      <c r="H299" s="203" t="e">
        <f t="shared" si="30"/>
        <v>#N/A</v>
      </c>
      <c r="I299" s="204" t="e">
        <f t="shared" si="31"/>
        <v>#N/A</v>
      </c>
      <c r="J299" s="205"/>
      <c r="K299" s="285">
        <f>S!AG18</f>
        <v>0</v>
      </c>
      <c r="L299" s="206">
        <f>S!AF18</f>
        <v>0</v>
      </c>
      <c r="M299" s="207" t="s">
        <v>365</v>
      </c>
      <c r="N299" s="207" t="s">
        <v>326</v>
      </c>
      <c r="O299" s="524"/>
      <c r="P299" s="283"/>
      <c r="Q299" s="283"/>
      <c r="R299" s="208"/>
      <c r="S299" s="170"/>
    </row>
    <row r="300" spans="1:19" s="167" customFormat="1" ht="12.75" customHeight="1" x14ac:dyDescent="0.2">
      <c r="A300" s="294">
        <f t="shared" si="28"/>
        <v>0</v>
      </c>
      <c r="B300" s="198"/>
      <c r="C300" s="198"/>
      <c r="D300" s="199" t="s">
        <v>36</v>
      </c>
      <c r="E300" s="225"/>
      <c r="F300" s="201"/>
      <c r="G300" s="202" t="e">
        <f t="shared" si="29"/>
        <v>#N/A</v>
      </c>
      <c r="H300" s="203" t="e">
        <f t="shared" si="30"/>
        <v>#N/A</v>
      </c>
      <c r="I300" s="204" t="e">
        <f t="shared" si="31"/>
        <v>#N/A</v>
      </c>
      <c r="J300" s="205"/>
      <c r="K300" s="285">
        <f>S!AG19</f>
        <v>0</v>
      </c>
      <c r="L300" s="206">
        <f>S!AF19</f>
        <v>0</v>
      </c>
      <c r="M300" s="207" t="s">
        <v>365</v>
      </c>
      <c r="N300" s="207" t="s">
        <v>326</v>
      </c>
      <c r="O300" s="524"/>
      <c r="P300" s="283"/>
      <c r="Q300" s="283"/>
      <c r="R300" s="208"/>
      <c r="S300" s="170"/>
    </row>
    <row r="301" spans="1:19" s="167" customFormat="1" ht="12.75" customHeight="1" x14ac:dyDescent="0.2">
      <c r="A301" s="294">
        <f t="shared" si="28"/>
        <v>0</v>
      </c>
      <c r="B301" s="198"/>
      <c r="C301" s="198"/>
      <c r="D301" s="199" t="s">
        <v>36</v>
      </c>
      <c r="E301" s="225"/>
      <c r="F301" s="201"/>
      <c r="G301" s="202" t="e">
        <f t="shared" si="29"/>
        <v>#N/A</v>
      </c>
      <c r="H301" s="203" t="e">
        <f t="shared" si="30"/>
        <v>#N/A</v>
      </c>
      <c r="I301" s="204" t="e">
        <f t="shared" si="31"/>
        <v>#N/A</v>
      </c>
      <c r="J301" s="205"/>
      <c r="K301" s="285">
        <f>S!AG20</f>
        <v>0</v>
      </c>
      <c r="L301" s="206">
        <f>S!AF20</f>
        <v>0</v>
      </c>
      <c r="M301" s="207" t="s">
        <v>365</v>
      </c>
      <c r="N301" s="207" t="s">
        <v>326</v>
      </c>
      <c r="O301" s="524"/>
      <c r="P301" s="283"/>
      <c r="Q301" s="283"/>
      <c r="R301" s="208"/>
      <c r="S301" s="170"/>
    </row>
    <row r="302" spans="1:19" s="167" customFormat="1" ht="12.75" customHeight="1" x14ac:dyDescent="0.2">
      <c r="A302" s="294">
        <f t="shared" si="28"/>
        <v>0</v>
      </c>
      <c r="B302" s="198"/>
      <c r="C302" s="198"/>
      <c r="D302" s="199" t="s">
        <v>36</v>
      </c>
      <c r="E302" s="225"/>
      <c r="F302" s="201"/>
      <c r="G302" s="202" t="e">
        <f t="shared" si="29"/>
        <v>#N/A</v>
      </c>
      <c r="H302" s="203" t="e">
        <f t="shared" si="30"/>
        <v>#N/A</v>
      </c>
      <c r="I302" s="204" t="e">
        <f t="shared" si="31"/>
        <v>#N/A</v>
      </c>
      <c r="J302" s="205"/>
      <c r="K302" s="285">
        <f>S!AG21</f>
        <v>0</v>
      </c>
      <c r="L302" s="206">
        <f>S!AF21</f>
        <v>0</v>
      </c>
      <c r="M302" s="207" t="s">
        <v>365</v>
      </c>
      <c r="N302" s="207" t="s">
        <v>326</v>
      </c>
      <c r="O302" s="524"/>
      <c r="P302" s="283"/>
      <c r="Q302" s="283"/>
      <c r="R302" s="208"/>
      <c r="S302" s="170"/>
    </row>
    <row r="303" spans="1:19" s="167" customFormat="1" ht="12.75" customHeight="1" x14ac:dyDescent="0.2">
      <c r="A303" s="294">
        <f t="shared" si="28"/>
        <v>0</v>
      </c>
      <c r="B303" s="198"/>
      <c r="C303" s="198"/>
      <c r="D303" s="199" t="s">
        <v>36</v>
      </c>
      <c r="E303" s="225"/>
      <c r="F303" s="201"/>
      <c r="G303" s="202" t="e">
        <f t="shared" si="29"/>
        <v>#N/A</v>
      </c>
      <c r="H303" s="203" t="e">
        <f t="shared" si="30"/>
        <v>#N/A</v>
      </c>
      <c r="I303" s="204" t="e">
        <f t="shared" si="31"/>
        <v>#N/A</v>
      </c>
      <c r="J303" s="205"/>
      <c r="K303" s="285">
        <f>S!AG22</f>
        <v>0</v>
      </c>
      <c r="L303" s="206">
        <f>S!AF22</f>
        <v>0</v>
      </c>
      <c r="M303" s="207" t="s">
        <v>365</v>
      </c>
      <c r="N303" s="207" t="s">
        <v>326</v>
      </c>
      <c r="O303" s="524"/>
      <c r="P303" s="283"/>
      <c r="Q303" s="283"/>
      <c r="R303" s="208"/>
      <c r="S303" s="170"/>
    </row>
    <row r="304" spans="1:19" s="167" customFormat="1" ht="12.75" customHeight="1" x14ac:dyDescent="0.2">
      <c r="A304" s="294">
        <f t="shared" si="28"/>
        <v>0</v>
      </c>
      <c r="B304" s="198"/>
      <c r="C304" s="198"/>
      <c r="D304" s="199" t="s">
        <v>36</v>
      </c>
      <c r="E304" s="225"/>
      <c r="F304" s="201"/>
      <c r="G304" s="202" t="e">
        <f t="shared" si="29"/>
        <v>#N/A</v>
      </c>
      <c r="H304" s="203" t="e">
        <f t="shared" si="30"/>
        <v>#N/A</v>
      </c>
      <c r="I304" s="204" t="e">
        <f t="shared" si="31"/>
        <v>#N/A</v>
      </c>
      <c r="J304" s="205"/>
      <c r="K304" s="285">
        <f>S!AG23</f>
        <v>0</v>
      </c>
      <c r="L304" s="206">
        <f>S!AF23</f>
        <v>0</v>
      </c>
      <c r="M304" s="207" t="s">
        <v>365</v>
      </c>
      <c r="N304" s="207" t="s">
        <v>326</v>
      </c>
      <c r="O304" s="524"/>
      <c r="P304" s="283"/>
      <c r="Q304" s="283"/>
      <c r="R304" s="208"/>
      <c r="S304" s="170"/>
    </row>
    <row r="305" spans="1:19" s="167" customFormat="1" ht="12.75" customHeight="1" x14ac:dyDescent="0.2">
      <c r="A305" s="294">
        <f t="shared" si="28"/>
        <v>0</v>
      </c>
      <c r="B305" s="198"/>
      <c r="C305" s="198"/>
      <c r="D305" s="199" t="s">
        <v>36</v>
      </c>
      <c r="E305" s="225"/>
      <c r="F305" s="201"/>
      <c r="G305" s="202" t="e">
        <f t="shared" si="29"/>
        <v>#N/A</v>
      </c>
      <c r="H305" s="203" t="e">
        <f t="shared" si="30"/>
        <v>#N/A</v>
      </c>
      <c r="I305" s="204" t="e">
        <f t="shared" si="31"/>
        <v>#N/A</v>
      </c>
      <c r="J305" s="205"/>
      <c r="K305" s="285">
        <f>S!AG24</f>
        <v>0</v>
      </c>
      <c r="L305" s="206">
        <f>S!AF24</f>
        <v>0</v>
      </c>
      <c r="M305" s="207" t="s">
        <v>365</v>
      </c>
      <c r="N305" s="207" t="s">
        <v>326</v>
      </c>
      <c r="O305" s="524"/>
      <c r="P305" s="283"/>
      <c r="Q305" s="283"/>
      <c r="R305" s="208"/>
      <c r="S305" s="170"/>
    </row>
    <row r="306" spans="1:19" s="167" customFormat="1" ht="12.75" customHeight="1" x14ac:dyDescent="0.2">
      <c r="A306" s="294">
        <f t="shared" si="28"/>
        <v>0</v>
      </c>
      <c r="B306" s="198"/>
      <c r="C306" s="198"/>
      <c r="D306" s="199" t="s">
        <v>36</v>
      </c>
      <c r="E306" s="225"/>
      <c r="F306" s="201"/>
      <c r="G306" s="202" t="e">
        <f t="shared" si="29"/>
        <v>#N/A</v>
      </c>
      <c r="H306" s="203" t="e">
        <f t="shared" si="30"/>
        <v>#N/A</v>
      </c>
      <c r="I306" s="204" t="e">
        <f t="shared" si="31"/>
        <v>#N/A</v>
      </c>
      <c r="J306" s="205"/>
      <c r="K306" s="285">
        <f>S!AG25</f>
        <v>0</v>
      </c>
      <c r="L306" s="206">
        <f>S!AF25</f>
        <v>0</v>
      </c>
      <c r="M306" s="207" t="s">
        <v>365</v>
      </c>
      <c r="N306" s="207" t="s">
        <v>326</v>
      </c>
      <c r="O306" s="524"/>
      <c r="P306" s="283"/>
      <c r="Q306" s="283"/>
      <c r="R306" s="208"/>
      <c r="S306" s="170"/>
    </row>
    <row r="307" spans="1:19" s="167" customFormat="1" ht="12.75" customHeight="1" x14ac:dyDescent="0.2">
      <c r="A307" s="294">
        <f t="shared" si="28"/>
        <v>0</v>
      </c>
      <c r="B307" s="198"/>
      <c r="C307" s="198"/>
      <c r="D307" s="199" t="s">
        <v>36</v>
      </c>
      <c r="E307" s="225"/>
      <c r="F307" s="201"/>
      <c r="G307" s="202" t="e">
        <f t="shared" si="29"/>
        <v>#N/A</v>
      </c>
      <c r="H307" s="203" t="e">
        <f t="shared" si="30"/>
        <v>#N/A</v>
      </c>
      <c r="I307" s="204" t="e">
        <f t="shared" si="31"/>
        <v>#N/A</v>
      </c>
      <c r="J307" s="205"/>
      <c r="K307" s="285">
        <f>S!AG26</f>
        <v>0</v>
      </c>
      <c r="L307" s="206">
        <f>S!AF26</f>
        <v>0</v>
      </c>
      <c r="M307" s="207" t="s">
        <v>365</v>
      </c>
      <c r="N307" s="207" t="s">
        <v>326</v>
      </c>
      <c r="O307" s="524"/>
      <c r="P307" s="283"/>
      <c r="Q307" s="283"/>
      <c r="R307" s="208"/>
      <c r="S307" s="170"/>
    </row>
    <row r="308" spans="1:19" s="167" customFormat="1" ht="12.75" customHeight="1" x14ac:dyDescent="0.2">
      <c r="A308" s="294">
        <f t="shared" si="28"/>
        <v>0</v>
      </c>
      <c r="B308" s="198"/>
      <c r="C308" s="198"/>
      <c r="D308" s="199" t="s">
        <v>36</v>
      </c>
      <c r="E308" s="225"/>
      <c r="F308" s="201"/>
      <c r="G308" s="202" t="e">
        <f t="shared" si="29"/>
        <v>#N/A</v>
      </c>
      <c r="H308" s="203" t="e">
        <f t="shared" si="30"/>
        <v>#N/A</v>
      </c>
      <c r="I308" s="204" t="e">
        <f t="shared" si="31"/>
        <v>#N/A</v>
      </c>
      <c r="J308" s="205"/>
      <c r="K308" s="285">
        <f>S!AG27</f>
        <v>0</v>
      </c>
      <c r="L308" s="206">
        <f>S!AF27</f>
        <v>0</v>
      </c>
      <c r="M308" s="207" t="s">
        <v>365</v>
      </c>
      <c r="N308" s="207" t="s">
        <v>326</v>
      </c>
      <c r="O308" s="524"/>
      <c r="P308" s="283"/>
      <c r="Q308" s="283"/>
      <c r="R308" s="208"/>
      <c r="S308" s="170"/>
    </row>
    <row r="309" spans="1:19" s="167" customFormat="1" ht="12.75" customHeight="1" x14ac:dyDescent="0.2">
      <c r="A309" s="294">
        <f t="shared" si="28"/>
        <v>0</v>
      </c>
      <c r="B309" s="198"/>
      <c r="C309" s="198"/>
      <c r="D309" s="199" t="s">
        <v>36</v>
      </c>
      <c r="E309" s="225"/>
      <c r="F309" s="201"/>
      <c r="G309" s="202" t="e">
        <f t="shared" si="29"/>
        <v>#N/A</v>
      </c>
      <c r="H309" s="203" t="e">
        <f t="shared" si="30"/>
        <v>#N/A</v>
      </c>
      <c r="I309" s="204" t="e">
        <f t="shared" si="31"/>
        <v>#N/A</v>
      </c>
      <c r="J309" s="205"/>
      <c r="K309" s="285">
        <f>S!AG28</f>
        <v>0</v>
      </c>
      <c r="L309" s="206">
        <f>S!AF28</f>
        <v>0</v>
      </c>
      <c r="M309" s="207" t="s">
        <v>365</v>
      </c>
      <c r="N309" s="207" t="s">
        <v>326</v>
      </c>
      <c r="O309" s="524"/>
      <c r="P309" s="283"/>
      <c r="Q309" s="283"/>
      <c r="R309" s="208"/>
      <c r="S309" s="170"/>
    </row>
    <row r="310" spans="1:19" s="167" customFormat="1" ht="12.75" customHeight="1" x14ac:dyDescent="0.2">
      <c r="A310" s="294">
        <f t="shared" si="28"/>
        <v>0</v>
      </c>
      <c r="B310" s="198"/>
      <c r="C310" s="198"/>
      <c r="D310" s="199" t="s">
        <v>36</v>
      </c>
      <c r="E310" s="225"/>
      <c r="F310" s="201"/>
      <c r="G310" s="202" t="e">
        <f t="shared" si="29"/>
        <v>#N/A</v>
      </c>
      <c r="H310" s="203" t="e">
        <f t="shared" si="30"/>
        <v>#N/A</v>
      </c>
      <c r="I310" s="204" t="e">
        <f t="shared" si="31"/>
        <v>#N/A</v>
      </c>
      <c r="J310" s="205"/>
      <c r="K310" s="285">
        <f>S!AG29</f>
        <v>0</v>
      </c>
      <c r="L310" s="206">
        <f>S!AF29</f>
        <v>0</v>
      </c>
      <c r="M310" s="207" t="s">
        <v>365</v>
      </c>
      <c r="N310" s="207" t="s">
        <v>326</v>
      </c>
      <c r="O310" s="524"/>
      <c r="P310" s="283"/>
      <c r="Q310" s="283"/>
      <c r="R310" s="208"/>
      <c r="S310" s="170"/>
    </row>
    <row r="311" spans="1:19" s="167" customFormat="1" ht="12.75" customHeight="1" x14ac:dyDescent="0.2">
      <c r="A311" s="294">
        <f t="shared" si="28"/>
        <v>0</v>
      </c>
      <c r="B311" s="198"/>
      <c r="C311" s="198"/>
      <c r="D311" s="199" t="s">
        <v>36</v>
      </c>
      <c r="E311" s="225"/>
      <c r="F311" s="201"/>
      <c r="G311" s="202" t="e">
        <f t="shared" si="29"/>
        <v>#N/A</v>
      </c>
      <c r="H311" s="203" t="e">
        <f t="shared" si="30"/>
        <v>#N/A</v>
      </c>
      <c r="I311" s="204" t="e">
        <f t="shared" si="31"/>
        <v>#N/A</v>
      </c>
      <c r="J311" s="205"/>
      <c r="K311" s="285">
        <f>S!AG30</f>
        <v>0</v>
      </c>
      <c r="L311" s="206">
        <f>S!AF30</f>
        <v>0</v>
      </c>
      <c r="M311" s="207" t="s">
        <v>365</v>
      </c>
      <c r="N311" s="207" t="s">
        <v>326</v>
      </c>
      <c r="O311" s="524"/>
      <c r="P311" s="283"/>
      <c r="Q311" s="283"/>
      <c r="R311" s="208"/>
      <c r="S311" s="170"/>
    </row>
    <row r="312" spans="1:19" s="167" customFormat="1" ht="12.75" customHeight="1" x14ac:dyDescent="0.2">
      <c r="A312" s="294">
        <f t="shared" si="28"/>
        <v>0</v>
      </c>
      <c r="B312" s="198"/>
      <c r="C312" s="198"/>
      <c r="D312" s="199" t="s">
        <v>36</v>
      </c>
      <c r="E312" s="225"/>
      <c r="F312" s="201"/>
      <c r="G312" s="202" t="e">
        <f t="shared" si="29"/>
        <v>#N/A</v>
      </c>
      <c r="H312" s="203" t="e">
        <f t="shared" si="30"/>
        <v>#N/A</v>
      </c>
      <c r="I312" s="204" t="e">
        <f t="shared" si="31"/>
        <v>#N/A</v>
      </c>
      <c r="J312" s="205"/>
      <c r="K312" s="285">
        <f>S!AG31</f>
        <v>0</v>
      </c>
      <c r="L312" s="206">
        <f>S!AF31</f>
        <v>0</v>
      </c>
      <c r="M312" s="207" t="s">
        <v>365</v>
      </c>
      <c r="N312" s="207" t="s">
        <v>326</v>
      </c>
      <c r="O312" s="524"/>
      <c r="P312" s="283"/>
      <c r="Q312" s="283"/>
      <c r="R312" s="208"/>
      <c r="S312" s="170"/>
    </row>
    <row r="313" spans="1:19" s="167" customFormat="1" ht="12.75" customHeight="1" x14ac:dyDescent="0.2">
      <c r="A313" s="294">
        <f t="shared" si="28"/>
        <v>0</v>
      </c>
      <c r="B313" s="198"/>
      <c r="C313" s="198"/>
      <c r="D313" s="199" t="s">
        <v>36</v>
      </c>
      <c r="E313" s="225"/>
      <c r="F313" s="201"/>
      <c r="G313" s="202" t="e">
        <f t="shared" si="29"/>
        <v>#N/A</v>
      </c>
      <c r="H313" s="203" t="e">
        <f t="shared" si="30"/>
        <v>#N/A</v>
      </c>
      <c r="I313" s="204" t="e">
        <f t="shared" si="31"/>
        <v>#N/A</v>
      </c>
      <c r="J313" s="205"/>
      <c r="K313" s="285">
        <f>S!AG32</f>
        <v>0</v>
      </c>
      <c r="L313" s="206">
        <f>S!AF32</f>
        <v>0</v>
      </c>
      <c r="M313" s="207" t="s">
        <v>365</v>
      </c>
      <c r="N313" s="207" t="s">
        <v>326</v>
      </c>
      <c r="O313" s="524"/>
      <c r="P313" s="283"/>
      <c r="Q313" s="283"/>
      <c r="R313" s="208"/>
      <c r="S313" s="170"/>
    </row>
    <row r="314" spans="1:19" s="167" customFormat="1" ht="12.75" customHeight="1" x14ac:dyDescent="0.2">
      <c r="A314" s="294">
        <f t="shared" si="28"/>
        <v>0</v>
      </c>
      <c r="B314" s="198"/>
      <c r="C314" s="198"/>
      <c r="D314" s="199" t="s">
        <v>36</v>
      </c>
      <c r="E314" s="225"/>
      <c r="F314" s="201"/>
      <c r="G314" s="202" t="e">
        <f t="shared" si="29"/>
        <v>#N/A</v>
      </c>
      <c r="H314" s="203" t="e">
        <f t="shared" si="30"/>
        <v>#N/A</v>
      </c>
      <c r="I314" s="204" t="e">
        <f t="shared" si="31"/>
        <v>#N/A</v>
      </c>
      <c r="J314" s="205"/>
      <c r="K314" s="285">
        <f>S!AG33</f>
        <v>0</v>
      </c>
      <c r="L314" s="206">
        <f>S!AF33</f>
        <v>0</v>
      </c>
      <c r="M314" s="207" t="s">
        <v>365</v>
      </c>
      <c r="N314" s="207" t="s">
        <v>326</v>
      </c>
      <c r="O314" s="524"/>
      <c r="P314" s="283"/>
      <c r="Q314" s="283"/>
      <c r="R314" s="208"/>
      <c r="S314" s="170"/>
    </row>
    <row r="315" spans="1:19" s="167" customFormat="1" ht="12.75" customHeight="1" x14ac:dyDescent="0.2">
      <c r="A315" s="294">
        <f t="shared" si="28"/>
        <v>0</v>
      </c>
      <c r="B315" s="198"/>
      <c r="C315" s="198"/>
      <c r="D315" s="199" t="s">
        <v>36</v>
      </c>
      <c r="E315" s="225"/>
      <c r="F315" s="201"/>
      <c r="G315" s="202" t="e">
        <f t="shared" si="29"/>
        <v>#N/A</v>
      </c>
      <c r="H315" s="203" t="e">
        <f t="shared" si="30"/>
        <v>#N/A</v>
      </c>
      <c r="I315" s="204" t="e">
        <f t="shared" si="31"/>
        <v>#N/A</v>
      </c>
      <c r="J315" s="205"/>
      <c r="K315" s="285">
        <f>S!AG34</f>
        <v>0</v>
      </c>
      <c r="L315" s="206">
        <f>S!AF34</f>
        <v>0</v>
      </c>
      <c r="M315" s="207" t="s">
        <v>365</v>
      </c>
      <c r="N315" s="207" t="s">
        <v>326</v>
      </c>
      <c r="O315" s="524"/>
      <c r="P315" s="283"/>
      <c r="Q315" s="283"/>
      <c r="R315" s="208"/>
      <c r="S315" s="170"/>
    </row>
    <row r="316" spans="1:19" s="167" customFormat="1" ht="12.75" customHeight="1" x14ac:dyDescent="0.2">
      <c r="A316" s="294">
        <f t="shared" si="28"/>
        <v>0</v>
      </c>
      <c r="B316" s="198"/>
      <c r="C316" s="198"/>
      <c r="D316" s="199" t="s">
        <v>36</v>
      </c>
      <c r="E316" s="225"/>
      <c r="F316" s="201"/>
      <c r="G316" s="202" t="e">
        <f t="shared" si="29"/>
        <v>#N/A</v>
      </c>
      <c r="H316" s="203" t="e">
        <f t="shared" si="30"/>
        <v>#N/A</v>
      </c>
      <c r="I316" s="204" t="e">
        <f t="shared" si="31"/>
        <v>#N/A</v>
      </c>
      <c r="J316" s="205"/>
      <c r="K316" s="285">
        <f>S!AG35</f>
        <v>0</v>
      </c>
      <c r="L316" s="206">
        <f>S!AF35</f>
        <v>0</v>
      </c>
      <c r="M316" s="207" t="s">
        <v>365</v>
      </c>
      <c r="N316" s="207" t="s">
        <v>326</v>
      </c>
      <c r="O316" s="524"/>
      <c r="P316" s="283"/>
      <c r="Q316" s="283"/>
      <c r="R316" s="208"/>
      <c r="S316" s="170"/>
    </row>
    <row r="317" spans="1:19" s="167" customFormat="1" ht="12.75" customHeight="1" x14ac:dyDescent="0.2">
      <c r="A317" s="294">
        <f t="shared" si="28"/>
        <v>0</v>
      </c>
      <c r="B317" s="198"/>
      <c r="C317" s="198"/>
      <c r="D317" s="199" t="s">
        <v>36</v>
      </c>
      <c r="E317" s="225"/>
      <c r="F317" s="201"/>
      <c r="G317" s="202" t="e">
        <f t="shared" si="29"/>
        <v>#N/A</v>
      </c>
      <c r="H317" s="203" t="e">
        <f t="shared" si="30"/>
        <v>#N/A</v>
      </c>
      <c r="I317" s="204" t="e">
        <f t="shared" si="31"/>
        <v>#N/A</v>
      </c>
      <c r="J317" s="205"/>
      <c r="K317" s="285">
        <f>S!AG36</f>
        <v>0</v>
      </c>
      <c r="L317" s="206">
        <f>S!AF36</f>
        <v>0</v>
      </c>
      <c r="M317" s="207" t="s">
        <v>365</v>
      </c>
      <c r="N317" s="207" t="s">
        <v>326</v>
      </c>
      <c r="O317" s="524"/>
      <c r="P317" s="283"/>
      <c r="Q317" s="283"/>
      <c r="R317" s="208"/>
      <c r="S317" s="170"/>
    </row>
    <row r="318" spans="1:19" s="167" customFormat="1" ht="12.75" customHeight="1" x14ac:dyDescent="0.2">
      <c r="A318" s="294">
        <f t="shared" si="28"/>
        <v>0</v>
      </c>
      <c r="B318" s="198"/>
      <c r="C318" s="198"/>
      <c r="D318" s="199" t="s">
        <v>36</v>
      </c>
      <c r="E318" s="225"/>
      <c r="F318" s="201"/>
      <c r="G318" s="202" t="e">
        <f t="shared" si="29"/>
        <v>#N/A</v>
      </c>
      <c r="H318" s="203" t="e">
        <f t="shared" si="30"/>
        <v>#N/A</v>
      </c>
      <c r="I318" s="204" t="e">
        <f t="shared" si="31"/>
        <v>#N/A</v>
      </c>
      <c r="J318" s="205"/>
      <c r="K318" s="285">
        <f>S!AG37</f>
        <v>0</v>
      </c>
      <c r="L318" s="206">
        <f>S!AF37</f>
        <v>0</v>
      </c>
      <c r="M318" s="207" t="s">
        <v>365</v>
      </c>
      <c r="N318" s="207" t="s">
        <v>326</v>
      </c>
      <c r="O318" s="524"/>
      <c r="P318" s="283"/>
      <c r="Q318" s="283"/>
      <c r="R318" s="208"/>
      <c r="S318" s="170"/>
    </row>
    <row r="319" spans="1:19" s="167" customFormat="1" ht="12.75" customHeight="1" x14ac:dyDescent="0.2">
      <c r="A319" s="294">
        <f t="shared" si="28"/>
        <v>0</v>
      </c>
      <c r="B319" s="198"/>
      <c r="C319" s="198"/>
      <c r="D319" s="199" t="s">
        <v>36</v>
      </c>
      <c r="E319" s="225"/>
      <c r="F319" s="201"/>
      <c r="G319" s="202" t="e">
        <f t="shared" si="29"/>
        <v>#N/A</v>
      </c>
      <c r="H319" s="203" t="e">
        <f t="shared" si="30"/>
        <v>#N/A</v>
      </c>
      <c r="I319" s="204" t="e">
        <f t="shared" si="31"/>
        <v>#N/A</v>
      </c>
      <c r="J319" s="205"/>
      <c r="K319" s="285">
        <f>S!AG38</f>
        <v>0</v>
      </c>
      <c r="L319" s="206">
        <f>S!AF38</f>
        <v>0</v>
      </c>
      <c r="M319" s="207" t="s">
        <v>365</v>
      </c>
      <c r="N319" s="207" t="s">
        <v>326</v>
      </c>
      <c r="O319" s="524"/>
      <c r="P319" s="283"/>
      <c r="Q319" s="283"/>
      <c r="R319" s="208"/>
      <c r="S319" s="170"/>
    </row>
    <row r="320" spans="1:19" s="167" customFormat="1" ht="12.75" customHeight="1" x14ac:dyDescent="0.2">
      <c r="A320" s="294">
        <f t="shared" si="28"/>
        <v>0</v>
      </c>
      <c r="B320" s="198"/>
      <c r="C320" s="198"/>
      <c r="D320" s="199" t="s">
        <v>36</v>
      </c>
      <c r="E320" s="225"/>
      <c r="F320" s="201"/>
      <c r="G320" s="202" t="e">
        <f t="shared" si="29"/>
        <v>#N/A</v>
      </c>
      <c r="H320" s="203" t="e">
        <f t="shared" si="30"/>
        <v>#N/A</v>
      </c>
      <c r="I320" s="204" t="e">
        <f t="shared" si="31"/>
        <v>#N/A</v>
      </c>
      <c r="J320" s="205"/>
      <c r="K320" s="285">
        <f>S!AG39</f>
        <v>0</v>
      </c>
      <c r="L320" s="206">
        <f>S!AF39</f>
        <v>0</v>
      </c>
      <c r="M320" s="207" t="s">
        <v>365</v>
      </c>
      <c r="N320" s="207" t="s">
        <v>326</v>
      </c>
      <c r="O320" s="524"/>
      <c r="P320" s="283"/>
      <c r="Q320" s="283"/>
      <c r="R320" s="208"/>
      <c r="S320" s="170"/>
    </row>
    <row r="321" spans="1:19" s="167" customFormat="1" ht="12.75" customHeight="1" x14ac:dyDescent="0.2">
      <c r="A321" s="294">
        <f t="shared" si="28"/>
        <v>0</v>
      </c>
      <c r="B321" s="198"/>
      <c r="C321" s="198"/>
      <c r="D321" s="199" t="s">
        <v>36</v>
      </c>
      <c r="E321" s="225"/>
      <c r="F321" s="201"/>
      <c r="G321" s="202" t="e">
        <f t="shared" si="29"/>
        <v>#N/A</v>
      </c>
      <c r="H321" s="203" t="e">
        <f t="shared" si="30"/>
        <v>#N/A</v>
      </c>
      <c r="I321" s="204" t="e">
        <f t="shared" si="31"/>
        <v>#N/A</v>
      </c>
      <c r="J321" s="205"/>
      <c r="K321" s="285">
        <f>S!AG40</f>
        <v>0</v>
      </c>
      <c r="L321" s="206">
        <f>S!AF40</f>
        <v>0</v>
      </c>
      <c r="M321" s="207" t="s">
        <v>365</v>
      </c>
      <c r="N321" s="207" t="s">
        <v>326</v>
      </c>
      <c r="O321" s="524"/>
      <c r="P321" s="283"/>
      <c r="Q321" s="283"/>
      <c r="R321" s="208"/>
      <c r="S321" s="170"/>
    </row>
    <row r="322" spans="1:19" s="167" customFormat="1" ht="12.75" customHeight="1" x14ac:dyDescent="0.2">
      <c r="A322" s="294">
        <f t="shared" si="28"/>
        <v>0</v>
      </c>
      <c r="B322" s="198"/>
      <c r="C322" s="198"/>
      <c r="D322" s="199" t="s">
        <v>36</v>
      </c>
      <c r="E322" s="225"/>
      <c r="F322" s="201"/>
      <c r="G322" s="202" t="e">
        <f t="shared" si="29"/>
        <v>#N/A</v>
      </c>
      <c r="H322" s="203" t="e">
        <f t="shared" si="30"/>
        <v>#N/A</v>
      </c>
      <c r="I322" s="204" t="e">
        <f t="shared" si="31"/>
        <v>#N/A</v>
      </c>
      <c r="J322" s="205"/>
      <c r="K322" s="285">
        <f>S!AG41</f>
        <v>0</v>
      </c>
      <c r="L322" s="206">
        <f>S!AF41</f>
        <v>0</v>
      </c>
      <c r="M322" s="207" t="s">
        <v>365</v>
      </c>
      <c r="N322" s="207" t="s">
        <v>326</v>
      </c>
      <c r="O322" s="524"/>
      <c r="P322" s="283"/>
      <c r="Q322" s="283"/>
      <c r="R322" s="208"/>
      <c r="S322" s="170"/>
    </row>
    <row r="323" spans="1:19" s="167" customFormat="1" ht="12.75" customHeight="1" x14ac:dyDescent="0.2">
      <c r="A323" s="294">
        <f t="shared" si="28"/>
        <v>0</v>
      </c>
      <c r="B323" s="198"/>
      <c r="C323" s="198"/>
      <c r="D323" s="199" t="s">
        <v>36</v>
      </c>
      <c r="E323" s="225"/>
      <c r="F323" s="201"/>
      <c r="G323" s="202" t="e">
        <f t="shared" si="29"/>
        <v>#N/A</v>
      </c>
      <c r="H323" s="203" t="e">
        <f t="shared" si="30"/>
        <v>#N/A</v>
      </c>
      <c r="I323" s="204" t="e">
        <f t="shared" si="31"/>
        <v>#N/A</v>
      </c>
      <c r="J323" s="205"/>
      <c r="K323" s="285">
        <f>S!AG42</f>
        <v>0</v>
      </c>
      <c r="L323" s="206">
        <f>S!AF42</f>
        <v>0</v>
      </c>
      <c r="M323" s="207" t="s">
        <v>365</v>
      </c>
      <c r="N323" s="207" t="s">
        <v>326</v>
      </c>
      <c r="O323" s="524"/>
      <c r="P323" s="283"/>
      <c r="Q323" s="283"/>
      <c r="R323" s="208"/>
      <c r="S323" s="170"/>
    </row>
    <row r="324" spans="1:19" s="167" customFormat="1" ht="12.75" customHeight="1" x14ac:dyDescent="0.2">
      <c r="A324" s="294">
        <f t="shared" si="28"/>
        <v>0</v>
      </c>
      <c r="B324" s="198"/>
      <c r="C324" s="198"/>
      <c r="D324" s="199" t="s">
        <v>36</v>
      </c>
      <c r="E324" s="225"/>
      <c r="F324" s="201"/>
      <c r="G324" s="202" t="e">
        <f t="shared" si="29"/>
        <v>#N/A</v>
      </c>
      <c r="H324" s="203" t="e">
        <f t="shared" si="30"/>
        <v>#N/A</v>
      </c>
      <c r="I324" s="204" t="e">
        <f t="shared" si="31"/>
        <v>#N/A</v>
      </c>
      <c r="J324" s="205"/>
      <c r="K324" s="285">
        <f>S!AG43</f>
        <v>0</v>
      </c>
      <c r="L324" s="206">
        <f>S!AF43</f>
        <v>0</v>
      </c>
      <c r="M324" s="207" t="s">
        <v>365</v>
      </c>
      <c r="N324" s="207" t="s">
        <v>326</v>
      </c>
      <c r="O324" s="524"/>
      <c r="P324" s="283"/>
      <c r="Q324" s="283"/>
      <c r="R324" s="208"/>
      <c r="S324" s="170"/>
    </row>
    <row r="325" spans="1:19" s="167" customFormat="1" ht="12.75" customHeight="1" x14ac:dyDescent="0.2">
      <c r="A325" s="294">
        <f t="shared" si="28"/>
        <v>0</v>
      </c>
      <c r="B325" s="198"/>
      <c r="C325" s="198"/>
      <c r="D325" s="199" t="s">
        <v>36</v>
      </c>
      <c r="E325" s="225"/>
      <c r="F325" s="201"/>
      <c r="G325" s="202" t="e">
        <f t="shared" si="29"/>
        <v>#N/A</v>
      </c>
      <c r="H325" s="203" t="e">
        <f t="shared" si="30"/>
        <v>#N/A</v>
      </c>
      <c r="I325" s="204" t="e">
        <f t="shared" si="31"/>
        <v>#N/A</v>
      </c>
      <c r="J325" s="205"/>
      <c r="K325" s="285">
        <f>S!AG44</f>
        <v>0</v>
      </c>
      <c r="L325" s="206">
        <f>S!AF44</f>
        <v>0</v>
      </c>
      <c r="M325" s="207" t="s">
        <v>365</v>
      </c>
      <c r="N325" s="207" t="s">
        <v>326</v>
      </c>
      <c r="O325" s="524"/>
      <c r="P325" s="283"/>
      <c r="Q325" s="283"/>
      <c r="R325" s="208"/>
      <c r="S325" s="170"/>
    </row>
    <row r="326" spans="1:19" s="167" customFormat="1" ht="12.75" customHeight="1" x14ac:dyDescent="0.2">
      <c r="A326" s="294">
        <f t="shared" si="28"/>
        <v>0</v>
      </c>
      <c r="B326" s="198"/>
      <c r="C326" s="198"/>
      <c r="D326" s="199" t="s">
        <v>36</v>
      </c>
      <c r="E326" s="225"/>
      <c r="F326" s="201"/>
      <c r="G326" s="202" t="e">
        <f t="shared" si="29"/>
        <v>#N/A</v>
      </c>
      <c r="H326" s="203" t="e">
        <f t="shared" si="30"/>
        <v>#N/A</v>
      </c>
      <c r="I326" s="204" t="e">
        <f t="shared" si="31"/>
        <v>#N/A</v>
      </c>
      <c r="J326" s="205"/>
      <c r="K326" s="285">
        <f>S!AG45</f>
        <v>0</v>
      </c>
      <c r="L326" s="206">
        <f>S!AF45</f>
        <v>0</v>
      </c>
      <c r="M326" s="207" t="s">
        <v>365</v>
      </c>
      <c r="N326" s="207" t="s">
        <v>326</v>
      </c>
      <c r="O326" s="524"/>
      <c r="P326" s="283"/>
      <c r="Q326" s="283"/>
      <c r="R326" s="208"/>
      <c r="S326" s="170"/>
    </row>
    <row r="327" spans="1:19" s="167" customFormat="1" ht="12.75" customHeight="1" x14ac:dyDescent="0.2">
      <c r="A327" s="294">
        <f t="shared" si="28"/>
        <v>0</v>
      </c>
      <c r="B327" s="198"/>
      <c r="C327" s="198"/>
      <c r="D327" s="199" t="s">
        <v>36</v>
      </c>
      <c r="E327" s="225"/>
      <c r="F327" s="201"/>
      <c r="G327" s="202" t="e">
        <f t="shared" si="29"/>
        <v>#N/A</v>
      </c>
      <c r="H327" s="203" t="e">
        <f t="shared" si="30"/>
        <v>#N/A</v>
      </c>
      <c r="I327" s="204" t="e">
        <f t="shared" si="31"/>
        <v>#N/A</v>
      </c>
      <c r="J327" s="205"/>
      <c r="K327" s="285">
        <f>S!AG46</f>
        <v>0</v>
      </c>
      <c r="L327" s="206">
        <f>S!AF46</f>
        <v>0</v>
      </c>
      <c r="M327" s="207" t="s">
        <v>365</v>
      </c>
      <c r="N327" s="207" t="s">
        <v>326</v>
      </c>
      <c r="O327" s="524"/>
      <c r="P327" s="283"/>
      <c r="Q327" s="283"/>
      <c r="R327" s="208"/>
      <c r="S327" s="170"/>
    </row>
    <row r="328" spans="1:19" s="167" customFormat="1" ht="12.75" customHeight="1" x14ac:dyDescent="0.2">
      <c r="A328" s="294">
        <f t="shared" si="28"/>
        <v>0</v>
      </c>
      <c r="B328" s="198"/>
      <c r="C328" s="198"/>
      <c r="D328" s="199" t="s">
        <v>36</v>
      </c>
      <c r="E328" s="225"/>
      <c r="F328" s="201"/>
      <c r="G328" s="202" t="e">
        <f t="shared" si="29"/>
        <v>#N/A</v>
      </c>
      <c r="H328" s="203" t="e">
        <f t="shared" si="30"/>
        <v>#N/A</v>
      </c>
      <c r="I328" s="204" t="e">
        <f t="shared" si="31"/>
        <v>#N/A</v>
      </c>
      <c r="J328" s="205"/>
      <c r="K328" s="285">
        <f>S!AG47</f>
        <v>0</v>
      </c>
      <c r="L328" s="206">
        <f>S!AF47</f>
        <v>0</v>
      </c>
      <c r="M328" s="207" t="s">
        <v>365</v>
      </c>
      <c r="N328" s="207" t="s">
        <v>326</v>
      </c>
      <c r="O328" s="524"/>
      <c r="P328" s="283"/>
      <c r="Q328" s="283"/>
      <c r="R328" s="208"/>
      <c r="S328" s="170"/>
    </row>
    <row r="329" spans="1:19" s="167" customFormat="1" ht="12.75" customHeight="1" x14ac:dyDescent="0.2">
      <c r="A329" s="294">
        <f t="shared" si="28"/>
        <v>0</v>
      </c>
      <c r="B329" s="198"/>
      <c r="C329" s="198"/>
      <c r="D329" s="199" t="s">
        <v>36</v>
      </c>
      <c r="E329" s="225"/>
      <c r="F329" s="201"/>
      <c r="G329" s="202" t="e">
        <f t="shared" si="29"/>
        <v>#N/A</v>
      </c>
      <c r="H329" s="203" t="e">
        <f t="shared" si="30"/>
        <v>#N/A</v>
      </c>
      <c r="I329" s="204" t="e">
        <f t="shared" si="31"/>
        <v>#N/A</v>
      </c>
      <c r="J329" s="205"/>
      <c r="K329" s="285">
        <f>S!AG48</f>
        <v>0</v>
      </c>
      <c r="L329" s="206">
        <f>S!AF48</f>
        <v>0</v>
      </c>
      <c r="M329" s="207" t="s">
        <v>365</v>
      </c>
      <c r="N329" s="207" t="s">
        <v>326</v>
      </c>
      <c r="O329" s="524"/>
      <c r="P329" s="283"/>
      <c r="Q329" s="283"/>
      <c r="R329" s="208"/>
      <c r="S329" s="170"/>
    </row>
    <row r="330" spans="1:19" s="167" customFormat="1" ht="12.75" customHeight="1" x14ac:dyDescent="0.2">
      <c r="A330" s="294">
        <f t="shared" si="28"/>
        <v>0</v>
      </c>
      <c r="B330" s="198"/>
      <c r="C330" s="198"/>
      <c r="D330" s="199" t="s">
        <v>36</v>
      </c>
      <c r="E330" s="225"/>
      <c r="F330" s="201"/>
      <c r="G330" s="202" t="e">
        <f t="shared" si="29"/>
        <v>#N/A</v>
      </c>
      <c r="H330" s="203" t="e">
        <f t="shared" si="30"/>
        <v>#N/A</v>
      </c>
      <c r="I330" s="204" t="e">
        <f t="shared" si="31"/>
        <v>#N/A</v>
      </c>
      <c r="J330" s="205"/>
      <c r="K330" s="285">
        <f>S!AG49</f>
        <v>0</v>
      </c>
      <c r="L330" s="206">
        <f>S!AF49</f>
        <v>0</v>
      </c>
      <c r="M330" s="207" t="s">
        <v>365</v>
      </c>
      <c r="N330" s="207" t="s">
        <v>326</v>
      </c>
      <c r="O330" s="524"/>
      <c r="P330" s="283"/>
      <c r="Q330" s="283"/>
      <c r="R330" s="208"/>
      <c r="S330" s="170"/>
    </row>
    <row r="331" spans="1:19" s="167" customFormat="1" ht="12.75" customHeight="1" x14ac:dyDescent="0.2">
      <c r="A331" s="294">
        <f t="shared" si="28"/>
        <v>0</v>
      </c>
      <c r="B331" s="198"/>
      <c r="C331" s="198"/>
      <c r="D331" s="199" t="s">
        <v>36</v>
      </c>
      <c r="E331" s="225"/>
      <c r="F331" s="201"/>
      <c r="G331" s="202" t="e">
        <f t="shared" si="29"/>
        <v>#N/A</v>
      </c>
      <c r="H331" s="203" t="e">
        <f t="shared" si="30"/>
        <v>#N/A</v>
      </c>
      <c r="I331" s="204" t="e">
        <f t="shared" si="31"/>
        <v>#N/A</v>
      </c>
      <c r="J331" s="205"/>
      <c r="K331" s="285">
        <f>S!AG50</f>
        <v>0</v>
      </c>
      <c r="L331" s="206">
        <f>S!AF50</f>
        <v>0</v>
      </c>
      <c r="M331" s="207" t="s">
        <v>365</v>
      </c>
      <c r="N331" s="207" t="s">
        <v>326</v>
      </c>
      <c r="O331" s="524"/>
      <c r="P331" s="283"/>
      <c r="Q331" s="283"/>
      <c r="R331" s="208"/>
      <c r="S331" s="170"/>
    </row>
    <row r="332" spans="1:19" s="167" customFormat="1" ht="12.75" customHeight="1" x14ac:dyDescent="0.2">
      <c r="A332" s="294">
        <f t="shared" si="28"/>
        <v>0</v>
      </c>
      <c r="B332" s="198"/>
      <c r="C332" s="198"/>
      <c r="D332" s="199" t="s">
        <v>36</v>
      </c>
      <c r="E332" s="225"/>
      <c r="F332" s="201"/>
      <c r="G332" s="202" t="e">
        <f t="shared" si="29"/>
        <v>#N/A</v>
      </c>
      <c r="H332" s="203" t="e">
        <f t="shared" si="30"/>
        <v>#N/A</v>
      </c>
      <c r="I332" s="204" t="e">
        <f t="shared" si="31"/>
        <v>#N/A</v>
      </c>
      <c r="J332" s="205"/>
      <c r="K332" s="285">
        <f>S!AG51</f>
        <v>0</v>
      </c>
      <c r="L332" s="206">
        <f>S!AF51</f>
        <v>0</v>
      </c>
      <c r="M332" s="207" t="s">
        <v>365</v>
      </c>
      <c r="N332" s="207" t="s">
        <v>326</v>
      </c>
      <c r="O332" s="524"/>
      <c r="P332" s="283"/>
      <c r="Q332" s="283"/>
      <c r="R332" s="208"/>
      <c r="S332" s="170"/>
    </row>
    <row r="333" spans="1:19" s="167" customFormat="1" ht="12.75" customHeight="1" x14ac:dyDescent="0.2">
      <c r="A333" s="294">
        <f t="shared" si="28"/>
        <v>0</v>
      </c>
      <c r="B333" s="198"/>
      <c r="C333" s="198"/>
      <c r="D333" s="199" t="s">
        <v>36</v>
      </c>
      <c r="E333" s="225"/>
      <c r="F333" s="201"/>
      <c r="G333" s="202" t="e">
        <f t="shared" si="29"/>
        <v>#N/A</v>
      </c>
      <c r="H333" s="203" t="e">
        <f t="shared" si="30"/>
        <v>#N/A</v>
      </c>
      <c r="I333" s="204" t="e">
        <f t="shared" si="31"/>
        <v>#N/A</v>
      </c>
      <c r="J333" s="205"/>
      <c r="K333" s="285">
        <f>S!AG52</f>
        <v>0</v>
      </c>
      <c r="L333" s="206">
        <f>S!AF52</f>
        <v>0</v>
      </c>
      <c r="M333" s="207" t="s">
        <v>365</v>
      </c>
      <c r="N333" s="207" t="s">
        <v>326</v>
      </c>
      <c r="O333" s="524"/>
      <c r="P333" s="283"/>
      <c r="Q333" s="283"/>
      <c r="R333" s="208"/>
      <c r="S333" s="170"/>
    </row>
    <row r="334" spans="1:19" s="167" customFormat="1" ht="12.75" customHeight="1" x14ac:dyDescent="0.2">
      <c r="A334" s="294">
        <f t="shared" si="28"/>
        <v>0</v>
      </c>
      <c r="B334" s="198"/>
      <c r="C334" s="198"/>
      <c r="D334" s="199" t="s">
        <v>36</v>
      </c>
      <c r="E334" s="225"/>
      <c r="F334" s="201"/>
      <c r="G334" s="202" t="e">
        <f t="shared" si="29"/>
        <v>#N/A</v>
      </c>
      <c r="H334" s="203" t="e">
        <f t="shared" si="30"/>
        <v>#N/A</v>
      </c>
      <c r="I334" s="204" t="e">
        <f t="shared" si="31"/>
        <v>#N/A</v>
      </c>
      <c r="J334" s="205"/>
      <c r="K334" s="285">
        <f>S!AG53</f>
        <v>0</v>
      </c>
      <c r="L334" s="206">
        <f>S!AF53</f>
        <v>0</v>
      </c>
      <c r="M334" s="207" t="s">
        <v>365</v>
      </c>
      <c r="N334" s="207" t="s">
        <v>326</v>
      </c>
      <c r="O334" s="524"/>
      <c r="P334" s="283"/>
      <c r="Q334" s="283"/>
      <c r="R334" s="208"/>
      <c r="S334" s="170"/>
    </row>
    <row r="335" spans="1:19" s="167" customFormat="1" ht="12.75" customHeight="1" x14ac:dyDescent="0.2">
      <c r="A335" s="294">
        <f t="shared" si="28"/>
        <v>0</v>
      </c>
      <c r="B335" s="198"/>
      <c r="C335" s="198"/>
      <c r="D335" s="199" t="s">
        <v>36</v>
      </c>
      <c r="E335" s="225"/>
      <c r="F335" s="201"/>
      <c r="G335" s="202" t="e">
        <f t="shared" si="29"/>
        <v>#N/A</v>
      </c>
      <c r="H335" s="203" t="e">
        <f t="shared" si="30"/>
        <v>#N/A</v>
      </c>
      <c r="I335" s="204" t="e">
        <f t="shared" si="31"/>
        <v>#N/A</v>
      </c>
      <c r="J335" s="205"/>
      <c r="K335" s="285">
        <f>S!AG54</f>
        <v>0</v>
      </c>
      <c r="L335" s="352" t="str">
        <f>S!AF54</f>
        <v>Non-scorers Count =</v>
      </c>
      <c r="M335" s="207" t="s">
        <v>365</v>
      </c>
      <c r="N335" s="207" t="s">
        <v>326</v>
      </c>
      <c r="O335" s="527"/>
      <c r="P335" s="283"/>
      <c r="Q335" s="283"/>
      <c r="R335" s="208"/>
      <c r="S335" s="170"/>
    </row>
    <row r="336" spans="1:19" s="167" customFormat="1" ht="12.75" customHeight="1" x14ac:dyDescent="0.2">
      <c r="A336" s="294">
        <f t="shared" si="28"/>
        <v>0</v>
      </c>
      <c r="B336" s="198"/>
      <c r="C336" s="198"/>
      <c r="D336" s="199" t="s">
        <v>36</v>
      </c>
      <c r="E336" s="225"/>
      <c r="F336" s="201"/>
      <c r="G336" s="202" t="e">
        <f t="shared" si="29"/>
        <v>#N/A</v>
      </c>
      <c r="H336" s="203" t="e">
        <f t="shared" si="30"/>
        <v>#N/A</v>
      </c>
      <c r="I336" s="204" t="e">
        <f t="shared" si="31"/>
        <v>#N/A</v>
      </c>
      <c r="J336" s="205"/>
      <c r="K336" s="285">
        <f>B!B5</f>
        <v>207</v>
      </c>
      <c r="L336" s="206" t="str">
        <f>B!A5</f>
        <v>Charlie Black</v>
      </c>
      <c r="M336" s="207" t="s">
        <v>366</v>
      </c>
      <c r="N336" s="207" t="s">
        <v>324</v>
      </c>
      <c r="O336" s="523"/>
      <c r="P336" s="283"/>
      <c r="Q336" s="283"/>
      <c r="R336" s="208"/>
      <c r="S336" s="170"/>
    </row>
    <row r="337" spans="1:19" s="167" customFormat="1" ht="12.75" customHeight="1" x14ac:dyDescent="0.2">
      <c r="A337" s="294">
        <f t="shared" si="28"/>
        <v>0</v>
      </c>
      <c r="B337" s="198"/>
      <c r="C337" s="198"/>
      <c r="D337" s="199" t="s">
        <v>36</v>
      </c>
      <c r="E337" s="225"/>
      <c r="F337" s="201"/>
      <c r="G337" s="202" t="e">
        <f t="shared" si="29"/>
        <v>#N/A</v>
      </c>
      <c r="H337" s="203" t="e">
        <f t="shared" si="30"/>
        <v>#N/A</v>
      </c>
      <c r="I337" s="204" t="e">
        <f t="shared" si="31"/>
        <v>#N/A</v>
      </c>
      <c r="J337" s="205"/>
      <c r="K337" s="285">
        <f>B!B6</f>
        <v>208</v>
      </c>
      <c r="L337" s="206" t="str">
        <f>B!A6</f>
        <v>Charlie Hoggarth</v>
      </c>
      <c r="M337" s="207" t="s">
        <v>366</v>
      </c>
      <c r="N337" s="207" t="s">
        <v>324</v>
      </c>
      <c r="O337" s="524"/>
      <c r="P337" s="283"/>
      <c r="Q337" s="283"/>
      <c r="R337" s="208"/>
      <c r="S337" s="170"/>
    </row>
    <row r="338" spans="1:19" s="167" customFormat="1" ht="12.75" customHeight="1" x14ac:dyDescent="0.2">
      <c r="A338" s="294">
        <f t="shared" si="28"/>
        <v>0</v>
      </c>
      <c r="B338" s="198"/>
      <c r="C338" s="198"/>
      <c r="D338" s="199" t="s">
        <v>36</v>
      </c>
      <c r="E338" s="225"/>
      <c r="F338" s="201"/>
      <c r="G338" s="202" t="e">
        <f t="shared" si="29"/>
        <v>#N/A</v>
      </c>
      <c r="H338" s="203" t="e">
        <f t="shared" si="30"/>
        <v>#N/A</v>
      </c>
      <c r="I338" s="204" t="e">
        <f t="shared" si="31"/>
        <v>#N/A</v>
      </c>
      <c r="J338" s="205"/>
      <c r="K338" s="285">
        <f>B!B7</f>
        <v>209</v>
      </c>
      <c r="L338" s="206" t="str">
        <f>B!A7</f>
        <v>Charlie Jones</v>
      </c>
      <c r="M338" s="207" t="s">
        <v>366</v>
      </c>
      <c r="N338" s="207" t="s">
        <v>324</v>
      </c>
      <c r="O338" s="524"/>
      <c r="P338" s="283"/>
      <c r="Q338" s="283"/>
      <c r="R338" s="208"/>
      <c r="S338" s="170"/>
    </row>
    <row r="339" spans="1:19" s="167" customFormat="1" ht="12.75" customHeight="1" x14ac:dyDescent="0.2">
      <c r="A339" s="294">
        <f t="shared" si="28"/>
        <v>0</v>
      </c>
      <c r="B339" s="198"/>
      <c r="C339" s="198"/>
      <c r="D339" s="199" t="s">
        <v>36</v>
      </c>
      <c r="E339" s="225"/>
      <c r="F339" s="201"/>
      <c r="G339" s="202" t="e">
        <f t="shared" si="29"/>
        <v>#N/A</v>
      </c>
      <c r="H339" s="203" t="e">
        <f t="shared" si="30"/>
        <v>#N/A</v>
      </c>
      <c r="I339" s="204" t="e">
        <f t="shared" si="31"/>
        <v>#N/A</v>
      </c>
      <c r="J339" s="205"/>
      <c r="K339" s="285">
        <f>B!B8</f>
        <v>210</v>
      </c>
      <c r="L339" s="206" t="str">
        <f>B!A8</f>
        <v>Ewan Mackinnon</v>
      </c>
      <c r="M339" s="207" t="s">
        <v>366</v>
      </c>
      <c r="N339" s="207" t="s">
        <v>324</v>
      </c>
      <c r="O339" s="524"/>
      <c r="P339" s="283"/>
      <c r="Q339" s="283"/>
      <c r="R339" s="208"/>
      <c r="S339" s="170"/>
    </row>
    <row r="340" spans="1:19" s="167" customFormat="1" ht="12.75" customHeight="1" x14ac:dyDescent="0.2">
      <c r="A340" s="294">
        <f t="shared" si="28"/>
        <v>0</v>
      </c>
      <c r="B340" s="198"/>
      <c r="C340" s="198"/>
      <c r="D340" s="199" t="s">
        <v>36</v>
      </c>
      <c r="E340" s="225"/>
      <c r="F340" s="201"/>
      <c r="G340" s="202" t="e">
        <f t="shared" si="29"/>
        <v>#N/A</v>
      </c>
      <c r="H340" s="203" t="e">
        <f t="shared" si="30"/>
        <v>#N/A</v>
      </c>
      <c r="I340" s="204" t="e">
        <f t="shared" si="31"/>
        <v>#N/A</v>
      </c>
      <c r="J340" s="205"/>
      <c r="K340" s="285">
        <f>B!B9</f>
        <v>211</v>
      </c>
      <c r="L340" s="206" t="str">
        <f>B!A9</f>
        <v>Finlay Harris</v>
      </c>
      <c r="M340" s="207" t="s">
        <v>366</v>
      </c>
      <c r="N340" s="207" t="s">
        <v>324</v>
      </c>
      <c r="O340" s="524"/>
      <c r="P340" s="283"/>
      <c r="Q340" s="283"/>
      <c r="R340" s="208"/>
      <c r="S340" s="170"/>
    </row>
    <row r="341" spans="1:19" s="167" customFormat="1" ht="12.75" customHeight="1" x14ac:dyDescent="0.2">
      <c r="A341" s="294">
        <f t="shared" si="28"/>
        <v>0</v>
      </c>
      <c r="B341" s="198"/>
      <c r="C341" s="198"/>
      <c r="D341" s="199" t="s">
        <v>36</v>
      </c>
      <c r="E341" s="225"/>
      <c r="F341" s="201"/>
      <c r="G341" s="202" t="e">
        <f t="shared" si="29"/>
        <v>#N/A</v>
      </c>
      <c r="H341" s="203" t="e">
        <f t="shared" si="30"/>
        <v>#N/A</v>
      </c>
      <c r="I341" s="204" t="e">
        <f t="shared" si="31"/>
        <v>#N/A</v>
      </c>
      <c r="J341" s="205"/>
      <c r="K341" s="285">
        <f>B!B10</f>
        <v>212</v>
      </c>
      <c r="L341" s="206" t="str">
        <f>B!A10</f>
        <v>Finley Collopy</v>
      </c>
      <c r="M341" s="207" t="s">
        <v>366</v>
      </c>
      <c r="N341" s="207" t="s">
        <v>324</v>
      </c>
      <c r="O341" s="524"/>
      <c r="P341" s="283"/>
      <c r="Q341" s="283"/>
      <c r="R341" s="208"/>
      <c r="S341" s="170"/>
    </row>
    <row r="342" spans="1:19" s="167" customFormat="1" ht="12.75" customHeight="1" x14ac:dyDescent="0.2">
      <c r="A342" s="294">
        <f t="shared" si="28"/>
        <v>0</v>
      </c>
      <c r="B342" s="198"/>
      <c r="C342" s="198"/>
      <c r="D342" s="199" t="s">
        <v>36</v>
      </c>
      <c r="E342" s="225"/>
      <c r="F342" s="201"/>
      <c r="G342" s="202" t="e">
        <f t="shared" si="29"/>
        <v>#N/A</v>
      </c>
      <c r="H342" s="203" t="e">
        <f t="shared" si="30"/>
        <v>#N/A</v>
      </c>
      <c r="I342" s="204" t="e">
        <f t="shared" si="31"/>
        <v>#N/A</v>
      </c>
      <c r="J342" s="205"/>
      <c r="K342" s="285">
        <f>B!B11</f>
        <v>213</v>
      </c>
      <c r="L342" s="206" t="str">
        <f>B!A11</f>
        <v>Harry Prescott</v>
      </c>
      <c r="M342" s="207" t="s">
        <v>366</v>
      </c>
      <c r="N342" s="207" t="s">
        <v>324</v>
      </c>
      <c r="O342" s="524"/>
      <c r="P342" s="283"/>
      <c r="Q342" s="283"/>
      <c r="R342" s="208"/>
      <c r="S342" s="170"/>
    </row>
    <row r="343" spans="1:19" s="167" customFormat="1" ht="12.75" customHeight="1" x14ac:dyDescent="0.2">
      <c r="A343" s="294">
        <f t="shared" si="28"/>
        <v>0</v>
      </c>
      <c r="B343" s="198"/>
      <c r="C343" s="198"/>
      <c r="D343" s="199" t="s">
        <v>36</v>
      </c>
      <c r="E343" s="225"/>
      <c r="F343" s="201"/>
      <c r="G343" s="202" t="e">
        <f t="shared" si="29"/>
        <v>#N/A</v>
      </c>
      <c r="H343" s="203" t="e">
        <f t="shared" si="30"/>
        <v>#N/A</v>
      </c>
      <c r="I343" s="204" t="e">
        <f t="shared" si="31"/>
        <v>#N/A</v>
      </c>
      <c r="J343" s="205"/>
      <c r="K343" s="285">
        <f>B!B12</f>
        <v>214</v>
      </c>
      <c r="L343" s="206" t="str">
        <f>B!A12</f>
        <v>Ibrahim Choudhury</v>
      </c>
      <c r="M343" s="207" t="s">
        <v>366</v>
      </c>
      <c r="N343" s="207" t="s">
        <v>324</v>
      </c>
      <c r="O343" s="524"/>
      <c r="P343" s="283"/>
      <c r="Q343" s="283"/>
      <c r="R343" s="208"/>
      <c r="S343" s="170"/>
    </row>
    <row r="344" spans="1:19" s="167" customFormat="1" ht="12.75" customHeight="1" x14ac:dyDescent="0.2">
      <c r="A344" s="294">
        <f t="shared" si="28"/>
        <v>0</v>
      </c>
      <c r="B344" s="198"/>
      <c r="C344" s="198"/>
      <c r="D344" s="199" t="s">
        <v>36</v>
      </c>
      <c r="E344" s="225"/>
      <c r="F344" s="201"/>
      <c r="G344" s="202" t="e">
        <f t="shared" si="29"/>
        <v>#N/A</v>
      </c>
      <c r="H344" s="203" t="e">
        <f t="shared" si="30"/>
        <v>#N/A</v>
      </c>
      <c r="I344" s="204" t="e">
        <f t="shared" si="31"/>
        <v>#N/A</v>
      </c>
      <c r="J344" s="205"/>
      <c r="K344" s="285">
        <f>B!B13</f>
        <v>215</v>
      </c>
      <c r="L344" s="206" t="str">
        <f>B!A13</f>
        <v>James Hall</v>
      </c>
      <c r="M344" s="207" t="s">
        <v>366</v>
      </c>
      <c r="N344" s="207" t="s">
        <v>324</v>
      </c>
      <c r="O344" s="524"/>
      <c r="P344" s="283"/>
      <c r="Q344" s="283"/>
      <c r="R344" s="208"/>
      <c r="S344" s="170"/>
    </row>
    <row r="345" spans="1:19" s="167" customFormat="1" ht="12.75" customHeight="1" x14ac:dyDescent="0.2">
      <c r="A345" s="294">
        <f t="shared" si="28"/>
        <v>0</v>
      </c>
      <c r="B345" s="198"/>
      <c r="C345" s="198"/>
      <c r="D345" s="199" t="s">
        <v>36</v>
      </c>
      <c r="E345" s="225"/>
      <c r="F345" s="201"/>
      <c r="G345" s="202" t="e">
        <f t="shared" si="29"/>
        <v>#N/A</v>
      </c>
      <c r="H345" s="203" t="e">
        <f t="shared" si="30"/>
        <v>#N/A</v>
      </c>
      <c r="I345" s="204" t="e">
        <f t="shared" si="31"/>
        <v>#N/A</v>
      </c>
      <c r="J345" s="205"/>
      <c r="K345" s="285">
        <f>B!B14</f>
        <v>216</v>
      </c>
      <c r="L345" s="206" t="str">
        <f>B!A14</f>
        <v>Joshua Simms</v>
      </c>
      <c r="M345" s="207" t="s">
        <v>366</v>
      </c>
      <c r="N345" s="207" t="s">
        <v>324</v>
      </c>
      <c r="O345" s="524"/>
      <c r="P345" s="283"/>
      <c r="Q345" s="283"/>
      <c r="R345" s="208"/>
      <c r="S345" s="170"/>
    </row>
    <row r="346" spans="1:19" s="167" customFormat="1" ht="12.75" customHeight="1" x14ac:dyDescent="0.2">
      <c r="A346" s="294">
        <f t="shared" si="28"/>
        <v>0</v>
      </c>
      <c r="B346" s="198"/>
      <c r="C346" s="198"/>
      <c r="D346" s="199" t="s">
        <v>36</v>
      </c>
      <c r="E346" s="225"/>
      <c r="F346" s="201"/>
      <c r="G346" s="202" t="e">
        <f t="shared" si="29"/>
        <v>#N/A</v>
      </c>
      <c r="H346" s="203" t="e">
        <f t="shared" si="30"/>
        <v>#N/A</v>
      </c>
      <c r="I346" s="204" t="e">
        <f t="shared" si="31"/>
        <v>#N/A</v>
      </c>
      <c r="J346" s="205"/>
      <c r="K346" s="285">
        <f>B!B15</f>
        <v>217</v>
      </c>
      <c r="L346" s="206" t="str">
        <f>B!A15</f>
        <v>Kahlon Nneke</v>
      </c>
      <c r="M346" s="207" t="s">
        <v>366</v>
      </c>
      <c r="N346" s="207" t="s">
        <v>324</v>
      </c>
      <c r="O346" s="524"/>
      <c r="P346" s="283"/>
      <c r="Q346" s="283"/>
      <c r="R346" s="208"/>
      <c r="S346" s="170"/>
    </row>
    <row r="347" spans="1:19" s="167" customFormat="1" ht="12.75" customHeight="1" x14ac:dyDescent="0.2">
      <c r="A347" s="294">
        <f t="shared" si="28"/>
        <v>0</v>
      </c>
      <c r="B347" s="198"/>
      <c r="C347" s="198"/>
      <c r="D347" s="199" t="s">
        <v>36</v>
      </c>
      <c r="E347" s="225"/>
      <c r="F347" s="201"/>
      <c r="G347" s="202" t="e">
        <f t="shared" si="29"/>
        <v>#N/A</v>
      </c>
      <c r="H347" s="203" t="e">
        <f t="shared" si="30"/>
        <v>#N/A</v>
      </c>
      <c r="I347" s="204" t="e">
        <f t="shared" si="31"/>
        <v>#N/A</v>
      </c>
      <c r="J347" s="205"/>
      <c r="K347" s="285">
        <f>B!B16</f>
        <v>0</v>
      </c>
      <c r="L347" s="206">
        <f>B!A16</f>
        <v>0</v>
      </c>
      <c r="M347" s="207" t="s">
        <v>366</v>
      </c>
      <c r="N347" s="207" t="s">
        <v>324</v>
      </c>
      <c r="O347" s="524"/>
      <c r="P347" s="283"/>
      <c r="Q347" s="283"/>
      <c r="R347" s="208"/>
      <c r="S347" s="170"/>
    </row>
    <row r="348" spans="1:19" s="167" customFormat="1" ht="12.75" customHeight="1" x14ac:dyDescent="0.2">
      <c r="A348" s="294">
        <f t="shared" si="28"/>
        <v>0</v>
      </c>
      <c r="B348" s="198"/>
      <c r="C348" s="198"/>
      <c r="D348" s="199" t="s">
        <v>36</v>
      </c>
      <c r="E348" s="225"/>
      <c r="F348" s="201"/>
      <c r="G348" s="202" t="e">
        <f t="shared" si="29"/>
        <v>#N/A</v>
      </c>
      <c r="H348" s="203" t="e">
        <f t="shared" si="30"/>
        <v>#N/A</v>
      </c>
      <c r="I348" s="204" t="e">
        <f t="shared" si="31"/>
        <v>#N/A</v>
      </c>
      <c r="J348" s="205"/>
      <c r="K348" s="285">
        <f>B!B17</f>
        <v>219</v>
      </c>
      <c r="L348" s="206" t="str">
        <f>B!A17</f>
        <v>Matthew Mule</v>
      </c>
      <c r="M348" s="207" t="s">
        <v>366</v>
      </c>
      <c r="N348" s="207" t="s">
        <v>324</v>
      </c>
      <c r="O348" s="524"/>
      <c r="P348" s="283"/>
      <c r="Q348" s="283"/>
      <c r="R348" s="208"/>
      <c r="S348" s="170"/>
    </row>
    <row r="349" spans="1:19" s="167" customFormat="1" ht="12.75" customHeight="1" x14ac:dyDescent="0.2">
      <c r="A349" s="294">
        <f t="shared" si="28"/>
        <v>0</v>
      </c>
      <c r="B349" s="198"/>
      <c r="C349" s="198"/>
      <c r="D349" s="199" t="s">
        <v>36</v>
      </c>
      <c r="E349" s="225"/>
      <c r="F349" s="201"/>
      <c r="G349" s="202" t="e">
        <f t="shared" si="29"/>
        <v>#N/A</v>
      </c>
      <c r="H349" s="203" t="e">
        <f t="shared" si="30"/>
        <v>#N/A</v>
      </c>
      <c r="I349" s="204" t="e">
        <f t="shared" si="31"/>
        <v>#N/A</v>
      </c>
      <c r="J349" s="205"/>
      <c r="K349" s="285">
        <f>B!B18</f>
        <v>220</v>
      </c>
      <c r="L349" s="206" t="str">
        <f>B!A18</f>
        <v>Nathan McWilliam</v>
      </c>
      <c r="M349" s="207" t="s">
        <v>366</v>
      </c>
      <c r="N349" s="207" t="s">
        <v>324</v>
      </c>
      <c r="O349" s="524"/>
      <c r="P349" s="283"/>
      <c r="Q349" s="283"/>
      <c r="R349" s="208"/>
      <c r="S349" s="170"/>
    </row>
    <row r="350" spans="1:19" s="167" customFormat="1" ht="12.75" customHeight="1" x14ac:dyDescent="0.2">
      <c r="A350" s="294">
        <f t="shared" si="28"/>
        <v>0</v>
      </c>
      <c r="B350" s="198"/>
      <c r="C350" s="198"/>
      <c r="D350" s="199" t="s">
        <v>36</v>
      </c>
      <c r="E350" s="225"/>
      <c r="F350" s="201"/>
      <c r="G350" s="202" t="e">
        <f t="shared" si="29"/>
        <v>#N/A</v>
      </c>
      <c r="H350" s="203" t="e">
        <f t="shared" si="30"/>
        <v>#N/A</v>
      </c>
      <c r="I350" s="204" t="e">
        <f t="shared" si="31"/>
        <v>#N/A</v>
      </c>
      <c r="J350" s="205"/>
      <c r="K350" s="285">
        <f>B!B19</f>
        <v>0</v>
      </c>
      <c r="L350" s="206" t="str">
        <f>B!A19</f>
        <v>Nathan Rollins</v>
      </c>
      <c r="M350" s="207" t="s">
        <v>366</v>
      </c>
      <c r="N350" s="207" t="s">
        <v>324</v>
      </c>
      <c r="O350" s="524"/>
      <c r="P350" s="283"/>
      <c r="Q350" s="283"/>
      <c r="R350" s="208"/>
      <c r="S350" s="170"/>
    </row>
    <row r="351" spans="1:19" s="167" customFormat="1" ht="12.75" customHeight="1" x14ac:dyDescent="0.2">
      <c r="A351" s="294">
        <f t="shared" si="28"/>
        <v>0</v>
      </c>
      <c r="B351" s="198"/>
      <c r="C351" s="198"/>
      <c r="D351" s="199" t="s">
        <v>36</v>
      </c>
      <c r="E351" s="225"/>
      <c r="F351" s="201"/>
      <c r="G351" s="202" t="e">
        <f t="shared" si="29"/>
        <v>#N/A</v>
      </c>
      <c r="H351" s="203" t="e">
        <f t="shared" si="30"/>
        <v>#N/A</v>
      </c>
      <c r="I351" s="204" t="e">
        <f t="shared" si="31"/>
        <v>#N/A</v>
      </c>
      <c r="J351" s="205"/>
      <c r="K351" s="285">
        <f>B!B20</f>
        <v>221</v>
      </c>
      <c r="L351" s="206" t="str">
        <f>B!A20</f>
        <v>Nikita Scepunov</v>
      </c>
      <c r="M351" s="207" t="s">
        <v>366</v>
      </c>
      <c r="N351" s="207" t="s">
        <v>324</v>
      </c>
      <c r="O351" s="524"/>
      <c r="P351" s="283"/>
      <c r="Q351" s="283"/>
      <c r="R351" s="208"/>
      <c r="S351" s="170"/>
    </row>
    <row r="352" spans="1:19" s="167" customFormat="1" ht="12.75" customHeight="1" x14ac:dyDescent="0.2">
      <c r="A352" s="294">
        <f t="shared" si="28"/>
        <v>0</v>
      </c>
      <c r="B352" s="198"/>
      <c r="C352" s="198"/>
      <c r="D352" s="199" t="s">
        <v>36</v>
      </c>
      <c r="E352" s="225"/>
      <c r="F352" s="201"/>
      <c r="G352" s="202" t="e">
        <f t="shared" si="29"/>
        <v>#N/A</v>
      </c>
      <c r="H352" s="203" t="e">
        <f t="shared" si="30"/>
        <v>#N/A</v>
      </c>
      <c r="I352" s="204" t="e">
        <f t="shared" si="31"/>
        <v>#N/A</v>
      </c>
      <c r="J352" s="205"/>
      <c r="K352" s="285">
        <f>B!B21</f>
        <v>222</v>
      </c>
      <c r="L352" s="206" t="str">
        <f>B!A21</f>
        <v>Oliver Anderson</v>
      </c>
      <c r="M352" s="207" t="s">
        <v>366</v>
      </c>
      <c r="N352" s="207" t="s">
        <v>324</v>
      </c>
      <c r="O352" s="524"/>
      <c r="P352" s="283"/>
      <c r="Q352" s="283"/>
      <c r="R352" s="208"/>
      <c r="S352" s="170"/>
    </row>
    <row r="353" spans="1:19" s="167" customFormat="1" ht="12.75" customHeight="1" x14ac:dyDescent="0.2">
      <c r="A353" s="294">
        <f t="shared" si="28"/>
        <v>0</v>
      </c>
      <c r="B353" s="198"/>
      <c r="C353" s="198"/>
      <c r="D353" s="199" t="s">
        <v>36</v>
      </c>
      <c r="E353" s="225"/>
      <c r="F353" s="201"/>
      <c r="G353" s="202" t="e">
        <f t="shared" si="29"/>
        <v>#N/A</v>
      </c>
      <c r="H353" s="203" t="e">
        <f t="shared" si="30"/>
        <v>#N/A</v>
      </c>
      <c r="I353" s="204" t="e">
        <f t="shared" si="31"/>
        <v>#N/A</v>
      </c>
      <c r="J353" s="205"/>
      <c r="K353" s="285">
        <f>B!B22</f>
        <v>223</v>
      </c>
      <c r="L353" s="206" t="str">
        <f>B!A22</f>
        <v>Oscar Bailey</v>
      </c>
      <c r="M353" s="207" t="s">
        <v>366</v>
      </c>
      <c r="N353" s="207" t="s">
        <v>324</v>
      </c>
      <c r="O353" s="524"/>
      <c r="P353" s="283"/>
      <c r="Q353" s="283"/>
      <c r="R353" s="208"/>
      <c r="S353" s="170"/>
    </row>
    <row r="354" spans="1:19" s="167" customFormat="1" ht="12.75" customHeight="1" x14ac:dyDescent="0.2">
      <c r="A354" s="294">
        <f t="shared" si="28"/>
        <v>0</v>
      </c>
      <c r="B354" s="198"/>
      <c r="C354" s="198"/>
      <c r="D354" s="199" t="s">
        <v>36</v>
      </c>
      <c r="E354" s="225"/>
      <c r="F354" s="201"/>
      <c r="G354" s="202" t="e">
        <f t="shared" si="29"/>
        <v>#N/A</v>
      </c>
      <c r="H354" s="203" t="e">
        <f t="shared" si="30"/>
        <v>#N/A</v>
      </c>
      <c r="I354" s="204" t="e">
        <f t="shared" si="31"/>
        <v>#N/A</v>
      </c>
      <c r="J354" s="205"/>
      <c r="K354" s="285">
        <f>B!B23</f>
        <v>224</v>
      </c>
      <c r="L354" s="206" t="str">
        <f>B!A23</f>
        <v>Riley Hadley Tippett</v>
      </c>
      <c r="M354" s="207" t="s">
        <v>366</v>
      </c>
      <c r="N354" s="207" t="s">
        <v>324</v>
      </c>
      <c r="O354" s="524"/>
      <c r="P354" s="283"/>
      <c r="Q354" s="283"/>
      <c r="R354" s="208"/>
      <c r="S354" s="170"/>
    </row>
    <row r="355" spans="1:19" s="167" customFormat="1" ht="12.75" customHeight="1" x14ac:dyDescent="0.2">
      <c r="A355" s="294">
        <f t="shared" ref="A355:A418" si="32">F355</f>
        <v>0</v>
      </c>
      <c r="B355" s="198"/>
      <c r="C355" s="198"/>
      <c r="D355" s="199" t="s">
        <v>36</v>
      </c>
      <c r="E355" s="225"/>
      <c r="F355" s="201"/>
      <c r="G355" s="202" t="e">
        <f t="shared" si="29"/>
        <v>#N/A</v>
      </c>
      <c r="H355" s="203" t="e">
        <f t="shared" si="30"/>
        <v>#N/A</v>
      </c>
      <c r="I355" s="204" t="e">
        <f t="shared" si="31"/>
        <v>#N/A</v>
      </c>
      <c r="J355" s="205"/>
      <c r="K355" s="285">
        <f>B!B24</f>
        <v>225</v>
      </c>
      <c r="L355" s="206" t="str">
        <f>B!A24</f>
        <v>Riley Howe</v>
      </c>
      <c r="M355" s="207" t="s">
        <v>366</v>
      </c>
      <c r="N355" s="207" t="s">
        <v>324</v>
      </c>
      <c r="O355" s="524"/>
      <c r="P355" s="283"/>
      <c r="Q355" s="283"/>
      <c r="R355" s="208"/>
      <c r="S355" s="170"/>
    </row>
    <row r="356" spans="1:19" s="167" customFormat="1" ht="12.75" customHeight="1" x14ac:dyDescent="0.2">
      <c r="A356" s="294">
        <f t="shared" si="32"/>
        <v>0</v>
      </c>
      <c r="B356" s="198"/>
      <c r="C356" s="198"/>
      <c r="D356" s="199" t="s">
        <v>36</v>
      </c>
      <c r="E356" s="225"/>
      <c r="F356" s="201"/>
      <c r="G356" s="202" t="e">
        <f t="shared" ref="G356:G419" si="33">VLOOKUP(D356,K$33:N$1834,2,FALSE)</f>
        <v>#N/A</v>
      </c>
      <c r="H356" s="203" t="e">
        <f t="shared" ref="H356:H419" si="34">VLOOKUP(D356,K$33:N$1834,3,FALSE)</f>
        <v>#N/A</v>
      </c>
      <c r="I356" s="204" t="e">
        <f t="shared" ref="I356:I419" si="35">VLOOKUP(D356,K$33:N$1834,4,FALSE)</f>
        <v>#N/A</v>
      </c>
      <c r="J356" s="205"/>
      <c r="K356" s="285">
        <f>B!B25</f>
        <v>226</v>
      </c>
      <c r="L356" s="206" t="str">
        <f>B!A25</f>
        <v>Samuel Johnson</v>
      </c>
      <c r="M356" s="207" t="s">
        <v>366</v>
      </c>
      <c r="N356" s="207" t="s">
        <v>324</v>
      </c>
      <c r="O356" s="524"/>
      <c r="P356" s="283"/>
      <c r="Q356" s="283"/>
      <c r="R356" s="208"/>
      <c r="S356" s="170"/>
    </row>
    <row r="357" spans="1:19" s="167" customFormat="1" ht="12.75" customHeight="1" x14ac:dyDescent="0.2">
      <c r="A357" s="294">
        <f t="shared" si="32"/>
        <v>0</v>
      </c>
      <c r="B357" s="198"/>
      <c r="C357" s="198"/>
      <c r="D357" s="199" t="s">
        <v>36</v>
      </c>
      <c r="E357" s="225"/>
      <c r="F357" s="201"/>
      <c r="G357" s="202" t="e">
        <f t="shared" si="33"/>
        <v>#N/A</v>
      </c>
      <c r="H357" s="203" t="e">
        <f t="shared" si="34"/>
        <v>#N/A</v>
      </c>
      <c r="I357" s="204" t="e">
        <f t="shared" si="35"/>
        <v>#N/A</v>
      </c>
      <c r="J357" s="205"/>
      <c r="K357" s="285">
        <f>B!B26</f>
        <v>227</v>
      </c>
      <c r="L357" s="206" t="str">
        <f>B!A26</f>
        <v>Sebastian Piney</v>
      </c>
      <c r="M357" s="207" t="s">
        <v>366</v>
      </c>
      <c r="N357" s="207" t="s">
        <v>324</v>
      </c>
      <c r="O357" s="524"/>
      <c r="P357" s="283"/>
      <c r="Q357" s="283"/>
      <c r="R357" s="208"/>
      <c r="S357" s="170"/>
    </row>
    <row r="358" spans="1:19" s="167" customFormat="1" ht="12.75" customHeight="1" x14ac:dyDescent="0.2">
      <c r="A358" s="294">
        <f t="shared" si="32"/>
        <v>0</v>
      </c>
      <c r="B358" s="198"/>
      <c r="C358" s="198"/>
      <c r="D358" s="199" t="s">
        <v>36</v>
      </c>
      <c r="E358" s="225"/>
      <c r="F358" s="201"/>
      <c r="G358" s="202" t="e">
        <f t="shared" si="33"/>
        <v>#N/A</v>
      </c>
      <c r="H358" s="203" t="e">
        <f t="shared" si="34"/>
        <v>#N/A</v>
      </c>
      <c r="I358" s="204" t="e">
        <f t="shared" si="35"/>
        <v>#N/A</v>
      </c>
      <c r="J358" s="205"/>
      <c r="K358" s="285">
        <f>B!B27</f>
        <v>0</v>
      </c>
      <c r="L358" s="206" t="str">
        <f>B!A27</f>
        <v>Tathan Brooks</v>
      </c>
      <c r="M358" s="207" t="s">
        <v>366</v>
      </c>
      <c r="N358" s="207" t="s">
        <v>324</v>
      </c>
      <c r="O358" s="524"/>
      <c r="P358" s="283"/>
      <c r="Q358" s="283"/>
      <c r="R358" s="208"/>
      <c r="S358" s="170"/>
    </row>
    <row r="359" spans="1:19" s="167" customFormat="1" ht="12.75" customHeight="1" x14ac:dyDescent="0.2">
      <c r="A359" s="294">
        <f t="shared" si="32"/>
        <v>0</v>
      </c>
      <c r="B359" s="198"/>
      <c r="C359" s="198"/>
      <c r="D359" s="199" t="s">
        <v>36</v>
      </c>
      <c r="E359" s="225"/>
      <c r="F359" s="201"/>
      <c r="G359" s="202" t="e">
        <f t="shared" si="33"/>
        <v>#N/A</v>
      </c>
      <c r="H359" s="203" t="e">
        <f t="shared" si="34"/>
        <v>#N/A</v>
      </c>
      <c r="I359" s="204" t="e">
        <f t="shared" si="35"/>
        <v>#N/A</v>
      </c>
      <c r="J359" s="205"/>
      <c r="K359" s="285">
        <f>B!B28</f>
        <v>228</v>
      </c>
      <c r="L359" s="206" t="str">
        <f>B!A28</f>
        <v>Toby Splain</v>
      </c>
      <c r="M359" s="207" t="s">
        <v>366</v>
      </c>
      <c r="N359" s="207" t="s">
        <v>324</v>
      </c>
      <c r="O359" s="524"/>
      <c r="P359" s="283"/>
      <c r="Q359" s="283"/>
      <c r="R359" s="208"/>
      <c r="S359" s="170"/>
    </row>
    <row r="360" spans="1:19" s="167" customFormat="1" ht="12.75" customHeight="1" x14ac:dyDescent="0.2">
      <c r="A360" s="294">
        <f t="shared" si="32"/>
        <v>0</v>
      </c>
      <c r="B360" s="198"/>
      <c r="C360" s="198"/>
      <c r="D360" s="199" t="s">
        <v>36</v>
      </c>
      <c r="E360" s="225"/>
      <c r="F360" s="201"/>
      <c r="G360" s="202" t="e">
        <f t="shared" si="33"/>
        <v>#N/A</v>
      </c>
      <c r="H360" s="203" t="e">
        <f t="shared" si="34"/>
        <v>#N/A</v>
      </c>
      <c r="I360" s="204" t="e">
        <f t="shared" si="35"/>
        <v>#N/A</v>
      </c>
      <c r="J360" s="205"/>
      <c r="K360" s="285">
        <f>B!B29</f>
        <v>0</v>
      </c>
      <c r="L360" s="206">
        <f>B!A29</f>
        <v>0</v>
      </c>
      <c r="M360" s="207" t="s">
        <v>366</v>
      </c>
      <c r="N360" s="207" t="s">
        <v>324</v>
      </c>
      <c r="O360" s="524"/>
      <c r="P360" s="283"/>
      <c r="Q360" s="283"/>
      <c r="R360" s="208"/>
      <c r="S360" s="170"/>
    </row>
    <row r="361" spans="1:19" s="167" customFormat="1" ht="12.75" customHeight="1" x14ac:dyDescent="0.2">
      <c r="A361" s="294">
        <f t="shared" si="32"/>
        <v>0</v>
      </c>
      <c r="B361" s="198"/>
      <c r="C361" s="198"/>
      <c r="D361" s="199" t="s">
        <v>36</v>
      </c>
      <c r="E361" s="225"/>
      <c r="F361" s="201"/>
      <c r="G361" s="202" t="e">
        <f t="shared" si="33"/>
        <v>#N/A</v>
      </c>
      <c r="H361" s="203" t="e">
        <f t="shared" si="34"/>
        <v>#N/A</v>
      </c>
      <c r="I361" s="204" t="e">
        <f t="shared" si="35"/>
        <v>#N/A</v>
      </c>
      <c r="J361" s="205"/>
      <c r="K361" s="285">
        <f>B!B30</f>
        <v>0</v>
      </c>
      <c r="L361" s="206">
        <f>B!A30</f>
        <v>0</v>
      </c>
      <c r="M361" s="207" t="s">
        <v>366</v>
      </c>
      <c r="N361" s="207" t="s">
        <v>324</v>
      </c>
      <c r="O361" s="524"/>
      <c r="P361" s="283"/>
      <c r="Q361" s="283"/>
      <c r="R361" s="208"/>
      <c r="S361" s="170"/>
    </row>
    <row r="362" spans="1:19" s="167" customFormat="1" ht="12.75" customHeight="1" x14ac:dyDescent="0.2">
      <c r="A362" s="294">
        <f t="shared" si="32"/>
        <v>0</v>
      </c>
      <c r="B362" s="198"/>
      <c r="C362" s="198"/>
      <c r="D362" s="199" t="s">
        <v>36</v>
      </c>
      <c r="E362" s="225"/>
      <c r="F362" s="201"/>
      <c r="G362" s="202" t="e">
        <f t="shared" si="33"/>
        <v>#N/A</v>
      </c>
      <c r="H362" s="203" t="e">
        <f t="shared" si="34"/>
        <v>#N/A</v>
      </c>
      <c r="I362" s="204" t="e">
        <f t="shared" si="35"/>
        <v>#N/A</v>
      </c>
      <c r="J362" s="205"/>
      <c r="K362" s="285">
        <f>B!B31</f>
        <v>0</v>
      </c>
      <c r="L362" s="206">
        <f>B!A31</f>
        <v>0</v>
      </c>
      <c r="M362" s="207" t="s">
        <v>366</v>
      </c>
      <c r="N362" s="207" t="s">
        <v>324</v>
      </c>
      <c r="O362" s="524"/>
      <c r="P362" s="283"/>
      <c r="Q362" s="283"/>
      <c r="R362" s="208"/>
      <c r="S362" s="170"/>
    </row>
    <row r="363" spans="1:19" s="167" customFormat="1" ht="12.75" customHeight="1" x14ac:dyDescent="0.2">
      <c r="A363" s="294">
        <f t="shared" si="32"/>
        <v>0</v>
      </c>
      <c r="B363" s="198"/>
      <c r="C363" s="198"/>
      <c r="D363" s="199" t="s">
        <v>36</v>
      </c>
      <c r="E363" s="225"/>
      <c r="F363" s="201"/>
      <c r="G363" s="202" t="e">
        <f t="shared" si="33"/>
        <v>#N/A</v>
      </c>
      <c r="H363" s="203" t="e">
        <f t="shared" si="34"/>
        <v>#N/A</v>
      </c>
      <c r="I363" s="204" t="e">
        <f t="shared" si="35"/>
        <v>#N/A</v>
      </c>
      <c r="J363" s="205"/>
      <c r="K363" s="285">
        <f>B!B32</f>
        <v>0</v>
      </c>
      <c r="L363" s="206">
        <f>B!A32</f>
        <v>0</v>
      </c>
      <c r="M363" s="207" t="s">
        <v>366</v>
      </c>
      <c r="N363" s="207" t="s">
        <v>324</v>
      </c>
      <c r="O363" s="524"/>
      <c r="P363" s="283"/>
      <c r="Q363" s="283"/>
      <c r="R363" s="208"/>
      <c r="S363" s="170"/>
    </row>
    <row r="364" spans="1:19" s="167" customFormat="1" ht="12.75" customHeight="1" x14ac:dyDescent="0.2">
      <c r="A364" s="294">
        <f t="shared" si="32"/>
        <v>0</v>
      </c>
      <c r="B364" s="198"/>
      <c r="C364" s="198"/>
      <c r="D364" s="199" t="s">
        <v>36</v>
      </c>
      <c r="E364" s="225"/>
      <c r="F364" s="201"/>
      <c r="G364" s="202" t="e">
        <f t="shared" si="33"/>
        <v>#N/A</v>
      </c>
      <c r="H364" s="203" t="e">
        <f t="shared" si="34"/>
        <v>#N/A</v>
      </c>
      <c r="I364" s="204" t="e">
        <f t="shared" si="35"/>
        <v>#N/A</v>
      </c>
      <c r="J364" s="205"/>
      <c r="K364" s="285">
        <f>B!B33</f>
        <v>0</v>
      </c>
      <c r="L364" s="206">
        <f>B!A33</f>
        <v>0</v>
      </c>
      <c r="M364" s="207" t="s">
        <v>366</v>
      </c>
      <c r="N364" s="207" t="s">
        <v>324</v>
      </c>
      <c r="O364" s="524"/>
      <c r="P364" s="283"/>
      <c r="Q364" s="283"/>
      <c r="R364" s="208"/>
      <c r="S364" s="170"/>
    </row>
    <row r="365" spans="1:19" s="167" customFormat="1" ht="12.75" customHeight="1" x14ac:dyDescent="0.2">
      <c r="A365" s="294">
        <f t="shared" si="32"/>
        <v>0</v>
      </c>
      <c r="B365" s="198"/>
      <c r="C365" s="198"/>
      <c r="D365" s="199" t="s">
        <v>36</v>
      </c>
      <c r="E365" s="225"/>
      <c r="F365" s="201"/>
      <c r="G365" s="202" t="e">
        <f t="shared" si="33"/>
        <v>#N/A</v>
      </c>
      <c r="H365" s="203" t="e">
        <f t="shared" si="34"/>
        <v>#N/A</v>
      </c>
      <c r="I365" s="204" t="e">
        <f t="shared" si="35"/>
        <v>#N/A</v>
      </c>
      <c r="J365" s="205"/>
      <c r="K365" s="285">
        <f>B!B34</f>
        <v>0</v>
      </c>
      <c r="L365" s="206">
        <f>B!A34</f>
        <v>0</v>
      </c>
      <c r="M365" s="207" t="s">
        <v>366</v>
      </c>
      <c r="N365" s="207" t="s">
        <v>324</v>
      </c>
      <c r="O365" s="524"/>
      <c r="P365" s="283"/>
      <c r="Q365" s="283"/>
      <c r="R365" s="208"/>
      <c r="S365" s="170"/>
    </row>
    <row r="366" spans="1:19" s="167" customFormat="1" ht="12.75" customHeight="1" x14ac:dyDescent="0.2">
      <c r="A366" s="294">
        <f t="shared" si="32"/>
        <v>0</v>
      </c>
      <c r="B366" s="198"/>
      <c r="C366" s="198"/>
      <c r="D366" s="199" t="s">
        <v>36</v>
      </c>
      <c r="E366" s="225"/>
      <c r="F366" s="201"/>
      <c r="G366" s="202" t="e">
        <f t="shared" si="33"/>
        <v>#N/A</v>
      </c>
      <c r="H366" s="203" t="e">
        <f t="shared" si="34"/>
        <v>#N/A</v>
      </c>
      <c r="I366" s="204" t="e">
        <f t="shared" si="35"/>
        <v>#N/A</v>
      </c>
      <c r="J366" s="205"/>
      <c r="K366" s="285">
        <f>B!B35</f>
        <v>0</v>
      </c>
      <c r="L366" s="206">
        <f>B!A35</f>
        <v>0</v>
      </c>
      <c r="M366" s="207" t="s">
        <v>366</v>
      </c>
      <c r="N366" s="207" t="s">
        <v>324</v>
      </c>
      <c r="O366" s="524"/>
      <c r="P366" s="283"/>
      <c r="Q366" s="283"/>
      <c r="R366" s="208"/>
      <c r="S366" s="170"/>
    </row>
    <row r="367" spans="1:19" s="167" customFormat="1" ht="12.75" customHeight="1" x14ac:dyDescent="0.2">
      <c r="A367" s="294">
        <f t="shared" si="32"/>
        <v>0</v>
      </c>
      <c r="B367" s="198"/>
      <c r="C367" s="198"/>
      <c r="D367" s="199" t="s">
        <v>36</v>
      </c>
      <c r="E367" s="225"/>
      <c r="F367" s="201"/>
      <c r="G367" s="202" t="e">
        <f t="shared" si="33"/>
        <v>#N/A</v>
      </c>
      <c r="H367" s="203" t="e">
        <f t="shared" si="34"/>
        <v>#N/A</v>
      </c>
      <c r="I367" s="204" t="e">
        <f t="shared" si="35"/>
        <v>#N/A</v>
      </c>
      <c r="J367" s="205"/>
      <c r="K367" s="285">
        <f>B!B36</f>
        <v>0</v>
      </c>
      <c r="L367" s="206">
        <f>B!A36</f>
        <v>0</v>
      </c>
      <c r="M367" s="207" t="s">
        <v>366</v>
      </c>
      <c r="N367" s="207" t="s">
        <v>324</v>
      </c>
      <c r="O367" s="524"/>
      <c r="P367" s="283"/>
      <c r="Q367" s="283"/>
      <c r="R367" s="208"/>
      <c r="S367" s="170"/>
    </row>
    <row r="368" spans="1:19" s="167" customFormat="1" ht="12.75" customHeight="1" x14ac:dyDescent="0.2">
      <c r="A368" s="294">
        <f t="shared" si="32"/>
        <v>0</v>
      </c>
      <c r="B368" s="198"/>
      <c r="C368" s="198"/>
      <c r="D368" s="199" t="s">
        <v>36</v>
      </c>
      <c r="E368" s="225"/>
      <c r="F368" s="201"/>
      <c r="G368" s="202" t="e">
        <f t="shared" si="33"/>
        <v>#N/A</v>
      </c>
      <c r="H368" s="203" t="e">
        <f t="shared" si="34"/>
        <v>#N/A</v>
      </c>
      <c r="I368" s="204" t="e">
        <f t="shared" si="35"/>
        <v>#N/A</v>
      </c>
      <c r="J368" s="205"/>
      <c r="K368" s="285">
        <f>B!B37</f>
        <v>0</v>
      </c>
      <c r="L368" s="206">
        <f>B!A37</f>
        <v>0</v>
      </c>
      <c r="M368" s="207" t="s">
        <v>366</v>
      </c>
      <c r="N368" s="207" t="s">
        <v>324</v>
      </c>
      <c r="O368" s="524"/>
      <c r="P368" s="283"/>
      <c r="Q368" s="283"/>
      <c r="R368" s="208"/>
      <c r="S368" s="170"/>
    </row>
    <row r="369" spans="1:19" s="167" customFormat="1" ht="12.75" customHeight="1" x14ac:dyDescent="0.2">
      <c r="A369" s="294">
        <f t="shared" si="32"/>
        <v>0</v>
      </c>
      <c r="B369" s="198"/>
      <c r="C369" s="198"/>
      <c r="D369" s="199" t="s">
        <v>36</v>
      </c>
      <c r="E369" s="225"/>
      <c r="F369" s="201"/>
      <c r="G369" s="202" t="e">
        <f t="shared" si="33"/>
        <v>#N/A</v>
      </c>
      <c r="H369" s="203" t="e">
        <f t="shared" si="34"/>
        <v>#N/A</v>
      </c>
      <c r="I369" s="204" t="e">
        <f t="shared" si="35"/>
        <v>#N/A</v>
      </c>
      <c r="J369" s="205"/>
      <c r="K369" s="285">
        <f>B!B38</f>
        <v>0</v>
      </c>
      <c r="L369" s="206">
        <f>B!A38</f>
        <v>0</v>
      </c>
      <c r="M369" s="207" t="s">
        <v>366</v>
      </c>
      <c r="N369" s="207" t="s">
        <v>324</v>
      </c>
      <c r="O369" s="524"/>
      <c r="P369" s="283"/>
      <c r="Q369" s="283"/>
      <c r="R369" s="208"/>
      <c r="S369" s="170"/>
    </row>
    <row r="370" spans="1:19" s="167" customFormat="1" ht="12.75" customHeight="1" x14ac:dyDescent="0.2">
      <c r="A370" s="294">
        <f t="shared" si="32"/>
        <v>0</v>
      </c>
      <c r="B370" s="198"/>
      <c r="C370" s="198"/>
      <c r="D370" s="199" t="s">
        <v>36</v>
      </c>
      <c r="E370" s="225"/>
      <c r="F370" s="201"/>
      <c r="G370" s="202" t="e">
        <f t="shared" si="33"/>
        <v>#N/A</v>
      </c>
      <c r="H370" s="203" t="e">
        <f t="shared" si="34"/>
        <v>#N/A</v>
      </c>
      <c r="I370" s="204" t="e">
        <f t="shared" si="35"/>
        <v>#N/A</v>
      </c>
      <c r="J370" s="205"/>
      <c r="K370" s="285">
        <f>B!B39</f>
        <v>0</v>
      </c>
      <c r="L370" s="206">
        <f>B!A39</f>
        <v>0</v>
      </c>
      <c r="M370" s="207" t="s">
        <v>366</v>
      </c>
      <c r="N370" s="207" t="s">
        <v>324</v>
      </c>
      <c r="O370" s="524"/>
      <c r="P370" s="283"/>
      <c r="Q370" s="283"/>
      <c r="R370" s="208"/>
      <c r="S370" s="170"/>
    </row>
    <row r="371" spans="1:19" s="167" customFormat="1" ht="12.75" customHeight="1" x14ac:dyDescent="0.2">
      <c r="A371" s="294">
        <f t="shared" si="32"/>
        <v>0</v>
      </c>
      <c r="B371" s="198"/>
      <c r="C371" s="198"/>
      <c r="D371" s="199" t="s">
        <v>36</v>
      </c>
      <c r="E371" s="225"/>
      <c r="F371" s="201"/>
      <c r="G371" s="202" t="e">
        <f t="shared" si="33"/>
        <v>#N/A</v>
      </c>
      <c r="H371" s="203" t="e">
        <f t="shared" si="34"/>
        <v>#N/A</v>
      </c>
      <c r="I371" s="204" t="e">
        <f t="shared" si="35"/>
        <v>#N/A</v>
      </c>
      <c r="J371" s="205"/>
      <c r="K371" s="285">
        <f>B!B40</f>
        <v>0</v>
      </c>
      <c r="L371" s="206">
        <f>B!A40</f>
        <v>0</v>
      </c>
      <c r="M371" s="207" t="s">
        <v>366</v>
      </c>
      <c r="N371" s="207" t="s">
        <v>324</v>
      </c>
      <c r="O371" s="524"/>
      <c r="P371" s="283"/>
      <c r="Q371" s="283"/>
      <c r="R371" s="208"/>
      <c r="S371" s="170"/>
    </row>
    <row r="372" spans="1:19" s="167" customFormat="1" ht="12.75" customHeight="1" x14ac:dyDescent="0.2">
      <c r="A372" s="294">
        <f t="shared" si="32"/>
        <v>0</v>
      </c>
      <c r="B372" s="198"/>
      <c r="C372" s="198"/>
      <c r="D372" s="199" t="s">
        <v>36</v>
      </c>
      <c r="E372" s="225"/>
      <c r="F372" s="201"/>
      <c r="G372" s="202" t="e">
        <f t="shared" si="33"/>
        <v>#N/A</v>
      </c>
      <c r="H372" s="203" t="e">
        <f t="shared" si="34"/>
        <v>#N/A</v>
      </c>
      <c r="I372" s="204" t="e">
        <f t="shared" si="35"/>
        <v>#N/A</v>
      </c>
      <c r="J372" s="205"/>
      <c r="K372" s="285">
        <f>B!B41</f>
        <v>0</v>
      </c>
      <c r="L372" s="206">
        <f>B!A41</f>
        <v>0</v>
      </c>
      <c r="M372" s="207" t="s">
        <v>366</v>
      </c>
      <c r="N372" s="207" t="s">
        <v>324</v>
      </c>
      <c r="O372" s="524"/>
      <c r="P372" s="283"/>
      <c r="Q372" s="283"/>
      <c r="R372" s="208"/>
      <c r="S372" s="170"/>
    </row>
    <row r="373" spans="1:19" s="167" customFormat="1" ht="12.75" customHeight="1" x14ac:dyDescent="0.2">
      <c r="A373" s="294">
        <f t="shared" si="32"/>
        <v>0</v>
      </c>
      <c r="B373" s="198"/>
      <c r="C373" s="198"/>
      <c r="D373" s="199" t="s">
        <v>36</v>
      </c>
      <c r="E373" s="225"/>
      <c r="F373" s="201"/>
      <c r="G373" s="202" t="e">
        <f t="shared" si="33"/>
        <v>#N/A</v>
      </c>
      <c r="H373" s="203" t="e">
        <f t="shared" si="34"/>
        <v>#N/A</v>
      </c>
      <c r="I373" s="204" t="e">
        <f t="shared" si="35"/>
        <v>#N/A</v>
      </c>
      <c r="J373" s="205"/>
      <c r="K373" s="285">
        <f>B!B42</f>
        <v>0</v>
      </c>
      <c r="L373" s="206">
        <f>B!A42</f>
        <v>0</v>
      </c>
      <c r="M373" s="207" t="s">
        <v>366</v>
      </c>
      <c r="N373" s="207" t="s">
        <v>324</v>
      </c>
      <c r="O373" s="524"/>
      <c r="P373" s="283"/>
      <c r="Q373" s="283"/>
      <c r="R373" s="208"/>
      <c r="S373" s="170"/>
    </row>
    <row r="374" spans="1:19" s="167" customFormat="1" ht="12.75" customHeight="1" x14ac:dyDescent="0.2">
      <c r="A374" s="294">
        <f t="shared" si="32"/>
        <v>0</v>
      </c>
      <c r="B374" s="198"/>
      <c r="C374" s="198"/>
      <c r="D374" s="199" t="s">
        <v>36</v>
      </c>
      <c r="E374" s="225"/>
      <c r="F374" s="201"/>
      <c r="G374" s="202" t="e">
        <f t="shared" si="33"/>
        <v>#N/A</v>
      </c>
      <c r="H374" s="203" t="e">
        <f t="shared" si="34"/>
        <v>#N/A</v>
      </c>
      <c r="I374" s="204" t="e">
        <f t="shared" si="35"/>
        <v>#N/A</v>
      </c>
      <c r="J374" s="205"/>
      <c r="K374" s="285">
        <f>B!B43</f>
        <v>0</v>
      </c>
      <c r="L374" s="206">
        <f>B!A43</f>
        <v>0</v>
      </c>
      <c r="M374" s="207" t="s">
        <v>366</v>
      </c>
      <c r="N374" s="207" t="s">
        <v>324</v>
      </c>
      <c r="O374" s="524"/>
      <c r="P374" s="283"/>
      <c r="Q374" s="283"/>
      <c r="R374" s="208"/>
      <c r="S374" s="170"/>
    </row>
    <row r="375" spans="1:19" s="167" customFormat="1" ht="12.75" customHeight="1" x14ac:dyDescent="0.2">
      <c r="A375" s="294">
        <f t="shared" si="32"/>
        <v>0</v>
      </c>
      <c r="B375" s="198"/>
      <c r="C375" s="198"/>
      <c r="D375" s="199" t="s">
        <v>36</v>
      </c>
      <c r="E375" s="225"/>
      <c r="F375" s="201"/>
      <c r="G375" s="202" t="e">
        <f t="shared" si="33"/>
        <v>#N/A</v>
      </c>
      <c r="H375" s="203" t="e">
        <f t="shared" si="34"/>
        <v>#N/A</v>
      </c>
      <c r="I375" s="204" t="e">
        <f t="shared" si="35"/>
        <v>#N/A</v>
      </c>
      <c r="J375" s="205"/>
      <c r="K375" s="285">
        <f>B!B44</f>
        <v>0</v>
      </c>
      <c r="L375" s="206">
        <f>B!A44</f>
        <v>0</v>
      </c>
      <c r="M375" s="207" t="s">
        <v>366</v>
      </c>
      <c r="N375" s="207" t="s">
        <v>324</v>
      </c>
      <c r="O375" s="524"/>
      <c r="P375" s="283"/>
      <c r="Q375" s="283"/>
      <c r="R375" s="208"/>
      <c r="S375" s="170"/>
    </row>
    <row r="376" spans="1:19" s="167" customFormat="1" ht="12.75" customHeight="1" x14ac:dyDescent="0.2">
      <c r="A376" s="294">
        <f t="shared" si="32"/>
        <v>0</v>
      </c>
      <c r="B376" s="198"/>
      <c r="C376" s="198"/>
      <c r="D376" s="199" t="s">
        <v>36</v>
      </c>
      <c r="E376" s="225"/>
      <c r="F376" s="201"/>
      <c r="G376" s="202" t="e">
        <f t="shared" si="33"/>
        <v>#N/A</v>
      </c>
      <c r="H376" s="203" t="e">
        <f t="shared" si="34"/>
        <v>#N/A</v>
      </c>
      <c r="I376" s="204" t="e">
        <f t="shared" si="35"/>
        <v>#N/A</v>
      </c>
      <c r="J376" s="205"/>
      <c r="K376" s="285">
        <f>B!B45</f>
        <v>0</v>
      </c>
      <c r="L376" s="206">
        <f>B!A45</f>
        <v>0</v>
      </c>
      <c r="M376" s="207" t="s">
        <v>366</v>
      </c>
      <c r="N376" s="207" t="s">
        <v>324</v>
      </c>
      <c r="O376" s="524"/>
      <c r="P376" s="283"/>
      <c r="Q376" s="283"/>
      <c r="R376" s="208"/>
      <c r="S376" s="170"/>
    </row>
    <row r="377" spans="1:19" s="167" customFormat="1" ht="12.75" customHeight="1" x14ac:dyDescent="0.2">
      <c r="A377" s="294">
        <f t="shared" si="32"/>
        <v>0</v>
      </c>
      <c r="B377" s="198"/>
      <c r="C377" s="198"/>
      <c r="D377" s="199" t="s">
        <v>36</v>
      </c>
      <c r="E377" s="225"/>
      <c r="F377" s="201"/>
      <c r="G377" s="202" t="e">
        <f t="shared" si="33"/>
        <v>#N/A</v>
      </c>
      <c r="H377" s="203" t="e">
        <f t="shared" si="34"/>
        <v>#N/A</v>
      </c>
      <c r="I377" s="204" t="e">
        <f t="shared" si="35"/>
        <v>#N/A</v>
      </c>
      <c r="J377" s="205"/>
      <c r="K377" s="285">
        <f>B!B46</f>
        <v>0</v>
      </c>
      <c r="L377" s="206">
        <f>B!A46</f>
        <v>0</v>
      </c>
      <c r="M377" s="207" t="s">
        <v>366</v>
      </c>
      <c r="N377" s="207" t="s">
        <v>324</v>
      </c>
      <c r="O377" s="524"/>
      <c r="P377" s="283"/>
      <c r="Q377" s="283"/>
      <c r="R377" s="208"/>
      <c r="S377" s="170"/>
    </row>
    <row r="378" spans="1:19" s="167" customFormat="1" ht="12.75" customHeight="1" x14ac:dyDescent="0.2">
      <c r="A378" s="294">
        <f t="shared" si="32"/>
        <v>0</v>
      </c>
      <c r="B378" s="198"/>
      <c r="C378" s="198"/>
      <c r="D378" s="199" t="s">
        <v>36</v>
      </c>
      <c r="E378" s="225"/>
      <c r="F378" s="201"/>
      <c r="G378" s="202" t="e">
        <f t="shared" si="33"/>
        <v>#N/A</v>
      </c>
      <c r="H378" s="203" t="e">
        <f t="shared" si="34"/>
        <v>#N/A</v>
      </c>
      <c r="I378" s="204" t="e">
        <f t="shared" si="35"/>
        <v>#N/A</v>
      </c>
      <c r="J378" s="205"/>
      <c r="K378" s="285">
        <f>B!B47</f>
        <v>0</v>
      </c>
      <c r="L378" s="206">
        <f>B!A47</f>
        <v>0</v>
      </c>
      <c r="M378" s="207" t="s">
        <v>366</v>
      </c>
      <c r="N378" s="207" t="s">
        <v>324</v>
      </c>
      <c r="O378" s="524"/>
      <c r="P378" s="283"/>
      <c r="Q378" s="283"/>
      <c r="R378" s="208"/>
      <c r="S378" s="170"/>
    </row>
    <row r="379" spans="1:19" s="167" customFormat="1" ht="12.75" customHeight="1" x14ac:dyDescent="0.2">
      <c r="A379" s="294">
        <f t="shared" si="32"/>
        <v>0</v>
      </c>
      <c r="B379" s="198"/>
      <c r="C379" s="198"/>
      <c r="D379" s="199" t="s">
        <v>36</v>
      </c>
      <c r="E379" s="225"/>
      <c r="F379" s="201"/>
      <c r="G379" s="202" t="e">
        <f t="shared" si="33"/>
        <v>#N/A</v>
      </c>
      <c r="H379" s="203" t="e">
        <f t="shared" si="34"/>
        <v>#N/A</v>
      </c>
      <c r="I379" s="204" t="e">
        <f t="shared" si="35"/>
        <v>#N/A</v>
      </c>
      <c r="J379" s="205"/>
      <c r="K379" s="285">
        <f>B!B48</f>
        <v>0</v>
      </c>
      <c r="L379" s="206">
        <f>B!A48</f>
        <v>0</v>
      </c>
      <c r="M379" s="207" t="s">
        <v>366</v>
      </c>
      <c r="N379" s="207" t="s">
        <v>324</v>
      </c>
      <c r="O379" s="524"/>
      <c r="P379" s="283"/>
      <c r="Q379" s="283"/>
      <c r="R379" s="208"/>
      <c r="S379" s="170"/>
    </row>
    <row r="380" spans="1:19" s="167" customFormat="1" ht="12.75" customHeight="1" x14ac:dyDescent="0.2">
      <c r="A380" s="294">
        <f t="shared" si="32"/>
        <v>0</v>
      </c>
      <c r="B380" s="198"/>
      <c r="C380" s="198"/>
      <c r="D380" s="199" t="s">
        <v>36</v>
      </c>
      <c r="E380" s="225"/>
      <c r="F380" s="201"/>
      <c r="G380" s="202" t="e">
        <f t="shared" si="33"/>
        <v>#N/A</v>
      </c>
      <c r="H380" s="203" t="e">
        <f t="shared" si="34"/>
        <v>#N/A</v>
      </c>
      <c r="I380" s="204" t="e">
        <f t="shared" si="35"/>
        <v>#N/A</v>
      </c>
      <c r="J380" s="205"/>
      <c r="K380" s="285">
        <f>B!B49</f>
        <v>0</v>
      </c>
      <c r="L380" s="206">
        <f>B!A49</f>
        <v>0</v>
      </c>
      <c r="M380" s="207" t="s">
        <v>366</v>
      </c>
      <c r="N380" s="207" t="s">
        <v>324</v>
      </c>
      <c r="O380" s="524"/>
      <c r="P380" s="283"/>
      <c r="Q380" s="283"/>
      <c r="R380" s="208"/>
      <c r="S380" s="170"/>
    </row>
    <row r="381" spans="1:19" s="167" customFormat="1" ht="12.75" customHeight="1" x14ac:dyDescent="0.2">
      <c r="A381" s="294">
        <f t="shared" si="32"/>
        <v>0</v>
      </c>
      <c r="B381" s="198"/>
      <c r="C381" s="198"/>
      <c r="D381" s="199" t="s">
        <v>36</v>
      </c>
      <c r="E381" s="225"/>
      <c r="F381" s="201"/>
      <c r="G381" s="202" t="e">
        <f t="shared" si="33"/>
        <v>#N/A</v>
      </c>
      <c r="H381" s="203" t="e">
        <f t="shared" si="34"/>
        <v>#N/A</v>
      </c>
      <c r="I381" s="204" t="e">
        <f t="shared" si="35"/>
        <v>#N/A</v>
      </c>
      <c r="J381" s="205"/>
      <c r="K381" s="285">
        <f>B!B50</f>
        <v>0</v>
      </c>
      <c r="L381" s="206">
        <f>B!A50</f>
        <v>0</v>
      </c>
      <c r="M381" s="207" t="s">
        <v>366</v>
      </c>
      <c r="N381" s="207" t="s">
        <v>324</v>
      </c>
      <c r="O381" s="524"/>
      <c r="P381" s="283"/>
      <c r="Q381" s="283"/>
      <c r="R381" s="208"/>
      <c r="S381" s="170"/>
    </row>
    <row r="382" spans="1:19" s="167" customFormat="1" ht="12.75" customHeight="1" x14ac:dyDescent="0.2">
      <c r="A382" s="294">
        <f t="shared" si="32"/>
        <v>0</v>
      </c>
      <c r="B382" s="198"/>
      <c r="C382" s="198"/>
      <c r="D382" s="199" t="s">
        <v>36</v>
      </c>
      <c r="E382" s="225"/>
      <c r="F382" s="201"/>
      <c r="G382" s="202" t="e">
        <f t="shared" si="33"/>
        <v>#N/A</v>
      </c>
      <c r="H382" s="203" t="e">
        <f t="shared" si="34"/>
        <v>#N/A</v>
      </c>
      <c r="I382" s="204" t="e">
        <f t="shared" si="35"/>
        <v>#N/A</v>
      </c>
      <c r="J382" s="205"/>
      <c r="K382" s="285">
        <f>B!B51</f>
        <v>0</v>
      </c>
      <c r="L382" s="206">
        <f>B!A51</f>
        <v>0</v>
      </c>
      <c r="M382" s="207" t="s">
        <v>366</v>
      </c>
      <c r="N382" s="207" t="s">
        <v>324</v>
      </c>
      <c r="O382" s="524"/>
      <c r="P382" s="283"/>
      <c r="Q382" s="283"/>
      <c r="R382" s="208"/>
      <c r="S382" s="170"/>
    </row>
    <row r="383" spans="1:19" s="167" customFormat="1" ht="12.75" customHeight="1" x14ac:dyDescent="0.2">
      <c r="A383" s="294">
        <f t="shared" si="32"/>
        <v>0</v>
      </c>
      <c r="B383" s="198"/>
      <c r="C383" s="198"/>
      <c r="D383" s="199" t="s">
        <v>36</v>
      </c>
      <c r="E383" s="225"/>
      <c r="F383" s="201"/>
      <c r="G383" s="202" t="e">
        <f t="shared" si="33"/>
        <v>#N/A</v>
      </c>
      <c r="H383" s="203" t="e">
        <f t="shared" si="34"/>
        <v>#N/A</v>
      </c>
      <c r="I383" s="204" t="e">
        <f t="shared" si="35"/>
        <v>#N/A</v>
      </c>
      <c r="J383" s="205"/>
      <c r="K383" s="285">
        <f>B!B52</f>
        <v>0</v>
      </c>
      <c r="L383" s="206">
        <f>B!A52</f>
        <v>0</v>
      </c>
      <c r="M383" s="207" t="s">
        <v>366</v>
      </c>
      <c r="N383" s="207" t="s">
        <v>324</v>
      </c>
      <c r="O383" s="524"/>
      <c r="P383" s="283"/>
      <c r="Q383" s="283"/>
      <c r="R383" s="208"/>
      <c r="S383" s="170"/>
    </row>
    <row r="384" spans="1:19" s="167" customFormat="1" ht="12.75" customHeight="1" x14ac:dyDescent="0.2">
      <c r="A384" s="294">
        <f t="shared" si="32"/>
        <v>0</v>
      </c>
      <c r="B384" s="198"/>
      <c r="C384" s="198"/>
      <c r="D384" s="199" t="s">
        <v>36</v>
      </c>
      <c r="E384" s="225"/>
      <c r="F384" s="201"/>
      <c r="G384" s="202" t="e">
        <f t="shared" si="33"/>
        <v>#N/A</v>
      </c>
      <c r="H384" s="203" t="e">
        <f t="shared" si="34"/>
        <v>#N/A</v>
      </c>
      <c r="I384" s="204" t="e">
        <f t="shared" si="35"/>
        <v>#N/A</v>
      </c>
      <c r="J384" s="205"/>
      <c r="K384" s="285">
        <f>B!B53</f>
        <v>0</v>
      </c>
      <c r="L384" s="206">
        <f>B!A53</f>
        <v>0</v>
      </c>
      <c r="M384" s="207" t="s">
        <v>366</v>
      </c>
      <c r="N384" s="207" t="s">
        <v>324</v>
      </c>
      <c r="O384" s="524"/>
      <c r="P384" s="283"/>
      <c r="Q384" s="283"/>
      <c r="R384" s="208"/>
      <c r="S384" s="170"/>
    </row>
    <row r="385" spans="1:19" s="167" customFormat="1" ht="12.75" customHeight="1" x14ac:dyDescent="0.2">
      <c r="A385" s="294">
        <f t="shared" si="32"/>
        <v>0</v>
      </c>
      <c r="B385" s="198"/>
      <c r="C385" s="198"/>
      <c r="D385" s="199" t="s">
        <v>36</v>
      </c>
      <c r="E385" s="225"/>
      <c r="F385" s="201"/>
      <c r="G385" s="202" t="e">
        <f t="shared" si="33"/>
        <v>#N/A</v>
      </c>
      <c r="H385" s="203" t="e">
        <f t="shared" si="34"/>
        <v>#N/A</v>
      </c>
      <c r="I385" s="204" t="e">
        <f t="shared" si="35"/>
        <v>#N/A</v>
      </c>
      <c r="J385" s="205"/>
      <c r="K385" s="285">
        <f>B!B54</f>
        <v>0</v>
      </c>
      <c r="L385" s="352" t="str">
        <f>B!A54</f>
        <v>Non-scorers Count =</v>
      </c>
      <c r="M385" s="207" t="s">
        <v>366</v>
      </c>
      <c r="N385" s="207" t="s">
        <v>324</v>
      </c>
      <c r="O385" s="524"/>
      <c r="P385" s="283"/>
      <c r="Q385" s="283"/>
      <c r="R385" s="208"/>
      <c r="S385" s="170"/>
    </row>
    <row r="386" spans="1:19" s="167" customFormat="1" ht="12.75" customHeight="1" x14ac:dyDescent="0.2">
      <c r="A386" s="294">
        <f t="shared" si="32"/>
        <v>0</v>
      </c>
      <c r="B386" s="198"/>
      <c r="C386" s="198"/>
      <c r="D386" s="199" t="s">
        <v>36</v>
      </c>
      <c r="E386" s="225"/>
      <c r="F386" s="201"/>
      <c r="G386" s="202" t="e">
        <f t="shared" si="33"/>
        <v>#N/A</v>
      </c>
      <c r="H386" s="203" t="e">
        <f t="shared" si="34"/>
        <v>#N/A</v>
      </c>
      <c r="I386" s="204" t="e">
        <f t="shared" si="35"/>
        <v>#N/A</v>
      </c>
      <c r="J386" s="205"/>
      <c r="K386" s="285">
        <f>B!P5</f>
        <v>0</v>
      </c>
      <c r="L386" s="206" t="str">
        <f>B!O5</f>
        <v>Ben Britton</v>
      </c>
      <c r="M386" s="207" t="s">
        <v>366</v>
      </c>
      <c r="N386" s="207" t="s">
        <v>325</v>
      </c>
      <c r="O386" s="524"/>
      <c r="P386" s="283"/>
      <c r="Q386" s="283"/>
      <c r="R386" s="208"/>
      <c r="S386" s="170"/>
    </row>
    <row r="387" spans="1:19" s="167" customFormat="1" ht="12.75" customHeight="1" x14ac:dyDescent="0.2">
      <c r="A387" s="294">
        <f t="shared" si="32"/>
        <v>0</v>
      </c>
      <c r="B387" s="198"/>
      <c r="C387" s="198"/>
      <c r="D387" s="199" t="s">
        <v>36</v>
      </c>
      <c r="E387" s="225"/>
      <c r="F387" s="201"/>
      <c r="G387" s="202" t="e">
        <f t="shared" si="33"/>
        <v>#N/A</v>
      </c>
      <c r="H387" s="203" t="e">
        <f t="shared" si="34"/>
        <v>#N/A</v>
      </c>
      <c r="I387" s="204" t="e">
        <f t="shared" si="35"/>
        <v>#N/A</v>
      </c>
      <c r="J387" s="205"/>
      <c r="K387" s="285">
        <f>B!P6</f>
        <v>243</v>
      </c>
      <c r="L387" s="206" t="str">
        <f>B!O6</f>
        <v>Ben Morhall</v>
      </c>
      <c r="M387" s="207" t="s">
        <v>366</v>
      </c>
      <c r="N387" s="207" t="s">
        <v>325</v>
      </c>
      <c r="O387" s="524"/>
      <c r="P387" s="283"/>
      <c r="Q387" s="283"/>
      <c r="R387" s="208"/>
      <c r="S387" s="170"/>
    </row>
    <row r="388" spans="1:19" s="167" customFormat="1" ht="12.75" customHeight="1" x14ac:dyDescent="0.2">
      <c r="A388" s="294">
        <f t="shared" si="32"/>
        <v>0</v>
      </c>
      <c r="B388" s="198"/>
      <c r="C388" s="198"/>
      <c r="D388" s="199" t="s">
        <v>36</v>
      </c>
      <c r="E388" s="225"/>
      <c r="F388" s="201"/>
      <c r="G388" s="202" t="e">
        <f t="shared" si="33"/>
        <v>#N/A</v>
      </c>
      <c r="H388" s="203" t="e">
        <f t="shared" si="34"/>
        <v>#N/A</v>
      </c>
      <c r="I388" s="204" t="e">
        <f t="shared" si="35"/>
        <v>#N/A</v>
      </c>
      <c r="J388" s="205"/>
      <c r="K388" s="285">
        <f>B!P7</f>
        <v>0</v>
      </c>
      <c r="L388" s="206" t="str">
        <f>B!O7</f>
        <v>Charlie Borgnis</v>
      </c>
      <c r="M388" s="207" t="s">
        <v>366</v>
      </c>
      <c r="N388" s="207" t="s">
        <v>325</v>
      </c>
      <c r="O388" s="524"/>
      <c r="P388" s="283"/>
      <c r="Q388" s="283"/>
      <c r="R388" s="208"/>
      <c r="S388" s="170"/>
    </row>
    <row r="389" spans="1:19" s="167" customFormat="1" ht="12.75" customHeight="1" x14ac:dyDescent="0.2">
      <c r="A389" s="294">
        <f t="shared" si="32"/>
        <v>0</v>
      </c>
      <c r="B389" s="198"/>
      <c r="C389" s="198"/>
      <c r="D389" s="199" t="s">
        <v>36</v>
      </c>
      <c r="E389" s="225"/>
      <c r="F389" s="201"/>
      <c r="G389" s="202" t="e">
        <f t="shared" si="33"/>
        <v>#N/A</v>
      </c>
      <c r="H389" s="203" t="e">
        <f t="shared" si="34"/>
        <v>#N/A</v>
      </c>
      <c r="I389" s="204" t="e">
        <f t="shared" si="35"/>
        <v>#N/A</v>
      </c>
      <c r="J389" s="205"/>
      <c r="K389" s="285">
        <f>B!P8</f>
        <v>244</v>
      </c>
      <c r="L389" s="206" t="str">
        <f>B!O8</f>
        <v>Christian Cairns</v>
      </c>
      <c r="M389" s="207" t="s">
        <v>366</v>
      </c>
      <c r="N389" s="207" t="s">
        <v>325</v>
      </c>
      <c r="O389" s="524"/>
      <c r="P389" s="283"/>
      <c r="Q389" s="283"/>
      <c r="R389" s="208"/>
      <c r="S389" s="170"/>
    </row>
    <row r="390" spans="1:19" s="167" customFormat="1" ht="12.75" customHeight="1" x14ac:dyDescent="0.2">
      <c r="A390" s="294">
        <f t="shared" si="32"/>
        <v>0</v>
      </c>
      <c r="B390" s="198"/>
      <c r="C390" s="198"/>
      <c r="D390" s="199" t="s">
        <v>36</v>
      </c>
      <c r="E390" s="225"/>
      <c r="F390" s="201"/>
      <c r="G390" s="202" t="e">
        <f t="shared" si="33"/>
        <v>#N/A</v>
      </c>
      <c r="H390" s="203" t="e">
        <f t="shared" si="34"/>
        <v>#N/A</v>
      </c>
      <c r="I390" s="204" t="e">
        <f t="shared" si="35"/>
        <v>#N/A</v>
      </c>
      <c r="J390" s="205"/>
      <c r="K390" s="285">
        <f>B!P9</f>
        <v>0</v>
      </c>
      <c r="L390" s="206" t="str">
        <f>B!O9</f>
        <v>Connor Law</v>
      </c>
      <c r="M390" s="207" t="s">
        <v>366</v>
      </c>
      <c r="N390" s="207" t="s">
        <v>325</v>
      </c>
      <c r="O390" s="524"/>
      <c r="P390" s="283"/>
      <c r="Q390" s="283"/>
      <c r="R390" s="208"/>
      <c r="S390" s="170"/>
    </row>
    <row r="391" spans="1:19" s="167" customFormat="1" ht="12.75" customHeight="1" x14ac:dyDescent="0.2">
      <c r="A391" s="294">
        <f t="shared" si="32"/>
        <v>0</v>
      </c>
      <c r="B391" s="198"/>
      <c r="C391" s="198"/>
      <c r="D391" s="199" t="s">
        <v>36</v>
      </c>
      <c r="E391" s="225"/>
      <c r="F391" s="201"/>
      <c r="G391" s="202" t="e">
        <f t="shared" si="33"/>
        <v>#N/A</v>
      </c>
      <c r="H391" s="203" t="e">
        <f t="shared" si="34"/>
        <v>#N/A</v>
      </c>
      <c r="I391" s="204" t="e">
        <f t="shared" si="35"/>
        <v>#N/A</v>
      </c>
      <c r="J391" s="205"/>
      <c r="K391" s="285">
        <f>B!P10</f>
        <v>0</v>
      </c>
      <c r="L391" s="206" t="str">
        <f>B!O10</f>
        <v>Edward Enser</v>
      </c>
      <c r="M391" s="207" t="s">
        <v>366</v>
      </c>
      <c r="N391" s="207" t="s">
        <v>325</v>
      </c>
      <c r="O391" s="524"/>
      <c r="P391" s="283"/>
      <c r="Q391" s="283"/>
      <c r="R391" s="208"/>
      <c r="S391" s="170"/>
    </row>
    <row r="392" spans="1:19" s="167" customFormat="1" ht="12.75" customHeight="1" x14ac:dyDescent="0.2">
      <c r="A392" s="294">
        <f t="shared" si="32"/>
        <v>0</v>
      </c>
      <c r="B392" s="198"/>
      <c r="C392" s="198"/>
      <c r="D392" s="199" t="s">
        <v>36</v>
      </c>
      <c r="E392" s="225"/>
      <c r="F392" s="201"/>
      <c r="G392" s="202" t="e">
        <f t="shared" si="33"/>
        <v>#N/A</v>
      </c>
      <c r="H392" s="203" t="e">
        <f t="shared" si="34"/>
        <v>#N/A</v>
      </c>
      <c r="I392" s="204" t="e">
        <f t="shared" si="35"/>
        <v>#N/A</v>
      </c>
      <c r="J392" s="205"/>
      <c r="K392" s="285">
        <f>B!P11</f>
        <v>229</v>
      </c>
      <c r="L392" s="206" t="str">
        <f>B!O11</f>
        <v>Ethan Halliday</v>
      </c>
      <c r="M392" s="207" t="s">
        <v>366</v>
      </c>
      <c r="N392" s="207" t="s">
        <v>325</v>
      </c>
      <c r="O392" s="524"/>
      <c r="P392" s="283"/>
      <c r="Q392" s="283"/>
      <c r="R392" s="208"/>
      <c r="S392" s="170"/>
    </row>
    <row r="393" spans="1:19" s="167" customFormat="1" ht="12.75" customHeight="1" x14ac:dyDescent="0.2">
      <c r="A393" s="294">
        <f t="shared" si="32"/>
        <v>0</v>
      </c>
      <c r="B393" s="198"/>
      <c r="C393" s="198"/>
      <c r="D393" s="199" t="s">
        <v>36</v>
      </c>
      <c r="E393" s="225"/>
      <c r="F393" s="201"/>
      <c r="G393" s="202" t="e">
        <f t="shared" si="33"/>
        <v>#N/A</v>
      </c>
      <c r="H393" s="203" t="e">
        <f t="shared" si="34"/>
        <v>#N/A</v>
      </c>
      <c r="I393" s="204" t="e">
        <f t="shared" si="35"/>
        <v>#N/A</v>
      </c>
      <c r="J393" s="205"/>
      <c r="K393" s="285">
        <f>B!P12</f>
        <v>230</v>
      </c>
      <c r="L393" s="206" t="str">
        <f>B!O12</f>
        <v>James  Luhman</v>
      </c>
      <c r="M393" s="207" t="s">
        <v>366</v>
      </c>
      <c r="N393" s="207" t="s">
        <v>325</v>
      </c>
      <c r="O393" s="524"/>
      <c r="P393" s="283"/>
      <c r="Q393" s="283"/>
      <c r="R393" s="208"/>
      <c r="S393" s="170"/>
    </row>
    <row r="394" spans="1:19" s="167" customFormat="1" ht="12.75" customHeight="1" x14ac:dyDescent="0.2">
      <c r="A394" s="294">
        <f t="shared" si="32"/>
        <v>0</v>
      </c>
      <c r="B394" s="198"/>
      <c r="C394" s="198"/>
      <c r="D394" s="199" t="s">
        <v>36</v>
      </c>
      <c r="E394" s="225"/>
      <c r="F394" s="201"/>
      <c r="G394" s="202" t="e">
        <f t="shared" si="33"/>
        <v>#N/A</v>
      </c>
      <c r="H394" s="203" t="e">
        <f t="shared" si="34"/>
        <v>#N/A</v>
      </c>
      <c r="I394" s="204" t="e">
        <f t="shared" si="35"/>
        <v>#N/A</v>
      </c>
      <c r="J394" s="205"/>
      <c r="K394" s="285">
        <f>B!P13</f>
        <v>0</v>
      </c>
      <c r="L394" s="206" t="str">
        <f>B!O13</f>
        <v>James Winship</v>
      </c>
      <c r="M394" s="207" t="s">
        <v>366</v>
      </c>
      <c r="N394" s="207" t="s">
        <v>325</v>
      </c>
      <c r="O394" s="524"/>
      <c r="P394" s="283"/>
      <c r="Q394" s="283"/>
      <c r="R394" s="208"/>
      <c r="S394" s="170"/>
    </row>
    <row r="395" spans="1:19" s="167" customFormat="1" ht="12.75" customHeight="1" x14ac:dyDescent="0.2">
      <c r="A395" s="294">
        <f t="shared" si="32"/>
        <v>0</v>
      </c>
      <c r="B395" s="198"/>
      <c r="C395" s="198"/>
      <c r="D395" s="199" t="s">
        <v>36</v>
      </c>
      <c r="E395" s="225"/>
      <c r="F395" s="201"/>
      <c r="G395" s="202" t="e">
        <f t="shared" si="33"/>
        <v>#N/A</v>
      </c>
      <c r="H395" s="203" t="e">
        <f t="shared" si="34"/>
        <v>#N/A</v>
      </c>
      <c r="I395" s="204" t="e">
        <f t="shared" si="35"/>
        <v>#N/A</v>
      </c>
      <c r="J395" s="205"/>
      <c r="K395" s="285">
        <f>B!P14</f>
        <v>231</v>
      </c>
      <c r="L395" s="206" t="str">
        <f>B!O14</f>
        <v>Jonty Curtis</v>
      </c>
      <c r="M395" s="207" t="s">
        <v>366</v>
      </c>
      <c r="N395" s="207" t="s">
        <v>325</v>
      </c>
      <c r="O395" s="524"/>
      <c r="P395" s="283"/>
      <c r="Q395" s="283"/>
      <c r="R395" s="208"/>
      <c r="S395" s="170"/>
    </row>
    <row r="396" spans="1:19" s="167" customFormat="1" ht="12.75" customHeight="1" x14ac:dyDescent="0.2">
      <c r="A396" s="294">
        <f t="shared" si="32"/>
        <v>0</v>
      </c>
      <c r="B396" s="198"/>
      <c r="C396" s="198"/>
      <c r="D396" s="199" t="s">
        <v>36</v>
      </c>
      <c r="E396" s="225"/>
      <c r="F396" s="201"/>
      <c r="G396" s="202" t="e">
        <f t="shared" si="33"/>
        <v>#N/A</v>
      </c>
      <c r="H396" s="203" t="e">
        <f t="shared" si="34"/>
        <v>#N/A</v>
      </c>
      <c r="I396" s="204" t="e">
        <f t="shared" si="35"/>
        <v>#N/A</v>
      </c>
      <c r="J396" s="205"/>
      <c r="K396" s="285">
        <f>B!P15</f>
        <v>232</v>
      </c>
      <c r="L396" s="206" t="str">
        <f>B!O15</f>
        <v>Joshua Alexander</v>
      </c>
      <c r="M396" s="207" t="s">
        <v>366</v>
      </c>
      <c r="N396" s="207" t="s">
        <v>325</v>
      </c>
      <c r="O396" s="524"/>
      <c r="P396" s="283"/>
      <c r="Q396" s="283"/>
      <c r="R396" s="208"/>
      <c r="S396" s="170"/>
    </row>
    <row r="397" spans="1:19" s="167" customFormat="1" ht="12.75" customHeight="1" x14ac:dyDescent="0.2">
      <c r="A397" s="294">
        <f t="shared" si="32"/>
        <v>0</v>
      </c>
      <c r="B397" s="198"/>
      <c r="C397" s="198"/>
      <c r="D397" s="199" t="s">
        <v>36</v>
      </c>
      <c r="E397" s="225"/>
      <c r="F397" s="201"/>
      <c r="G397" s="202" t="e">
        <f t="shared" si="33"/>
        <v>#N/A</v>
      </c>
      <c r="H397" s="203" t="e">
        <f t="shared" si="34"/>
        <v>#N/A</v>
      </c>
      <c r="I397" s="204" t="e">
        <f t="shared" si="35"/>
        <v>#N/A</v>
      </c>
      <c r="J397" s="205"/>
      <c r="K397" s="285">
        <f>B!P16</f>
        <v>233</v>
      </c>
      <c r="L397" s="206" t="str">
        <f>B!O16</f>
        <v>Joshua Williams</v>
      </c>
      <c r="M397" s="207" t="s">
        <v>366</v>
      </c>
      <c r="N397" s="207" t="s">
        <v>325</v>
      </c>
      <c r="O397" s="524"/>
      <c r="P397" s="283"/>
      <c r="Q397" s="283"/>
      <c r="R397" s="208"/>
      <c r="S397" s="170"/>
    </row>
    <row r="398" spans="1:19" s="167" customFormat="1" ht="12.75" customHeight="1" x14ac:dyDescent="0.2">
      <c r="A398" s="294">
        <f t="shared" si="32"/>
        <v>0</v>
      </c>
      <c r="B398" s="198"/>
      <c r="C398" s="198"/>
      <c r="D398" s="199" t="s">
        <v>36</v>
      </c>
      <c r="E398" s="225"/>
      <c r="F398" s="201"/>
      <c r="G398" s="202" t="e">
        <f t="shared" si="33"/>
        <v>#N/A</v>
      </c>
      <c r="H398" s="203" t="e">
        <f t="shared" si="34"/>
        <v>#N/A</v>
      </c>
      <c r="I398" s="204" t="e">
        <f t="shared" si="35"/>
        <v>#N/A</v>
      </c>
      <c r="J398" s="205"/>
      <c r="K398" s="285">
        <f>B!P17</f>
        <v>0</v>
      </c>
      <c r="L398" s="206" t="str">
        <f>B!O17</f>
        <v>Lehlohonolo Mokhothu</v>
      </c>
      <c r="M398" s="207" t="s">
        <v>366</v>
      </c>
      <c r="N398" s="207" t="s">
        <v>325</v>
      </c>
      <c r="O398" s="524"/>
      <c r="P398" s="283"/>
      <c r="Q398" s="283"/>
      <c r="R398" s="208"/>
      <c r="S398" s="170"/>
    </row>
    <row r="399" spans="1:19" s="167" customFormat="1" ht="12.75" customHeight="1" x14ac:dyDescent="0.2">
      <c r="A399" s="294">
        <f t="shared" si="32"/>
        <v>0</v>
      </c>
      <c r="B399" s="198"/>
      <c r="C399" s="198"/>
      <c r="D399" s="199" t="s">
        <v>36</v>
      </c>
      <c r="E399" s="225"/>
      <c r="F399" s="201"/>
      <c r="G399" s="202" t="e">
        <f t="shared" si="33"/>
        <v>#N/A</v>
      </c>
      <c r="H399" s="203" t="e">
        <f t="shared" si="34"/>
        <v>#N/A</v>
      </c>
      <c r="I399" s="204" t="e">
        <f t="shared" si="35"/>
        <v>#N/A</v>
      </c>
      <c r="J399" s="205"/>
      <c r="K399" s="285">
        <f>B!P18</f>
        <v>234</v>
      </c>
      <c r="L399" s="206" t="str">
        <f>B!O18</f>
        <v>Matthew  Chidede</v>
      </c>
      <c r="M399" s="207" t="s">
        <v>366</v>
      </c>
      <c r="N399" s="207" t="s">
        <v>325</v>
      </c>
      <c r="O399" s="524"/>
      <c r="P399" s="283"/>
      <c r="Q399" s="283"/>
      <c r="R399" s="208"/>
      <c r="S399" s="170"/>
    </row>
    <row r="400" spans="1:19" s="167" customFormat="1" ht="12.75" customHeight="1" x14ac:dyDescent="0.2">
      <c r="A400" s="294">
        <f t="shared" si="32"/>
        <v>0</v>
      </c>
      <c r="B400" s="198"/>
      <c r="C400" s="198"/>
      <c r="D400" s="199" t="s">
        <v>36</v>
      </c>
      <c r="E400" s="225"/>
      <c r="F400" s="201"/>
      <c r="G400" s="202" t="e">
        <f t="shared" si="33"/>
        <v>#N/A</v>
      </c>
      <c r="H400" s="203" t="e">
        <f t="shared" si="34"/>
        <v>#N/A</v>
      </c>
      <c r="I400" s="204" t="e">
        <f t="shared" si="35"/>
        <v>#N/A</v>
      </c>
      <c r="J400" s="205"/>
      <c r="K400" s="285">
        <f>B!P19</f>
        <v>235</v>
      </c>
      <c r="L400" s="206" t="str">
        <f>B!O19</f>
        <v>Nicholas Didaskalou</v>
      </c>
      <c r="M400" s="207" t="s">
        <v>366</v>
      </c>
      <c r="N400" s="207" t="s">
        <v>325</v>
      </c>
      <c r="O400" s="524"/>
      <c r="P400" s="283"/>
      <c r="Q400" s="283"/>
      <c r="R400" s="208"/>
      <c r="S400" s="170"/>
    </row>
    <row r="401" spans="1:19" s="167" customFormat="1" ht="12.75" customHeight="1" x14ac:dyDescent="0.2">
      <c r="A401" s="294">
        <f t="shared" si="32"/>
        <v>0</v>
      </c>
      <c r="B401" s="198"/>
      <c r="C401" s="198"/>
      <c r="D401" s="199" t="s">
        <v>36</v>
      </c>
      <c r="E401" s="225"/>
      <c r="F401" s="201"/>
      <c r="G401" s="202" t="e">
        <f t="shared" si="33"/>
        <v>#N/A</v>
      </c>
      <c r="H401" s="203" t="e">
        <f t="shared" si="34"/>
        <v>#N/A</v>
      </c>
      <c r="I401" s="204" t="e">
        <f t="shared" si="35"/>
        <v>#N/A</v>
      </c>
      <c r="J401" s="205"/>
      <c r="K401" s="285">
        <f>B!P20</f>
        <v>236</v>
      </c>
      <c r="L401" s="206" t="str">
        <f>B!O20</f>
        <v>Oliver Barrett</v>
      </c>
      <c r="M401" s="207" t="s">
        <v>366</v>
      </c>
      <c r="N401" s="207" t="s">
        <v>325</v>
      </c>
      <c r="O401" s="524"/>
      <c r="P401" s="283"/>
      <c r="Q401" s="283"/>
      <c r="R401" s="208"/>
      <c r="S401" s="170"/>
    </row>
    <row r="402" spans="1:19" s="167" customFormat="1" ht="12.75" customHeight="1" x14ac:dyDescent="0.2">
      <c r="A402" s="294">
        <f t="shared" si="32"/>
        <v>0</v>
      </c>
      <c r="B402" s="198"/>
      <c r="C402" s="198"/>
      <c r="D402" s="199" t="s">
        <v>36</v>
      </c>
      <c r="E402" s="225"/>
      <c r="F402" s="201"/>
      <c r="G402" s="202" t="e">
        <f t="shared" si="33"/>
        <v>#N/A</v>
      </c>
      <c r="H402" s="203" t="e">
        <f t="shared" si="34"/>
        <v>#N/A</v>
      </c>
      <c r="I402" s="204" t="e">
        <f t="shared" si="35"/>
        <v>#N/A</v>
      </c>
      <c r="J402" s="205"/>
      <c r="K402" s="285">
        <f>B!P21</f>
        <v>0</v>
      </c>
      <c r="L402" s="206" t="str">
        <f>B!O21</f>
        <v>Sam Green</v>
      </c>
      <c r="M402" s="207" t="s">
        <v>366</v>
      </c>
      <c r="N402" s="207" t="s">
        <v>325</v>
      </c>
      <c r="O402" s="524"/>
      <c r="P402" s="283"/>
      <c r="Q402" s="283"/>
      <c r="R402" s="208"/>
      <c r="S402" s="170"/>
    </row>
    <row r="403" spans="1:19" s="167" customFormat="1" ht="12.75" customHeight="1" x14ac:dyDescent="0.2">
      <c r="A403" s="294">
        <f t="shared" si="32"/>
        <v>0</v>
      </c>
      <c r="B403" s="198"/>
      <c r="C403" s="198"/>
      <c r="D403" s="199" t="s">
        <v>36</v>
      </c>
      <c r="E403" s="225"/>
      <c r="F403" s="201"/>
      <c r="G403" s="202" t="e">
        <f t="shared" si="33"/>
        <v>#N/A</v>
      </c>
      <c r="H403" s="203" t="e">
        <f t="shared" si="34"/>
        <v>#N/A</v>
      </c>
      <c r="I403" s="204" t="e">
        <f t="shared" si="35"/>
        <v>#N/A</v>
      </c>
      <c r="J403" s="205"/>
      <c r="K403" s="285">
        <f>B!P22</f>
        <v>237</v>
      </c>
      <c r="L403" s="206" t="str">
        <f>B!O22</f>
        <v>Samuel Marney</v>
      </c>
      <c r="M403" s="207" t="s">
        <v>366</v>
      </c>
      <c r="N403" s="207" t="s">
        <v>325</v>
      </c>
      <c r="O403" s="524"/>
      <c r="P403" s="283"/>
      <c r="Q403" s="283"/>
      <c r="R403" s="208"/>
      <c r="S403" s="170"/>
    </row>
    <row r="404" spans="1:19" s="167" customFormat="1" ht="12.75" customHeight="1" x14ac:dyDescent="0.2">
      <c r="A404" s="294">
        <f t="shared" si="32"/>
        <v>0</v>
      </c>
      <c r="B404" s="198"/>
      <c r="C404" s="198"/>
      <c r="D404" s="199" t="s">
        <v>36</v>
      </c>
      <c r="E404" s="225"/>
      <c r="F404" s="201"/>
      <c r="G404" s="202" t="e">
        <f t="shared" si="33"/>
        <v>#N/A</v>
      </c>
      <c r="H404" s="203" t="e">
        <f t="shared" si="34"/>
        <v>#N/A</v>
      </c>
      <c r="I404" s="204" t="e">
        <f t="shared" si="35"/>
        <v>#N/A</v>
      </c>
      <c r="J404" s="205"/>
      <c r="K404" s="285">
        <f>B!P23</f>
        <v>0</v>
      </c>
      <c r="L404" s="206">
        <f>B!O23</f>
        <v>0</v>
      </c>
      <c r="M404" s="207" t="s">
        <v>366</v>
      </c>
      <c r="N404" s="207" t="s">
        <v>325</v>
      </c>
      <c r="O404" s="524"/>
      <c r="P404" s="283"/>
      <c r="Q404" s="283"/>
      <c r="R404" s="208"/>
      <c r="S404" s="170"/>
    </row>
    <row r="405" spans="1:19" s="167" customFormat="1" ht="12.75" customHeight="1" x14ac:dyDescent="0.2">
      <c r="A405" s="294">
        <f t="shared" si="32"/>
        <v>0</v>
      </c>
      <c r="B405" s="198"/>
      <c r="C405" s="198"/>
      <c r="D405" s="199" t="s">
        <v>36</v>
      </c>
      <c r="E405" s="225"/>
      <c r="F405" s="201"/>
      <c r="G405" s="202" t="e">
        <f t="shared" si="33"/>
        <v>#N/A</v>
      </c>
      <c r="H405" s="203" t="e">
        <f t="shared" si="34"/>
        <v>#N/A</v>
      </c>
      <c r="I405" s="204" t="e">
        <f t="shared" si="35"/>
        <v>#N/A</v>
      </c>
      <c r="J405" s="205"/>
      <c r="K405" s="285">
        <f>B!P24</f>
        <v>0</v>
      </c>
      <c r="L405" s="206">
        <f>B!O24</f>
        <v>0</v>
      </c>
      <c r="M405" s="207" t="s">
        <v>366</v>
      </c>
      <c r="N405" s="207" t="s">
        <v>325</v>
      </c>
      <c r="O405" s="524"/>
      <c r="P405" s="283"/>
      <c r="Q405" s="283"/>
      <c r="R405" s="208"/>
      <c r="S405" s="170"/>
    </row>
    <row r="406" spans="1:19" s="167" customFormat="1" ht="12.75" customHeight="1" x14ac:dyDescent="0.2">
      <c r="A406" s="294">
        <f t="shared" si="32"/>
        <v>0</v>
      </c>
      <c r="B406" s="198"/>
      <c r="C406" s="198"/>
      <c r="D406" s="199" t="s">
        <v>36</v>
      </c>
      <c r="E406" s="225"/>
      <c r="F406" s="201"/>
      <c r="G406" s="202" t="e">
        <f t="shared" si="33"/>
        <v>#N/A</v>
      </c>
      <c r="H406" s="203" t="e">
        <f t="shared" si="34"/>
        <v>#N/A</v>
      </c>
      <c r="I406" s="204" t="e">
        <f t="shared" si="35"/>
        <v>#N/A</v>
      </c>
      <c r="J406" s="205"/>
      <c r="K406" s="285">
        <f>B!P25</f>
        <v>0</v>
      </c>
      <c r="L406" s="206">
        <f>B!O25</f>
        <v>0</v>
      </c>
      <c r="M406" s="207" t="s">
        <v>366</v>
      </c>
      <c r="N406" s="207" t="s">
        <v>325</v>
      </c>
      <c r="O406" s="524"/>
      <c r="P406" s="283"/>
      <c r="Q406" s="283"/>
      <c r="R406" s="208"/>
      <c r="S406" s="170"/>
    </row>
    <row r="407" spans="1:19" s="167" customFormat="1" ht="12.75" customHeight="1" x14ac:dyDescent="0.2">
      <c r="A407" s="294">
        <f t="shared" si="32"/>
        <v>0</v>
      </c>
      <c r="B407" s="198"/>
      <c r="C407" s="198"/>
      <c r="D407" s="199" t="s">
        <v>36</v>
      </c>
      <c r="E407" s="225"/>
      <c r="F407" s="201"/>
      <c r="G407" s="202" t="e">
        <f t="shared" si="33"/>
        <v>#N/A</v>
      </c>
      <c r="H407" s="203" t="e">
        <f t="shared" si="34"/>
        <v>#N/A</v>
      </c>
      <c r="I407" s="204" t="e">
        <f t="shared" si="35"/>
        <v>#N/A</v>
      </c>
      <c r="J407" s="205"/>
      <c r="K407" s="285">
        <f>B!P26</f>
        <v>0</v>
      </c>
      <c r="L407" s="206">
        <f>B!O26</f>
        <v>0</v>
      </c>
      <c r="M407" s="207" t="s">
        <v>366</v>
      </c>
      <c r="N407" s="207" t="s">
        <v>325</v>
      </c>
      <c r="O407" s="524"/>
      <c r="P407" s="283"/>
      <c r="Q407" s="283"/>
      <c r="R407" s="208"/>
      <c r="S407" s="170"/>
    </row>
    <row r="408" spans="1:19" s="167" customFormat="1" ht="12.75" customHeight="1" x14ac:dyDescent="0.2">
      <c r="A408" s="294">
        <f t="shared" si="32"/>
        <v>0</v>
      </c>
      <c r="B408" s="198"/>
      <c r="C408" s="198"/>
      <c r="D408" s="199" t="s">
        <v>36</v>
      </c>
      <c r="E408" s="225"/>
      <c r="F408" s="201"/>
      <c r="G408" s="202" t="e">
        <f t="shared" si="33"/>
        <v>#N/A</v>
      </c>
      <c r="H408" s="203" t="e">
        <f t="shared" si="34"/>
        <v>#N/A</v>
      </c>
      <c r="I408" s="204" t="e">
        <f t="shared" si="35"/>
        <v>#N/A</v>
      </c>
      <c r="J408" s="205"/>
      <c r="K408" s="285">
        <f>B!P27</f>
        <v>0</v>
      </c>
      <c r="L408" s="206">
        <f>B!O27</f>
        <v>0</v>
      </c>
      <c r="M408" s="207" t="s">
        <v>366</v>
      </c>
      <c r="N408" s="207" t="s">
        <v>325</v>
      </c>
      <c r="O408" s="524"/>
      <c r="P408" s="283"/>
      <c r="Q408" s="283"/>
      <c r="R408" s="208"/>
      <c r="S408" s="170"/>
    </row>
    <row r="409" spans="1:19" s="167" customFormat="1" ht="12.75" customHeight="1" x14ac:dyDescent="0.2">
      <c r="A409" s="294">
        <f t="shared" si="32"/>
        <v>0</v>
      </c>
      <c r="B409" s="198"/>
      <c r="C409" s="198"/>
      <c r="D409" s="199" t="s">
        <v>36</v>
      </c>
      <c r="E409" s="225"/>
      <c r="F409" s="201"/>
      <c r="G409" s="202" t="e">
        <f t="shared" si="33"/>
        <v>#N/A</v>
      </c>
      <c r="H409" s="203" t="e">
        <f t="shared" si="34"/>
        <v>#N/A</v>
      </c>
      <c r="I409" s="204" t="e">
        <f t="shared" si="35"/>
        <v>#N/A</v>
      </c>
      <c r="J409" s="205"/>
      <c r="K409" s="285">
        <f>B!P28</f>
        <v>0</v>
      </c>
      <c r="L409" s="206">
        <f>B!O28</f>
        <v>0</v>
      </c>
      <c r="M409" s="207" t="s">
        <v>366</v>
      </c>
      <c r="N409" s="207" t="s">
        <v>325</v>
      </c>
      <c r="O409" s="524"/>
      <c r="P409" s="283"/>
      <c r="Q409" s="283"/>
      <c r="R409" s="208"/>
      <c r="S409" s="170"/>
    </row>
    <row r="410" spans="1:19" s="167" customFormat="1" ht="12.75" customHeight="1" x14ac:dyDescent="0.2">
      <c r="A410" s="294">
        <f t="shared" si="32"/>
        <v>0</v>
      </c>
      <c r="B410" s="198"/>
      <c r="C410" s="198"/>
      <c r="D410" s="199" t="s">
        <v>36</v>
      </c>
      <c r="E410" s="225"/>
      <c r="F410" s="201"/>
      <c r="G410" s="202" t="e">
        <f t="shared" si="33"/>
        <v>#N/A</v>
      </c>
      <c r="H410" s="203" t="e">
        <f t="shared" si="34"/>
        <v>#N/A</v>
      </c>
      <c r="I410" s="204" t="e">
        <f t="shared" si="35"/>
        <v>#N/A</v>
      </c>
      <c r="J410" s="205"/>
      <c r="K410" s="285">
        <f>B!P29</f>
        <v>0</v>
      </c>
      <c r="L410" s="206">
        <f>B!O29</f>
        <v>0</v>
      </c>
      <c r="M410" s="207" t="s">
        <v>366</v>
      </c>
      <c r="N410" s="207" t="s">
        <v>325</v>
      </c>
      <c r="O410" s="524"/>
      <c r="P410" s="283"/>
      <c r="Q410" s="283"/>
      <c r="R410" s="208"/>
      <c r="S410" s="170"/>
    </row>
    <row r="411" spans="1:19" s="167" customFormat="1" ht="12.75" customHeight="1" x14ac:dyDescent="0.2">
      <c r="A411" s="294">
        <f t="shared" si="32"/>
        <v>0</v>
      </c>
      <c r="B411" s="198"/>
      <c r="C411" s="198"/>
      <c r="D411" s="199" t="s">
        <v>36</v>
      </c>
      <c r="E411" s="225"/>
      <c r="F411" s="201"/>
      <c r="G411" s="202" t="e">
        <f t="shared" si="33"/>
        <v>#N/A</v>
      </c>
      <c r="H411" s="203" t="e">
        <f t="shared" si="34"/>
        <v>#N/A</v>
      </c>
      <c r="I411" s="204" t="e">
        <f t="shared" si="35"/>
        <v>#N/A</v>
      </c>
      <c r="J411" s="205"/>
      <c r="K411" s="285">
        <f>B!P30</f>
        <v>0</v>
      </c>
      <c r="L411" s="206">
        <f>B!O30</f>
        <v>0</v>
      </c>
      <c r="M411" s="207" t="s">
        <v>366</v>
      </c>
      <c r="N411" s="207" t="s">
        <v>325</v>
      </c>
      <c r="O411" s="524"/>
      <c r="P411" s="283"/>
      <c r="Q411" s="283"/>
      <c r="R411" s="208"/>
      <c r="S411" s="170"/>
    </row>
    <row r="412" spans="1:19" s="167" customFormat="1" ht="12.75" customHeight="1" x14ac:dyDescent="0.2">
      <c r="A412" s="294">
        <f t="shared" si="32"/>
        <v>0</v>
      </c>
      <c r="B412" s="198"/>
      <c r="C412" s="198"/>
      <c r="D412" s="199" t="s">
        <v>36</v>
      </c>
      <c r="E412" s="225"/>
      <c r="F412" s="201"/>
      <c r="G412" s="202" t="e">
        <f t="shared" si="33"/>
        <v>#N/A</v>
      </c>
      <c r="H412" s="203" t="e">
        <f t="shared" si="34"/>
        <v>#N/A</v>
      </c>
      <c r="I412" s="204" t="e">
        <f t="shared" si="35"/>
        <v>#N/A</v>
      </c>
      <c r="J412" s="205"/>
      <c r="K412" s="285">
        <f>B!P31</f>
        <v>0</v>
      </c>
      <c r="L412" s="206">
        <f>B!O31</f>
        <v>0</v>
      </c>
      <c r="M412" s="207" t="s">
        <v>366</v>
      </c>
      <c r="N412" s="207" t="s">
        <v>325</v>
      </c>
      <c r="O412" s="524"/>
      <c r="P412" s="283"/>
      <c r="Q412" s="283"/>
      <c r="R412" s="208"/>
      <c r="S412" s="170"/>
    </row>
    <row r="413" spans="1:19" s="167" customFormat="1" ht="12.75" customHeight="1" x14ac:dyDescent="0.2">
      <c r="A413" s="294">
        <f t="shared" si="32"/>
        <v>0</v>
      </c>
      <c r="B413" s="198"/>
      <c r="C413" s="198"/>
      <c r="D413" s="199" t="s">
        <v>36</v>
      </c>
      <c r="E413" s="225"/>
      <c r="F413" s="201"/>
      <c r="G413" s="202" t="e">
        <f t="shared" si="33"/>
        <v>#N/A</v>
      </c>
      <c r="H413" s="203" t="e">
        <f t="shared" si="34"/>
        <v>#N/A</v>
      </c>
      <c r="I413" s="204" t="e">
        <f t="shared" si="35"/>
        <v>#N/A</v>
      </c>
      <c r="J413" s="205"/>
      <c r="K413" s="285">
        <f>B!P32</f>
        <v>0</v>
      </c>
      <c r="L413" s="206">
        <f>B!O32</f>
        <v>0</v>
      </c>
      <c r="M413" s="207" t="s">
        <v>366</v>
      </c>
      <c r="N413" s="207" t="s">
        <v>325</v>
      </c>
      <c r="O413" s="524"/>
      <c r="P413" s="283"/>
      <c r="Q413" s="283"/>
      <c r="R413" s="208"/>
      <c r="S413" s="170"/>
    </row>
    <row r="414" spans="1:19" s="167" customFormat="1" ht="12.75" customHeight="1" x14ac:dyDescent="0.2">
      <c r="A414" s="294">
        <f t="shared" si="32"/>
        <v>0</v>
      </c>
      <c r="B414" s="198"/>
      <c r="C414" s="198"/>
      <c r="D414" s="199" t="s">
        <v>36</v>
      </c>
      <c r="E414" s="225"/>
      <c r="F414" s="201"/>
      <c r="G414" s="202" t="e">
        <f t="shared" si="33"/>
        <v>#N/A</v>
      </c>
      <c r="H414" s="203" t="e">
        <f t="shared" si="34"/>
        <v>#N/A</v>
      </c>
      <c r="I414" s="204" t="e">
        <f t="shared" si="35"/>
        <v>#N/A</v>
      </c>
      <c r="J414" s="205"/>
      <c r="K414" s="285">
        <f>B!P33</f>
        <v>0</v>
      </c>
      <c r="L414" s="206">
        <f>B!O33</f>
        <v>0</v>
      </c>
      <c r="M414" s="207" t="s">
        <v>366</v>
      </c>
      <c r="N414" s="207" t="s">
        <v>325</v>
      </c>
      <c r="O414" s="524"/>
      <c r="P414" s="283"/>
      <c r="Q414" s="283"/>
      <c r="R414" s="208"/>
      <c r="S414" s="170"/>
    </row>
    <row r="415" spans="1:19" s="167" customFormat="1" ht="12.75" customHeight="1" x14ac:dyDescent="0.2">
      <c r="A415" s="294">
        <f t="shared" si="32"/>
        <v>0</v>
      </c>
      <c r="B415" s="198"/>
      <c r="C415" s="198"/>
      <c r="D415" s="199" t="s">
        <v>36</v>
      </c>
      <c r="E415" s="225"/>
      <c r="F415" s="201"/>
      <c r="G415" s="202" t="e">
        <f t="shared" si="33"/>
        <v>#N/A</v>
      </c>
      <c r="H415" s="203" t="e">
        <f t="shared" si="34"/>
        <v>#N/A</v>
      </c>
      <c r="I415" s="204" t="e">
        <f t="shared" si="35"/>
        <v>#N/A</v>
      </c>
      <c r="J415" s="205"/>
      <c r="K415" s="285">
        <f>B!P34</f>
        <v>0</v>
      </c>
      <c r="L415" s="206">
        <f>B!O34</f>
        <v>0</v>
      </c>
      <c r="M415" s="207" t="s">
        <v>366</v>
      </c>
      <c r="N415" s="207" t="s">
        <v>325</v>
      </c>
      <c r="O415" s="524"/>
      <c r="P415" s="283"/>
      <c r="Q415" s="283"/>
      <c r="R415" s="208"/>
      <c r="S415" s="170"/>
    </row>
    <row r="416" spans="1:19" s="167" customFormat="1" ht="12.75" customHeight="1" x14ac:dyDescent="0.2">
      <c r="A416" s="294">
        <f t="shared" si="32"/>
        <v>0</v>
      </c>
      <c r="B416" s="198"/>
      <c r="C416" s="198"/>
      <c r="D416" s="199" t="s">
        <v>36</v>
      </c>
      <c r="E416" s="225"/>
      <c r="F416" s="201"/>
      <c r="G416" s="202" t="e">
        <f t="shared" si="33"/>
        <v>#N/A</v>
      </c>
      <c r="H416" s="203" t="e">
        <f t="shared" si="34"/>
        <v>#N/A</v>
      </c>
      <c r="I416" s="204" t="e">
        <f t="shared" si="35"/>
        <v>#N/A</v>
      </c>
      <c r="J416" s="205"/>
      <c r="K416" s="285">
        <f>B!P35</f>
        <v>0</v>
      </c>
      <c r="L416" s="206">
        <f>B!O35</f>
        <v>0</v>
      </c>
      <c r="M416" s="207" t="s">
        <v>366</v>
      </c>
      <c r="N416" s="207" t="s">
        <v>325</v>
      </c>
      <c r="O416" s="524"/>
      <c r="P416" s="283"/>
      <c r="Q416" s="283"/>
      <c r="R416" s="208"/>
      <c r="S416" s="170"/>
    </row>
    <row r="417" spans="1:19" s="167" customFormat="1" ht="12.75" customHeight="1" x14ac:dyDescent="0.2">
      <c r="A417" s="294">
        <f t="shared" si="32"/>
        <v>0</v>
      </c>
      <c r="B417" s="198"/>
      <c r="C417" s="198"/>
      <c r="D417" s="199" t="s">
        <v>36</v>
      </c>
      <c r="E417" s="225"/>
      <c r="F417" s="201"/>
      <c r="G417" s="202" t="e">
        <f t="shared" si="33"/>
        <v>#N/A</v>
      </c>
      <c r="H417" s="203" t="e">
        <f t="shared" si="34"/>
        <v>#N/A</v>
      </c>
      <c r="I417" s="204" t="e">
        <f t="shared" si="35"/>
        <v>#N/A</v>
      </c>
      <c r="J417" s="205"/>
      <c r="K417" s="285">
        <f>B!P36</f>
        <v>0</v>
      </c>
      <c r="L417" s="206">
        <f>B!O36</f>
        <v>0</v>
      </c>
      <c r="M417" s="207" t="s">
        <v>366</v>
      </c>
      <c r="N417" s="207" t="s">
        <v>325</v>
      </c>
      <c r="O417" s="524"/>
      <c r="P417" s="283"/>
      <c r="Q417" s="283"/>
      <c r="R417" s="208"/>
      <c r="S417" s="170"/>
    </row>
    <row r="418" spans="1:19" s="167" customFormat="1" ht="12.75" customHeight="1" x14ac:dyDescent="0.2">
      <c r="A418" s="294">
        <f t="shared" si="32"/>
        <v>0</v>
      </c>
      <c r="B418" s="198"/>
      <c r="C418" s="198"/>
      <c r="D418" s="199" t="s">
        <v>36</v>
      </c>
      <c r="E418" s="225"/>
      <c r="F418" s="201"/>
      <c r="G418" s="202" t="e">
        <f t="shared" si="33"/>
        <v>#N/A</v>
      </c>
      <c r="H418" s="203" t="e">
        <f t="shared" si="34"/>
        <v>#N/A</v>
      </c>
      <c r="I418" s="204" t="e">
        <f t="shared" si="35"/>
        <v>#N/A</v>
      </c>
      <c r="J418" s="205"/>
      <c r="K418" s="285">
        <f>B!P37</f>
        <v>0</v>
      </c>
      <c r="L418" s="206">
        <f>B!O37</f>
        <v>0</v>
      </c>
      <c r="M418" s="207" t="s">
        <v>366</v>
      </c>
      <c r="N418" s="207" t="s">
        <v>325</v>
      </c>
      <c r="O418" s="524"/>
      <c r="P418" s="283"/>
      <c r="Q418" s="283"/>
      <c r="R418" s="208"/>
      <c r="S418" s="170"/>
    </row>
    <row r="419" spans="1:19" s="167" customFormat="1" ht="12.75" customHeight="1" x14ac:dyDescent="0.2">
      <c r="A419" s="294">
        <f t="shared" ref="A419:A482" si="36">F419</f>
        <v>0</v>
      </c>
      <c r="B419" s="198"/>
      <c r="C419" s="198"/>
      <c r="D419" s="199" t="s">
        <v>36</v>
      </c>
      <c r="E419" s="225"/>
      <c r="F419" s="201"/>
      <c r="G419" s="202" t="e">
        <f t="shared" si="33"/>
        <v>#N/A</v>
      </c>
      <c r="H419" s="203" t="e">
        <f t="shared" si="34"/>
        <v>#N/A</v>
      </c>
      <c r="I419" s="204" t="e">
        <f t="shared" si="35"/>
        <v>#N/A</v>
      </c>
      <c r="J419" s="205"/>
      <c r="K419" s="285">
        <f>B!P38</f>
        <v>0</v>
      </c>
      <c r="L419" s="206">
        <f>B!O38</f>
        <v>0</v>
      </c>
      <c r="M419" s="207" t="s">
        <v>366</v>
      </c>
      <c r="N419" s="207" t="s">
        <v>325</v>
      </c>
      <c r="O419" s="524"/>
      <c r="P419" s="283"/>
      <c r="Q419" s="283"/>
      <c r="R419" s="208"/>
      <c r="S419" s="170"/>
    </row>
    <row r="420" spans="1:19" s="167" customFormat="1" ht="12.75" customHeight="1" x14ac:dyDescent="0.2">
      <c r="A420" s="294">
        <f t="shared" si="36"/>
        <v>0</v>
      </c>
      <c r="B420" s="198"/>
      <c r="C420" s="198"/>
      <c r="D420" s="199" t="s">
        <v>36</v>
      </c>
      <c r="E420" s="225"/>
      <c r="F420" s="201"/>
      <c r="G420" s="202" t="e">
        <f t="shared" ref="G420:G483" si="37">VLOOKUP(D420,K$33:N$1834,2,FALSE)</f>
        <v>#N/A</v>
      </c>
      <c r="H420" s="203" t="e">
        <f t="shared" ref="H420:H483" si="38">VLOOKUP(D420,K$33:N$1834,3,FALSE)</f>
        <v>#N/A</v>
      </c>
      <c r="I420" s="204" t="e">
        <f t="shared" ref="I420:I483" si="39">VLOOKUP(D420,K$33:N$1834,4,FALSE)</f>
        <v>#N/A</v>
      </c>
      <c r="J420" s="205"/>
      <c r="K420" s="285">
        <f>B!P39</f>
        <v>0</v>
      </c>
      <c r="L420" s="206">
        <f>B!O39</f>
        <v>0</v>
      </c>
      <c r="M420" s="207" t="s">
        <v>366</v>
      </c>
      <c r="N420" s="207" t="s">
        <v>325</v>
      </c>
      <c r="O420" s="524"/>
      <c r="P420" s="283"/>
      <c r="Q420" s="283"/>
      <c r="R420" s="208"/>
      <c r="S420" s="170"/>
    </row>
    <row r="421" spans="1:19" s="167" customFormat="1" ht="12.75" customHeight="1" x14ac:dyDescent="0.2">
      <c r="A421" s="294">
        <f t="shared" si="36"/>
        <v>0</v>
      </c>
      <c r="B421" s="198"/>
      <c r="C421" s="198"/>
      <c r="D421" s="199" t="s">
        <v>36</v>
      </c>
      <c r="E421" s="225"/>
      <c r="F421" s="201"/>
      <c r="G421" s="202" t="e">
        <f t="shared" si="37"/>
        <v>#N/A</v>
      </c>
      <c r="H421" s="203" t="e">
        <f t="shared" si="38"/>
        <v>#N/A</v>
      </c>
      <c r="I421" s="204" t="e">
        <f t="shared" si="39"/>
        <v>#N/A</v>
      </c>
      <c r="J421" s="205"/>
      <c r="K421" s="285">
        <f>B!P40</f>
        <v>0</v>
      </c>
      <c r="L421" s="206">
        <f>B!O40</f>
        <v>0</v>
      </c>
      <c r="M421" s="207" t="s">
        <v>366</v>
      </c>
      <c r="N421" s="207" t="s">
        <v>325</v>
      </c>
      <c r="O421" s="524"/>
      <c r="P421" s="283"/>
      <c r="Q421" s="283"/>
      <c r="R421" s="208"/>
      <c r="S421" s="170"/>
    </row>
    <row r="422" spans="1:19" s="167" customFormat="1" ht="12.75" customHeight="1" x14ac:dyDescent="0.2">
      <c r="A422" s="294">
        <f t="shared" si="36"/>
        <v>0</v>
      </c>
      <c r="B422" s="198"/>
      <c r="C422" s="198"/>
      <c r="D422" s="199" t="s">
        <v>36</v>
      </c>
      <c r="E422" s="225"/>
      <c r="F422" s="201"/>
      <c r="G422" s="202" t="e">
        <f t="shared" si="37"/>
        <v>#N/A</v>
      </c>
      <c r="H422" s="203" t="e">
        <f t="shared" si="38"/>
        <v>#N/A</v>
      </c>
      <c r="I422" s="204" t="e">
        <f t="shared" si="39"/>
        <v>#N/A</v>
      </c>
      <c r="J422" s="205"/>
      <c r="K422" s="285">
        <f>B!P41</f>
        <v>0</v>
      </c>
      <c r="L422" s="206">
        <f>B!O41</f>
        <v>0</v>
      </c>
      <c r="M422" s="207" t="s">
        <v>366</v>
      </c>
      <c r="N422" s="207" t="s">
        <v>325</v>
      </c>
      <c r="O422" s="524"/>
      <c r="P422" s="283"/>
      <c r="Q422" s="283"/>
      <c r="R422" s="208"/>
      <c r="S422" s="170"/>
    </row>
    <row r="423" spans="1:19" s="167" customFormat="1" ht="12.75" customHeight="1" x14ac:dyDescent="0.2">
      <c r="A423" s="294">
        <f t="shared" si="36"/>
        <v>0</v>
      </c>
      <c r="B423" s="198"/>
      <c r="C423" s="198"/>
      <c r="D423" s="199" t="s">
        <v>36</v>
      </c>
      <c r="E423" s="225"/>
      <c r="F423" s="201"/>
      <c r="G423" s="202" t="e">
        <f t="shared" si="37"/>
        <v>#N/A</v>
      </c>
      <c r="H423" s="203" t="e">
        <f t="shared" si="38"/>
        <v>#N/A</v>
      </c>
      <c r="I423" s="204" t="e">
        <f t="shared" si="39"/>
        <v>#N/A</v>
      </c>
      <c r="J423" s="205"/>
      <c r="K423" s="285">
        <f>B!P42</f>
        <v>0</v>
      </c>
      <c r="L423" s="206">
        <f>B!O42</f>
        <v>0</v>
      </c>
      <c r="M423" s="207" t="s">
        <v>366</v>
      </c>
      <c r="N423" s="207" t="s">
        <v>325</v>
      </c>
      <c r="O423" s="524"/>
      <c r="P423" s="283"/>
      <c r="Q423" s="283"/>
      <c r="R423" s="208"/>
      <c r="S423" s="170"/>
    </row>
    <row r="424" spans="1:19" s="167" customFormat="1" ht="12.75" customHeight="1" x14ac:dyDescent="0.2">
      <c r="A424" s="294">
        <f t="shared" si="36"/>
        <v>0</v>
      </c>
      <c r="B424" s="198"/>
      <c r="C424" s="198"/>
      <c r="D424" s="199" t="s">
        <v>36</v>
      </c>
      <c r="E424" s="225"/>
      <c r="F424" s="201"/>
      <c r="G424" s="202" t="e">
        <f t="shared" si="37"/>
        <v>#N/A</v>
      </c>
      <c r="H424" s="203" t="e">
        <f t="shared" si="38"/>
        <v>#N/A</v>
      </c>
      <c r="I424" s="204" t="e">
        <f t="shared" si="39"/>
        <v>#N/A</v>
      </c>
      <c r="J424" s="205"/>
      <c r="K424" s="285">
        <f>B!P43</f>
        <v>0</v>
      </c>
      <c r="L424" s="206">
        <f>B!O43</f>
        <v>0</v>
      </c>
      <c r="M424" s="207" t="s">
        <v>366</v>
      </c>
      <c r="N424" s="207" t="s">
        <v>325</v>
      </c>
      <c r="O424" s="524"/>
      <c r="P424" s="283"/>
      <c r="Q424" s="283"/>
      <c r="R424" s="208"/>
      <c r="S424" s="170"/>
    </row>
    <row r="425" spans="1:19" s="167" customFormat="1" ht="12.75" customHeight="1" x14ac:dyDescent="0.2">
      <c r="A425" s="294">
        <f t="shared" si="36"/>
        <v>0</v>
      </c>
      <c r="B425" s="198"/>
      <c r="C425" s="198"/>
      <c r="D425" s="199" t="s">
        <v>36</v>
      </c>
      <c r="E425" s="225"/>
      <c r="F425" s="201"/>
      <c r="G425" s="202" t="e">
        <f t="shared" si="37"/>
        <v>#N/A</v>
      </c>
      <c r="H425" s="203" t="e">
        <f t="shared" si="38"/>
        <v>#N/A</v>
      </c>
      <c r="I425" s="204" t="e">
        <f t="shared" si="39"/>
        <v>#N/A</v>
      </c>
      <c r="J425" s="205"/>
      <c r="K425" s="285">
        <f>B!P44</f>
        <v>0</v>
      </c>
      <c r="L425" s="206">
        <f>B!O44</f>
        <v>0</v>
      </c>
      <c r="M425" s="207" t="s">
        <v>366</v>
      </c>
      <c r="N425" s="207" t="s">
        <v>325</v>
      </c>
      <c r="O425" s="524"/>
      <c r="P425" s="283"/>
      <c r="Q425" s="283"/>
      <c r="R425" s="208"/>
      <c r="S425" s="170"/>
    </row>
    <row r="426" spans="1:19" s="167" customFormat="1" ht="12.75" customHeight="1" x14ac:dyDescent="0.2">
      <c r="A426" s="294">
        <f t="shared" si="36"/>
        <v>0</v>
      </c>
      <c r="B426" s="198"/>
      <c r="C426" s="198"/>
      <c r="D426" s="199" t="s">
        <v>36</v>
      </c>
      <c r="E426" s="225"/>
      <c r="F426" s="201"/>
      <c r="G426" s="202" t="e">
        <f t="shared" si="37"/>
        <v>#N/A</v>
      </c>
      <c r="H426" s="203" t="e">
        <f t="shared" si="38"/>
        <v>#N/A</v>
      </c>
      <c r="I426" s="204" t="e">
        <f t="shared" si="39"/>
        <v>#N/A</v>
      </c>
      <c r="J426" s="205"/>
      <c r="K426" s="285">
        <f>B!P45</f>
        <v>0</v>
      </c>
      <c r="L426" s="206">
        <f>B!O45</f>
        <v>0</v>
      </c>
      <c r="M426" s="207" t="s">
        <v>366</v>
      </c>
      <c r="N426" s="207" t="s">
        <v>325</v>
      </c>
      <c r="O426" s="524"/>
      <c r="P426" s="283"/>
      <c r="Q426" s="283"/>
      <c r="R426" s="208"/>
      <c r="S426" s="170"/>
    </row>
    <row r="427" spans="1:19" s="167" customFormat="1" ht="12.75" customHeight="1" x14ac:dyDescent="0.2">
      <c r="A427" s="294">
        <f t="shared" si="36"/>
        <v>0</v>
      </c>
      <c r="B427" s="198"/>
      <c r="C427" s="198"/>
      <c r="D427" s="199" t="s">
        <v>36</v>
      </c>
      <c r="E427" s="225"/>
      <c r="F427" s="201"/>
      <c r="G427" s="202" t="e">
        <f t="shared" si="37"/>
        <v>#N/A</v>
      </c>
      <c r="H427" s="203" t="e">
        <f t="shared" si="38"/>
        <v>#N/A</v>
      </c>
      <c r="I427" s="204" t="e">
        <f t="shared" si="39"/>
        <v>#N/A</v>
      </c>
      <c r="J427" s="205"/>
      <c r="K427" s="285">
        <f>B!P46</f>
        <v>0</v>
      </c>
      <c r="L427" s="206">
        <f>B!O46</f>
        <v>0</v>
      </c>
      <c r="M427" s="207" t="s">
        <v>366</v>
      </c>
      <c r="N427" s="207" t="s">
        <v>325</v>
      </c>
      <c r="O427" s="524"/>
      <c r="P427" s="283"/>
      <c r="Q427" s="283"/>
      <c r="R427" s="208"/>
      <c r="S427" s="170"/>
    </row>
    <row r="428" spans="1:19" s="167" customFormat="1" ht="12.75" customHeight="1" x14ac:dyDescent="0.2">
      <c r="A428" s="294">
        <f t="shared" si="36"/>
        <v>0</v>
      </c>
      <c r="B428" s="198"/>
      <c r="C428" s="198"/>
      <c r="D428" s="199" t="s">
        <v>36</v>
      </c>
      <c r="E428" s="225"/>
      <c r="F428" s="201"/>
      <c r="G428" s="202" t="e">
        <f t="shared" si="37"/>
        <v>#N/A</v>
      </c>
      <c r="H428" s="203" t="e">
        <f t="shared" si="38"/>
        <v>#N/A</v>
      </c>
      <c r="I428" s="204" t="e">
        <f t="shared" si="39"/>
        <v>#N/A</v>
      </c>
      <c r="J428" s="205"/>
      <c r="K428" s="285">
        <f>B!P47</f>
        <v>0</v>
      </c>
      <c r="L428" s="206">
        <f>B!O47</f>
        <v>0</v>
      </c>
      <c r="M428" s="207" t="s">
        <v>366</v>
      </c>
      <c r="N428" s="207" t="s">
        <v>325</v>
      </c>
      <c r="O428" s="524"/>
      <c r="P428" s="283"/>
      <c r="Q428" s="283"/>
      <c r="R428" s="208"/>
      <c r="S428" s="170"/>
    </row>
    <row r="429" spans="1:19" s="167" customFormat="1" ht="12.75" customHeight="1" x14ac:dyDescent="0.2">
      <c r="A429" s="294">
        <f t="shared" si="36"/>
        <v>0</v>
      </c>
      <c r="B429" s="198"/>
      <c r="C429" s="198"/>
      <c r="D429" s="199" t="s">
        <v>36</v>
      </c>
      <c r="E429" s="225"/>
      <c r="F429" s="201"/>
      <c r="G429" s="202" t="e">
        <f t="shared" si="37"/>
        <v>#N/A</v>
      </c>
      <c r="H429" s="203" t="e">
        <f t="shared" si="38"/>
        <v>#N/A</v>
      </c>
      <c r="I429" s="204" t="e">
        <f t="shared" si="39"/>
        <v>#N/A</v>
      </c>
      <c r="J429" s="205"/>
      <c r="K429" s="285">
        <f>B!P48</f>
        <v>0</v>
      </c>
      <c r="L429" s="206">
        <f>B!O48</f>
        <v>0</v>
      </c>
      <c r="M429" s="207" t="s">
        <v>366</v>
      </c>
      <c r="N429" s="207" t="s">
        <v>325</v>
      </c>
      <c r="O429" s="524"/>
      <c r="P429" s="283"/>
      <c r="Q429" s="283"/>
      <c r="R429" s="208"/>
      <c r="S429" s="170"/>
    </row>
    <row r="430" spans="1:19" s="167" customFormat="1" ht="12.75" customHeight="1" x14ac:dyDescent="0.2">
      <c r="A430" s="294">
        <f t="shared" si="36"/>
        <v>0</v>
      </c>
      <c r="B430" s="198"/>
      <c r="C430" s="198"/>
      <c r="D430" s="199" t="s">
        <v>36</v>
      </c>
      <c r="E430" s="225"/>
      <c r="F430" s="201"/>
      <c r="G430" s="202" t="e">
        <f t="shared" si="37"/>
        <v>#N/A</v>
      </c>
      <c r="H430" s="203" t="e">
        <f t="shared" si="38"/>
        <v>#N/A</v>
      </c>
      <c r="I430" s="204" t="e">
        <f t="shared" si="39"/>
        <v>#N/A</v>
      </c>
      <c r="J430" s="205"/>
      <c r="K430" s="285">
        <f>B!P49</f>
        <v>0</v>
      </c>
      <c r="L430" s="206">
        <f>B!O49</f>
        <v>0</v>
      </c>
      <c r="M430" s="207" t="s">
        <v>366</v>
      </c>
      <c r="N430" s="207" t="s">
        <v>325</v>
      </c>
      <c r="O430" s="524"/>
      <c r="P430" s="283"/>
      <c r="Q430" s="283"/>
      <c r="R430" s="208"/>
      <c r="S430" s="170"/>
    </row>
    <row r="431" spans="1:19" s="167" customFormat="1" ht="12.75" customHeight="1" x14ac:dyDescent="0.2">
      <c r="A431" s="294">
        <f t="shared" si="36"/>
        <v>0</v>
      </c>
      <c r="B431" s="198"/>
      <c r="C431" s="198"/>
      <c r="D431" s="199" t="s">
        <v>36</v>
      </c>
      <c r="E431" s="225"/>
      <c r="F431" s="201"/>
      <c r="G431" s="202" t="e">
        <f t="shared" si="37"/>
        <v>#N/A</v>
      </c>
      <c r="H431" s="203" t="e">
        <f t="shared" si="38"/>
        <v>#N/A</v>
      </c>
      <c r="I431" s="204" t="e">
        <f t="shared" si="39"/>
        <v>#N/A</v>
      </c>
      <c r="J431" s="205"/>
      <c r="K431" s="285">
        <f>B!P50</f>
        <v>0</v>
      </c>
      <c r="L431" s="206">
        <f>B!O50</f>
        <v>0</v>
      </c>
      <c r="M431" s="207" t="s">
        <v>366</v>
      </c>
      <c r="N431" s="207" t="s">
        <v>325</v>
      </c>
      <c r="O431" s="524"/>
      <c r="P431" s="283"/>
      <c r="Q431" s="283"/>
      <c r="R431" s="208"/>
      <c r="S431" s="170"/>
    </row>
    <row r="432" spans="1:19" s="167" customFormat="1" ht="12.75" customHeight="1" x14ac:dyDescent="0.2">
      <c r="A432" s="294">
        <f t="shared" si="36"/>
        <v>0</v>
      </c>
      <c r="B432" s="198"/>
      <c r="C432" s="198"/>
      <c r="D432" s="199" t="s">
        <v>36</v>
      </c>
      <c r="E432" s="225"/>
      <c r="F432" s="201"/>
      <c r="G432" s="202" t="e">
        <f t="shared" si="37"/>
        <v>#N/A</v>
      </c>
      <c r="H432" s="203" t="e">
        <f t="shared" si="38"/>
        <v>#N/A</v>
      </c>
      <c r="I432" s="204" t="e">
        <f t="shared" si="39"/>
        <v>#N/A</v>
      </c>
      <c r="J432" s="205"/>
      <c r="K432" s="285">
        <f>B!P51</f>
        <v>0</v>
      </c>
      <c r="L432" s="206">
        <f>B!O51</f>
        <v>0</v>
      </c>
      <c r="M432" s="207" t="s">
        <v>366</v>
      </c>
      <c r="N432" s="207" t="s">
        <v>325</v>
      </c>
      <c r="O432" s="524"/>
      <c r="P432" s="283"/>
      <c r="Q432" s="283"/>
      <c r="R432" s="208"/>
      <c r="S432" s="170"/>
    </row>
    <row r="433" spans="1:19" s="167" customFormat="1" ht="12.75" customHeight="1" x14ac:dyDescent="0.2">
      <c r="A433" s="294">
        <f t="shared" si="36"/>
        <v>0</v>
      </c>
      <c r="B433" s="198"/>
      <c r="C433" s="198"/>
      <c r="D433" s="199" t="s">
        <v>36</v>
      </c>
      <c r="E433" s="225"/>
      <c r="F433" s="201"/>
      <c r="G433" s="202" t="e">
        <f t="shared" si="37"/>
        <v>#N/A</v>
      </c>
      <c r="H433" s="203" t="e">
        <f t="shared" si="38"/>
        <v>#N/A</v>
      </c>
      <c r="I433" s="204" t="e">
        <f t="shared" si="39"/>
        <v>#N/A</v>
      </c>
      <c r="J433" s="205"/>
      <c r="K433" s="285">
        <f>B!P52</f>
        <v>0</v>
      </c>
      <c r="L433" s="206">
        <f>B!O52</f>
        <v>0</v>
      </c>
      <c r="M433" s="207" t="s">
        <v>366</v>
      </c>
      <c r="N433" s="207" t="s">
        <v>325</v>
      </c>
      <c r="O433" s="524"/>
      <c r="P433" s="283"/>
      <c r="Q433" s="283"/>
      <c r="R433" s="208"/>
      <c r="S433" s="170"/>
    </row>
    <row r="434" spans="1:19" s="167" customFormat="1" ht="12.75" customHeight="1" x14ac:dyDescent="0.2">
      <c r="A434" s="294">
        <f t="shared" si="36"/>
        <v>0</v>
      </c>
      <c r="B434" s="198"/>
      <c r="C434" s="198"/>
      <c r="D434" s="199" t="s">
        <v>36</v>
      </c>
      <c r="E434" s="225"/>
      <c r="F434" s="201"/>
      <c r="G434" s="202" t="e">
        <f t="shared" si="37"/>
        <v>#N/A</v>
      </c>
      <c r="H434" s="203" t="e">
        <f t="shared" si="38"/>
        <v>#N/A</v>
      </c>
      <c r="I434" s="204" t="e">
        <f t="shared" si="39"/>
        <v>#N/A</v>
      </c>
      <c r="J434" s="205"/>
      <c r="K434" s="285">
        <f>B!P53</f>
        <v>0</v>
      </c>
      <c r="L434" s="206">
        <f>B!O53</f>
        <v>0</v>
      </c>
      <c r="M434" s="207" t="s">
        <v>366</v>
      </c>
      <c r="N434" s="207" t="s">
        <v>325</v>
      </c>
      <c r="O434" s="524"/>
      <c r="P434" s="283"/>
      <c r="Q434" s="283"/>
      <c r="R434" s="208"/>
      <c r="S434" s="170"/>
    </row>
    <row r="435" spans="1:19" s="167" customFormat="1" ht="12.75" customHeight="1" x14ac:dyDescent="0.2">
      <c r="A435" s="294">
        <f t="shared" si="36"/>
        <v>0</v>
      </c>
      <c r="B435" s="198"/>
      <c r="C435" s="198"/>
      <c r="D435" s="199" t="s">
        <v>36</v>
      </c>
      <c r="E435" s="225"/>
      <c r="F435" s="201"/>
      <c r="G435" s="202" t="e">
        <f t="shared" si="37"/>
        <v>#N/A</v>
      </c>
      <c r="H435" s="203" t="e">
        <f t="shared" si="38"/>
        <v>#N/A</v>
      </c>
      <c r="I435" s="204" t="e">
        <f t="shared" si="39"/>
        <v>#N/A</v>
      </c>
      <c r="J435" s="205"/>
      <c r="K435" s="285">
        <f>B!P54</f>
        <v>0</v>
      </c>
      <c r="L435" s="352" t="str">
        <f>B!O54</f>
        <v>Non-scorers Count =</v>
      </c>
      <c r="M435" s="207" t="s">
        <v>366</v>
      </c>
      <c r="N435" s="207" t="s">
        <v>325</v>
      </c>
      <c r="O435" s="524"/>
      <c r="P435" s="283"/>
      <c r="Q435" s="283"/>
      <c r="R435" s="208"/>
      <c r="S435" s="170"/>
    </row>
    <row r="436" spans="1:19" s="167" customFormat="1" ht="12.75" customHeight="1" x14ac:dyDescent="0.2">
      <c r="A436" s="294">
        <f t="shared" si="36"/>
        <v>0</v>
      </c>
      <c r="B436" s="198"/>
      <c r="C436" s="198"/>
      <c r="D436" s="199" t="s">
        <v>36</v>
      </c>
      <c r="E436" s="225"/>
      <c r="F436" s="201"/>
      <c r="G436" s="202" t="e">
        <f t="shared" si="37"/>
        <v>#N/A</v>
      </c>
      <c r="H436" s="203" t="e">
        <f t="shared" si="38"/>
        <v>#N/A</v>
      </c>
      <c r="I436" s="204" t="e">
        <f t="shared" si="39"/>
        <v>#N/A</v>
      </c>
      <c r="J436" s="205"/>
      <c r="K436" s="285">
        <f>B!AG5</f>
        <v>238</v>
      </c>
      <c r="L436" s="206" t="str">
        <f>B!AF5</f>
        <v>Alasdair Poll</v>
      </c>
      <c r="M436" s="207" t="s">
        <v>366</v>
      </c>
      <c r="N436" s="207" t="s">
        <v>326</v>
      </c>
      <c r="O436" s="524"/>
      <c r="P436" s="283"/>
      <c r="Q436" s="283"/>
      <c r="R436" s="208"/>
      <c r="S436" s="170"/>
    </row>
    <row r="437" spans="1:19" s="167" customFormat="1" ht="12.75" customHeight="1" x14ac:dyDescent="0.2">
      <c r="A437" s="294">
        <f t="shared" si="36"/>
        <v>0</v>
      </c>
      <c r="B437" s="198"/>
      <c r="C437" s="198"/>
      <c r="D437" s="199" t="s">
        <v>36</v>
      </c>
      <c r="E437" s="225"/>
      <c r="F437" s="201"/>
      <c r="G437" s="202" t="e">
        <f t="shared" si="37"/>
        <v>#N/A</v>
      </c>
      <c r="H437" s="203" t="e">
        <f t="shared" si="38"/>
        <v>#N/A</v>
      </c>
      <c r="I437" s="204" t="e">
        <f t="shared" si="39"/>
        <v>#N/A</v>
      </c>
      <c r="J437" s="205"/>
      <c r="K437" s="285">
        <f>B!AG6</f>
        <v>239</v>
      </c>
      <c r="L437" s="206" t="str">
        <f>B!AF6</f>
        <v>Andre Gennace</v>
      </c>
      <c r="M437" s="207" t="s">
        <v>366</v>
      </c>
      <c r="N437" s="207" t="s">
        <v>326</v>
      </c>
      <c r="O437" s="524"/>
      <c r="P437" s="283"/>
      <c r="Q437" s="283"/>
      <c r="R437" s="208"/>
      <c r="S437" s="170"/>
    </row>
    <row r="438" spans="1:19" s="167" customFormat="1" ht="12.75" customHeight="1" x14ac:dyDescent="0.2">
      <c r="A438" s="294">
        <f t="shared" si="36"/>
        <v>0</v>
      </c>
      <c r="B438" s="198"/>
      <c r="C438" s="198"/>
      <c r="D438" s="199" t="s">
        <v>36</v>
      </c>
      <c r="E438" s="225"/>
      <c r="F438" s="201"/>
      <c r="G438" s="202" t="e">
        <f t="shared" si="37"/>
        <v>#N/A</v>
      </c>
      <c r="H438" s="203" t="e">
        <f t="shared" si="38"/>
        <v>#N/A</v>
      </c>
      <c r="I438" s="204" t="e">
        <f t="shared" si="39"/>
        <v>#N/A</v>
      </c>
      <c r="J438" s="205"/>
      <c r="K438" s="285">
        <f>B!AG7</f>
        <v>0</v>
      </c>
      <c r="L438" s="206" t="str">
        <f>B!AF7</f>
        <v>Ben Rowe</v>
      </c>
      <c r="M438" s="207" t="s">
        <v>366</v>
      </c>
      <c r="N438" s="207" t="s">
        <v>326</v>
      </c>
      <c r="O438" s="524"/>
      <c r="P438" s="283"/>
      <c r="Q438" s="283"/>
      <c r="R438" s="208"/>
      <c r="S438" s="170"/>
    </row>
    <row r="439" spans="1:19" s="167" customFormat="1" ht="12.75" customHeight="1" x14ac:dyDescent="0.2">
      <c r="A439" s="294">
        <f t="shared" si="36"/>
        <v>0</v>
      </c>
      <c r="B439" s="198"/>
      <c r="C439" s="198"/>
      <c r="D439" s="199" t="s">
        <v>36</v>
      </c>
      <c r="E439" s="225"/>
      <c r="F439" s="201"/>
      <c r="G439" s="202" t="e">
        <f t="shared" si="37"/>
        <v>#N/A</v>
      </c>
      <c r="H439" s="203" t="e">
        <f t="shared" si="38"/>
        <v>#N/A</v>
      </c>
      <c r="I439" s="204" t="e">
        <f t="shared" si="39"/>
        <v>#N/A</v>
      </c>
      <c r="J439" s="205"/>
      <c r="K439" s="285">
        <f>B!AG8</f>
        <v>0</v>
      </c>
      <c r="L439" s="206" t="str">
        <f>B!AF8</f>
        <v>Cameron Enser</v>
      </c>
      <c r="M439" s="207" t="s">
        <v>366</v>
      </c>
      <c r="N439" s="207" t="s">
        <v>326</v>
      </c>
      <c r="O439" s="524"/>
      <c r="P439" s="283"/>
      <c r="Q439" s="283"/>
      <c r="R439" s="208"/>
      <c r="S439" s="170"/>
    </row>
    <row r="440" spans="1:19" s="167" customFormat="1" ht="12.75" customHeight="1" x14ac:dyDescent="0.2">
      <c r="A440" s="294">
        <f t="shared" si="36"/>
        <v>0</v>
      </c>
      <c r="B440" s="198"/>
      <c r="C440" s="198"/>
      <c r="D440" s="199" t="s">
        <v>36</v>
      </c>
      <c r="E440" s="225"/>
      <c r="F440" s="201"/>
      <c r="G440" s="202" t="e">
        <f t="shared" si="37"/>
        <v>#N/A</v>
      </c>
      <c r="H440" s="203" t="e">
        <f t="shared" si="38"/>
        <v>#N/A</v>
      </c>
      <c r="I440" s="204" t="e">
        <f t="shared" si="39"/>
        <v>#N/A</v>
      </c>
      <c r="J440" s="205"/>
      <c r="K440" s="285">
        <f>B!AG9</f>
        <v>0</v>
      </c>
      <c r="L440" s="206" t="str">
        <f>B!AF9</f>
        <v>Curtis McWilliam</v>
      </c>
      <c r="M440" s="207" t="s">
        <v>366</v>
      </c>
      <c r="N440" s="207" t="s">
        <v>326</v>
      </c>
      <c r="O440" s="524"/>
      <c r="P440" s="283"/>
      <c r="Q440" s="283"/>
      <c r="R440" s="208"/>
      <c r="S440" s="170"/>
    </row>
    <row r="441" spans="1:19" s="167" customFormat="1" ht="12.75" customHeight="1" x14ac:dyDescent="0.2">
      <c r="A441" s="294">
        <f t="shared" si="36"/>
        <v>0</v>
      </c>
      <c r="B441" s="198"/>
      <c r="C441" s="198"/>
      <c r="D441" s="199" t="s">
        <v>36</v>
      </c>
      <c r="E441" s="225"/>
      <c r="F441" s="201"/>
      <c r="G441" s="202" t="e">
        <f t="shared" si="37"/>
        <v>#N/A</v>
      </c>
      <c r="H441" s="203" t="e">
        <f t="shared" si="38"/>
        <v>#N/A</v>
      </c>
      <c r="I441" s="204" t="e">
        <f t="shared" si="39"/>
        <v>#N/A</v>
      </c>
      <c r="J441" s="205"/>
      <c r="K441" s="285">
        <f>B!AG10</f>
        <v>0</v>
      </c>
      <c r="L441" s="206" t="str">
        <f>B!AF10</f>
        <v>Danny  Wessely</v>
      </c>
      <c r="M441" s="207" t="s">
        <v>366</v>
      </c>
      <c r="N441" s="207" t="s">
        <v>326</v>
      </c>
      <c r="O441" s="524"/>
      <c r="P441" s="283"/>
      <c r="Q441" s="283"/>
      <c r="R441" s="208"/>
      <c r="S441" s="170"/>
    </row>
    <row r="442" spans="1:19" s="167" customFormat="1" ht="12.75" customHeight="1" x14ac:dyDescent="0.2">
      <c r="A442" s="294">
        <f t="shared" si="36"/>
        <v>0</v>
      </c>
      <c r="B442" s="198"/>
      <c r="C442" s="198"/>
      <c r="D442" s="199" t="s">
        <v>36</v>
      </c>
      <c r="E442" s="225"/>
      <c r="F442" s="201"/>
      <c r="G442" s="202" t="e">
        <f t="shared" si="37"/>
        <v>#N/A</v>
      </c>
      <c r="H442" s="203" t="e">
        <f t="shared" si="38"/>
        <v>#N/A</v>
      </c>
      <c r="I442" s="204" t="e">
        <f t="shared" si="39"/>
        <v>#N/A</v>
      </c>
      <c r="J442" s="205"/>
      <c r="K442" s="285">
        <f>B!AG11</f>
        <v>0</v>
      </c>
      <c r="L442" s="206" t="str">
        <f>B!AF11</f>
        <v>Frank Cotter</v>
      </c>
      <c r="M442" s="207" t="s">
        <v>366</v>
      </c>
      <c r="N442" s="207" t="s">
        <v>326</v>
      </c>
      <c r="O442" s="524"/>
      <c r="P442" s="283"/>
      <c r="Q442" s="283"/>
      <c r="R442" s="208"/>
      <c r="S442" s="170"/>
    </row>
    <row r="443" spans="1:19" s="167" customFormat="1" ht="12.75" customHeight="1" x14ac:dyDescent="0.2">
      <c r="A443" s="294">
        <f t="shared" si="36"/>
        <v>0</v>
      </c>
      <c r="B443" s="198"/>
      <c r="C443" s="198"/>
      <c r="D443" s="199" t="s">
        <v>36</v>
      </c>
      <c r="E443" s="225"/>
      <c r="F443" s="201"/>
      <c r="G443" s="202" t="e">
        <f t="shared" si="37"/>
        <v>#N/A</v>
      </c>
      <c r="H443" s="203" t="e">
        <f t="shared" si="38"/>
        <v>#N/A</v>
      </c>
      <c r="I443" s="204" t="e">
        <f t="shared" si="39"/>
        <v>#N/A</v>
      </c>
      <c r="J443" s="205"/>
      <c r="K443" s="285">
        <f>B!AG12</f>
        <v>0</v>
      </c>
      <c r="L443" s="206" t="str">
        <f>B!AF12</f>
        <v>Henry Fieldsend</v>
      </c>
      <c r="M443" s="207" t="s">
        <v>366</v>
      </c>
      <c r="N443" s="207" t="s">
        <v>326</v>
      </c>
      <c r="O443" s="524"/>
      <c r="P443" s="283"/>
      <c r="Q443" s="283"/>
      <c r="R443" s="208"/>
      <c r="S443" s="170"/>
    </row>
    <row r="444" spans="1:19" s="167" customFormat="1" ht="12.75" customHeight="1" x14ac:dyDescent="0.2">
      <c r="A444" s="294">
        <f t="shared" si="36"/>
        <v>0</v>
      </c>
      <c r="B444" s="198"/>
      <c r="C444" s="198"/>
      <c r="D444" s="199" t="s">
        <v>36</v>
      </c>
      <c r="E444" s="225"/>
      <c r="F444" s="201"/>
      <c r="G444" s="202" t="e">
        <f t="shared" si="37"/>
        <v>#N/A</v>
      </c>
      <c r="H444" s="203" t="e">
        <f t="shared" si="38"/>
        <v>#N/A</v>
      </c>
      <c r="I444" s="204" t="e">
        <f t="shared" si="39"/>
        <v>#N/A</v>
      </c>
      <c r="J444" s="205"/>
      <c r="K444" s="285">
        <f>B!AG13</f>
        <v>0</v>
      </c>
      <c r="L444" s="206" t="str">
        <f>B!AF13</f>
        <v>James Gardner</v>
      </c>
      <c r="M444" s="207" t="s">
        <v>366</v>
      </c>
      <c r="N444" s="207" t="s">
        <v>326</v>
      </c>
      <c r="O444" s="524"/>
      <c r="P444" s="283"/>
      <c r="Q444" s="283"/>
      <c r="R444" s="208"/>
      <c r="S444" s="170"/>
    </row>
    <row r="445" spans="1:19" s="167" customFormat="1" ht="12.75" customHeight="1" x14ac:dyDescent="0.2">
      <c r="A445" s="294">
        <f t="shared" si="36"/>
        <v>0</v>
      </c>
      <c r="B445" s="198"/>
      <c r="C445" s="198"/>
      <c r="D445" s="199" t="s">
        <v>36</v>
      </c>
      <c r="E445" s="225"/>
      <c r="F445" s="201"/>
      <c r="G445" s="202" t="e">
        <f t="shared" si="37"/>
        <v>#N/A</v>
      </c>
      <c r="H445" s="203" t="e">
        <f t="shared" si="38"/>
        <v>#N/A</v>
      </c>
      <c r="I445" s="204" t="e">
        <f t="shared" si="39"/>
        <v>#N/A</v>
      </c>
      <c r="J445" s="205"/>
      <c r="K445" s="285">
        <f>B!AG14</f>
        <v>0</v>
      </c>
      <c r="L445" s="206">
        <f>B!AF14</f>
        <v>0</v>
      </c>
      <c r="M445" s="207" t="s">
        <v>366</v>
      </c>
      <c r="N445" s="207" t="s">
        <v>326</v>
      </c>
      <c r="O445" s="524"/>
      <c r="P445" s="283"/>
      <c r="Q445" s="283"/>
      <c r="R445" s="208"/>
      <c r="S445" s="170"/>
    </row>
    <row r="446" spans="1:19" s="167" customFormat="1" ht="12.75" customHeight="1" x14ac:dyDescent="0.2">
      <c r="A446" s="294">
        <f t="shared" si="36"/>
        <v>0</v>
      </c>
      <c r="B446" s="198"/>
      <c r="C446" s="198"/>
      <c r="D446" s="199" t="s">
        <v>36</v>
      </c>
      <c r="E446" s="225"/>
      <c r="F446" s="201"/>
      <c r="G446" s="202" t="e">
        <f t="shared" si="37"/>
        <v>#N/A</v>
      </c>
      <c r="H446" s="203" t="e">
        <f t="shared" si="38"/>
        <v>#N/A</v>
      </c>
      <c r="I446" s="204" t="e">
        <f t="shared" si="39"/>
        <v>#N/A</v>
      </c>
      <c r="J446" s="205"/>
      <c r="K446" s="285">
        <f>B!AG15</f>
        <v>0</v>
      </c>
      <c r="L446" s="206" t="str">
        <f>B!AF15</f>
        <v>James Shefford</v>
      </c>
      <c r="M446" s="207" t="s">
        <v>366</v>
      </c>
      <c r="N446" s="207" t="s">
        <v>326</v>
      </c>
      <c r="O446" s="524"/>
      <c r="P446" s="283"/>
      <c r="Q446" s="283"/>
      <c r="R446" s="208"/>
      <c r="S446" s="170"/>
    </row>
    <row r="447" spans="1:19" s="167" customFormat="1" ht="12.75" customHeight="1" x14ac:dyDescent="0.2">
      <c r="A447" s="294">
        <f t="shared" si="36"/>
        <v>0</v>
      </c>
      <c r="B447" s="198"/>
      <c r="C447" s="198"/>
      <c r="D447" s="199" t="s">
        <v>36</v>
      </c>
      <c r="E447" s="225"/>
      <c r="F447" s="201"/>
      <c r="G447" s="202" t="e">
        <f t="shared" si="37"/>
        <v>#N/A</v>
      </c>
      <c r="H447" s="203" t="e">
        <f t="shared" si="38"/>
        <v>#N/A</v>
      </c>
      <c r="I447" s="204" t="e">
        <f t="shared" si="39"/>
        <v>#N/A</v>
      </c>
      <c r="J447" s="205"/>
      <c r="K447" s="285">
        <f>B!AG16</f>
        <v>240</v>
      </c>
      <c r="L447" s="206" t="str">
        <f>B!AF16</f>
        <v>Joe Carless</v>
      </c>
      <c r="M447" s="207" t="s">
        <v>366</v>
      </c>
      <c r="N447" s="207" t="s">
        <v>326</v>
      </c>
      <c r="O447" s="524"/>
      <c r="P447" s="283"/>
      <c r="Q447" s="283"/>
      <c r="R447" s="208"/>
      <c r="S447" s="170"/>
    </row>
    <row r="448" spans="1:19" s="167" customFormat="1" ht="12.75" customHeight="1" x14ac:dyDescent="0.2">
      <c r="A448" s="294">
        <f t="shared" si="36"/>
        <v>0</v>
      </c>
      <c r="B448" s="198"/>
      <c r="C448" s="198"/>
      <c r="D448" s="199" t="s">
        <v>36</v>
      </c>
      <c r="E448" s="225"/>
      <c r="F448" s="201"/>
      <c r="G448" s="202" t="e">
        <f t="shared" si="37"/>
        <v>#N/A</v>
      </c>
      <c r="H448" s="203" t="e">
        <f t="shared" si="38"/>
        <v>#N/A</v>
      </c>
      <c r="I448" s="204" t="e">
        <f t="shared" si="39"/>
        <v>#N/A</v>
      </c>
      <c r="J448" s="205"/>
      <c r="K448" s="285">
        <f>B!AG17</f>
        <v>0</v>
      </c>
      <c r="L448" s="206" t="str">
        <f>B!AF17</f>
        <v>Jonah  McCafferty</v>
      </c>
      <c r="M448" s="207" t="s">
        <v>366</v>
      </c>
      <c r="N448" s="207" t="s">
        <v>326</v>
      </c>
      <c r="O448" s="524"/>
      <c r="P448" s="283"/>
      <c r="Q448" s="283"/>
      <c r="R448" s="208"/>
      <c r="S448" s="170"/>
    </row>
    <row r="449" spans="1:19" s="167" customFormat="1" ht="12.75" customHeight="1" x14ac:dyDescent="0.2">
      <c r="A449" s="294">
        <f t="shared" si="36"/>
        <v>0</v>
      </c>
      <c r="B449" s="198"/>
      <c r="C449" s="198"/>
      <c r="D449" s="199" t="s">
        <v>36</v>
      </c>
      <c r="E449" s="225"/>
      <c r="F449" s="201"/>
      <c r="G449" s="202" t="e">
        <f t="shared" si="37"/>
        <v>#N/A</v>
      </c>
      <c r="H449" s="203" t="e">
        <f t="shared" si="38"/>
        <v>#N/A</v>
      </c>
      <c r="I449" s="204" t="e">
        <f t="shared" si="39"/>
        <v>#N/A</v>
      </c>
      <c r="J449" s="205"/>
      <c r="K449" s="285">
        <f>B!AG18</f>
        <v>0</v>
      </c>
      <c r="L449" s="206" t="str">
        <f>B!AF18</f>
        <v>Louis Agopian</v>
      </c>
      <c r="M449" s="207" t="s">
        <v>366</v>
      </c>
      <c r="N449" s="207" t="s">
        <v>326</v>
      </c>
      <c r="O449" s="524"/>
      <c r="P449" s="283"/>
      <c r="Q449" s="283"/>
      <c r="R449" s="208"/>
      <c r="S449" s="170"/>
    </row>
    <row r="450" spans="1:19" s="167" customFormat="1" ht="12.75" customHeight="1" x14ac:dyDescent="0.2">
      <c r="A450" s="294">
        <f t="shared" si="36"/>
        <v>0</v>
      </c>
      <c r="B450" s="198"/>
      <c r="C450" s="198"/>
      <c r="D450" s="199" t="s">
        <v>36</v>
      </c>
      <c r="E450" s="225"/>
      <c r="F450" s="201"/>
      <c r="G450" s="202" t="e">
        <f t="shared" si="37"/>
        <v>#N/A</v>
      </c>
      <c r="H450" s="203" t="e">
        <f t="shared" si="38"/>
        <v>#N/A</v>
      </c>
      <c r="I450" s="204" t="e">
        <f t="shared" si="39"/>
        <v>#N/A</v>
      </c>
      <c r="J450" s="205"/>
      <c r="K450" s="285">
        <f>B!AG19</f>
        <v>0</v>
      </c>
      <c r="L450" s="206" t="str">
        <f>B!AF19</f>
        <v>Olly Joint</v>
      </c>
      <c r="M450" s="207" t="s">
        <v>366</v>
      </c>
      <c r="N450" s="207" t="s">
        <v>326</v>
      </c>
      <c r="O450" s="524"/>
      <c r="P450" s="283"/>
      <c r="Q450" s="283"/>
      <c r="R450" s="208"/>
      <c r="S450" s="170"/>
    </row>
    <row r="451" spans="1:19" s="167" customFormat="1" ht="12.75" customHeight="1" x14ac:dyDescent="0.2">
      <c r="A451" s="294">
        <f t="shared" si="36"/>
        <v>0</v>
      </c>
      <c r="B451" s="198"/>
      <c r="C451" s="198"/>
      <c r="D451" s="199" t="s">
        <v>36</v>
      </c>
      <c r="E451" s="225"/>
      <c r="F451" s="201"/>
      <c r="G451" s="202" t="e">
        <f t="shared" si="37"/>
        <v>#N/A</v>
      </c>
      <c r="H451" s="203" t="e">
        <f t="shared" si="38"/>
        <v>#N/A</v>
      </c>
      <c r="I451" s="204" t="e">
        <f t="shared" si="39"/>
        <v>#N/A</v>
      </c>
      <c r="J451" s="205"/>
      <c r="K451" s="285">
        <f>B!AG20</f>
        <v>241</v>
      </c>
      <c r="L451" s="206" t="str">
        <f>B!AF20</f>
        <v>Sam Rimmer</v>
      </c>
      <c r="M451" s="207" t="s">
        <v>366</v>
      </c>
      <c r="N451" s="207" t="s">
        <v>326</v>
      </c>
      <c r="O451" s="524"/>
      <c r="P451" s="283"/>
      <c r="Q451" s="283"/>
      <c r="R451" s="208"/>
      <c r="S451" s="170"/>
    </row>
    <row r="452" spans="1:19" s="167" customFormat="1" ht="12.75" customHeight="1" x14ac:dyDescent="0.2">
      <c r="A452" s="294">
        <f t="shared" si="36"/>
        <v>0</v>
      </c>
      <c r="B452" s="198"/>
      <c r="C452" s="198"/>
      <c r="D452" s="199" t="s">
        <v>36</v>
      </c>
      <c r="E452" s="225"/>
      <c r="F452" s="201"/>
      <c r="G452" s="202" t="e">
        <f t="shared" si="37"/>
        <v>#N/A</v>
      </c>
      <c r="H452" s="203" t="e">
        <f t="shared" si="38"/>
        <v>#N/A</v>
      </c>
      <c r="I452" s="204" t="e">
        <f t="shared" si="39"/>
        <v>#N/A</v>
      </c>
      <c r="J452" s="205"/>
      <c r="K452" s="285">
        <f>B!AG21</f>
        <v>242</v>
      </c>
      <c r="L452" s="206" t="str">
        <f>B!AF21</f>
        <v>Tony  Holley</v>
      </c>
      <c r="M452" s="207" t="s">
        <v>366</v>
      </c>
      <c r="N452" s="207" t="s">
        <v>326</v>
      </c>
      <c r="O452" s="524"/>
      <c r="P452" s="283"/>
      <c r="Q452" s="283"/>
      <c r="R452" s="208"/>
      <c r="S452" s="170"/>
    </row>
    <row r="453" spans="1:19" s="167" customFormat="1" ht="12.75" customHeight="1" x14ac:dyDescent="0.2">
      <c r="A453" s="294">
        <f t="shared" si="36"/>
        <v>0</v>
      </c>
      <c r="B453" s="198"/>
      <c r="C453" s="198"/>
      <c r="D453" s="199" t="s">
        <v>36</v>
      </c>
      <c r="E453" s="225"/>
      <c r="F453" s="201"/>
      <c r="G453" s="202" t="e">
        <f t="shared" si="37"/>
        <v>#N/A</v>
      </c>
      <c r="H453" s="203" t="e">
        <f t="shared" si="38"/>
        <v>#N/A</v>
      </c>
      <c r="I453" s="204" t="e">
        <f t="shared" si="39"/>
        <v>#N/A</v>
      </c>
      <c r="J453" s="205"/>
      <c r="K453" s="285">
        <f>B!AG22</f>
        <v>0</v>
      </c>
      <c r="L453" s="206">
        <f>B!AF22</f>
        <v>0</v>
      </c>
      <c r="M453" s="207" t="s">
        <v>366</v>
      </c>
      <c r="N453" s="207" t="s">
        <v>326</v>
      </c>
      <c r="O453" s="524"/>
      <c r="P453" s="283"/>
      <c r="Q453" s="283"/>
      <c r="R453" s="208"/>
      <c r="S453" s="170"/>
    </row>
    <row r="454" spans="1:19" s="167" customFormat="1" ht="12.75" customHeight="1" x14ac:dyDescent="0.2">
      <c r="A454" s="294">
        <f t="shared" si="36"/>
        <v>0</v>
      </c>
      <c r="B454" s="198"/>
      <c r="C454" s="198"/>
      <c r="D454" s="199" t="s">
        <v>36</v>
      </c>
      <c r="E454" s="225"/>
      <c r="F454" s="201"/>
      <c r="G454" s="202" t="e">
        <f t="shared" si="37"/>
        <v>#N/A</v>
      </c>
      <c r="H454" s="203" t="e">
        <f t="shared" si="38"/>
        <v>#N/A</v>
      </c>
      <c r="I454" s="204" t="e">
        <f t="shared" si="39"/>
        <v>#N/A</v>
      </c>
      <c r="J454" s="205"/>
      <c r="K454" s="285">
        <f>B!AG23</f>
        <v>0</v>
      </c>
      <c r="L454" s="206">
        <f>B!AF23</f>
        <v>0</v>
      </c>
      <c r="M454" s="207" t="s">
        <v>366</v>
      </c>
      <c r="N454" s="207" t="s">
        <v>326</v>
      </c>
      <c r="O454" s="524"/>
      <c r="P454" s="283"/>
      <c r="Q454" s="283"/>
      <c r="R454" s="208"/>
      <c r="S454" s="170"/>
    </row>
    <row r="455" spans="1:19" s="167" customFormat="1" ht="12.75" customHeight="1" x14ac:dyDescent="0.2">
      <c r="A455" s="294">
        <f t="shared" si="36"/>
        <v>0</v>
      </c>
      <c r="B455" s="198"/>
      <c r="C455" s="198"/>
      <c r="D455" s="199" t="s">
        <v>36</v>
      </c>
      <c r="E455" s="225"/>
      <c r="F455" s="201"/>
      <c r="G455" s="202" t="e">
        <f t="shared" si="37"/>
        <v>#N/A</v>
      </c>
      <c r="H455" s="203" t="e">
        <f t="shared" si="38"/>
        <v>#N/A</v>
      </c>
      <c r="I455" s="204" t="e">
        <f t="shared" si="39"/>
        <v>#N/A</v>
      </c>
      <c r="J455" s="205"/>
      <c r="K455" s="285">
        <f>B!AG24</f>
        <v>0</v>
      </c>
      <c r="L455" s="206">
        <f>B!AF24</f>
        <v>0</v>
      </c>
      <c r="M455" s="207" t="s">
        <v>366</v>
      </c>
      <c r="N455" s="207" t="s">
        <v>326</v>
      </c>
      <c r="O455" s="524"/>
      <c r="P455" s="283"/>
      <c r="Q455" s="283"/>
      <c r="R455" s="208"/>
      <c r="S455" s="170"/>
    </row>
    <row r="456" spans="1:19" s="167" customFormat="1" ht="12.75" customHeight="1" x14ac:dyDescent="0.2">
      <c r="A456" s="294">
        <f t="shared" si="36"/>
        <v>0</v>
      </c>
      <c r="B456" s="198"/>
      <c r="C456" s="198"/>
      <c r="D456" s="199" t="s">
        <v>36</v>
      </c>
      <c r="E456" s="225"/>
      <c r="F456" s="201"/>
      <c r="G456" s="202" t="e">
        <f t="shared" si="37"/>
        <v>#N/A</v>
      </c>
      <c r="H456" s="203" t="e">
        <f t="shared" si="38"/>
        <v>#N/A</v>
      </c>
      <c r="I456" s="204" t="e">
        <f t="shared" si="39"/>
        <v>#N/A</v>
      </c>
      <c r="J456" s="205"/>
      <c r="K456" s="285">
        <f>B!AG25</f>
        <v>0</v>
      </c>
      <c r="L456" s="206">
        <f>B!AF25</f>
        <v>0</v>
      </c>
      <c r="M456" s="207" t="s">
        <v>366</v>
      </c>
      <c r="N456" s="207" t="s">
        <v>326</v>
      </c>
      <c r="O456" s="524"/>
      <c r="P456" s="283"/>
      <c r="Q456" s="283"/>
      <c r="R456" s="208"/>
      <c r="S456" s="170"/>
    </row>
    <row r="457" spans="1:19" s="167" customFormat="1" ht="12.75" customHeight="1" x14ac:dyDescent="0.2">
      <c r="A457" s="294">
        <f t="shared" si="36"/>
        <v>0</v>
      </c>
      <c r="B457" s="198"/>
      <c r="C457" s="198"/>
      <c r="D457" s="199" t="s">
        <v>36</v>
      </c>
      <c r="E457" s="225"/>
      <c r="F457" s="201"/>
      <c r="G457" s="202" t="e">
        <f t="shared" si="37"/>
        <v>#N/A</v>
      </c>
      <c r="H457" s="203" t="e">
        <f t="shared" si="38"/>
        <v>#N/A</v>
      </c>
      <c r="I457" s="204" t="e">
        <f t="shared" si="39"/>
        <v>#N/A</v>
      </c>
      <c r="J457" s="205"/>
      <c r="K457" s="285">
        <f>B!AG26</f>
        <v>0</v>
      </c>
      <c r="L457" s="206">
        <f>B!AF26</f>
        <v>0</v>
      </c>
      <c r="M457" s="207" t="s">
        <v>366</v>
      </c>
      <c r="N457" s="207" t="s">
        <v>326</v>
      </c>
      <c r="O457" s="524"/>
      <c r="P457" s="283"/>
      <c r="Q457" s="283"/>
      <c r="R457" s="208"/>
      <c r="S457" s="170"/>
    </row>
    <row r="458" spans="1:19" s="167" customFormat="1" ht="12.75" customHeight="1" x14ac:dyDescent="0.2">
      <c r="A458" s="294">
        <f t="shared" si="36"/>
        <v>0</v>
      </c>
      <c r="B458" s="198"/>
      <c r="C458" s="198"/>
      <c r="D458" s="199" t="s">
        <v>36</v>
      </c>
      <c r="E458" s="225"/>
      <c r="F458" s="201"/>
      <c r="G458" s="202" t="e">
        <f t="shared" si="37"/>
        <v>#N/A</v>
      </c>
      <c r="H458" s="203" t="e">
        <f t="shared" si="38"/>
        <v>#N/A</v>
      </c>
      <c r="I458" s="204" t="e">
        <f t="shared" si="39"/>
        <v>#N/A</v>
      </c>
      <c r="J458" s="205"/>
      <c r="K458" s="285">
        <f>B!AG27</f>
        <v>0</v>
      </c>
      <c r="L458" s="206">
        <f>B!AF27</f>
        <v>0</v>
      </c>
      <c r="M458" s="207" t="s">
        <v>366</v>
      </c>
      <c r="N458" s="207" t="s">
        <v>326</v>
      </c>
      <c r="O458" s="524"/>
      <c r="P458" s="283"/>
      <c r="Q458" s="283"/>
      <c r="R458" s="208"/>
      <c r="S458" s="170"/>
    </row>
    <row r="459" spans="1:19" s="167" customFormat="1" ht="12.75" customHeight="1" x14ac:dyDescent="0.2">
      <c r="A459" s="294">
        <f t="shared" si="36"/>
        <v>0</v>
      </c>
      <c r="B459" s="198"/>
      <c r="C459" s="198"/>
      <c r="D459" s="199" t="s">
        <v>36</v>
      </c>
      <c r="E459" s="225"/>
      <c r="F459" s="201"/>
      <c r="G459" s="202" t="e">
        <f t="shared" si="37"/>
        <v>#N/A</v>
      </c>
      <c r="H459" s="203" t="e">
        <f t="shared" si="38"/>
        <v>#N/A</v>
      </c>
      <c r="I459" s="204" t="e">
        <f t="shared" si="39"/>
        <v>#N/A</v>
      </c>
      <c r="J459" s="205"/>
      <c r="K459" s="285">
        <f>B!AG28</f>
        <v>0</v>
      </c>
      <c r="L459" s="206">
        <f>B!AF28</f>
        <v>0</v>
      </c>
      <c r="M459" s="207" t="s">
        <v>366</v>
      </c>
      <c r="N459" s="207" t="s">
        <v>326</v>
      </c>
      <c r="O459" s="524"/>
      <c r="P459" s="283"/>
      <c r="Q459" s="283"/>
      <c r="R459" s="208"/>
      <c r="S459" s="170"/>
    </row>
    <row r="460" spans="1:19" s="167" customFormat="1" ht="12.75" customHeight="1" x14ac:dyDescent="0.2">
      <c r="A460" s="294">
        <f t="shared" si="36"/>
        <v>0</v>
      </c>
      <c r="B460" s="198"/>
      <c r="C460" s="198"/>
      <c r="D460" s="199" t="s">
        <v>36</v>
      </c>
      <c r="E460" s="225"/>
      <c r="F460" s="201"/>
      <c r="G460" s="202" t="e">
        <f t="shared" si="37"/>
        <v>#N/A</v>
      </c>
      <c r="H460" s="203" t="e">
        <f t="shared" si="38"/>
        <v>#N/A</v>
      </c>
      <c r="I460" s="204" t="e">
        <f t="shared" si="39"/>
        <v>#N/A</v>
      </c>
      <c r="J460" s="205"/>
      <c r="K460" s="285">
        <f>B!AG29</f>
        <v>0</v>
      </c>
      <c r="L460" s="206">
        <f>B!AF29</f>
        <v>0</v>
      </c>
      <c r="M460" s="207" t="s">
        <v>366</v>
      </c>
      <c r="N460" s="207" t="s">
        <v>326</v>
      </c>
      <c r="O460" s="524"/>
      <c r="P460" s="283"/>
      <c r="Q460" s="283"/>
      <c r="R460" s="208"/>
      <c r="S460" s="170"/>
    </row>
    <row r="461" spans="1:19" s="167" customFormat="1" ht="12.75" customHeight="1" x14ac:dyDescent="0.2">
      <c r="A461" s="294">
        <f t="shared" si="36"/>
        <v>0</v>
      </c>
      <c r="B461" s="198"/>
      <c r="C461" s="198"/>
      <c r="D461" s="199" t="s">
        <v>36</v>
      </c>
      <c r="E461" s="225"/>
      <c r="F461" s="201"/>
      <c r="G461" s="202" t="e">
        <f t="shared" si="37"/>
        <v>#N/A</v>
      </c>
      <c r="H461" s="203" t="e">
        <f t="shared" si="38"/>
        <v>#N/A</v>
      </c>
      <c r="I461" s="204" t="e">
        <f t="shared" si="39"/>
        <v>#N/A</v>
      </c>
      <c r="J461" s="205"/>
      <c r="K461" s="285">
        <f>B!AG30</f>
        <v>0</v>
      </c>
      <c r="L461" s="206">
        <f>B!AF30</f>
        <v>0</v>
      </c>
      <c r="M461" s="207" t="s">
        <v>366</v>
      </c>
      <c r="N461" s="207" t="s">
        <v>326</v>
      </c>
      <c r="O461" s="524"/>
      <c r="P461" s="283"/>
      <c r="Q461" s="283"/>
      <c r="R461" s="208"/>
      <c r="S461" s="170"/>
    </row>
    <row r="462" spans="1:19" s="167" customFormat="1" ht="12.75" customHeight="1" x14ac:dyDescent="0.2">
      <c r="A462" s="294">
        <f t="shared" si="36"/>
        <v>0</v>
      </c>
      <c r="B462" s="198"/>
      <c r="C462" s="198"/>
      <c r="D462" s="199" t="s">
        <v>36</v>
      </c>
      <c r="E462" s="225"/>
      <c r="F462" s="201"/>
      <c r="G462" s="202" t="e">
        <f t="shared" si="37"/>
        <v>#N/A</v>
      </c>
      <c r="H462" s="203" t="e">
        <f t="shared" si="38"/>
        <v>#N/A</v>
      </c>
      <c r="I462" s="204" t="e">
        <f t="shared" si="39"/>
        <v>#N/A</v>
      </c>
      <c r="J462" s="205"/>
      <c r="K462" s="285">
        <f>B!AG31</f>
        <v>0</v>
      </c>
      <c r="L462" s="206">
        <f>B!AF31</f>
        <v>0</v>
      </c>
      <c r="M462" s="207" t="s">
        <v>366</v>
      </c>
      <c r="N462" s="207" t="s">
        <v>326</v>
      </c>
      <c r="O462" s="524"/>
      <c r="P462" s="283"/>
      <c r="Q462" s="283"/>
      <c r="R462" s="208"/>
      <c r="S462" s="170"/>
    </row>
    <row r="463" spans="1:19" s="167" customFormat="1" ht="12.75" customHeight="1" x14ac:dyDescent="0.2">
      <c r="A463" s="294">
        <f t="shared" si="36"/>
        <v>0</v>
      </c>
      <c r="B463" s="198"/>
      <c r="C463" s="198"/>
      <c r="D463" s="199" t="s">
        <v>36</v>
      </c>
      <c r="E463" s="225"/>
      <c r="F463" s="201"/>
      <c r="G463" s="202" t="e">
        <f t="shared" si="37"/>
        <v>#N/A</v>
      </c>
      <c r="H463" s="203" t="e">
        <f t="shared" si="38"/>
        <v>#N/A</v>
      </c>
      <c r="I463" s="204" t="e">
        <f t="shared" si="39"/>
        <v>#N/A</v>
      </c>
      <c r="J463" s="205"/>
      <c r="K463" s="285">
        <f>B!AG32</f>
        <v>0</v>
      </c>
      <c r="L463" s="206">
        <f>B!AF32</f>
        <v>0</v>
      </c>
      <c r="M463" s="207" t="s">
        <v>366</v>
      </c>
      <c r="N463" s="207" t="s">
        <v>326</v>
      </c>
      <c r="O463" s="524"/>
      <c r="P463" s="283"/>
      <c r="Q463" s="283"/>
      <c r="R463" s="208"/>
      <c r="S463" s="170"/>
    </row>
    <row r="464" spans="1:19" s="167" customFormat="1" ht="12.75" customHeight="1" x14ac:dyDescent="0.2">
      <c r="A464" s="294">
        <f t="shared" si="36"/>
        <v>0</v>
      </c>
      <c r="B464" s="198"/>
      <c r="C464" s="198"/>
      <c r="D464" s="199" t="s">
        <v>36</v>
      </c>
      <c r="E464" s="225"/>
      <c r="F464" s="201"/>
      <c r="G464" s="202" t="e">
        <f t="shared" si="37"/>
        <v>#N/A</v>
      </c>
      <c r="H464" s="203" t="e">
        <f t="shared" si="38"/>
        <v>#N/A</v>
      </c>
      <c r="I464" s="204" t="e">
        <f t="shared" si="39"/>
        <v>#N/A</v>
      </c>
      <c r="J464" s="205"/>
      <c r="K464" s="285">
        <f>B!AG33</f>
        <v>0</v>
      </c>
      <c r="L464" s="206">
        <f>B!AF33</f>
        <v>0</v>
      </c>
      <c r="M464" s="207" t="s">
        <v>366</v>
      </c>
      <c r="N464" s="207" t="s">
        <v>326</v>
      </c>
      <c r="O464" s="524"/>
      <c r="P464" s="283"/>
      <c r="Q464" s="283"/>
      <c r="R464" s="208"/>
      <c r="S464" s="170"/>
    </row>
    <row r="465" spans="1:19" s="167" customFormat="1" ht="12.75" customHeight="1" x14ac:dyDescent="0.2">
      <c r="A465" s="294">
        <f t="shared" si="36"/>
        <v>0</v>
      </c>
      <c r="B465" s="198"/>
      <c r="C465" s="198"/>
      <c r="D465" s="199" t="s">
        <v>36</v>
      </c>
      <c r="E465" s="225"/>
      <c r="F465" s="201"/>
      <c r="G465" s="202" t="e">
        <f t="shared" si="37"/>
        <v>#N/A</v>
      </c>
      <c r="H465" s="203" t="e">
        <f t="shared" si="38"/>
        <v>#N/A</v>
      </c>
      <c r="I465" s="204" t="e">
        <f t="shared" si="39"/>
        <v>#N/A</v>
      </c>
      <c r="J465" s="205"/>
      <c r="K465" s="285">
        <f>B!AG34</f>
        <v>0</v>
      </c>
      <c r="L465" s="206">
        <f>B!AF34</f>
        <v>0</v>
      </c>
      <c r="M465" s="207" t="s">
        <v>366</v>
      </c>
      <c r="N465" s="207" t="s">
        <v>326</v>
      </c>
      <c r="O465" s="524"/>
      <c r="P465" s="283"/>
      <c r="Q465" s="283"/>
      <c r="R465" s="208"/>
      <c r="S465" s="170"/>
    </row>
    <row r="466" spans="1:19" s="167" customFormat="1" ht="12.75" customHeight="1" x14ac:dyDescent="0.2">
      <c r="A466" s="294">
        <f t="shared" si="36"/>
        <v>0</v>
      </c>
      <c r="B466" s="198"/>
      <c r="C466" s="198"/>
      <c r="D466" s="199" t="s">
        <v>36</v>
      </c>
      <c r="E466" s="225"/>
      <c r="F466" s="201"/>
      <c r="G466" s="202" t="e">
        <f t="shared" si="37"/>
        <v>#N/A</v>
      </c>
      <c r="H466" s="203" t="e">
        <f t="shared" si="38"/>
        <v>#N/A</v>
      </c>
      <c r="I466" s="204" t="e">
        <f t="shared" si="39"/>
        <v>#N/A</v>
      </c>
      <c r="J466" s="205"/>
      <c r="K466" s="285">
        <f>B!AG35</f>
        <v>0</v>
      </c>
      <c r="L466" s="206">
        <f>B!AF35</f>
        <v>0</v>
      </c>
      <c r="M466" s="207" t="s">
        <v>366</v>
      </c>
      <c r="N466" s="207" t="s">
        <v>326</v>
      </c>
      <c r="O466" s="524"/>
      <c r="P466" s="283"/>
      <c r="Q466" s="283"/>
      <c r="R466" s="208"/>
      <c r="S466" s="170"/>
    </row>
    <row r="467" spans="1:19" s="167" customFormat="1" ht="12.75" customHeight="1" x14ac:dyDescent="0.2">
      <c r="A467" s="294">
        <f t="shared" si="36"/>
        <v>0</v>
      </c>
      <c r="B467" s="198"/>
      <c r="C467" s="198"/>
      <c r="D467" s="199" t="s">
        <v>36</v>
      </c>
      <c r="E467" s="225"/>
      <c r="F467" s="201"/>
      <c r="G467" s="202" t="e">
        <f t="shared" si="37"/>
        <v>#N/A</v>
      </c>
      <c r="H467" s="203" t="e">
        <f t="shared" si="38"/>
        <v>#N/A</v>
      </c>
      <c r="I467" s="204" t="e">
        <f t="shared" si="39"/>
        <v>#N/A</v>
      </c>
      <c r="J467" s="205"/>
      <c r="K467" s="285">
        <f>B!AG36</f>
        <v>0</v>
      </c>
      <c r="L467" s="206">
        <f>B!AF36</f>
        <v>0</v>
      </c>
      <c r="M467" s="207" t="s">
        <v>366</v>
      </c>
      <c r="N467" s="207" t="s">
        <v>326</v>
      </c>
      <c r="O467" s="524"/>
      <c r="P467" s="283"/>
      <c r="Q467" s="283"/>
      <c r="R467" s="208"/>
      <c r="S467" s="170"/>
    </row>
    <row r="468" spans="1:19" s="167" customFormat="1" ht="12.75" customHeight="1" x14ac:dyDescent="0.2">
      <c r="A468" s="294">
        <f t="shared" si="36"/>
        <v>0</v>
      </c>
      <c r="B468" s="198"/>
      <c r="C468" s="198"/>
      <c r="D468" s="199" t="s">
        <v>36</v>
      </c>
      <c r="E468" s="225"/>
      <c r="F468" s="201"/>
      <c r="G468" s="202" t="e">
        <f t="shared" si="37"/>
        <v>#N/A</v>
      </c>
      <c r="H468" s="203" t="e">
        <f t="shared" si="38"/>
        <v>#N/A</v>
      </c>
      <c r="I468" s="204" t="e">
        <f t="shared" si="39"/>
        <v>#N/A</v>
      </c>
      <c r="J468" s="205"/>
      <c r="K468" s="285">
        <f>B!AG37</f>
        <v>0</v>
      </c>
      <c r="L468" s="206">
        <f>B!AF37</f>
        <v>0</v>
      </c>
      <c r="M468" s="207" t="s">
        <v>366</v>
      </c>
      <c r="N468" s="207" t="s">
        <v>326</v>
      </c>
      <c r="O468" s="524"/>
      <c r="P468" s="283"/>
      <c r="Q468" s="283"/>
      <c r="R468" s="208"/>
      <c r="S468" s="170"/>
    </row>
    <row r="469" spans="1:19" s="167" customFormat="1" ht="12.75" customHeight="1" x14ac:dyDescent="0.2">
      <c r="A469" s="294">
        <f t="shared" si="36"/>
        <v>0</v>
      </c>
      <c r="B469" s="198"/>
      <c r="C469" s="198"/>
      <c r="D469" s="199" t="s">
        <v>36</v>
      </c>
      <c r="E469" s="225"/>
      <c r="F469" s="201"/>
      <c r="G469" s="202" t="e">
        <f t="shared" si="37"/>
        <v>#N/A</v>
      </c>
      <c r="H469" s="203" t="e">
        <f t="shared" si="38"/>
        <v>#N/A</v>
      </c>
      <c r="I469" s="204" t="e">
        <f t="shared" si="39"/>
        <v>#N/A</v>
      </c>
      <c r="J469" s="205"/>
      <c r="K469" s="285">
        <f>B!AG38</f>
        <v>0</v>
      </c>
      <c r="L469" s="206">
        <f>B!AF38</f>
        <v>0</v>
      </c>
      <c r="M469" s="207" t="s">
        <v>366</v>
      </c>
      <c r="N469" s="207" t="s">
        <v>326</v>
      </c>
      <c r="O469" s="524"/>
      <c r="P469" s="283"/>
      <c r="Q469" s="283"/>
      <c r="R469" s="208"/>
      <c r="S469" s="170"/>
    </row>
    <row r="470" spans="1:19" s="167" customFormat="1" ht="12.75" customHeight="1" x14ac:dyDescent="0.2">
      <c r="A470" s="294">
        <f t="shared" si="36"/>
        <v>0</v>
      </c>
      <c r="B470" s="198"/>
      <c r="C470" s="198"/>
      <c r="D470" s="199" t="s">
        <v>36</v>
      </c>
      <c r="E470" s="225"/>
      <c r="F470" s="201"/>
      <c r="G470" s="202" t="e">
        <f t="shared" si="37"/>
        <v>#N/A</v>
      </c>
      <c r="H470" s="203" t="e">
        <f t="shared" si="38"/>
        <v>#N/A</v>
      </c>
      <c r="I470" s="204" t="e">
        <f t="shared" si="39"/>
        <v>#N/A</v>
      </c>
      <c r="J470" s="205"/>
      <c r="K470" s="285">
        <f>B!AG39</f>
        <v>0</v>
      </c>
      <c r="L470" s="206">
        <f>B!AF39</f>
        <v>0</v>
      </c>
      <c r="M470" s="207" t="s">
        <v>366</v>
      </c>
      <c r="N470" s="207" t="s">
        <v>326</v>
      </c>
      <c r="O470" s="524"/>
      <c r="P470" s="283"/>
      <c r="Q470" s="283"/>
      <c r="R470" s="208"/>
      <c r="S470" s="170"/>
    </row>
    <row r="471" spans="1:19" s="167" customFormat="1" ht="12.75" customHeight="1" x14ac:dyDescent="0.2">
      <c r="A471" s="294">
        <f t="shared" si="36"/>
        <v>0</v>
      </c>
      <c r="B471" s="198"/>
      <c r="C471" s="198"/>
      <c r="D471" s="199" t="s">
        <v>36</v>
      </c>
      <c r="E471" s="225"/>
      <c r="F471" s="201"/>
      <c r="G471" s="202" t="e">
        <f t="shared" si="37"/>
        <v>#N/A</v>
      </c>
      <c r="H471" s="203" t="e">
        <f t="shared" si="38"/>
        <v>#N/A</v>
      </c>
      <c r="I471" s="204" t="e">
        <f t="shared" si="39"/>
        <v>#N/A</v>
      </c>
      <c r="J471" s="205"/>
      <c r="K471" s="285">
        <f>B!AG40</f>
        <v>0</v>
      </c>
      <c r="L471" s="206">
        <f>B!AF40</f>
        <v>0</v>
      </c>
      <c r="M471" s="207" t="s">
        <v>366</v>
      </c>
      <c r="N471" s="207" t="s">
        <v>326</v>
      </c>
      <c r="O471" s="524"/>
      <c r="P471" s="283"/>
      <c r="Q471" s="283"/>
      <c r="R471" s="208"/>
      <c r="S471" s="170"/>
    </row>
    <row r="472" spans="1:19" s="167" customFormat="1" ht="12.75" customHeight="1" x14ac:dyDescent="0.2">
      <c r="A472" s="294">
        <f t="shared" si="36"/>
        <v>0</v>
      </c>
      <c r="B472" s="198"/>
      <c r="C472" s="198"/>
      <c r="D472" s="199" t="s">
        <v>36</v>
      </c>
      <c r="E472" s="225"/>
      <c r="F472" s="201"/>
      <c r="G472" s="202" t="e">
        <f t="shared" si="37"/>
        <v>#N/A</v>
      </c>
      <c r="H472" s="203" t="e">
        <f t="shared" si="38"/>
        <v>#N/A</v>
      </c>
      <c r="I472" s="204" t="e">
        <f t="shared" si="39"/>
        <v>#N/A</v>
      </c>
      <c r="J472" s="205"/>
      <c r="K472" s="285">
        <f>B!AG41</f>
        <v>0</v>
      </c>
      <c r="L472" s="206">
        <f>B!AF41</f>
        <v>0</v>
      </c>
      <c r="M472" s="207" t="s">
        <v>366</v>
      </c>
      <c r="N472" s="207" t="s">
        <v>326</v>
      </c>
      <c r="O472" s="524"/>
      <c r="P472" s="283"/>
      <c r="Q472" s="283"/>
      <c r="R472" s="208"/>
      <c r="S472" s="170"/>
    </row>
    <row r="473" spans="1:19" s="167" customFormat="1" ht="12.75" customHeight="1" x14ac:dyDescent="0.2">
      <c r="A473" s="294">
        <f t="shared" si="36"/>
        <v>0</v>
      </c>
      <c r="B473" s="198"/>
      <c r="C473" s="198"/>
      <c r="D473" s="199" t="s">
        <v>36</v>
      </c>
      <c r="E473" s="225"/>
      <c r="F473" s="201"/>
      <c r="G473" s="202" t="e">
        <f t="shared" si="37"/>
        <v>#N/A</v>
      </c>
      <c r="H473" s="203" t="e">
        <f t="shared" si="38"/>
        <v>#N/A</v>
      </c>
      <c r="I473" s="204" t="e">
        <f t="shared" si="39"/>
        <v>#N/A</v>
      </c>
      <c r="J473" s="205"/>
      <c r="K473" s="285">
        <f>B!AG42</f>
        <v>0</v>
      </c>
      <c r="L473" s="206">
        <f>B!AF42</f>
        <v>0</v>
      </c>
      <c r="M473" s="207" t="s">
        <v>366</v>
      </c>
      <c r="N473" s="207" t="s">
        <v>326</v>
      </c>
      <c r="O473" s="524"/>
      <c r="P473" s="283"/>
      <c r="Q473" s="283"/>
      <c r="R473" s="208"/>
      <c r="S473" s="170"/>
    </row>
    <row r="474" spans="1:19" s="167" customFormat="1" ht="12.75" customHeight="1" x14ac:dyDescent="0.2">
      <c r="A474" s="294">
        <f t="shared" si="36"/>
        <v>0</v>
      </c>
      <c r="B474" s="198"/>
      <c r="C474" s="198"/>
      <c r="D474" s="199" t="s">
        <v>36</v>
      </c>
      <c r="E474" s="225"/>
      <c r="F474" s="201"/>
      <c r="G474" s="202" t="e">
        <f t="shared" si="37"/>
        <v>#N/A</v>
      </c>
      <c r="H474" s="203" t="e">
        <f t="shared" si="38"/>
        <v>#N/A</v>
      </c>
      <c r="I474" s="204" t="e">
        <f t="shared" si="39"/>
        <v>#N/A</v>
      </c>
      <c r="J474" s="205"/>
      <c r="K474" s="285">
        <f>B!AG43</f>
        <v>0</v>
      </c>
      <c r="L474" s="206">
        <f>B!AF43</f>
        <v>0</v>
      </c>
      <c r="M474" s="207" t="s">
        <v>366</v>
      </c>
      <c r="N474" s="207" t="s">
        <v>326</v>
      </c>
      <c r="O474" s="524"/>
      <c r="P474" s="283"/>
      <c r="Q474" s="283"/>
      <c r="R474" s="208"/>
      <c r="S474" s="170"/>
    </row>
    <row r="475" spans="1:19" s="167" customFormat="1" ht="12.75" customHeight="1" x14ac:dyDescent="0.2">
      <c r="A475" s="294">
        <f t="shared" si="36"/>
        <v>0</v>
      </c>
      <c r="B475" s="198"/>
      <c r="C475" s="198"/>
      <c r="D475" s="199" t="s">
        <v>36</v>
      </c>
      <c r="E475" s="225"/>
      <c r="F475" s="201"/>
      <c r="G475" s="202" t="e">
        <f t="shared" si="37"/>
        <v>#N/A</v>
      </c>
      <c r="H475" s="203" t="e">
        <f t="shared" si="38"/>
        <v>#N/A</v>
      </c>
      <c r="I475" s="204" t="e">
        <f t="shared" si="39"/>
        <v>#N/A</v>
      </c>
      <c r="J475" s="205"/>
      <c r="K475" s="285">
        <f>B!AG44</f>
        <v>0</v>
      </c>
      <c r="L475" s="206">
        <f>B!AF44</f>
        <v>0</v>
      </c>
      <c r="M475" s="207" t="s">
        <v>366</v>
      </c>
      <c r="N475" s="207" t="s">
        <v>326</v>
      </c>
      <c r="O475" s="524"/>
      <c r="P475" s="283"/>
      <c r="Q475" s="283"/>
      <c r="R475" s="208"/>
      <c r="S475" s="170"/>
    </row>
    <row r="476" spans="1:19" s="167" customFormat="1" ht="12.75" customHeight="1" x14ac:dyDescent="0.2">
      <c r="A476" s="294">
        <f t="shared" si="36"/>
        <v>0</v>
      </c>
      <c r="B476" s="198"/>
      <c r="C476" s="198"/>
      <c r="D476" s="199" t="s">
        <v>36</v>
      </c>
      <c r="E476" s="225"/>
      <c r="F476" s="201"/>
      <c r="G476" s="202" t="e">
        <f t="shared" si="37"/>
        <v>#N/A</v>
      </c>
      <c r="H476" s="203" t="e">
        <f t="shared" si="38"/>
        <v>#N/A</v>
      </c>
      <c r="I476" s="204" t="e">
        <f t="shared" si="39"/>
        <v>#N/A</v>
      </c>
      <c r="J476" s="205"/>
      <c r="K476" s="285">
        <f>B!AG45</f>
        <v>0</v>
      </c>
      <c r="L476" s="206">
        <f>B!AF45</f>
        <v>0</v>
      </c>
      <c r="M476" s="207" t="s">
        <v>366</v>
      </c>
      <c r="N476" s="207" t="s">
        <v>326</v>
      </c>
      <c r="O476" s="524"/>
      <c r="P476" s="283"/>
      <c r="Q476" s="283"/>
      <c r="R476" s="208"/>
      <c r="S476" s="170"/>
    </row>
    <row r="477" spans="1:19" s="167" customFormat="1" ht="12.75" customHeight="1" x14ac:dyDescent="0.2">
      <c r="A477" s="294">
        <f t="shared" si="36"/>
        <v>0</v>
      </c>
      <c r="B477" s="198"/>
      <c r="C477" s="198"/>
      <c r="D477" s="199" t="s">
        <v>36</v>
      </c>
      <c r="E477" s="225"/>
      <c r="F477" s="201"/>
      <c r="G477" s="202" t="e">
        <f t="shared" si="37"/>
        <v>#N/A</v>
      </c>
      <c r="H477" s="203" t="e">
        <f t="shared" si="38"/>
        <v>#N/A</v>
      </c>
      <c r="I477" s="204" t="e">
        <f t="shared" si="39"/>
        <v>#N/A</v>
      </c>
      <c r="J477" s="205"/>
      <c r="K477" s="285">
        <f>B!AG46</f>
        <v>0</v>
      </c>
      <c r="L477" s="206">
        <f>B!AF46</f>
        <v>0</v>
      </c>
      <c r="M477" s="207" t="s">
        <v>366</v>
      </c>
      <c r="N477" s="207" t="s">
        <v>326</v>
      </c>
      <c r="O477" s="524"/>
      <c r="P477" s="283"/>
      <c r="Q477" s="283"/>
      <c r="R477" s="208"/>
      <c r="S477" s="170"/>
    </row>
    <row r="478" spans="1:19" s="167" customFormat="1" ht="12.75" customHeight="1" x14ac:dyDescent="0.2">
      <c r="A478" s="294">
        <f t="shared" si="36"/>
        <v>0</v>
      </c>
      <c r="B478" s="198"/>
      <c r="C478" s="198"/>
      <c r="D478" s="199" t="s">
        <v>36</v>
      </c>
      <c r="E478" s="225"/>
      <c r="F478" s="201"/>
      <c r="G478" s="202" t="e">
        <f t="shared" si="37"/>
        <v>#N/A</v>
      </c>
      <c r="H478" s="203" t="e">
        <f t="shared" si="38"/>
        <v>#N/A</v>
      </c>
      <c r="I478" s="204" t="e">
        <f t="shared" si="39"/>
        <v>#N/A</v>
      </c>
      <c r="J478" s="205"/>
      <c r="K478" s="285">
        <f>B!AG47</f>
        <v>0</v>
      </c>
      <c r="L478" s="206">
        <f>B!AF47</f>
        <v>0</v>
      </c>
      <c r="M478" s="207" t="s">
        <v>366</v>
      </c>
      <c r="N478" s="207" t="s">
        <v>326</v>
      </c>
      <c r="O478" s="524"/>
      <c r="P478" s="283"/>
      <c r="Q478" s="283"/>
      <c r="R478" s="208"/>
      <c r="S478" s="170"/>
    </row>
    <row r="479" spans="1:19" s="167" customFormat="1" ht="12.75" customHeight="1" x14ac:dyDescent="0.2">
      <c r="A479" s="294">
        <f t="shared" si="36"/>
        <v>0</v>
      </c>
      <c r="B479" s="198"/>
      <c r="C479" s="198"/>
      <c r="D479" s="199" t="s">
        <v>36</v>
      </c>
      <c r="E479" s="225"/>
      <c r="F479" s="201"/>
      <c r="G479" s="202" t="e">
        <f t="shared" si="37"/>
        <v>#N/A</v>
      </c>
      <c r="H479" s="203" t="e">
        <f t="shared" si="38"/>
        <v>#N/A</v>
      </c>
      <c r="I479" s="204" t="e">
        <f t="shared" si="39"/>
        <v>#N/A</v>
      </c>
      <c r="J479" s="205"/>
      <c r="K479" s="285">
        <f>B!AG48</f>
        <v>0</v>
      </c>
      <c r="L479" s="206">
        <f>B!AF48</f>
        <v>0</v>
      </c>
      <c r="M479" s="207" t="s">
        <v>366</v>
      </c>
      <c r="N479" s="207" t="s">
        <v>326</v>
      </c>
      <c r="O479" s="524"/>
      <c r="P479" s="283"/>
      <c r="Q479" s="283"/>
      <c r="R479" s="208"/>
      <c r="S479" s="170"/>
    </row>
    <row r="480" spans="1:19" s="167" customFormat="1" ht="12.75" customHeight="1" x14ac:dyDescent="0.2">
      <c r="A480" s="294">
        <f t="shared" si="36"/>
        <v>0</v>
      </c>
      <c r="B480" s="198"/>
      <c r="C480" s="198"/>
      <c r="D480" s="199" t="s">
        <v>36</v>
      </c>
      <c r="E480" s="225"/>
      <c r="F480" s="201"/>
      <c r="G480" s="202" t="e">
        <f t="shared" si="37"/>
        <v>#N/A</v>
      </c>
      <c r="H480" s="203" t="e">
        <f t="shared" si="38"/>
        <v>#N/A</v>
      </c>
      <c r="I480" s="204" t="e">
        <f t="shared" si="39"/>
        <v>#N/A</v>
      </c>
      <c r="J480" s="205"/>
      <c r="K480" s="285">
        <f>B!AG49</f>
        <v>0</v>
      </c>
      <c r="L480" s="206">
        <f>B!AF49</f>
        <v>0</v>
      </c>
      <c r="M480" s="207" t="s">
        <v>366</v>
      </c>
      <c r="N480" s="207" t="s">
        <v>326</v>
      </c>
      <c r="O480" s="524"/>
      <c r="P480" s="283"/>
      <c r="Q480" s="283"/>
      <c r="R480" s="208"/>
      <c r="S480" s="170"/>
    </row>
    <row r="481" spans="1:19" s="167" customFormat="1" ht="12.75" customHeight="1" x14ac:dyDescent="0.2">
      <c r="A481" s="294">
        <f t="shared" si="36"/>
        <v>0</v>
      </c>
      <c r="B481" s="198"/>
      <c r="C481" s="198"/>
      <c r="D481" s="199" t="s">
        <v>36</v>
      </c>
      <c r="E481" s="225"/>
      <c r="F481" s="201"/>
      <c r="G481" s="202" t="e">
        <f t="shared" si="37"/>
        <v>#N/A</v>
      </c>
      <c r="H481" s="203" t="e">
        <f t="shared" si="38"/>
        <v>#N/A</v>
      </c>
      <c r="I481" s="204" t="e">
        <f t="shared" si="39"/>
        <v>#N/A</v>
      </c>
      <c r="J481" s="205"/>
      <c r="K481" s="285">
        <f>B!AG50</f>
        <v>0</v>
      </c>
      <c r="L481" s="206">
        <f>B!AF50</f>
        <v>0</v>
      </c>
      <c r="M481" s="207" t="s">
        <v>366</v>
      </c>
      <c r="N481" s="207" t="s">
        <v>326</v>
      </c>
      <c r="O481" s="524"/>
      <c r="P481" s="283"/>
      <c r="Q481" s="283"/>
      <c r="R481" s="208"/>
      <c r="S481" s="170"/>
    </row>
    <row r="482" spans="1:19" s="167" customFormat="1" ht="12.75" customHeight="1" x14ac:dyDescent="0.2">
      <c r="A482" s="294">
        <f t="shared" si="36"/>
        <v>0</v>
      </c>
      <c r="B482" s="198"/>
      <c r="C482" s="198"/>
      <c r="D482" s="199" t="s">
        <v>36</v>
      </c>
      <c r="E482" s="225"/>
      <c r="F482" s="201"/>
      <c r="G482" s="202" t="e">
        <f t="shared" si="37"/>
        <v>#N/A</v>
      </c>
      <c r="H482" s="203" t="e">
        <f t="shared" si="38"/>
        <v>#N/A</v>
      </c>
      <c r="I482" s="204" t="e">
        <f t="shared" si="39"/>
        <v>#N/A</v>
      </c>
      <c r="J482" s="205"/>
      <c r="K482" s="285">
        <f>B!AG51</f>
        <v>0</v>
      </c>
      <c r="L482" s="206">
        <f>B!AF51</f>
        <v>0</v>
      </c>
      <c r="M482" s="207" t="s">
        <v>366</v>
      </c>
      <c r="N482" s="207" t="s">
        <v>326</v>
      </c>
      <c r="O482" s="524"/>
      <c r="P482" s="283"/>
      <c r="Q482" s="283"/>
      <c r="R482" s="208"/>
      <c r="S482" s="170"/>
    </row>
    <row r="483" spans="1:19" s="167" customFormat="1" ht="12.75" customHeight="1" x14ac:dyDescent="0.2">
      <c r="A483" s="294">
        <f t="shared" ref="A483:A546" si="40">F483</f>
        <v>0</v>
      </c>
      <c r="B483" s="198"/>
      <c r="C483" s="198"/>
      <c r="D483" s="199" t="s">
        <v>36</v>
      </c>
      <c r="E483" s="225"/>
      <c r="F483" s="201"/>
      <c r="G483" s="202" t="e">
        <f t="shared" si="37"/>
        <v>#N/A</v>
      </c>
      <c r="H483" s="203" t="e">
        <f t="shared" si="38"/>
        <v>#N/A</v>
      </c>
      <c r="I483" s="204" t="e">
        <f t="shared" si="39"/>
        <v>#N/A</v>
      </c>
      <c r="J483" s="205"/>
      <c r="K483" s="285">
        <f>B!AG52</f>
        <v>0</v>
      </c>
      <c r="L483" s="206">
        <f>B!AF52</f>
        <v>0</v>
      </c>
      <c r="M483" s="207" t="s">
        <v>366</v>
      </c>
      <c r="N483" s="207" t="s">
        <v>326</v>
      </c>
      <c r="O483" s="524"/>
      <c r="P483" s="283"/>
      <c r="Q483" s="283"/>
      <c r="R483" s="208"/>
      <c r="S483" s="170"/>
    </row>
    <row r="484" spans="1:19" s="167" customFormat="1" ht="12.75" customHeight="1" x14ac:dyDescent="0.2">
      <c r="A484" s="294">
        <f t="shared" si="40"/>
        <v>0</v>
      </c>
      <c r="B484" s="198"/>
      <c r="C484" s="198"/>
      <c r="D484" s="199" t="s">
        <v>36</v>
      </c>
      <c r="E484" s="225"/>
      <c r="F484" s="201"/>
      <c r="G484" s="202" t="e">
        <f t="shared" ref="G484:G547" si="41">VLOOKUP(D484,K$33:N$1834,2,FALSE)</f>
        <v>#N/A</v>
      </c>
      <c r="H484" s="203" t="e">
        <f t="shared" ref="H484:H547" si="42">VLOOKUP(D484,K$33:N$1834,3,FALSE)</f>
        <v>#N/A</v>
      </c>
      <c r="I484" s="204" t="e">
        <f t="shared" ref="I484:I547" si="43">VLOOKUP(D484,K$33:N$1834,4,FALSE)</f>
        <v>#N/A</v>
      </c>
      <c r="J484" s="205"/>
      <c r="K484" s="285">
        <f>B!AG53</f>
        <v>0</v>
      </c>
      <c r="L484" s="206">
        <f>B!AF53</f>
        <v>0</v>
      </c>
      <c r="M484" s="207" t="s">
        <v>366</v>
      </c>
      <c r="N484" s="207" t="s">
        <v>326</v>
      </c>
      <c r="O484" s="524"/>
      <c r="P484" s="283"/>
      <c r="Q484" s="283"/>
      <c r="R484" s="208"/>
      <c r="S484" s="170"/>
    </row>
    <row r="485" spans="1:19" s="167" customFormat="1" ht="12.75" customHeight="1" x14ac:dyDescent="0.2">
      <c r="A485" s="294">
        <f t="shared" si="40"/>
        <v>0</v>
      </c>
      <c r="B485" s="198"/>
      <c r="C485" s="198"/>
      <c r="D485" s="199" t="s">
        <v>36</v>
      </c>
      <c r="E485" s="225"/>
      <c r="F485" s="201"/>
      <c r="G485" s="202" t="e">
        <f t="shared" si="41"/>
        <v>#N/A</v>
      </c>
      <c r="H485" s="203" t="e">
        <f t="shared" si="42"/>
        <v>#N/A</v>
      </c>
      <c r="I485" s="204" t="e">
        <f t="shared" si="43"/>
        <v>#N/A</v>
      </c>
      <c r="J485" s="205"/>
      <c r="K485" s="285">
        <f>B!AG54</f>
        <v>0</v>
      </c>
      <c r="L485" s="352" t="str">
        <f>B!AF54</f>
        <v>Non-scorers Count =</v>
      </c>
      <c r="M485" s="207" t="s">
        <v>366</v>
      </c>
      <c r="N485" s="207" t="s">
        <v>326</v>
      </c>
      <c r="O485" s="527"/>
      <c r="P485" s="283"/>
      <c r="Q485" s="283"/>
      <c r="R485" s="208"/>
      <c r="S485" s="170"/>
    </row>
    <row r="486" spans="1:19" s="167" customFormat="1" ht="12.75" customHeight="1" x14ac:dyDescent="0.2">
      <c r="A486" s="294">
        <f t="shared" si="40"/>
        <v>0</v>
      </c>
      <c r="B486" s="198"/>
      <c r="C486" s="198"/>
      <c r="D486" s="199" t="s">
        <v>36</v>
      </c>
      <c r="E486" s="225"/>
      <c r="F486" s="201"/>
      <c r="G486" s="202" t="e">
        <f t="shared" si="41"/>
        <v>#N/A</v>
      </c>
      <c r="H486" s="203" t="e">
        <f t="shared" si="42"/>
        <v>#N/A</v>
      </c>
      <c r="I486" s="204" t="e">
        <f t="shared" si="43"/>
        <v>#N/A</v>
      </c>
      <c r="J486" s="205"/>
      <c r="K486" s="285">
        <f>'C'!B5</f>
        <v>0</v>
      </c>
      <c r="L486" s="206" t="str">
        <f>'C'!A5</f>
        <v>Will Odgers</v>
      </c>
      <c r="M486" s="207" t="s">
        <v>367</v>
      </c>
      <c r="N486" s="207" t="s">
        <v>324</v>
      </c>
      <c r="O486" s="523"/>
      <c r="P486" s="283"/>
      <c r="Q486" s="283"/>
      <c r="R486" s="208"/>
      <c r="S486" s="170"/>
    </row>
    <row r="487" spans="1:19" s="167" customFormat="1" ht="12.75" customHeight="1" x14ac:dyDescent="0.2">
      <c r="A487" s="294">
        <f t="shared" si="40"/>
        <v>0</v>
      </c>
      <c r="B487" s="198"/>
      <c r="C487" s="198"/>
      <c r="D487" s="199" t="s">
        <v>36</v>
      </c>
      <c r="E487" s="225"/>
      <c r="F487" s="201"/>
      <c r="G487" s="202" t="e">
        <f t="shared" si="41"/>
        <v>#N/A</v>
      </c>
      <c r="H487" s="203" t="e">
        <f t="shared" si="42"/>
        <v>#N/A</v>
      </c>
      <c r="I487" s="204" t="e">
        <f t="shared" si="43"/>
        <v>#N/A</v>
      </c>
      <c r="J487" s="205"/>
      <c r="K487" s="285">
        <f>'C'!B6</f>
        <v>304</v>
      </c>
      <c r="L487" s="206" t="str">
        <f>'C'!A6</f>
        <v>Raphi Lutier</v>
      </c>
      <c r="M487" s="207" t="s">
        <v>367</v>
      </c>
      <c r="N487" s="207" t="s">
        <v>324</v>
      </c>
      <c r="O487" s="524"/>
      <c r="P487" s="283"/>
      <c r="Q487" s="283"/>
      <c r="R487" s="208"/>
      <c r="S487" s="170"/>
    </row>
    <row r="488" spans="1:19" s="167" customFormat="1" ht="12.75" customHeight="1" x14ac:dyDescent="0.2">
      <c r="A488" s="294">
        <f t="shared" si="40"/>
        <v>0</v>
      </c>
      <c r="B488" s="198"/>
      <c r="C488" s="198"/>
      <c r="D488" s="199" t="s">
        <v>36</v>
      </c>
      <c r="E488" s="225"/>
      <c r="F488" s="201"/>
      <c r="G488" s="202" t="e">
        <f t="shared" si="41"/>
        <v>#N/A</v>
      </c>
      <c r="H488" s="203" t="e">
        <f t="shared" si="42"/>
        <v>#N/A</v>
      </c>
      <c r="I488" s="204" t="e">
        <f t="shared" si="43"/>
        <v>#N/A</v>
      </c>
      <c r="J488" s="205"/>
      <c r="K488" s="285">
        <f>'C'!B7</f>
        <v>0</v>
      </c>
      <c r="L488" s="206" t="str">
        <f>'C'!A7</f>
        <v>Morgan Kendall</v>
      </c>
      <c r="M488" s="207" t="s">
        <v>367</v>
      </c>
      <c r="N488" s="207" t="s">
        <v>324</v>
      </c>
      <c r="O488" s="524"/>
      <c r="P488" s="283"/>
      <c r="Q488" s="283"/>
      <c r="R488" s="208"/>
      <c r="S488" s="170"/>
    </row>
    <row r="489" spans="1:19" s="167" customFormat="1" ht="12.75" customHeight="1" x14ac:dyDescent="0.2">
      <c r="A489" s="294">
        <f t="shared" si="40"/>
        <v>0</v>
      </c>
      <c r="B489" s="198"/>
      <c r="C489" s="198"/>
      <c r="D489" s="199" t="s">
        <v>36</v>
      </c>
      <c r="E489" s="225"/>
      <c r="F489" s="201"/>
      <c r="G489" s="202" t="e">
        <f t="shared" si="41"/>
        <v>#N/A</v>
      </c>
      <c r="H489" s="203" t="e">
        <f t="shared" si="42"/>
        <v>#N/A</v>
      </c>
      <c r="I489" s="204" t="e">
        <f t="shared" si="43"/>
        <v>#N/A</v>
      </c>
      <c r="J489" s="205"/>
      <c r="K489" s="285">
        <f>'C'!B8</f>
        <v>305</v>
      </c>
      <c r="L489" s="206" t="str">
        <f>'C'!A8</f>
        <v>James Dargan</v>
      </c>
      <c r="M489" s="207" t="s">
        <v>367</v>
      </c>
      <c r="N489" s="207" t="s">
        <v>324</v>
      </c>
      <c r="O489" s="524"/>
      <c r="P489" s="283"/>
      <c r="Q489" s="283"/>
      <c r="R489" s="208"/>
      <c r="S489" s="170"/>
    </row>
    <row r="490" spans="1:19" s="167" customFormat="1" ht="12.75" customHeight="1" x14ac:dyDescent="0.2">
      <c r="A490" s="294">
        <f t="shared" si="40"/>
        <v>0</v>
      </c>
      <c r="B490" s="198"/>
      <c r="C490" s="198"/>
      <c r="D490" s="199" t="s">
        <v>36</v>
      </c>
      <c r="E490" s="225"/>
      <c r="F490" s="201"/>
      <c r="G490" s="202" t="e">
        <f t="shared" si="41"/>
        <v>#N/A</v>
      </c>
      <c r="H490" s="203" t="e">
        <f t="shared" si="42"/>
        <v>#N/A</v>
      </c>
      <c r="I490" s="204" t="e">
        <f t="shared" si="43"/>
        <v>#N/A</v>
      </c>
      <c r="J490" s="205"/>
      <c r="K490" s="285">
        <f>'C'!B9</f>
        <v>306</v>
      </c>
      <c r="L490" s="206" t="str">
        <f>'C'!A9</f>
        <v>Ollie Mellor</v>
      </c>
      <c r="M490" s="207" t="s">
        <v>367</v>
      </c>
      <c r="N490" s="207" t="s">
        <v>324</v>
      </c>
      <c r="O490" s="524"/>
      <c r="P490" s="283"/>
      <c r="Q490" s="283"/>
      <c r="R490" s="208"/>
      <c r="S490" s="170"/>
    </row>
    <row r="491" spans="1:19" s="167" customFormat="1" ht="12.75" customHeight="1" x14ac:dyDescent="0.2">
      <c r="A491" s="294">
        <f t="shared" si="40"/>
        <v>0</v>
      </c>
      <c r="B491" s="198"/>
      <c r="C491" s="198"/>
      <c r="D491" s="199" t="s">
        <v>36</v>
      </c>
      <c r="E491" s="225"/>
      <c r="F491" s="201"/>
      <c r="G491" s="202" t="e">
        <f t="shared" si="41"/>
        <v>#N/A</v>
      </c>
      <c r="H491" s="203" t="e">
        <f t="shared" si="42"/>
        <v>#N/A</v>
      </c>
      <c r="I491" s="204" t="e">
        <f t="shared" si="43"/>
        <v>#N/A</v>
      </c>
      <c r="J491" s="205"/>
      <c r="K491" s="285">
        <f>'C'!B10</f>
        <v>307</v>
      </c>
      <c r="L491" s="206" t="str">
        <f>'C'!A10</f>
        <v>Tobie Dawe</v>
      </c>
      <c r="M491" s="207" t="s">
        <v>367</v>
      </c>
      <c r="N491" s="207" t="s">
        <v>324</v>
      </c>
      <c r="O491" s="524"/>
      <c r="P491" s="283"/>
      <c r="Q491" s="283"/>
      <c r="R491" s="208"/>
      <c r="S491" s="170"/>
    </row>
    <row r="492" spans="1:19" s="167" customFormat="1" ht="12.75" customHeight="1" x14ac:dyDescent="0.2">
      <c r="A492" s="294">
        <f t="shared" si="40"/>
        <v>0</v>
      </c>
      <c r="B492" s="198"/>
      <c r="C492" s="198"/>
      <c r="D492" s="199" t="s">
        <v>36</v>
      </c>
      <c r="E492" s="225"/>
      <c r="F492" s="201"/>
      <c r="G492" s="202" t="e">
        <f t="shared" si="41"/>
        <v>#N/A</v>
      </c>
      <c r="H492" s="203" t="e">
        <f t="shared" si="42"/>
        <v>#N/A</v>
      </c>
      <c r="I492" s="204" t="e">
        <f t="shared" si="43"/>
        <v>#N/A</v>
      </c>
      <c r="J492" s="205"/>
      <c r="K492" s="285">
        <f>'C'!B11</f>
        <v>0</v>
      </c>
      <c r="L492" s="206" t="str">
        <f>'C'!A11</f>
        <v>Hayden Ashworth</v>
      </c>
      <c r="M492" s="207" t="s">
        <v>367</v>
      </c>
      <c r="N492" s="207" t="s">
        <v>324</v>
      </c>
      <c r="O492" s="524"/>
      <c r="P492" s="283"/>
      <c r="Q492" s="283"/>
      <c r="R492" s="208"/>
      <c r="S492" s="170"/>
    </row>
    <row r="493" spans="1:19" s="167" customFormat="1" ht="12.75" customHeight="1" x14ac:dyDescent="0.2">
      <c r="A493" s="294">
        <f t="shared" si="40"/>
        <v>0</v>
      </c>
      <c r="B493" s="198"/>
      <c r="C493" s="198"/>
      <c r="D493" s="199" t="s">
        <v>36</v>
      </c>
      <c r="E493" s="225"/>
      <c r="F493" s="201"/>
      <c r="G493" s="202" t="e">
        <f t="shared" si="41"/>
        <v>#N/A</v>
      </c>
      <c r="H493" s="203" t="e">
        <f t="shared" si="42"/>
        <v>#N/A</v>
      </c>
      <c r="I493" s="204" t="e">
        <f t="shared" si="43"/>
        <v>#N/A</v>
      </c>
      <c r="J493" s="205"/>
      <c r="K493" s="285">
        <f>'C'!B12</f>
        <v>308</v>
      </c>
      <c r="L493" s="206" t="str">
        <f>'C'!A12</f>
        <v>Ryan de Ruijter</v>
      </c>
      <c r="M493" s="207" t="s">
        <v>367</v>
      </c>
      <c r="N493" s="207" t="s">
        <v>324</v>
      </c>
      <c r="O493" s="524"/>
      <c r="P493" s="283"/>
      <c r="Q493" s="283"/>
      <c r="R493" s="208"/>
      <c r="S493" s="170"/>
    </row>
    <row r="494" spans="1:19" s="167" customFormat="1" ht="12.75" customHeight="1" x14ac:dyDescent="0.2">
      <c r="A494" s="294">
        <f t="shared" si="40"/>
        <v>0</v>
      </c>
      <c r="B494" s="198"/>
      <c r="C494" s="198"/>
      <c r="D494" s="199" t="s">
        <v>36</v>
      </c>
      <c r="E494" s="225"/>
      <c r="F494" s="201"/>
      <c r="G494" s="202" t="e">
        <f t="shared" si="41"/>
        <v>#N/A</v>
      </c>
      <c r="H494" s="203" t="e">
        <f t="shared" si="42"/>
        <v>#N/A</v>
      </c>
      <c r="I494" s="204" t="e">
        <f t="shared" si="43"/>
        <v>#N/A</v>
      </c>
      <c r="J494" s="205"/>
      <c r="K494" s="285">
        <f>'C'!B13</f>
        <v>309</v>
      </c>
      <c r="L494" s="206" t="str">
        <f>'C'!A13</f>
        <v>Olly Gandy</v>
      </c>
      <c r="M494" s="207" t="s">
        <v>367</v>
      </c>
      <c r="N494" s="207" t="s">
        <v>324</v>
      </c>
      <c r="O494" s="524"/>
      <c r="P494" s="283"/>
      <c r="Q494" s="283"/>
      <c r="R494" s="208"/>
      <c r="S494" s="170"/>
    </row>
    <row r="495" spans="1:19" s="167" customFormat="1" ht="12.75" customHeight="1" x14ac:dyDescent="0.2">
      <c r="A495" s="294">
        <f t="shared" si="40"/>
        <v>0</v>
      </c>
      <c r="B495" s="198"/>
      <c r="C495" s="198"/>
      <c r="D495" s="199" t="s">
        <v>36</v>
      </c>
      <c r="E495" s="225"/>
      <c r="F495" s="201"/>
      <c r="G495" s="202" t="e">
        <f t="shared" si="41"/>
        <v>#N/A</v>
      </c>
      <c r="H495" s="203" t="e">
        <f t="shared" si="42"/>
        <v>#N/A</v>
      </c>
      <c r="I495" s="204" t="e">
        <f t="shared" si="43"/>
        <v>#N/A</v>
      </c>
      <c r="J495" s="205"/>
      <c r="K495" s="285">
        <f>'C'!B14</f>
        <v>310</v>
      </c>
      <c r="L495" s="206" t="str">
        <f>'C'!A14</f>
        <v>Nathan Gibson</v>
      </c>
      <c r="M495" s="207" t="s">
        <v>367</v>
      </c>
      <c r="N495" s="207" t="s">
        <v>324</v>
      </c>
      <c r="O495" s="524"/>
      <c r="P495" s="283"/>
      <c r="Q495" s="283"/>
      <c r="R495" s="208"/>
      <c r="S495" s="170"/>
    </row>
    <row r="496" spans="1:19" s="167" customFormat="1" ht="12.75" customHeight="1" x14ac:dyDescent="0.2">
      <c r="A496" s="294">
        <f t="shared" si="40"/>
        <v>0</v>
      </c>
      <c r="B496" s="198"/>
      <c r="C496" s="198"/>
      <c r="D496" s="199" t="s">
        <v>36</v>
      </c>
      <c r="E496" s="225"/>
      <c r="F496" s="201"/>
      <c r="G496" s="202" t="e">
        <f t="shared" si="41"/>
        <v>#N/A</v>
      </c>
      <c r="H496" s="203" t="e">
        <f t="shared" si="42"/>
        <v>#N/A</v>
      </c>
      <c r="I496" s="204" t="e">
        <f t="shared" si="43"/>
        <v>#N/A</v>
      </c>
      <c r="J496" s="205"/>
      <c r="K496" s="285">
        <f>'C'!B15</f>
        <v>311</v>
      </c>
      <c r="L496" s="206" t="str">
        <f>'C'!A15</f>
        <v>Harry Findlay</v>
      </c>
      <c r="M496" s="207" t="s">
        <v>367</v>
      </c>
      <c r="N496" s="207" t="s">
        <v>324</v>
      </c>
      <c r="O496" s="524"/>
      <c r="P496" s="283"/>
      <c r="Q496" s="283"/>
      <c r="R496" s="208"/>
      <c r="S496" s="170"/>
    </row>
    <row r="497" spans="1:19" s="167" customFormat="1" ht="12.75" customHeight="1" x14ac:dyDescent="0.2">
      <c r="A497" s="294">
        <f t="shared" si="40"/>
        <v>0</v>
      </c>
      <c r="B497" s="198"/>
      <c r="C497" s="198"/>
      <c r="D497" s="199" t="s">
        <v>36</v>
      </c>
      <c r="E497" s="225"/>
      <c r="F497" s="201"/>
      <c r="G497" s="202" t="e">
        <f t="shared" si="41"/>
        <v>#N/A</v>
      </c>
      <c r="H497" s="203" t="e">
        <f t="shared" si="42"/>
        <v>#N/A</v>
      </c>
      <c r="I497" s="204" t="e">
        <f t="shared" si="43"/>
        <v>#N/A</v>
      </c>
      <c r="J497" s="205"/>
      <c r="K497" s="285">
        <f>'C'!B16</f>
        <v>312</v>
      </c>
      <c r="L497" s="206" t="str">
        <f>'C'!A16</f>
        <v>Harrison Taylor</v>
      </c>
      <c r="M497" s="207" t="s">
        <v>367</v>
      </c>
      <c r="N497" s="207" t="s">
        <v>324</v>
      </c>
      <c r="O497" s="524"/>
      <c r="P497" s="283"/>
      <c r="Q497" s="283"/>
      <c r="R497" s="208"/>
      <c r="S497" s="170"/>
    </row>
    <row r="498" spans="1:19" s="167" customFormat="1" ht="12.75" customHeight="1" x14ac:dyDescent="0.2">
      <c r="A498" s="294">
        <f t="shared" si="40"/>
        <v>0</v>
      </c>
      <c r="B498" s="198"/>
      <c r="C498" s="198"/>
      <c r="D498" s="199" t="s">
        <v>36</v>
      </c>
      <c r="E498" s="225"/>
      <c r="F498" s="201"/>
      <c r="G498" s="202" t="e">
        <f t="shared" si="41"/>
        <v>#N/A</v>
      </c>
      <c r="H498" s="203" t="e">
        <f t="shared" si="42"/>
        <v>#N/A</v>
      </c>
      <c r="I498" s="204" t="e">
        <f t="shared" si="43"/>
        <v>#N/A</v>
      </c>
      <c r="J498" s="205"/>
      <c r="K498" s="285">
        <f>'C'!B17</f>
        <v>313</v>
      </c>
      <c r="L498" s="206" t="str">
        <f>'C'!A17</f>
        <v>Ethan Ellner</v>
      </c>
      <c r="M498" s="207" t="s">
        <v>367</v>
      </c>
      <c r="N498" s="207" t="s">
        <v>324</v>
      </c>
      <c r="O498" s="524"/>
      <c r="P498" s="283"/>
      <c r="Q498" s="283"/>
      <c r="R498" s="208"/>
      <c r="S498" s="170"/>
    </row>
    <row r="499" spans="1:19" s="167" customFormat="1" ht="12.75" customHeight="1" x14ac:dyDescent="0.2">
      <c r="A499" s="294">
        <f t="shared" si="40"/>
        <v>0</v>
      </c>
      <c r="B499" s="198"/>
      <c r="C499" s="198"/>
      <c r="D499" s="199" t="s">
        <v>36</v>
      </c>
      <c r="E499" s="225"/>
      <c r="F499" s="201"/>
      <c r="G499" s="202" t="e">
        <f t="shared" si="41"/>
        <v>#N/A</v>
      </c>
      <c r="H499" s="203" t="e">
        <f t="shared" si="42"/>
        <v>#N/A</v>
      </c>
      <c r="I499" s="204" t="e">
        <f t="shared" si="43"/>
        <v>#N/A</v>
      </c>
      <c r="J499" s="205"/>
      <c r="K499" s="285">
        <f>'C'!B18</f>
        <v>314</v>
      </c>
      <c r="L499" s="206" t="str">
        <f>'C'!A18</f>
        <v>Fulton Ashworth</v>
      </c>
      <c r="M499" s="207" t="s">
        <v>367</v>
      </c>
      <c r="N499" s="207" t="s">
        <v>324</v>
      </c>
      <c r="O499" s="524"/>
      <c r="P499" s="283"/>
      <c r="Q499" s="283"/>
      <c r="R499" s="208"/>
      <c r="S499" s="170"/>
    </row>
    <row r="500" spans="1:19" s="167" customFormat="1" ht="12.75" customHeight="1" x14ac:dyDescent="0.2">
      <c r="A500" s="294">
        <f t="shared" si="40"/>
        <v>0</v>
      </c>
      <c r="B500" s="198"/>
      <c r="C500" s="198"/>
      <c r="D500" s="199" t="s">
        <v>36</v>
      </c>
      <c r="E500" s="225"/>
      <c r="F500" s="201"/>
      <c r="G500" s="202" t="e">
        <f t="shared" si="41"/>
        <v>#N/A</v>
      </c>
      <c r="H500" s="203" t="e">
        <f t="shared" si="42"/>
        <v>#N/A</v>
      </c>
      <c r="I500" s="204" t="e">
        <f t="shared" si="43"/>
        <v>#N/A</v>
      </c>
      <c r="J500" s="205"/>
      <c r="K500" s="285">
        <f>'C'!B19</f>
        <v>315</v>
      </c>
      <c r="L500" s="206" t="str">
        <f>'C'!A19</f>
        <v>James Hammond</v>
      </c>
      <c r="M500" s="207" t="s">
        <v>367</v>
      </c>
      <c r="N500" s="207" t="s">
        <v>324</v>
      </c>
      <c r="O500" s="524"/>
      <c r="P500" s="283"/>
      <c r="Q500" s="283"/>
      <c r="R500" s="208"/>
      <c r="S500" s="170"/>
    </row>
    <row r="501" spans="1:19" s="167" customFormat="1" ht="12.75" customHeight="1" x14ac:dyDescent="0.2">
      <c r="A501" s="294">
        <f t="shared" si="40"/>
        <v>0</v>
      </c>
      <c r="B501" s="198"/>
      <c r="C501" s="198"/>
      <c r="D501" s="199" t="s">
        <v>36</v>
      </c>
      <c r="E501" s="225"/>
      <c r="F501" s="201"/>
      <c r="G501" s="202" t="e">
        <f t="shared" si="41"/>
        <v>#N/A</v>
      </c>
      <c r="H501" s="203" t="e">
        <f t="shared" si="42"/>
        <v>#N/A</v>
      </c>
      <c r="I501" s="204" t="e">
        <f t="shared" si="43"/>
        <v>#N/A</v>
      </c>
      <c r="J501" s="205"/>
      <c r="K501" s="285">
        <f>'C'!B20</f>
        <v>316</v>
      </c>
      <c r="L501" s="206" t="str">
        <f>'C'!A20</f>
        <v>Jonathan Lai</v>
      </c>
      <c r="M501" s="207" t="s">
        <v>367</v>
      </c>
      <c r="N501" s="207" t="s">
        <v>324</v>
      </c>
      <c r="O501" s="524"/>
      <c r="P501" s="283"/>
      <c r="Q501" s="283"/>
      <c r="R501" s="208"/>
      <c r="S501" s="170"/>
    </row>
    <row r="502" spans="1:19" s="167" customFormat="1" ht="12.75" customHeight="1" x14ac:dyDescent="0.2">
      <c r="A502" s="294">
        <f t="shared" si="40"/>
        <v>0</v>
      </c>
      <c r="B502" s="198"/>
      <c r="C502" s="198"/>
      <c r="D502" s="199" t="s">
        <v>36</v>
      </c>
      <c r="E502" s="225"/>
      <c r="F502" s="201"/>
      <c r="G502" s="202" t="e">
        <f t="shared" si="41"/>
        <v>#N/A</v>
      </c>
      <c r="H502" s="203" t="e">
        <f t="shared" si="42"/>
        <v>#N/A</v>
      </c>
      <c r="I502" s="204" t="e">
        <f t="shared" si="43"/>
        <v>#N/A</v>
      </c>
      <c r="J502" s="205"/>
      <c r="K502" s="285">
        <f>'C'!B21</f>
        <v>0</v>
      </c>
      <c r="L502" s="206">
        <f>'C'!A21</f>
        <v>0</v>
      </c>
      <c r="M502" s="207" t="s">
        <v>367</v>
      </c>
      <c r="N502" s="207" t="s">
        <v>324</v>
      </c>
      <c r="O502" s="524"/>
      <c r="P502" s="283"/>
      <c r="Q502" s="283"/>
      <c r="R502" s="208"/>
      <c r="S502" s="170"/>
    </row>
    <row r="503" spans="1:19" s="167" customFormat="1" ht="12.75" customHeight="1" x14ac:dyDescent="0.2">
      <c r="A503" s="294">
        <f t="shared" si="40"/>
        <v>0</v>
      </c>
      <c r="B503" s="198"/>
      <c r="C503" s="198"/>
      <c r="D503" s="199" t="s">
        <v>36</v>
      </c>
      <c r="E503" s="225"/>
      <c r="F503" s="201"/>
      <c r="G503" s="202" t="e">
        <f t="shared" si="41"/>
        <v>#N/A</v>
      </c>
      <c r="H503" s="203" t="e">
        <f t="shared" si="42"/>
        <v>#N/A</v>
      </c>
      <c r="I503" s="204" t="e">
        <f t="shared" si="43"/>
        <v>#N/A</v>
      </c>
      <c r="J503" s="205"/>
      <c r="K503" s="285">
        <f>'C'!B22</f>
        <v>0</v>
      </c>
      <c r="L503" s="206">
        <f>'C'!A22</f>
        <v>0</v>
      </c>
      <c r="M503" s="207" t="s">
        <v>367</v>
      </c>
      <c r="N503" s="207" t="s">
        <v>324</v>
      </c>
      <c r="O503" s="524"/>
      <c r="P503" s="283"/>
      <c r="Q503" s="283"/>
      <c r="R503" s="208"/>
      <c r="S503" s="170"/>
    </row>
    <row r="504" spans="1:19" s="167" customFormat="1" ht="12.75" customHeight="1" x14ac:dyDescent="0.2">
      <c r="A504" s="294">
        <f t="shared" si="40"/>
        <v>0</v>
      </c>
      <c r="B504" s="198"/>
      <c r="C504" s="198"/>
      <c r="D504" s="199" t="s">
        <v>36</v>
      </c>
      <c r="E504" s="225"/>
      <c r="F504" s="201"/>
      <c r="G504" s="202" t="e">
        <f t="shared" si="41"/>
        <v>#N/A</v>
      </c>
      <c r="H504" s="203" t="e">
        <f t="shared" si="42"/>
        <v>#N/A</v>
      </c>
      <c r="I504" s="204" t="e">
        <f t="shared" si="43"/>
        <v>#N/A</v>
      </c>
      <c r="J504" s="205"/>
      <c r="K504" s="285">
        <f>'C'!B23</f>
        <v>0</v>
      </c>
      <c r="L504" s="206">
        <f>'C'!A23</f>
        <v>0</v>
      </c>
      <c r="M504" s="207" t="s">
        <v>367</v>
      </c>
      <c r="N504" s="207" t="s">
        <v>324</v>
      </c>
      <c r="O504" s="524"/>
      <c r="P504" s="283"/>
      <c r="Q504" s="283"/>
      <c r="R504" s="208"/>
      <c r="S504" s="170"/>
    </row>
    <row r="505" spans="1:19" s="167" customFormat="1" ht="12.75" customHeight="1" x14ac:dyDescent="0.2">
      <c r="A505" s="294">
        <f t="shared" si="40"/>
        <v>0</v>
      </c>
      <c r="B505" s="198"/>
      <c r="C505" s="198"/>
      <c r="D505" s="199" t="s">
        <v>36</v>
      </c>
      <c r="E505" s="225"/>
      <c r="F505" s="201"/>
      <c r="G505" s="202" t="e">
        <f t="shared" si="41"/>
        <v>#N/A</v>
      </c>
      <c r="H505" s="203" t="e">
        <f t="shared" si="42"/>
        <v>#N/A</v>
      </c>
      <c r="I505" s="204" t="e">
        <f t="shared" si="43"/>
        <v>#N/A</v>
      </c>
      <c r="J505" s="205"/>
      <c r="K505" s="285">
        <f>'C'!B24</f>
        <v>0</v>
      </c>
      <c r="L505" s="206">
        <f>'C'!A24</f>
        <v>0</v>
      </c>
      <c r="M505" s="207" t="s">
        <v>367</v>
      </c>
      <c r="N505" s="207" t="s">
        <v>324</v>
      </c>
      <c r="O505" s="524"/>
      <c r="P505" s="283"/>
      <c r="Q505" s="283"/>
      <c r="R505" s="208"/>
      <c r="S505" s="170"/>
    </row>
    <row r="506" spans="1:19" s="167" customFormat="1" ht="12.75" customHeight="1" x14ac:dyDescent="0.2">
      <c r="A506" s="294">
        <f t="shared" si="40"/>
        <v>0</v>
      </c>
      <c r="B506" s="198"/>
      <c r="C506" s="198"/>
      <c r="D506" s="199" t="s">
        <v>36</v>
      </c>
      <c r="E506" s="225"/>
      <c r="F506" s="201"/>
      <c r="G506" s="202" t="e">
        <f t="shared" si="41"/>
        <v>#N/A</v>
      </c>
      <c r="H506" s="203" t="e">
        <f t="shared" si="42"/>
        <v>#N/A</v>
      </c>
      <c r="I506" s="204" t="e">
        <f t="shared" si="43"/>
        <v>#N/A</v>
      </c>
      <c r="J506" s="205"/>
      <c r="K506" s="285">
        <f>'C'!B25</f>
        <v>0</v>
      </c>
      <c r="L506" s="206">
        <f>'C'!A25</f>
        <v>0</v>
      </c>
      <c r="M506" s="207" t="s">
        <v>367</v>
      </c>
      <c r="N506" s="207" t="s">
        <v>324</v>
      </c>
      <c r="O506" s="524"/>
      <c r="P506" s="283"/>
      <c r="Q506" s="283"/>
      <c r="R506" s="208"/>
      <c r="S506" s="170"/>
    </row>
    <row r="507" spans="1:19" s="167" customFormat="1" ht="12.75" customHeight="1" x14ac:dyDescent="0.2">
      <c r="A507" s="294">
        <f t="shared" si="40"/>
        <v>0</v>
      </c>
      <c r="B507" s="198"/>
      <c r="C507" s="198"/>
      <c r="D507" s="199" t="s">
        <v>36</v>
      </c>
      <c r="E507" s="225"/>
      <c r="F507" s="201"/>
      <c r="G507" s="202" t="e">
        <f t="shared" si="41"/>
        <v>#N/A</v>
      </c>
      <c r="H507" s="203" t="e">
        <f t="shared" si="42"/>
        <v>#N/A</v>
      </c>
      <c r="I507" s="204" t="e">
        <f t="shared" si="43"/>
        <v>#N/A</v>
      </c>
      <c r="J507" s="205"/>
      <c r="K507" s="285">
        <f>'C'!B26</f>
        <v>0</v>
      </c>
      <c r="L507" s="206">
        <f>'C'!A26</f>
        <v>0</v>
      </c>
      <c r="M507" s="207" t="s">
        <v>367</v>
      </c>
      <c r="N507" s="207" t="s">
        <v>324</v>
      </c>
      <c r="O507" s="524"/>
      <c r="P507" s="283"/>
      <c r="Q507" s="283"/>
      <c r="R507" s="208"/>
      <c r="S507" s="170"/>
    </row>
    <row r="508" spans="1:19" s="167" customFormat="1" ht="12.75" customHeight="1" x14ac:dyDescent="0.2">
      <c r="A508" s="294">
        <f t="shared" si="40"/>
        <v>0</v>
      </c>
      <c r="B508" s="198"/>
      <c r="C508" s="198"/>
      <c r="D508" s="199" t="s">
        <v>36</v>
      </c>
      <c r="E508" s="225"/>
      <c r="F508" s="201"/>
      <c r="G508" s="202" t="e">
        <f t="shared" si="41"/>
        <v>#N/A</v>
      </c>
      <c r="H508" s="203" t="e">
        <f t="shared" si="42"/>
        <v>#N/A</v>
      </c>
      <c r="I508" s="204" t="e">
        <f t="shared" si="43"/>
        <v>#N/A</v>
      </c>
      <c r="J508" s="205"/>
      <c r="K508" s="285">
        <f>'C'!B27</f>
        <v>0</v>
      </c>
      <c r="L508" s="206">
        <f>'C'!A27</f>
        <v>0</v>
      </c>
      <c r="M508" s="207" t="s">
        <v>367</v>
      </c>
      <c r="N508" s="207" t="s">
        <v>324</v>
      </c>
      <c r="O508" s="524"/>
      <c r="P508" s="283"/>
      <c r="Q508" s="283"/>
      <c r="R508" s="208"/>
      <c r="S508" s="170"/>
    </row>
    <row r="509" spans="1:19" s="167" customFormat="1" ht="12.75" customHeight="1" x14ac:dyDescent="0.2">
      <c r="A509" s="294">
        <f t="shared" si="40"/>
        <v>0</v>
      </c>
      <c r="B509" s="198"/>
      <c r="C509" s="198"/>
      <c r="D509" s="199" t="s">
        <v>36</v>
      </c>
      <c r="E509" s="225"/>
      <c r="F509" s="201"/>
      <c r="G509" s="202" t="e">
        <f t="shared" si="41"/>
        <v>#N/A</v>
      </c>
      <c r="H509" s="203" t="e">
        <f t="shared" si="42"/>
        <v>#N/A</v>
      </c>
      <c r="I509" s="204" t="e">
        <f t="shared" si="43"/>
        <v>#N/A</v>
      </c>
      <c r="J509" s="205"/>
      <c r="K509" s="285">
        <f>'C'!B28</f>
        <v>0</v>
      </c>
      <c r="L509" s="206">
        <f>'C'!A28</f>
        <v>0</v>
      </c>
      <c r="M509" s="207" t="s">
        <v>367</v>
      </c>
      <c r="N509" s="207" t="s">
        <v>324</v>
      </c>
      <c r="O509" s="524"/>
      <c r="P509" s="283"/>
      <c r="Q509" s="283"/>
      <c r="R509" s="208"/>
      <c r="S509" s="170"/>
    </row>
    <row r="510" spans="1:19" s="167" customFormat="1" ht="12.75" customHeight="1" x14ac:dyDescent="0.2">
      <c r="A510" s="294">
        <f t="shared" si="40"/>
        <v>0</v>
      </c>
      <c r="B510" s="198"/>
      <c r="C510" s="198"/>
      <c r="D510" s="199" t="s">
        <v>36</v>
      </c>
      <c r="E510" s="225"/>
      <c r="F510" s="201"/>
      <c r="G510" s="202" t="e">
        <f t="shared" si="41"/>
        <v>#N/A</v>
      </c>
      <c r="H510" s="203" t="e">
        <f t="shared" si="42"/>
        <v>#N/A</v>
      </c>
      <c r="I510" s="204" t="e">
        <f t="shared" si="43"/>
        <v>#N/A</v>
      </c>
      <c r="J510" s="205"/>
      <c r="K510" s="285">
        <f>'C'!B29</f>
        <v>0</v>
      </c>
      <c r="L510" s="206">
        <f>'C'!A29</f>
        <v>0</v>
      </c>
      <c r="M510" s="207" t="s">
        <v>367</v>
      </c>
      <c r="N510" s="207" t="s">
        <v>324</v>
      </c>
      <c r="O510" s="524"/>
      <c r="P510" s="283"/>
      <c r="Q510" s="283"/>
      <c r="R510" s="208"/>
      <c r="S510" s="170"/>
    </row>
    <row r="511" spans="1:19" s="167" customFormat="1" ht="12.75" customHeight="1" x14ac:dyDescent="0.2">
      <c r="A511" s="294">
        <f t="shared" si="40"/>
        <v>0</v>
      </c>
      <c r="B511" s="198"/>
      <c r="C511" s="198"/>
      <c r="D511" s="199" t="s">
        <v>36</v>
      </c>
      <c r="E511" s="225"/>
      <c r="F511" s="201"/>
      <c r="G511" s="202" t="e">
        <f t="shared" si="41"/>
        <v>#N/A</v>
      </c>
      <c r="H511" s="203" t="e">
        <f t="shared" si="42"/>
        <v>#N/A</v>
      </c>
      <c r="I511" s="204" t="e">
        <f t="shared" si="43"/>
        <v>#N/A</v>
      </c>
      <c r="J511" s="205"/>
      <c r="K511" s="285">
        <f>'C'!B30</f>
        <v>0</v>
      </c>
      <c r="L511" s="206">
        <f>'C'!A30</f>
        <v>0</v>
      </c>
      <c r="M511" s="207" t="s">
        <v>367</v>
      </c>
      <c r="N511" s="207" t="s">
        <v>324</v>
      </c>
      <c r="O511" s="524"/>
      <c r="P511" s="283"/>
      <c r="Q511" s="283"/>
      <c r="R511" s="208"/>
      <c r="S511" s="170"/>
    </row>
    <row r="512" spans="1:19" s="167" customFormat="1" ht="12.75" customHeight="1" x14ac:dyDescent="0.2">
      <c r="A512" s="294">
        <f t="shared" si="40"/>
        <v>0</v>
      </c>
      <c r="B512" s="198"/>
      <c r="C512" s="198"/>
      <c r="D512" s="199" t="s">
        <v>36</v>
      </c>
      <c r="E512" s="225"/>
      <c r="F512" s="201"/>
      <c r="G512" s="202" t="e">
        <f t="shared" si="41"/>
        <v>#N/A</v>
      </c>
      <c r="H512" s="203" t="e">
        <f t="shared" si="42"/>
        <v>#N/A</v>
      </c>
      <c r="I512" s="204" t="e">
        <f t="shared" si="43"/>
        <v>#N/A</v>
      </c>
      <c r="J512" s="205"/>
      <c r="K512" s="285">
        <f>'C'!B31</f>
        <v>0</v>
      </c>
      <c r="L512" s="206">
        <f>'C'!A31</f>
        <v>0</v>
      </c>
      <c r="M512" s="207" t="s">
        <v>367</v>
      </c>
      <c r="N512" s="207" t="s">
        <v>324</v>
      </c>
      <c r="O512" s="524"/>
      <c r="P512" s="283"/>
      <c r="Q512" s="283"/>
      <c r="R512" s="208"/>
      <c r="S512" s="170"/>
    </row>
    <row r="513" spans="1:19" s="167" customFormat="1" ht="12.75" customHeight="1" x14ac:dyDescent="0.2">
      <c r="A513" s="294">
        <f t="shared" si="40"/>
        <v>0</v>
      </c>
      <c r="B513" s="198"/>
      <c r="C513" s="198"/>
      <c r="D513" s="199" t="s">
        <v>36</v>
      </c>
      <c r="E513" s="225"/>
      <c r="F513" s="201"/>
      <c r="G513" s="202" t="e">
        <f t="shared" si="41"/>
        <v>#N/A</v>
      </c>
      <c r="H513" s="203" t="e">
        <f t="shared" si="42"/>
        <v>#N/A</v>
      </c>
      <c r="I513" s="204" t="e">
        <f t="shared" si="43"/>
        <v>#N/A</v>
      </c>
      <c r="J513" s="205"/>
      <c r="K513" s="285">
        <f>'C'!B32</f>
        <v>0</v>
      </c>
      <c r="L513" s="206">
        <f>'C'!A32</f>
        <v>0</v>
      </c>
      <c r="M513" s="207" t="s">
        <v>367</v>
      </c>
      <c r="N513" s="207" t="s">
        <v>324</v>
      </c>
      <c r="O513" s="524"/>
      <c r="P513" s="283"/>
      <c r="Q513" s="283"/>
      <c r="R513" s="208"/>
      <c r="S513" s="170"/>
    </row>
    <row r="514" spans="1:19" s="167" customFormat="1" ht="12.75" customHeight="1" x14ac:dyDescent="0.2">
      <c r="A514" s="294">
        <f t="shared" si="40"/>
        <v>0</v>
      </c>
      <c r="B514" s="198"/>
      <c r="C514" s="198"/>
      <c r="D514" s="199" t="s">
        <v>36</v>
      </c>
      <c r="E514" s="225"/>
      <c r="F514" s="201"/>
      <c r="G514" s="202" t="e">
        <f t="shared" si="41"/>
        <v>#N/A</v>
      </c>
      <c r="H514" s="203" t="e">
        <f t="shared" si="42"/>
        <v>#N/A</v>
      </c>
      <c r="I514" s="204" t="e">
        <f t="shared" si="43"/>
        <v>#N/A</v>
      </c>
      <c r="J514" s="205"/>
      <c r="K514" s="285">
        <f>'C'!B33</f>
        <v>0</v>
      </c>
      <c r="L514" s="206">
        <f>'C'!A33</f>
        <v>0</v>
      </c>
      <c r="M514" s="207" t="s">
        <v>367</v>
      </c>
      <c r="N514" s="207" t="s">
        <v>324</v>
      </c>
      <c r="O514" s="524"/>
      <c r="P514" s="283"/>
      <c r="Q514" s="283"/>
      <c r="R514" s="208"/>
      <c r="S514" s="170"/>
    </row>
    <row r="515" spans="1:19" s="167" customFormat="1" ht="12.75" customHeight="1" x14ac:dyDescent="0.2">
      <c r="A515" s="294">
        <f t="shared" si="40"/>
        <v>0</v>
      </c>
      <c r="B515" s="198"/>
      <c r="C515" s="198"/>
      <c r="D515" s="199" t="s">
        <v>36</v>
      </c>
      <c r="E515" s="225"/>
      <c r="F515" s="201"/>
      <c r="G515" s="202" t="e">
        <f t="shared" si="41"/>
        <v>#N/A</v>
      </c>
      <c r="H515" s="203" t="e">
        <f t="shared" si="42"/>
        <v>#N/A</v>
      </c>
      <c r="I515" s="204" t="e">
        <f t="shared" si="43"/>
        <v>#N/A</v>
      </c>
      <c r="J515" s="205"/>
      <c r="K515" s="285">
        <f>'C'!B34</f>
        <v>0</v>
      </c>
      <c r="L515" s="206">
        <f>'C'!A34</f>
        <v>0</v>
      </c>
      <c r="M515" s="207" t="s">
        <v>367</v>
      </c>
      <c r="N515" s="207" t="s">
        <v>324</v>
      </c>
      <c r="O515" s="524"/>
      <c r="P515" s="283"/>
      <c r="Q515" s="283"/>
      <c r="R515" s="208"/>
      <c r="S515" s="170"/>
    </row>
    <row r="516" spans="1:19" s="167" customFormat="1" ht="12.75" customHeight="1" x14ac:dyDescent="0.2">
      <c r="A516" s="294">
        <f t="shared" si="40"/>
        <v>0</v>
      </c>
      <c r="B516" s="198"/>
      <c r="C516" s="198"/>
      <c r="D516" s="199" t="s">
        <v>36</v>
      </c>
      <c r="E516" s="225"/>
      <c r="F516" s="201"/>
      <c r="G516" s="202" t="e">
        <f t="shared" si="41"/>
        <v>#N/A</v>
      </c>
      <c r="H516" s="203" t="e">
        <f t="shared" si="42"/>
        <v>#N/A</v>
      </c>
      <c r="I516" s="204" t="e">
        <f t="shared" si="43"/>
        <v>#N/A</v>
      </c>
      <c r="J516" s="205"/>
      <c r="K516" s="285">
        <f>'C'!B35</f>
        <v>0</v>
      </c>
      <c r="L516" s="206">
        <f>'C'!A35</f>
        <v>0</v>
      </c>
      <c r="M516" s="207" t="s">
        <v>367</v>
      </c>
      <c r="N516" s="207" t="s">
        <v>324</v>
      </c>
      <c r="O516" s="524"/>
      <c r="P516" s="283"/>
      <c r="Q516" s="283"/>
      <c r="R516" s="208"/>
      <c r="S516" s="170"/>
    </row>
    <row r="517" spans="1:19" s="167" customFormat="1" ht="12.75" customHeight="1" x14ac:dyDescent="0.2">
      <c r="A517" s="294">
        <f t="shared" si="40"/>
        <v>0</v>
      </c>
      <c r="B517" s="198"/>
      <c r="C517" s="198"/>
      <c r="D517" s="199" t="s">
        <v>36</v>
      </c>
      <c r="E517" s="225"/>
      <c r="F517" s="201"/>
      <c r="G517" s="202" t="e">
        <f t="shared" si="41"/>
        <v>#N/A</v>
      </c>
      <c r="H517" s="203" t="e">
        <f t="shared" si="42"/>
        <v>#N/A</v>
      </c>
      <c r="I517" s="204" t="e">
        <f t="shared" si="43"/>
        <v>#N/A</v>
      </c>
      <c r="J517" s="205"/>
      <c r="K517" s="285">
        <f>'C'!B36</f>
        <v>0</v>
      </c>
      <c r="L517" s="206">
        <f>'C'!A36</f>
        <v>0</v>
      </c>
      <c r="M517" s="207" t="s">
        <v>367</v>
      </c>
      <c r="N517" s="207" t="s">
        <v>324</v>
      </c>
      <c r="O517" s="524"/>
      <c r="P517" s="283"/>
      <c r="Q517" s="283"/>
      <c r="R517" s="208"/>
      <c r="S517" s="170"/>
    </row>
    <row r="518" spans="1:19" s="167" customFormat="1" ht="12.75" customHeight="1" x14ac:dyDescent="0.2">
      <c r="A518" s="294">
        <f t="shared" si="40"/>
        <v>0</v>
      </c>
      <c r="B518" s="198"/>
      <c r="C518" s="198"/>
      <c r="D518" s="199" t="s">
        <v>36</v>
      </c>
      <c r="E518" s="225"/>
      <c r="F518" s="201"/>
      <c r="G518" s="202" t="e">
        <f t="shared" si="41"/>
        <v>#N/A</v>
      </c>
      <c r="H518" s="203" t="e">
        <f t="shared" si="42"/>
        <v>#N/A</v>
      </c>
      <c r="I518" s="204" t="e">
        <f t="shared" si="43"/>
        <v>#N/A</v>
      </c>
      <c r="J518" s="205"/>
      <c r="K518" s="285">
        <f>'C'!B37</f>
        <v>0</v>
      </c>
      <c r="L518" s="206">
        <f>'C'!A37</f>
        <v>0</v>
      </c>
      <c r="M518" s="207" t="s">
        <v>367</v>
      </c>
      <c r="N518" s="207" t="s">
        <v>324</v>
      </c>
      <c r="O518" s="524"/>
      <c r="P518" s="283"/>
      <c r="Q518" s="283"/>
      <c r="R518" s="208"/>
      <c r="S518" s="170"/>
    </row>
    <row r="519" spans="1:19" s="167" customFormat="1" ht="12.75" customHeight="1" x14ac:dyDescent="0.2">
      <c r="A519" s="294">
        <f t="shared" si="40"/>
        <v>0</v>
      </c>
      <c r="B519" s="198"/>
      <c r="C519" s="198"/>
      <c r="D519" s="199" t="s">
        <v>36</v>
      </c>
      <c r="E519" s="225"/>
      <c r="F519" s="201"/>
      <c r="G519" s="202" t="e">
        <f t="shared" si="41"/>
        <v>#N/A</v>
      </c>
      <c r="H519" s="203" t="e">
        <f t="shared" si="42"/>
        <v>#N/A</v>
      </c>
      <c r="I519" s="204" t="e">
        <f t="shared" si="43"/>
        <v>#N/A</v>
      </c>
      <c r="J519" s="205"/>
      <c r="K519" s="285">
        <f>'C'!B38</f>
        <v>0</v>
      </c>
      <c r="L519" s="206">
        <f>'C'!A38</f>
        <v>0</v>
      </c>
      <c r="M519" s="207" t="s">
        <v>367</v>
      </c>
      <c r="N519" s="207" t="s">
        <v>324</v>
      </c>
      <c r="O519" s="524"/>
      <c r="P519" s="283"/>
      <c r="Q519" s="283"/>
      <c r="R519" s="208"/>
      <c r="S519" s="170"/>
    </row>
    <row r="520" spans="1:19" s="167" customFormat="1" ht="12.75" customHeight="1" x14ac:dyDescent="0.2">
      <c r="A520" s="294">
        <f t="shared" si="40"/>
        <v>0</v>
      </c>
      <c r="B520" s="198"/>
      <c r="C520" s="198"/>
      <c r="D520" s="199" t="s">
        <v>36</v>
      </c>
      <c r="E520" s="225"/>
      <c r="F520" s="201"/>
      <c r="G520" s="202" t="e">
        <f t="shared" si="41"/>
        <v>#N/A</v>
      </c>
      <c r="H520" s="203" t="e">
        <f t="shared" si="42"/>
        <v>#N/A</v>
      </c>
      <c r="I520" s="204" t="e">
        <f t="shared" si="43"/>
        <v>#N/A</v>
      </c>
      <c r="J520" s="205"/>
      <c r="K520" s="285">
        <f>'C'!B39</f>
        <v>0</v>
      </c>
      <c r="L520" s="206">
        <f>'C'!A39</f>
        <v>0</v>
      </c>
      <c r="M520" s="207" t="s">
        <v>367</v>
      </c>
      <c r="N520" s="207" t="s">
        <v>324</v>
      </c>
      <c r="O520" s="524"/>
      <c r="P520" s="283"/>
      <c r="Q520" s="283"/>
      <c r="R520" s="208"/>
      <c r="S520" s="170"/>
    </row>
    <row r="521" spans="1:19" s="167" customFormat="1" ht="12.75" customHeight="1" x14ac:dyDescent="0.2">
      <c r="A521" s="294">
        <f t="shared" si="40"/>
        <v>0</v>
      </c>
      <c r="B521" s="198"/>
      <c r="C521" s="198"/>
      <c r="D521" s="199" t="s">
        <v>36</v>
      </c>
      <c r="E521" s="225"/>
      <c r="F521" s="201"/>
      <c r="G521" s="202" t="e">
        <f t="shared" si="41"/>
        <v>#N/A</v>
      </c>
      <c r="H521" s="203" t="e">
        <f t="shared" si="42"/>
        <v>#N/A</v>
      </c>
      <c r="I521" s="204" t="e">
        <f t="shared" si="43"/>
        <v>#N/A</v>
      </c>
      <c r="J521" s="205"/>
      <c r="K521" s="285">
        <f>'C'!B40</f>
        <v>0</v>
      </c>
      <c r="L521" s="206">
        <f>'C'!A40</f>
        <v>0</v>
      </c>
      <c r="M521" s="207" t="s">
        <v>367</v>
      </c>
      <c r="N521" s="207" t="s">
        <v>324</v>
      </c>
      <c r="O521" s="524"/>
      <c r="P521" s="283"/>
      <c r="Q521" s="283"/>
      <c r="R521" s="208"/>
      <c r="S521" s="170"/>
    </row>
    <row r="522" spans="1:19" s="167" customFormat="1" ht="12.75" customHeight="1" x14ac:dyDescent="0.2">
      <c r="A522" s="294">
        <f t="shared" si="40"/>
        <v>0</v>
      </c>
      <c r="B522" s="198"/>
      <c r="C522" s="198"/>
      <c r="D522" s="199" t="s">
        <v>36</v>
      </c>
      <c r="E522" s="225"/>
      <c r="F522" s="201"/>
      <c r="G522" s="202" t="e">
        <f t="shared" si="41"/>
        <v>#N/A</v>
      </c>
      <c r="H522" s="203" t="e">
        <f t="shared" si="42"/>
        <v>#N/A</v>
      </c>
      <c r="I522" s="204" t="e">
        <f t="shared" si="43"/>
        <v>#N/A</v>
      </c>
      <c r="J522" s="205"/>
      <c r="K522" s="285">
        <f>'C'!B41</f>
        <v>0</v>
      </c>
      <c r="L522" s="206">
        <f>'C'!A41</f>
        <v>0</v>
      </c>
      <c r="M522" s="207" t="s">
        <v>367</v>
      </c>
      <c r="N522" s="207" t="s">
        <v>324</v>
      </c>
      <c r="O522" s="524"/>
      <c r="P522" s="283"/>
      <c r="Q522" s="283"/>
      <c r="R522" s="208"/>
      <c r="S522" s="170"/>
    </row>
    <row r="523" spans="1:19" s="167" customFormat="1" ht="12.75" customHeight="1" x14ac:dyDescent="0.2">
      <c r="A523" s="294">
        <f t="shared" si="40"/>
        <v>0</v>
      </c>
      <c r="B523" s="198"/>
      <c r="C523" s="198"/>
      <c r="D523" s="199" t="s">
        <v>36</v>
      </c>
      <c r="E523" s="225"/>
      <c r="F523" s="201"/>
      <c r="G523" s="202" t="e">
        <f t="shared" si="41"/>
        <v>#N/A</v>
      </c>
      <c r="H523" s="203" t="e">
        <f t="shared" si="42"/>
        <v>#N/A</v>
      </c>
      <c r="I523" s="204" t="e">
        <f t="shared" si="43"/>
        <v>#N/A</v>
      </c>
      <c r="J523" s="205"/>
      <c r="K523" s="285">
        <f>'C'!B42</f>
        <v>0</v>
      </c>
      <c r="L523" s="206">
        <f>'C'!A42</f>
        <v>0</v>
      </c>
      <c r="M523" s="207" t="s">
        <v>367</v>
      </c>
      <c r="N523" s="207" t="s">
        <v>324</v>
      </c>
      <c r="O523" s="524"/>
      <c r="P523" s="283"/>
      <c r="Q523" s="283"/>
      <c r="R523" s="208"/>
      <c r="S523" s="170"/>
    </row>
    <row r="524" spans="1:19" s="167" customFormat="1" ht="12.75" customHeight="1" x14ac:dyDescent="0.2">
      <c r="A524" s="294">
        <f t="shared" si="40"/>
        <v>0</v>
      </c>
      <c r="B524" s="198"/>
      <c r="C524" s="198"/>
      <c r="D524" s="199" t="s">
        <v>36</v>
      </c>
      <c r="E524" s="225"/>
      <c r="F524" s="201"/>
      <c r="G524" s="202" t="e">
        <f t="shared" si="41"/>
        <v>#N/A</v>
      </c>
      <c r="H524" s="203" t="e">
        <f t="shared" si="42"/>
        <v>#N/A</v>
      </c>
      <c r="I524" s="204" t="e">
        <f t="shared" si="43"/>
        <v>#N/A</v>
      </c>
      <c r="J524" s="205"/>
      <c r="K524" s="285">
        <f>'C'!B43</f>
        <v>0</v>
      </c>
      <c r="L524" s="206">
        <f>'C'!A43</f>
        <v>0</v>
      </c>
      <c r="M524" s="207" t="s">
        <v>367</v>
      </c>
      <c r="N524" s="207" t="s">
        <v>324</v>
      </c>
      <c r="O524" s="524"/>
      <c r="P524" s="283"/>
      <c r="Q524" s="283"/>
      <c r="R524" s="208"/>
      <c r="S524" s="170"/>
    </row>
    <row r="525" spans="1:19" s="167" customFormat="1" ht="12.75" customHeight="1" x14ac:dyDescent="0.2">
      <c r="A525" s="294">
        <f t="shared" si="40"/>
        <v>0</v>
      </c>
      <c r="B525" s="198"/>
      <c r="C525" s="198"/>
      <c r="D525" s="199" t="s">
        <v>36</v>
      </c>
      <c r="E525" s="225"/>
      <c r="F525" s="201"/>
      <c r="G525" s="202" t="e">
        <f t="shared" si="41"/>
        <v>#N/A</v>
      </c>
      <c r="H525" s="203" t="e">
        <f t="shared" si="42"/>
        <v>#N/A</v>
      </c>
      <c r="I525" s="204" t="e">
        <f t="shared" si="43"/>
        <v>#N/A</v>
      </c>
      <c r="J525" s="205"/>
      <c r="K525" s="285">
        <f>'C'!B44</f>
        <v>0</v>
      </c>
      <c r="L525" s="206">
        <f>'C'!A44</f>
        <v>0</v>
      </c>
      <c r="M525" s="207" t="s">
        <v>367</v>
      </c>
      <c r="N525" s="207" t="s">
        <v>324</v>
      </c>
      <c r="O525" s="524"/>
      <c r="P525" s="283"/>
      <c r="Q525" s="283"/>
      <c r="R525" s="208"/>
      <c r="S525" s="170"/>
    </row>
    <row r="526" spans="1:19" s="167" customFormat="1" ht="12.75" customHeight="1" x14ac:dyDescent="0.2">
      <c r="A526" s="294">
        <f t="shared" si="40"/>
        <v>0</v>
      </c>
      <c r="B526" s="198"/>
      <c r="C526" s="198"/>
      <c r="D526" s="199" t="s">
        <v>36</v>
      </c>
      <c r="E526" s="225"/>
      <c r="F526" s="201"/>
      <c r="G526" s="202" t="e">
        <f t="shared" si="41"/>
        <v>#N/A</v>
      </c>
      <c r="H526" s="203" t="e">
        <f t="shared" si="42"/>
        <v>#N/A</v>
      </c>
      <c r="I526" s="204" t="e">
        <f t="shared" si="43"/>
        <v>#N/A</v>
      </c>
      <c r="J526" s="205"/>
      <c r="K526" s="285">
        <f>'C'!B45</f>
        <v>0</v>
      </c>
      <c r="L526" s="206">
        <f>'C'!A45</f>
        <v>0</v>
      </c>
      <c r="M526" s="207" t="s">
        <v>367</v>
      </c>
      <c r="N526" s="207" t="s">
        <v>324</v>
      </c>
      <c r="O526" s="524"/>
      <c r="P526" s="283"/>
      <c r="Q526" s="283"/>
      <c r="R526" s="208"/>
      <c r="S526" s="170"/>
    </row>
    <row r="527" spans="1:19" s="167" customFormat="1" ht="12.75" customHeight="1" x14ac:dyDescent="0.2">
      <c r="A527" s="294">
        <f t="shared" si="40"/>
        <v>0</v>
      </c>
      <c r="B527" s="198"/>
      <c r="C527" s="198"/>
      <c r="D527" s="199" t="s">
        <v>36</v>
      </c>
      <c r="E527" s="225"/>
      <c r="F527" s="201"/>
      <c r="G527" s="202" t="e">
        <f t="shared" si="41"/>
        <v>#N/A</v>
      </c>
      <c r="H527" s="203" t="e">
        <f t="shared" si="42"/>
        <v>#N/A</v>
      </c>
      <c r="I527" s="204" t="e">
        <f t="shared" si="43"/>
        <v>#N/A</v>
      </c>
      <c r="J527" s="205"/>
      <c r="K527" s="285">
        <f>'C'!B46</f>
        <v>0</v>
      </c>
      <c r="L527" s="206">
        <f>'C'!A46</f>
        <v>0</v>
      </c>
      <c r="M527" s="207" t="s">
        <v>367</v>
      </c>
      <c r="N527" s="207" t="s">
        <v>324</v>
      </c>
      <c r="O527" s="524"/>
      <c r="P527" s="283"/>
      <c r="Q527" s="283"/>
      <c r="R527" s="208"/>
      <c r="S527" s="170"/>
    </row>
    <row r="528" spans="1:19" s="167" customFormat="1" ht="12.75" customHeight="1" x14ac:dyDescent="0.2">
      <c r="A528" s="294">
        <f t="shared" si="40"/>
        <v>0</v>
      </c>
      <c r="B528" s="198"/>
      <c r="C528" s="198"/>
      <c r="D528" s="199" t="s">
        <v>36</v>
      </c>
      <c r="E528" s="225"/>
      <c r="F528" s="201"/>
      <c r="G528" s="202" t="e">
        <f t="shared" si="41"/>
        <v>#N/A</v>
      </c>
      <c r="H528" s="203" t="e">
        <f t="shared" si="42"/>
        <v>#N/A</v>
      </c>
      <c r="I528" s="204" t="e">
        <f t="shared" si="43"/>
        <v>#N/A</v>
      </c>
      <c r="J528" s="205"/>
      <c r="K528" s="285">
        <f>'C'!B47</f>
        <v>0</v>
      </c>
      <c r="L528" s="206">
        <f>'C'!A47</f>
        <v>0</v>
      </c>
      <c r="M528" s="207" t="s">
        <v>367</v>
      </c>
      <c r="N528" s="207" t="s">
        <v>324</v>
      </c>
      <c r="O528" s="524"/>
      <c r="P528" s="283"/>
      <c r="Q528" s="283"/>
      <c r="R528" s="208"/>
      <c r="S528" s="170"/>
    </row>
    <row r="529" spans="1:19" s="167" customFormat="1" ht="12.75" customHeight="1" x14ac:dyDescent="0.2">
      <c r="A529" s="294">
        <f t="shared" si="40"/>
        <v>0</v>
      </c>
      <c r="B529" s="198"/>
      <c r="C529" s="198"/>
      <c r="D529" s="199" t="s">
        <v>36</v>
      </c>
      <c r="E529" s="225"/>
      <c r="F529" s="201"/>
      <c r="G529" s="202" t="e">
        <f t="shared" si="41"/>
        <v>#N/A</v>
      </c>
      <c r="H529" s="203" t="e">
        <f t="shared" si="42"/>
        <v>#N/A</v>
      </c>
      <c r="I529" s="204" t="e">
        <f t="shared" si="43"/>
        <v>#N/A</v>
      </c>
      <c r="J529" s="205"/>
      <c r="K529" s="285">
        <f>'C'!B48</f>
        <v>0</v>
      </c>
      <c r="L529" s="206">
        <f>'C'!A48</f>
        <v>0</v>
      </c>
      <c r="M529" s="207" t="s">
        <v>367</v>
      </c>
      <c r="N529" s="207" t="s">
        <v>324</v>
      </c>
      <c r="O529" s="524"/>
      <c r="P529" s="283"/>
      <c r="Q529" s="283"/>
      <c r="R529" s="208"/>
      <c r="S529" s="170"/>
    </row>
    <row r="530" spans="1:19" s="167" customFormat="1" ht="12.75" customHeight="1" x14ac:dyDescent="0.2">
      <c r="A530" s="294">
        <f t="shared" si="40"/>
        <v>0</v>
      </c>
      <c r="B530" s="198"/>
      <c r="C530" s="198"/>
      <c r="D530" s="199" t="s">
        <v>36</v>
      </c>
      <c r="E530" s="225"/>
      <c r="F530" s="201"/>
      <c r="G530" s="202" t="e">
        <f t="shared" si="41"/>
        <v>#N/A</v>
      </c>
      <c r="H530" s="203" t="e">
        <f t="shared" si="42"/>
        <v>#N/A</v>
      </c>
      <c r="I530" s="204" t="e">
        <f t="shared" si="43"/>
        <v>#N/A</v>
      </c>
      <c r="J530" s="205"/>
      <c r="K530" s="285">
        <f>'C'!B49</f>
        <v>0</v>
      </c>
      <c r="L530" s="206">
        <f>'C'!A49</f>
        <v>0</v>
      </c>
      <c r="M530" s="207" t="s">
        <v>367</v>
      </c>
      <c r="N530" s="207" t="s">
        <v>324</v>
      </c>
      <c r="O530" s="524"/>
      <c r="P530" s="283"/>
      <c r="Q530" s="283"/>
      <c r="R530" s="208"/>
      <c r="S530" s="170"/>
    </row>
    <row r="531" spans="1:19" s="167" customFormat="1" ht="12.75" customHeight="1" x14ac:dyDescent="0.2">
      <c r="A531" s="294">
        <f t="shared" si="40"/>
        <v>0</v>
      </c>
      <c r="B531" s="198"/>
      <c r="C531" s="198"/>
      <c r="D531" s="199" t="s">
        <v>36</v>
      </c>
      <c r="E531" s="225"/>
      <c r="F531" s="201"/>
      <c r="G531" s="202" t="e">
        <f t="shared" si="41"/>
        <v>#N/A</v>
      </c>
      <c r="H531" s="203" t="e">
        <f t="shared" si="42"/>
        <v>#N/A</v>
      </c>
      <c r="I531" s="204" t="e">
        <f t="shared" si="43"/>
        <v>#N/A</v>
      </c>
      <c r="J531" s="205"/>
      <c r="K531" s="285">
        <f>'C'!B50</f>
        <v>0</v>
      </c>
      <c r="L531" s="206">
        <f>'C'!A50</f>
        <v>0</v>
      </c>
      <c r="M531" s="207" t="s">
        <v>367</v>
      </c>
      <c r="N531" s="207" t="s">
        <v>324</v>
      </c>
      <c r="O531" s="524"/>
      <c r="P531" s="283"/>
      <c r="Q531" s="283"/>
      <c r="R531" s="208"/>
      <c r="S531" s="170"/>
    </row>
    <row r="532" spans="1:19" s="167" customFormat="1" ht="12.75" customHeight="1" x14ac:dyDescent="0.2">
      <c r="A532" s="294">
        <f t="shared" si="40"/>
        <v>0</v>
      </c>
      <c r="B532" s="198"/>
      <c r="C532" s="198"/>
      <c r="D532" s="199" t="s">
        <v>36</v>
      </c>
      <c r="E532" s="225"/>
      <c r="F532" s="201"/>
      <c r="G532" s="202" t="e">
        <f t="shared" si="41"/>
        <v>#N/A</v>
      </c>
      <c r="H532" s="203" t="e">
        <f t="shared" si="42"/>
        <v>#N/A</v>
      </c>
      <c r="I532" s="204" t="e">
        <f t="shared" si="43"/>
        <v>#N/A</v>
      </c>
      <c r="J532" s="205"/>
      <c r="K532" s="285">
        <f>'C'!B51</f>
        <v>0</v>
      </c>
      <c r="L532" s="206">
        <f>'C'!A51</f>
        <v>0</v>
      </c>
      <c r="M532" s="207" t="s">
        <v>367</v>
      </c>
      <c r="N532" s="207" t="s">
        <v>324</v>
      </c>
      <c r="O532" s="524"/>
      <c r="P532" s="283"/>
      <c r="Q532" s="283"/>
      <c r="R532" s="208"/>
      <c r="S532" s="170"/>
    </row>
    <row r="533" spans="1:19" s="167" customFormat="1" ht="12.75" customHeight="1" x14ac:dyDescent="0.2">
      <c r="A533" s="294">
        <f t="shared" si="40"/>
        <v>0</v>
      </c>
      <c r="B533" s="198"/>
      <c r="C533" s="198"/>
      <c r="D533" s="199" t="s">
        <v>36</v>
      </c>
      <c r="E533" s="225"/>
      <c r="F533" s="201"/>
      <c r="G533" s="202" t="e">
        <f t="shared" si="41"/>
        <v>#N/A</v>
      </c>
      <c r="H533" s="203" t="e">
        <f t="shared" si="42"/>
        <v>#N/A</v>
      </c>
      <c r="I533" s="204" t="e">
        <f t="shared" si="43"/>
        <v>#N/A</v>
      </c>
      <c r="J533" s="205"/>
      <c r="K533" s="285">
        <f>'C'!B52</f>
        <v>0</v>
      </c>
      <c r="L533" s="206">
        <f>'C'!A52</f>
        <v>0</v>
      </c>
      <c r="M533" s="207" t="s">
        <v>367</v>
      </c>
      <c r="N533" s="207" t="s">
        <v>324</v>
      </c>
      <c r="O533" s="524"/>
      <c r="P533" s="283"/>
      <c r="Q533" s="283"/>
      <c r="R533" s="208"/>
      <c r="S533" s="170"/>
    </row>
    <row r="534" spans="1:19" s="167" customFormat="1" ht="12.75" customHeight="1" x14ac:dyDescent="0.2">
      <c r="A534" s="294">
        <f t="shared" si="40"/>
        <v>0</v>
      </c>
      <c r="B534" s="198"/>
      <c r="C534" s="198"/>
      <c r="D534" s="199" t="s">
        <v>36</v>
      </c>
      <c r="E534" s="225"/>
      <c r="F534" s="201"/>
      <c r="G534" s="202" t="e">
        <f t="shared" si="41"/>
        <v>#N/A</v>
      </c>
      <c r="H534" s="203" t="e">
        <f t="shared" si="42"/>
        <v>#N/A</v>
      </c>
      <c r="I534" s="204" t="e">
        <f t="shared" si="43"/>
        <v>#N/A</v>
      </c>
      <c r="J534" s="205"/>
      <c r="K534" s="285">
        <f>'C'!B53</f>
        <v>0</v>
      </c>
      <c r="L534" s="206">
        <f>'C'!A53</f>
        <v>0</v>
      </c>
      <c r="M534" s="207" t="s">
        <v>367</v>
      </c>
      <c r="N534" s="207" t="s">
        <v>324</v>
      </c>
      <c r="O534" s="524"/>
      <c r="P534" s="283"/>
      <c r="Q534" s="283"/>
      <c r="R534" s="208"/>
      <c r="S534" s="170"/>
    </row>
    <row r="535" spans="1:19" s="167" customFormat="1" ht="12.75" customHeight="1" x14ac:dyDescent="0.2">
      <c r="A535" s="294">
        <f t="shared" si="40"/>
        <v>0</v>
      </c>
      <c r="B535" s="198"/>
      <c r="C535" s="198"/>
      <c r="D535" s="199" t="s">
        <v>36</v>
      </c>
      <c r="E535" s="225"/>
      <c r="F535" s="201"/>
      <c r="G535" s="202" t="e">
        <f t="shared" si="41"/>
        <v>#N/A</v>
      </c>
      <c r="H535" s="203" t="e">
        <f t="shared" si="42"/>
        <v>#N/A</v>
      </c>
      <c r="I535" s="204" t="e">
        <f t="shared" si="43"/>
        <v>#N/A</v>
      </c>
      <c r="J535" s="205"/>
      <c r="K535" s="285">
        <f>'C'!B54</f>
        <v>0</v>
      </c>
      <c r="L535" s="352" t="str">
        <f>'C'!A54</f>
        <v>Non-scorers Count =</v>
      </c>
      <c r="M535" s="207" t="s">
        <v>367</v>
      </c>
      <c r="N535" s="207" t="s">
        <v>324</v>
      </c>
      <c r="O535" s="524"/>
      <c r="P535" s="283"/>
      <c r="Q535" s="283"/>
      <c r="R535" s="208"/>
      <c r="S535" s="170"/>
    </row>
    <row r="536" spans="1:19" s="167" customFormat="1" ht="12.75" customHeight="1" x14ac:dyDescent="0.2">
      <c r="A536" s="294">
        <f t="shared" si="40"/>
        <v>0</v>
      </c>
      <c r="B536" s="198"/>
      <c r="C536" s="198"/>
      <c r="D536" s="199" t="s">
        <v>36</v>
      </c>
      <c r="E536" s="225"/>
      <c r="F536" s="201"/>
      <c r="G536" s="202" t="e">
        <f t="shared" si="41"/>
        <v>#N/A</v>
      </c>
      <c r="H536" s="203" t="e">
        <f t="shared" si="42"/>
        <v>#N/A</v>
      </c>
      <c r="I536" s="204" t="e">
        <f t="shared" si="43"/>
        <v>#N/A</v>
      </c>
      <c r="J536" s="205"/>
      <c r="K536" s="285">
        <f>'C'!P5</f>
        <v>0</v>
      </c>
      <c r="L536" s="206" t="str">
        <f>'C'!O5</f>
        <v>Jake Etherington</v>
      </c>
      <c r="M536" s="207" t="s">
        <v>367</v>
      </c>
      <c r="N536" s="207" t="s">
        <v>325</v>
      </c>
      <c r="O536" s="524"/>
      <c r="P536" s="283"/>
      <c r="Q536" s="283"/>
      <c r="R536" s="208"/>
      <c r="S536" s="170"/>
    </row>
    <row r="537" spans="1:19" s="167" customFormat="1" ht="12.75" customHeight="1" x14ac:dyDescent="0.2">
      <c r="A537" s="294">
        <f t="shared" si="40"/>
        <v>0</v>
      </c>
      <c r="B537" s="198"/>
      <c r="C537" s="198"/>
      <c r="D537" s="199" t="s">
        <v>36</v>
      </c>
      <c r="E537" s="225"/>
      <c r="F537" s="201"/>
      <c r="G537" s="202" t="e">
        <f t="shared" si="41"/>
        <v>#N/A</v>
      </c>
      <c r="H537" s="203" t="e">
        <f t="shared" si="42"/>
        <v>#N/A</v>
      </c>
      <c r="I537" s="204" t="e">
        <f t="shared" si="43"/>
        <v>#N/A</v>
      </c>
      <c r="J537" s="205"/>
      <c r="K537" s="285">
        <f>'C'!P6</f>
        <v>317</v>
      </c>
      <c r="L537" s="206" t="str">
        <f>'C'!O6</f>
        <v>Ethan Bailey</v>
      </c>
      <c r="M537" s="207" t="s">
        <v>367</v>
      </c>
      <c r="N537" s="207" t="s">
        <v>325</v>
      </c>
      <c r="O537" s="524"/>
      <c r="P537" s="283"/>
      <c r="Q537" s="283"/>
      <c r="R537" s="208"/>
      <c r="S537" s="170"/>
    </row>
    <row r="538" spans="1:19" s="167" customFormat="1" ht="12.75" customHeight="1" x14ac:dyDescent="0.2">
      <c r="A538" s="294">
        <f t="shared" si="40"/>
        <v>0</v>
      </c>
      <c r="B538" s="198"/>
      <c r="C538" s="198"/>
      <c r="D538" s="199" t="s">
        <v>36</v>
      </c>
      <c r="E538" s="225"/>
      <c r="F538" s="201"/>
      <c r="G538" s="202" t="e">
        <f t="shared" si="41"/>
        <v>#N/A</v>
      </c>
      <c r="H538" s="203" t="e">
        <f t="shared" si="42"/>
        <v>#N/A</v>
      </c>
      <c r="I538" s="204" t="e">
        <f t="shared" si="43"/>
        <v>#N/A</v>
      </c>
      <c r="J538" s="205"/>
      <c r="K538" s="285">
        <f>'C'!P7</f>
        <v>318</v>
      </c>
      <c r="L538" s="206" t="str">
        <f>'C'!O7</f>
        <v>Sam Hillman</v>
      </c>
      <c r="M538" s="207" t="s">
        <v>367</v>
      </c>
      <c r="N538" s="207" t="s">
        <v>325</v>
      </c>
      <c r="O538" s="524"/>
      <c r="P538" s="283"/>
      <c r="Q538" s="283"/>
      <c r="R538" s="208"/>
      <c r="S538" s="170"/>
    </row>
    <row r="539" spans="1:19" s="167" customFormat="1" ht="12.75" customHeight="1" x14ac:dyDescent="0.2">
      <c r="A539" s="294">
        <f t="shared" si="40"/>
        <v>0</v>
      </c>
      <c r="B539" s="198"/>
      <c r="C539" s="198"/>
      <c r="D539" s="199" t="s">
        <v>36</v>
      </c>
      <c r="E539" s="225"/>
      <c r="F539" s="201"/>
      <c r="G539" s="202" t="e">
        <f t="shared" si="41"/>
        <v>#N/A</v>
      </c>
      <c r="H539" s="203" t="e">
        <f t="shared" si="42"/>
        <v>#N/A</v>
      </c>
      <c r="I539" s="204" t="e">
        <f t="shared" si="43"/>
        <v>#N/A</v>
      </c>
      <c r="J539" s="205"/>
      <c r="K539" s="285">
        <f>'C'!P8</f>
        <v>0</v>
      </c>
      <c r="L539" s="206" t="str">
        <f>'C'!O8</f>
        <v>Noah Ayivi-Knott</v>
      </c>
      <c r="M539" s="207" t="s">
        <v>367</v>
      </c>
      <c r="N539" s="207" t="s">
        <v>325</v>
      </c>
      <c r="O539" s="524"/>
      <c r="P539" s="283"/>
      <c r="Q539" s="283"/>
      <c r="R539" s="208"/>
      <c r="S539" s="170"/>
    </row>
    <row r="540" spans="1:19" s="167" customFormat="1" ht="12.75" customHeight="1" x14ac:dyDescent="0.2">
      <c r="A540" s="294">
        <f t="shared" si="40"/>
        <v>0</v>
      </c>
      <c r="B540" s="198"/>
      <c r="C540" s="198"/>
      <c r="D540" s="199" t="s">
        <v>36</v>
      </c>
      <c r="E540" s="225"/>
      <c r="F540" s="201"/>
      <c r="G540" s="202" t="e">
        <f t="shared" si="41"/>
        <v>#N/A</v>
      </c>
      <c r="H540" s="203" t="e">
        <f t="shared" si="42"/>
        <v>#N/A</v>
      </c>
      <c r="I540" s="204" t="e">
        <f t="shared" si="43"/>
        <v>#N/A</v>
      </c>
      <c r="J540" s="205"/>
      <c r="K540" s="285">
        <f>'C'!P9</f>
        <v>0</v>
      </c>
      <c r="L540" s="206" t="str">
        <f>'C'!O9</f>
        <v>Rory Whelan</v>
      </c>
      <c r="M540" s="207" t="s">
        <v>367</v>
      </c>
      <c r="N540" s="207" t="s">
        <v>325</v>
      </c>
      <c r="O540" s="524"/>
      <c r="P540" s="283"/>
      <c r="Q540" s="283"/>
      <c r="R540" s="208"/>
      <c r="S540" s="170"/>
    </row>
    <row r="541" spans="1:19" s="167" customFormat="1" ht="12.75" customHeight="1" x14ac:dyDescent="0.2">
      <c r="A541" s="294">
        <f t="shared" si="40"/>
        <v>0</v>
      </c>
      <c r="B541" s="198"/>
      <c r="C541" s="198"/>
      <c r="D541" s="199" t="s">
        <v>36</v>
      </c>
      <c r="E541" s="225"/>
      <c r="F541" s="201"/>
      <c r="G541" s="202" t="e">
        <f t="shared" si="41"/>
        <v>#N/A</v>
      </c>
      <c r="H541" s="203" t="e">
        <f t="shared" si="42"/>
        <v>#N/A</v>
      </c>
      <c r="I541" s="204" t="e">
        <f t="shared" si="43"/>
        <v>#N/A</v>
      </c>
      <c r="J541" s="205"/>
      <c r="K541" s="285">
        <f>'C'!P10</f>
        <v>0</v>
      </c>
      <c r="L541" s="206" t="str">
        <f>'C'!O10</f>
        <v>Miles Books</v>
      </c>
      <c r="M541" s="207" t="s">
        <v>367</v>
      </c>
      <c r="N541" s="207" t="s">
        <v>325</v>
      </c>
      <c r="O541" s="524"/>
      <c r="P541" s="283"/>
      <c r="Q541" s="283"/>
      <c r="R541" s="208"/>
      <c r="S541" s="170"/>
    </row>
    <row r="542" spans="1:19" s="167" customFormat="1" ht="12.75" customHeight="1" x14ac:dyDescent="0.2">
      <c r="A542" s="294">
        <f t="shared" si="40"/>
        <v>0</v>
      </c>
      <c r="B542" s="198"/>
      <c r="C542" s="198"/>
      <c r="D542" s="199" t="s">
        <v>36</v>
      </c>
      <c r="E542" s="225"/>
      <c r="F542" s="201"/>
      <c r="G542" s="202" t="e">
        <f t="shared" si="41"/>
        <v>#N/A</v>
      </c>
      <c r="H542" s="203" t="e">
        <f t="shared" si="42"/>
        <v>#N/A</v>
      </c>
      <c r="I542" s="204" t="e">
        <f t="shared" si="43"/>
        <v>#N/A</v>
      </c>
      <c r="J542" s="205"/>
      <c r="K542" s="285">
        <f>'C'!P11</f>
        <v>0</v>
      </c>
      <c r="L542" s="206" t="str">
        <f>'C'!O11</f>
        <v>Luke Stanton</v>
      </c>
      <c r="M542" s="207" t="s">
        <v>367</v>
      </c>
      <c r="N542" s="207" t="s">
        <v>325</v>
      </c>
      <c r="O542" s="524"/>
      <c r="P542" s="283"/>
      <c r="Q542" s="283"/>
      <c r="R542" s="208"/>
      <c r="S542" s="170"/>
    </row>
    <row r="543" spans="1:19" s="167" customFormat="1" ht="12.75" customHeight="1" x14ac:dyDescent="0.2">
      <c r="A543" s="294">
        <f t="shared" si="40"/>
        <v>0</v>
      </c>
      <c r="B543" s="198"/>
      <c r="C543" s="198"/>
      <c r="D543" s="199" t="s">
        <v>36</v>
      </c>
      <c r="E543" s="225"/>
      <c r="F543" s="201"/>
      <c r="G543" s="202" t="e">
        <f t="shared" si="41"/>
        <v>#N/A</v>
      </c>
      <c r="H543" s="203" t="e">
        <f t="shared" si="42"/>
        <v>#N/A</v>
      </c>
      <c r="I543" s="204" t="e">
        <f t="shared" si="43"/>
        <v>#N/A</v>
      </c>
      <c r="J543" s="205"/>
      <c r="K543" s="285">
        <f>'C'!P12</f>
        <v>319</v>
      </c>
      <c r="L543" s="206" t="str">
        <f>'C'!O12</f>
        <v>Will Conway</v>
      </c>
      <c r="M543" s="207" t="s">
        <v>367</v>
      </c>
      <c r="N543" s="207" t="s">
        <v>325</v>
      </c>
      <c r="O543" s="524"/>
      <c r="P543" s="283"/>
      <c r="Q543" s="283"/>
      <c r="R543" s="208"/>
      <c r="S543" s="170"/>
    </row>
    <row r="544" spans="1:19" s="167" customFormat="1" ht="12.75" customHeight="1" x14ac:dyDescent="0.2">
      <c r="A544" s="294">
        <f t="shared" si="40"/>
        <v>0</v>
      </c>
      <c r="B544" s="198"/>
      <c r="C544" s="198"/>
      <c r="D544" s="199" t="s">
        <v>36</v>
      </c>
      <c r="E544" s="225"/>
      <c r="F544" s="201"/>
      <c r="G544" s="202" t="e">
        <f t="shared" si="41"/>
        <v>#N/A</v>
      </c>
      <c r="H544" s="203" t="e">
        <f t="shared" si="42"/>
        <v>#N/A</v>
      </c>
      <c r="I544" s="204" t="e">
        <f t="shared" si="43"/>
        <v>#N/A</v>
      </c>
      <c r="J544" s="205"/>
      <c r="K544" s="285">
        <f>'C'!P13</f>
        <v>320</v>
      </c>
      <c r="L544" s="206" t="str">
        <f>'C'!O13</f>
        <v>Joe Johnson</v>
      </c>
      <c r="M544" s="207" t="s">
        <v>367</v>
      </c>
      <c r="N544" s="207" t="s">
        <v>325</v>
      </c>
      <c r="O544" s="524"/>
      <c r="P544" s="283"/>
      <c r="Q544" s="283"/>
      <c r="R544" s="208"/>
      <c r="S544" s="170"/>
    </row>
    <row r="545" spans="1:19" s="167" customFormat="1" ht="12.75" customHeight="1" x14ac:dyDescent="0.2">
      <c r="A545" s="294">
        <f t="shared" si="40"/>
        <v>0</v>
      </c>
      <c r="B545" s="198"/>
      <c r="C545" s="198"/>
      <c r="D545" s="199" t="s">
        <v>36</v>
      </c>
      <c r="E545" s="225"/>
      <c r="F545" s="201"/>
      <c r="G545" s="202" t="e">
        <f t="shared" si="41"/>
        <v>#N/A</v>
      </c>
      <c r="H545" s="203" t="e">
        <f t="shared" si="42"/>
        <v>#N/A</v>
      </c>
      <c r="I545" s="204" t="e">
        <f t="shared" si="43"/>
        <v>#N/A</v>
      </c>
      <c r="J545" s="205"/>
      <c r="K545" s="285">
        <f>'C'!P14</f>
        <v>321</v>
      </c>
      <c r="L545" s="206" t="str">
        <f>'C'!O14</f>
        <v>Ashley Chan</v>
      </c>
      <c r="M545" s="207" t="s">
        <v>367</v>
      </c>
      <c r="N545" s="207" t="s">
        <v>325</v>
      </c>
      <c r="O545" s="524"/>
      <c r="P545" s="283"/>
      <c r="Q545" s="283"/>
      <c r="R545" s="208"/>
      <c r="S545" s="170"/>
    </row>
    <row r="546" spans="1:19" s="167" customFormat="1" ht="12.75" customHeight="1" x14ac:dyDescent="0.2">
      <c r="A546" s="294">
        <f t="shared" si="40"/>
        <v>0</v>
      </c>
      <c r="B546" s="198"/>
      <c r="C546" s="198"/>
      <c r="D546" s="199" t="s">
        <v>36</v>
      </c>
      <c r="E546" s="225"/>
      <c r="F546" s="201"/>
      <c r="G546" s="202" t="e">
        <f t="shared" si="41"/>
        <v>#N/A</v>
      </c>
      <c r="H546" s="203" t="e">
        <f t="shared" si="42"/>
        <v>#N/A</v>
      </c>
      <c r="I546" s="204" t="e">
        <f t="shared" si="43"/>
        <v>#N/A</v>
      </c>
      <c r="J546" s="205"/>
      <c r="K546" s="285">
        <f>'C'!P15</f>
        <v>0</v>
      </c>
      <c r="L546" s="206">
        <f>'C'!O15</f>
        <v>0</v>
      </c>
      <c r="M546" s="207" t="s">
        <v>367</v>
      </c>
      <c r="N546" s="207" t="s">
        <v>325</v>
      </c>
      <c r="O546" s="524"/>
      <c r="P546" s="283"/>
      <c r="Q546" s="283"/>
      <c r="R546" s="208"/>
      <c r="S546" s="170"/>
    </row>
    <row r="547" spans="1:19" s="167" customFormat="1" ht="12.75" customHeight="1" x14ac:dyDescent="0.2">
      <c r="A547" s="294">
        <f t="shared" ref="A547:A610" si="44">F547</f>
        <v>0</v>
      </c>
      <c r="B547" s="198"/>
      <c r="C547" s="198"/>
      <c r="D547" s="199" t="s">
        <v>36</v>
      </c>
      <c r="E547" s="225"/>
      <c r="F547" s="201"/>
      <c r="G547" s="202" t="e">
        <f t="shared" si="41"/>
        <v>#N/A</v>
      </c>
      <c r="H547" s="203" t="e">
        <f t="shared" si="42"/>
        <v>#N/A</v>
      </c>
      <c r="I547" s="204" t="e">
        <f t="shared" si="43"/>
        <v>#N/A</v>
      </c>
      <c r="J547" s="205"/>
      <c r="K547" s="285">
        <f>'C'!P16</f>
        <v>0</v>
      </c>
      <c r="L547" s="206">
        <f>'C'!O16</f>
        <v>0</v>
      </c>
      <c r="M547" s="207" t="s">
        <v>367</v>
      </c>
      <c r="N547" s="207" t="s">
        <v>325</v>
      </c>
      <c r="O547" s="524"/>
      <c r="P547" s="283"/>
      <c r="Q547" s="283"/>
      <c r="R547" s="208"/>
      <c r="S547" s="170"/>
    </row>
    <row r="548" spans="1:19" s="167" customFormat="1" ht="12.75" customHeight="1" x14ac:dyDescent="0.2">
      <c r="A548" s="294">
        <f t="shared" si="44"/>
        <v>0</v>
      </c>
      <c r="B548" s="198"/>
      <c r="C548" s="198"/>
      <c r="D548" s="199" t="s">
        <v>36</v>
      </c>
      <c r="E548" s="225"/>
      <c r="F548" s="201"/>
      <c r="G548" s="202" t="e">
        <f t="shared" ref="G548:G611" si="45">VLOOKUP(D548,K$33:N$1834,2,FALSE)</f>
        <v>#N/A</v>
      </c>
      <c r="H548" s="203" t="e">
        <f t="shared" ref="H548:H611" si="46">VLOOKUP(D548,K$33:N$1834,3,FALSE)</f>
        <v>#N/A</v>
      </c>
      <c r="I548" s="204" t="e">
        <f t="shared" ref="I548:I611" si="47">VLOOKUP(D548,K$33:N$1834,4,FALSE)</f>
        <v>#N/A</v>
      </c>
      <c r="J548" s="205"/>
      <c r="K548" s="285">
        <f>'C'!P17</f>
        <v>0</v>
      </c>
      <c r="L548" s="206">
        <f>'C'!O17</f>
        <v>0</v>
      </c>
      <c r="M548" s="207" t="s">
        <v>367</v>
      </c>
      <c r="N548" s="207" t="s">
        <v>325</v>
      </c>
      <c r="O548" s="524"/>
      <c r="P548" s="283"/>
      <c r="Q548" s="283"/>
      <c r="R548" s="208"/>
      <c r="S548" s="170"/>
    </row>
    <row r="549" spans="1:19" s="167" customFormat="1" ht="12.75" customHeight="1" x14ac:dyDescent="0.2">
      <c r="A549" s="294">
        <f t="shared" si="44"/>
        <v>0</v>
      </c>
      <c r="B549" s="198"/>
      <c r="C549" s="198"/>
      <c r="D549" s="199" t="s">
        <v>36</v>
      </c>
      <c r="E549" s="225"/>
      <c r="F549" s="201"/>
      <c r="G549" s="202" t="e">
        <f t="shared" si="45"/>
        <v>#N/A</v>
      </c>
      <c r="H549" s="203" t="e">
        <f t="shared" si="46"/>
        <v>#N/A</v>
      </c>
      <c r="I549" s="204" t="e">
        <f t="shared" si="47"/>
        <v>#N/A</v>
      </c>
      <c r="J549" s="205"/>
      <c r="K549" s="285">
        <f>'C'!P18</f>
        <v>0</v>
      </c>
      <c r="L549" s="206">
        <f>'C'!O18</f>
        <v>0</v>
      </c>
      <c r="M549" s="207" t="s">
        <v>367</v>
      </c>
      <c r="N549" s="207" t="s">
        <v>325</v>
      </c>
      <c r="O549" s="524"/>
      <c r="P549" s="283"/>
      <c r="Q549" s="283"/>
      <c r="R549" s="208"/>
      <c r="S549" s="170"/>
    </row>
    <row r="550" spans="1:19" s="167" customFormat="1" ht="12.75" customHeight="1" x14ac:dyDescent="0.2">
      <c r="A550" s="294">
        <f t="shared" si="44"/>
        <v>0</v>
      </c>
      <c r="B550" s="198"/>
      <c r="C550" s="198"/>
      <c r="D550" s="199" t="s">
        <v>36</v>
      </c>
      <c r="E550" s="225"/>
      <c r="F550" s="201"/>
      <c r="G550" s="202" t="e">
        <f t="shared" si="45"/>
        <v>#N/A</v>
      </c>
      <c r="H550" s="203" t="e">
        <f t="shared" si="46"/>
        <v>#N/A</v>
      </c>
      <c r="I550" s="204" t="e">
        <f t="shared" si="47"/>
        <v>#N/A</v>
      </c>
      <c r="J550" s="205"/>
      <c r="K550" s="285">
        <f>'C'!P19</f>
        <v>0</v>
      </c>
      <c r="L550" s="206">
        <f>'C'!O19</f>
        <v>0</v>
      </c>
      <c r="M550" s="207" t="s">
        <v>367</v>
      </c>
      <c r="N550" s="207" t="s">
        <v>325</v>
      </c>
      <c r="O550" s="524"/>
      <c r="P550" s="283"/>
      <c r="Q550" s="283"/>
      <c r="R550" s="208"/>
      <c r="S550" s="170"/>
    </row>
    <row r="551" spans="1:19" s="167" customFormat="1" ht="12.75" customHeight="1" x14ac:dyDescent="0.2">
      <c r="A551" s="294">
        <f t="shared" si="44"/>
        <v>0</v>
      </c>
      <c r="B551" s="198"/>
      <c r="C551" s="198"/>
      <c r="D551" s="199" t="s">
        <v>36</v>
      </c>
      <c r="E551" s="225"/>
      <c r="F551" s="201"/>
      <c r="G551" s="202" t="e">
        <f t="shared" si="45"/>
        <v>#N/A</v>
      </c>
      <c r="H551" s="203" t="e">
        <f t="shared" si="46"/>
        <v>#N/A</v>
      </c>
      <c r="I551" s="204" t="e">
        <f t="shared" si="47"/>
        <v>#N/A</v>
      </c>
      <c r="J551" s="205"/>
      <c r="K551" s="285">
        <f>'C'!P20</f>
        <v>0</v>
      </c>
      <c r="L551" s="206">
        <f>'C'!O20</f>
        <v>0</v>
      </c>
      <c r="M551" s="207" t="s">
        <v>367</v>
      </c>
      <c r="N551" s="207" t="s">
        <v>325</v>
      </c>
      <c r="O551" s="524"/>
      <c r="P551" s="283"/>
      <c r="Q551" s="283"/>
      <c r="R551" s="208"/>
      <c r="S551" s="170"/>
    </row>
    <row r="552" spans="1:19" s="167" customFormat="1" ht="12.75" customHeight="1" x14ac:dyDescent="0.2">
      <c r="A552" s="294">
        <f t="shared" si="44"/>
        <v>0</v>
      </c>
      <c r="B552" s="198"/>
      <c r="C552" s="198"/>
      <c r="D552" s="199" t="s">
        <v>36</v>
      </c>
      <c r="E552" s="225"/>
      <c r="F552" s="201"/>
      <c r="G552" s="202" t="e">
        <f t="shared" si="45"/>
        <v>#N/A</v>
      </c>
      <c r="H552" s="203" t="e">
        <f t="shared" si="46"/>
        <v>#N/A</v>
      </c>
      <c r="I552" s="204" t="e">
        <f t="shared" si="47"/>
        <v>#N/A</v>
      </c>
      <c r="J552" s="205"/>
      <c r="K552" s="285">
        <f>'C'!P21</f>
        <v>0</v>
      </c>
      <c r="L552" s="206">
        <f>'C'!O21</f>
        <v>0</v>
      </c>
      <c r="M552" s="207" t="s">
        <v>367</v>
      </c>
      <c r="N552" s="207" t="s">
        <v>325</v>
      </c>
      <c r="O552" s="524"/>
      <c r="P552" s="283"/>
      <c r="Q552" s="283"/>
      <c r="R552" s="208"/>
      <c r="S552" s="170"/>
    </row>
    <row r="553" spans="1:19" s="167" customFormat="1" ht="12.75" customHeight="1" x14ac:dyDescent="0.2">
      <c r="A553" s="294">
        <f t="shared" si="44"/>
        <v>0</v>
      </c>
      <c r="B553" s="198"/>
      <c r="C553" s="198"/>
      <c r="D553" s="199" t="s">
        <v>36</v>
      </c>
      <c r="E553" s="225"/>
      <c r="F553" s="201"/>
      <c r="G553" s="202" t="e">
        <f t="shared" si="45"/>
        <v>#N/A</v>
      </c>
      <c r="H553" s="203" t="e">
        <f t="shared" si="46"/>
        <v>#N/A</v>
      </c>
      <c r="I553" s="204" t="e">
        <f t="shared" si="47"/>
        <v>#N/A</v>
      </c>
      <c r="J553" s="205"/>
      <c r="K553" s="285">
        <f>'C'!P22</f>
        <v>0</v>
      </c>
      <c r="L553" s="206">
        <f>'C'!O22</f>
        <v>0</v>
      </c>
      <c r="M553" s="207" t="s">
        <v>367</v>
      </c>
      <c r="N553" s="207" t="s">
        <v>325</v>
      </c>
      <c r="O553" s="524"/>
      <c r="P553" s="283"/>
      <c r="Q553" s="283"/>
      <c r="R553" s="208"/>
      <c r="S553" s="170"/>
    </row>
    <row r="554" spans="1:19" s="167" customFormat="1" ht="12.75" customHeight="1" x14ac:dyDescent="0.2">
      <c r="A554" s="294">
        <f t="shared" si="44"/>
        <v>0</v>
      </c>
      <c r="B554" s="198"/>
      <c r="C554" s="198"/>
      <c r="D554" s="199" t="s">
        <v>36</v>
      </c>
      <c r="E554" s="225"/>
      <c r="F554" s="201"/>
      <c r="G554" s="202" t="e">
        <f t="shared" si="45"/>
        <v>#N/A</v>
      </c>
      <c r="H554" s="203" t="e">
        <f t="shared" si="46"/>
        <v>#N/A</v>
      </c>
      <c r="I554" s="204" t="e">
        <f t="shared" si="47"/>
        <v>#N/A</v>
      </c>
      <c r="J554" s="205"/>
      <c r="K554" s="285">
        <f>'C'!P23</f>
        <v>0</v>
      </c>
      <c r="L554" s="206">
        <f>'C'!O23</f>
        <v>0</v>
      </c>
      <c r="M554" s="207" t="s">
        <v>367</v>
      </c>
      <c r="N554" s="207" t="s">
        <v>325</v>
      </c>
      <c r="O554" s="524"/>
      <c r="P554" s="283"/>
      <c r="Q554" s="283"/>
      <c r="R554" s="208"/>
      <c r="S554" s="170"/>
    </row>
    <row r="555" spans="1:19" s="167" customFormat="1" ht="12.75" customHeight="1" x14ac:dyDescent="0.2">
      <c r="A555" s="294">
        <f t="shared" si="44"/>
        <v>0</v>
      </c>
      <c r="B555" s="198"/>
      <c r="C555" s="198"/>
      <c r="D555" s="199" t="s">
        <v>36</v>
      </c>
      <c r="E555" s="225"/>
      <c r="F555" s="201"/>
      <c r="G555" s="202" t="e">
        <f t="shared" si="45"/>
        <v>#N/A</v>
      </c>
      <c r="H555" s="203" t="e">
        <f t="shared" si="46"/>
        <v>#N/A</v>
      </c>
      <c r="I555" s="204" t="e">
        <f t="shared" si="47"/>
        <v>#N/A</v>
      </c>
      <c r="J555" s="205"/>
      <c r="K555" s="285">
        <f>'C'!P24</f>
        <v>0</v>
      </c>
      <c r="L555" s="206">
        <f>'C'!O24</f>
        <v>0</v>
      </c>
      <c r="M555" s="207" t="s">
        <v>367</v>
      </c>
      <c r="N555" s="207" t="s">
        <v>325</v>
      </c>
      <c r="O555" s="524"/>
      <c r="P555" s="283"/>
      <c r="Q555" s="283"/>
      <c r="R555" s="208"/>
      <c r="S555" s="170"/>
    </row>
    <row r="556" spans="1:19" s="167" customFormat="1" ht="12.75" customHeight="1" x14ac:dyDescent="0.2">
      <c r="A556" s="294">
        <f t="shared" si="44"/>
        <v>0</v>
      </c>
      <c r="B556" s="198"/>
      <c r="C556" s="198"/>
      <c r="D556" s="199" t="s">
        <v>36</v>
      </c>
      <c r="E556" s="225"/>
      <c r="F556" s="201"/>
      <c r="G556" s="202" t="e">
        <f t="shared" si="45"/>
        <v>#N/A</v>
      </c>
      <c r="H556" s="203" t="e">
        <f t="shared" si="46"/>
        <v>#N/A</v>
      </c>
      <c r="I556" s="204" t="e">
        <f t="shared" si="47"/>
        <v>#N/A</v>
      </c>
      <c r="J556" s="205"/>
      <c r="K556" s="285">
        <f>'C'!P25</f>
        <v>0</v>
      </c>
      <c r="L556" s="206">
        <f>'C'!O25</f>
        <v>0</v>
      </c>
      <c r="M556" s="207" t="s">
        <v>367</v>
      </c>
      <c r="N556" s="207" t="s">
        <v>325</v>
      </c>
      <c r="O556" s="524"/>
      <c r="P556" s="283"/>
      <c r="Q556" s="283"/>
      <c r="R556" s="208"/>
      <c r="S556" s="170"/>
    </row>
    <row r="557" spans="1:19" s="167" customFormat="1" ht="12.75" customHeight="1" x14ac:dyDescent="0.2">
      <c r="A557" s="294">
        <f t="shared" si="44"/>
        <v>0</v>
      </c>
      <c r="B557" s="198"/>
      <c r="C557" s="198"/>
      <c r="D557" s="199" t="s">
        <v>36</v>
      </c>
      <c r="E557" s="225"/>
      <c r="F557" s="201"/>
      <c r="G557" s="202" t="e">
        <f t="shared" si="45"/>
        <v>#N/A</v>
      </c>
      <c r="H557" s="203" t="e">
        <f t="shared" si="46"/>
        <v>#N/A</v>
      </c>
      <c r="I557" s="204" t="e">
        <f t="shared" si="47"/>
        <v>#N/A</v>
      </c>
      <c r="J557" s="205"/>
      <c r="K557" s="285">
        <f>'C'!P26</f>
        <v>0</v>
      </c>
      <c r="L557" s="206">
        <f>'C'!O26</f>
        <v>0</v>
      </c>
      <c r="M557" s="207" t="s">
        <v>367</v>
      </c>
      <c r="N557" s="207" t="s">
        <v>325</v>
      </c>
      <c r="O557" s="524"/>
      <c r="P557" s="283"/>
      <c r="Q557" s="283"/>
      <c r="R557" s="208"/>
      <c r="S557" s="170"/>
    </row>
    <row r="558" spans="1:19" s="167" customFormat="1" ht="12.75" customHeight="1" x14ac:dyDescent="0.2">
      <c r="A558" s="294">
        <f t="shared" si="44"/>
        <v>0</v>
      </c>
      <c r="B558" s="198"/>
      <c r="C558" s="198"/>
      <c r="D558" s="199" t="s">
        <v>36</v>
      </c>
      <c r="E558" s="225"/>
      <c r="F558" s="201"/>
      <c r="G558" s="202" t="e">
        <f t="shared" si="45"/>
        <v>#N/A</v>
      </c>
      <c r="H558" s="203" t="e">
        <f t="shared" si="46"/>
        <v>#N/A</v>
      </c>
      <c r="I558" s="204" t="e">
        <f t="shared" si="47"/>
        <v>#N/A</v>
      </c>
      <c r="J558" s="205"/>
      <c r="K558" s="285">
        <f>'C'!P27</f>
        <v>0</v>
      </c>
      <c r="L558" s="206">
        <f>'C'!O27</f>
        <v>0</v>
      </c>
      <c r="M558" s="207" t="s">
        <v>367</v>
      </c>
      <c r="N558" s="207" t="s">
        <v>325</v>
      </c>
      <c r="O558" s="524"/>
      <c r="P558" s="283"/>
      <c r="Q558" s="283"/>
      <c r="R558" s="208"/>
      <c r="S558" s="170"/>
    </row>
    <row r="559" spans="1:19" s="167" customFormat="1" ht="12.75" customHeight="1" x14ac:dyDescent="0.2">
      <c r="A559" s="294">
        <f t="shared" si="44"/>
        <v>0</v>
      </c>
      <c r="B559" s="198"/>
      <c r="C559" s="198"/>
      <c r="D559" s="199" t="s">
        <v>36</v>
      </c>
      <c r="E559" s="225"/>
      <c r="F559" s="201"/>
      <c r="G559" s="202" t="e">
        <f t="shared" si="45"/>
        <v>#N/A</v>
      </c>
      <c r="H559" s="203" t="e">
        <f t="shared" si="46"/>
        <v>#N/A</v>
      </c>
      <c r="I559" s="204" t="e">
        <f t="shared" si="47"/>
        <v>#N/A</v>
      </c>
      <c r="J559" s="205"/>
      <c r="K559" s="285">
        <f>'C'!P28</f>
        <v>0</v>
      </c>
      <c r="L559" s="206">
        <f>'C'!O28</f>
        <v>0</v>
      </c>
      <c r="M559" s="207" t="s">
        <v>367</v>
      </c>
      <c r="N559" s="207" t="s">
        <v>325</v>
      </c>
      <c r="O559" s="524"/>
      <c r="P559" s="283"/>
      <c r="Q559" s="283"/>
      <c r="R559" s="208"/>
      <c r="S559" s="170"/>
    </row>
    <row r="560" spans="1:19" s="167" customFormat="1" ht="12.75" customHeight="1" x14ac:dyDescent="0.2">
      <c r="A560" s="294">
        <f t="shared" si="44"/>
        <v>0</v>
      </c>
      <c r="B560" s="198"/>
      <c r="C560" s="198"/>
      <c r="D560" s="199" t="s">
        <v>36</v>
      </c>
      <c r="E560" s="225"/>
      <c r="F560" s="201"/>
      <c r="G560" s="202" t="e">
        <f t="shared" si="45"/>
        <v>#N/A</v>
      </c>
      <c r="H560" s="203" t="e">
        <f t="shared" si="46"/>
        <v>#N/A</v>
      </c>
      <c r="I560" s="204" t="e">
        <f t="shared" si="47"/>
        <v>#N/A</v>
      </c>
      <c r="J560" s="205"/>
      <c r="K560" s="285">
        <f>'C'!P29</f>
        <v>0</v>
      </c>
      <c r="L560" s="206">
        <f>'C'!O29</f>
        <v>0</v>
      </c>
      <c r="M560" s="207" t="s">
        <v>367</v>
      </c>
      <c r="N560" s="207" t="s">
        <v>325</v>
      </c>
      <c r="O560" s="524"/>
      <c r="P560" s="283"/>
      <c r="Q560" s="283"/>
      <c r="R560" s="208"/>
      <c r="S560" s="170"/>
    </row>
    <row r="561" spans="1:19" s="167" customFormat="1" ht="12.75" customHeight="1" x14ac:dyDescent="0.2">
      <c r="A561" s="294">
        <f t="shared" si="44"/>
        <v>0</v>
      </c>
      <c r="B561" s="198"/>
      <c r="C561" s="198"/>
      <c r="D561" s="199" t="s">
        <v>36</v>
      </c>
      <c r="E561" s="225"/>
      <c r="F561" s="201"/>
      <c r="G561" s="202" t="e">
        <f t="shared" si="45"/>
        <v>#N/A</v>
      </c>
      <c r="H561" s="203" t="e">
        <f t="shared" si="46"/>
        <v>#N/A</v>
      </c>
      <c r="I561" s="204" t="e">
        <f t="shared" si="47"/>
        <v>#N/A</v>
      </c>
      <c r="J561" s="205"/>
      <c r="K561" s="285">
        <f>'C'!P30</f>
        <v>0</v>
      </c>
      <c r="L561" s="206">
        <f>'C'!O30</f>
        <v>0</v>
      </c>
      <c r="M561" s="207" t="s">
        <v>367</v>
      </c>
      <c r="N561" s="207" t="s">
        <v>325</v>
      </c>
      <c r="O561" s="524"/>
      <c r="P561" s="283"/>
      <c r="Q561" s="283"/>
      <c r="R561" s="208"/>
      <c r="S561" s="170"/>
    </row>
    <row r="562" spans="1:19" s="167" customFormat="1" ht="12.75" customHeight="1" x14ac:dyDescent="0.2">
      <c r="A562" s="294">
        <f t="shared" si="44"/>
        <v>0</v>
      </c>
      <c r="B562" s="198"/>
      <c r="C562" s="198"/>
      <c r="D562" s="199" t="s">
        <v>36</v>
      </c>
      <c r="E562" s="225"/>
      <c r="F562" s="201"/>
      <c r="G562" s="202" t="e">
        <f t="shared" si="45"/>
        <v>#N/A</v>
      </c>
      <c r="H562" s="203" t="e">
        <f t="shared" si="46"/>
        <v>#N/A</v>
      </c>
      <c r="I562" s="204" t="e">
        <f t="shared" si="47"/>
        <v>#N/A</v>
      </c>
      <c r="J562" s="205"/>
      <c r="K562" s="285">
        <f>'C'!P31</f>
        <v>0</v>
      </c>
      <c r="L562" s="206">
        <f>'C'!O31</f>
        <v>0</v>
      </c>
      <c r="M562" s="207" t="s">
        <v>367</v>
      </c>
      <c r="N562" s="207" t="s">
        <v>325</v>
      </c>
      <c r="O562" s="524"/>
      <c r="P562" s="283"/>
      <c r="Q562" s="283"/>
      <c r="R562" s="208"/>
      <c r="S562" s="170"/>
    </row>
    <row r="563" spans="1:19" s="167" customFormat="1" ht="12.75" customHeight="1" x14ac:dyDescent="0.2">
      <c r="A563" s="294">
        <f t="shared" si="44"/>
        <v>0</v>
      </c>
      <c r="B563" s="198"/>
      <c r="C563" s="198"/>
      <c r="D563" s="199" t="s">
        <v>36</v>
      </c>
      <c r="E563" s="225"/>
      <c r="F563" s="201"/>
      <c r="G563" s="202" t="e">
        <f t="shared" si="45"/>
        <v>#N/A</v>
      </c>
      <c r="H563" s="203" t="e">
        <f t="shared" si="46"/>
        <v>#N/A</v>
      </c>
      <c r="I563" s="204" t="e">
        <f t="shared" si="47"/>
        <v>#N/A</v>
      </c>
      <c r="J563" s="205"/>
      <c r="K563" s="285">
        <f>'C'!P32</f>
        <v>0</v>
      </c>
      <c r="L563" s="206">
        <f>'C'!O32</f>
        <v>0</v>
      </c>
      <c r="M563" s="207" t="s">
        <v>367</v>
      </c>
      <c r="N563" s="207" t="s">
        <v>325</v>
      </c>
      <c r="O563" s="524"/>
      <c r="P563" s="283"/>
      <c r="Q563" s="283"/>
      <c r="R563" s="208"/>
      <c r="S563" s="170"/>
    </row>
    <row r="564" spans="1:19" s="167" customFormat="1" ht="12.75" customHeight="1" x14ac:dyDescent="0.2">
      <c r="A564" s="294">
        <f t="shared" si="44"/>
        <v>0</v>
      </c>
      <c r="B564" s="198"/>
      <c r="C564" s="198"/>
      <c r="D564" s="199" t="s">
        <v>36</v>
      </c>
      <c r="E564" s="225"/>
      <c r="F564" s="201"/>
      <c r="G564" s="202" t="e">
        <f t="shared" si="45"/>
        <v>#N/A</v>
      </c>
      <c r="H564" s="203" t="e">
        <f t="shared" si="46"/>
        <v>#N/A</v>
      </c>
      <c r="I564" s="204" t="e">
        <f t="shared" si="47"/>
        <v>#N/A</v>
      </c>
      <c r="J564" s="205"/>
      <c r="K564" s="285">
        <f>'C'!P33</f>
        <v>0</v>
      </c>
      <c r="L564" s="206">
        <f>'C'!O33</f>
        <v>0</v>
      </c>
      <c r="M564" s="207" t="s">
        <v>367</v>
      </c>
      <c r="N564" s="207" t="s">
        <v>325</v>
      </c>
      <c r="O564" s="524"/>
      <c r="P564" s="283"/>
      <c r="Q564" s="283"/>
      <c r="R564" s="208"/>
      <c r="S564" s="170"/>
    </row>
    <row r="565" spans="1:19" s="167" customFormat="1" ht="12.75" customHeight="1" x14ac:dyDescent="0.2">
      <c r="A565" s="294">
        <f t="shared" si="44"/>
        <v>0</v>
      </c>
      <c r="B565" s="198"/>
      <c r="C565" s="198"/>
      <c r="D565" s="199" t="s">
        <v>36</v>
      </c>
      <c r="E565" s="225"/>
      <c r="F565" s="201"/>
      <c r="G565" s="202" t="e">
        <f t="shared" si="45"/>
        <v>#N/A</v>
      </c>
      <c r="H565" s="203" t="e">
        <f t="shared" si="46"/>
        <v>#N/A</v>
      </c>
      <c r="I565" s="204" t="e">
        <f t="shared" si="47"/>
        <v>#N/A</v>
      </c>
      <c r="J565" s="205"/>
      <c r="K565" s="285">
        <f>'C'!P34</f>
        <v>0</v>
      </c>
      <c r="L565" s="206">
        <f>'C'!O34</f>
        <v>0</v>
      </c>
      <c r="M565" s="207" t="s">
        <v>367</v>
      </c>
      <c r="N565" s="207" t="s">
        <v>325</v>
      </c>
      <c r="O565" s="524"/>
      <c r="P565" s="283"/>
      <c r="Q565" s="283"/>
      <c r="R565" s="208"/>
      <c r="S565" s="170"/>
    </row>
    <row r="566" spans="1:19" s="167" customFormat="1" ht="12.75" customHeight="1" x14ac:dyDescent="0.2">
      <c r="A566" s="294">
        <f t="shared" si="44"/>
        <v>0</v>
      </c>
      <c r="B566" s="198"/>
      <c r="C566" s="198"/>
      <c r="D566" s="199" t="s">
        <v>36</v>
      </c>
      <c r="E566" s="225"/>
      <c r="F566" s="201"/>
      <c r="G566" s="202" t="e">
        <f t="shared" si="45"/>
        <v>#N/A</v>
      </c>
      <c r="H566" s="203" t="e">
        <f t="shared" si="46"/>
        <v>#N/A</v>
      </c>
      <c r="I566" s="204" t="e">
        <f t="shared" si="47"/>
        <v>#N/A</v>
      </c>
      <c r="J566" s="205"/>
      <c r="K566" s="285">
        <f>'C'!P35</f>
        <v>0</v>
      </c>
      <c r="L566" s="206">
        <f>'C'!O35</f>
        <v>0</v>
      </c>
      <c r="M566" s="207" t="s">
        <v>367</v>
      </c>
      <c r="N566" s="207" t="s">
        <v>325</v>
      </c>
      <c r="O566" s="524"/>
      <c r="P566" s="283"/>
      <c r="Q566" s="283"/>
      <c r="R566" s="208"/>
      <c r="S566" s="170"/>
    </row>
    <row r="567" spans="1:19" s="167" customFormat="1" ht="12.75" customHeight="1" x14ac:dyDescent="0.2">
      <c r="A567" s="294">
        <f t="shared" si="44"/>
        <v>0</v>
      </c>
      <c r="B567" s="198"/>
      <c r="C567" s="198"/>
      <c r="D567" s="199" t="s">
        <v>36</v>
      </c>
      <c r="E567" s="225"/>
      <c r="F567" s="201"/>
      <c r="G567" s="202" t="e">
        <f t="shared" si="45"/>
        <v>#N/A</v>
      </c>
      <c r="H567" s="203" t="e">
        <f t="shared" si="46"/>
        <v>#N/A</v>
      </c>
      <c r="I567" s="204" t="e">
        <f t="shared" si="47"/>
        <v>#N/A</v>
      </c>
      <c r="J567" s="205"/>
      <c r="K567" s="285">
        <f>'C'!P36</f>
        <v>0</v>
      </c>
      <c r="L567" s="206">
        <f>'C'!O36</f>
        <v>0</v>
      </c>
      <c r="M567" s="207" t="s">
        <v>367</v>
      </c>
      <c r="N567" s="207" t="s">
        <v>325</v>
      </c>
      <c r="O567" s="524"/>
      <c r="P567" s="283"/>
      <c r="Q567" s="283"/>
      <c r="R567" s="208"/>
      <c r="S567" s="170"/>
    </row>
    <row r="568" spans="1:19" s="167" customFormat="1" ht="12.75" customHeight="1" x14ac:dyDescent="0.2">
      <c r="A568" s="294">
        <f t="shared" si="44"/>
        <v>0</v>
      </c>
      <c r="B568" s="198"/>
      <c r="C568" s="198"/>
      <c r="D568" s="199" t="s">
        <v>36</v>
      </c>
      <c r="E568" s="225"/>
      <c r="F568" s="201"/>
      <c r="G568" s="202" t="e">
        <f t="shared" si="45"/>
        <v>#N/A</v>
      </c>
      <c r="H568" s="203" t="e">
        <f t="shared" si="46"/>
        <v>#N/A</v>
      </c>
      <c r="I568" s="204" t="e">
        <f t="shared" si="47"/>
        <v>#N/A</v>
      </c>
      <c r="J568" s="205"/>
      <c r="K568" s="285">
        <f>'C'!P37</f>
        <v>0</v>
      </c>
      <c r="L568" s="206">
        <f>'C'!O37</f>
        <v>0</v>
      </c>
      <c r="M568" s="207" t="s">
        <v>367</v>
      </c>
      <c r="N568" s="207" t="s">
        <v>325</v>
      </c>
      <c r="O568" s="524"/>
      <c r="P568" s="283"/>
      <c r="Q568" s="283"/>
      <c r="R568" s="208"/>
      <c r="S568" s="170"/>
    </row>
    <row r="569" spans="1:19" s="167" customFormat="1" ht="12.75" customHeight="1" x14ac:dyDescent="0.2">
      <c r="A569" s="294">
        <f t="shared" si="44"/>
        <v>0</v>
      </c>
      <c r="B569" s="198"/>
      <c r="C569" s="198"/>
      <c r="D569" s="199" t="s">
        <v>36</v>
      </c>
      <c r="E569" s="225"/>
      <c r="F569" s="201"/>
      <c r="G569" s="202" t="e">
        <f t="shared" si="45"/>
        <v>#N/A</v>
      </c>
      <c r="H569" s="203" t="e">
        <f t="shared" si="46"/>
        <v>#N/A</v>
      </c>
      <c r="I569" s="204" t="e">
        <f t="shared" si="47"/>
        <v>#N/A</v>
      </c>
      <c r="J569" s="205"/>
      <c r="K569" s="285">
        <f>'C'!P38</f>
        <v>0</v>
      </c>
      <c r="L569" s="206">
        <f>'C'!O38</f>
        <v>0</v>
      </c>
      <c r="M569" s="207" t="s">
        <v>367</v>
      </c>
      <c r="N569" s="207" t="s">
        <v>325</v>
      </c>
      <c r="O569" s="524"/>
      <c r="P569" s="283"/>
      <c r="Q569" s="283"/>
      <c r="R569" s="208"/>
      <c r="S569" s="170"/>
    </row>
    <row r="570" spans="1:19" s="167" customFormat="1" ht="12.75" customHeight="1" x14ac:dyDescent="0.2">
      <c r="A570" s="294">
        <f t="shared" si="44"/>
        <v>0</v>
      </c>
      <c r="B570" s="198"/>
      <c r="C570" s="198"/>
      <c r="D570" s="199" t="s">
        <v>36</v>
      </c>
      <c r="E570" s="225"/>
      <c r="F570" s="201"/>
      <c r="G570" s="202" t="e">
        <f t="shared" si="45"/>
        <v>#N/A</v>
      </c>
      <c r="H570" s="203" t="e">
        <f t="shared" si="46"/>
        <v>#N/A</v>
      </c>
      <c r="I570" s="204" t="e">
        <f t="shared" si="47"/>
        <v>#N/A</v>
      </c>
      <c r="J570" s="205"/>
      <c r="K570" s="285">
        <f>'C'!P39</f>
        <v>0</v>
      </c>
      <c r="L570" s="206">
        <f>'C'!O39</f>
        <v>0</v>
      </c>
      <c r="M570" s="207" t="s">
        <v>367</v>
      </c>
      <c r="N570" s="207" t="s">
        <v>325</v>
      </c>
      <c r="O570" s="524"/>
      <c r="P570" s="283"/>
      <c r="Q570" s="283"/>
      <c r="R570" s="208"/>
      <c r="S570" s="170"/>
    </row>
    <row r="571" spans="1:19" s="167" customFormat="1" ht="12.75" customHeight="1" x14ac:dyDescent="0.2">
      <c r="A571" s="294">
        <f t="shared" si="44"/>
        <v>0</v>
      </c>
      <c r="B571" s="198"/>
      <c r="C571" s="198"/>
      <c r="D571" s="199" t="s">
        <v>36</v>
      </c>
      <c r="E571" s="225"/>
      <c r="F571" s="201"/>
      <c r="G571" s="202" t="e">
        <f t="shared" si="45"/>
        <v>#N/A</v>
      </c>
      <c r="H571" s="203" t="e">
        <f t="shared" si="46"/>
        <v>#N/A</v>
      </c>
      <c r="I571" s="204" t="e">
        <f t="shared" si="47"/>
        <v>#N/A</v>
      </c>
      <c r="J571" s="205"/>
      <c r="K571" s="285">
        <f>'C'!P40</f>
        <v>0</v>
      </c>
      <c r="L571" s="206">
        <f>'C'!O40</f>
        <v>0</v>
      </c>
      <c r="M571" s="207" t="s">
        <v>367</v>
      </c>
      <c r="N571" s="207" t="s">
        <v>325</v>
      </c>
      <c r="O571" s="524"/>
      <c r="P571" s="283"/>
      <c r="Q571" s="283"/>
      <c r="R571" s="208"/>
      <c r="S571" s="170"/>
    </row>
    <row r="572" spans="1:19" s="167" customFormat="1" ht="12.75" customHeight="1" x14ac:dyDescent="0.2">
      <c r="A572" s="294">
        <f t="shared" si="44"/>
        <v>0</v>
      </c>
      <c r="B572" s="198"/>
      <c r="C572" s="198"/>
      <c r="D572" s="199" t="s">
        <v>36</v>
      </c>
      <c r="E572" s="225"/>
      <c r="F572" s="201"/>
      <c r="G572" s="202" t="e">
        <f t="shared" si="45"/>
        <v>#N/A</v>
      </c>
      <c r="H572" s="203" t="e">
        <f t="shared" si="46"/>
        <v>#N/A</v>
      </c>
      <c r="I572" s="204" t="e">
        <f t="shared" si="47"/>
        <v>#N/A</v>
      </c>
      <c r="J572" s="205"/>
      <c r="K572" s="285">
        <f>'C'!P41</f>
        <v>0</v>
      </c>
      <c r="L572" s="206">
        <f>'C'!O41</f>
        <v>0</v>
      </c>
      <c r="M572" s="207" t="s">
        <v>367</v>
      </c>
      <c r="N572" s="207" t="s">
        <v>325</v>
      </c>
      <c r="O572" s="524"/>
      <c r="P572" s="283"/>
      <c r="Q572" s="283"/>
      <c r="R572" s="208"/>
      <c r="S572" s="170"/>
    </row>
    <row r="573" spans="1:19" s="167" customFormat="1" ht="12.75" customHeight="1" x14ac:dyDescent="0.2">
      <c r="A573" s="294">
        <f t="shared" si="44"/>
        <v>0</v>
      </c>
      <c r="B573" s="198"/>
      <c r="C573" s="198"/>
      <c r="D573" s="199" t="s">
        <v>36</v>
      </c>
      <c r="E573" s="225"/>
      <c r="F573" s="201"/>
      <c r="G573" s="202" t="e">
        <f t="shared" si="45"/>
        <v>#N/A</v>
      </c>
      <c r="H573" s="203" t="e">
        <f t="shared" si="46"/>
        <v>#N/A</v>
      </c>
      <c r="I573" s="204" t="e">
        <f t="shared" si="47"/>
        <v>#N/A</v>
      </c>
      <c r="J573" s="205"/>
      <c r="K573" s="285">
        <f>'C'!P42</f>
        <v>0</v>
      </c>
      <c r="L573" s="206">
        <f>'C'!O42</f>
        <v>0</v>
      </c>
      <c r="M573" s="207" t="s">
        <v>367</v>
      </c>
      <c r="N573" s="207" t="s">
        <v>325</v>
      </c>
      <c r="O573" s="524"/>
      <c r="P573" s="283"/>
      <c r="Q573" s="283"/>
      <c r="R573" s="208"/>
      <c r="S573" s="170"/>
    </row>
    <row r="574" spans="1:19" s="167" customFormat="1" ht="12.75" customHeight="1" x14ac:dyDescent="0.2">
      <c r="A574" s="294">
        <f t="shared" si="44"/>
        <v>0</v>
      </c>
      <c r="B574" s="198"/>
      <c r="C574" s="198"/>
      <c r="D574" s="199" t="s">
        <v>36</v>
      </c>
      <c r="E574" s="225"/>
      <c r="F574" s="201"/>
      <c r="G574" s="202" t="e">
        <f t="shared" si="45"/>
        <v>#N/A</v>
      </c>
      <c r="H574" s="203" t="e">
        <f t="shared" si="46"/>
        <v>#N/A</v>
      </c>
      <c r="I574" s="204" t="e">
        <f t="shared" si="47"/>
        <v>#N/A</v>
      </c>
      <c r="J574" s="205"/>
      <c r="K574" s="285">
        <f>'C'!P43</f>
        <v>0</v>
      </c>
      <c r="L574" s="206">
        <f>'C'!O43</f>
        <v>0</v>
      </c>
      <c r="M574" s="207" t="s">
        <v>367</v>
      </c>
      <c r="N574" s="207" t="s">
        <v>325</v>
      </c>
      <c r="O574" s="524"/>
      <c r="P574" s="283"/>
      <c r="Q574" s="283"/>
      <c r="R574" s="208"/>
      <c r="S574" s="170"/>
    </row>
    <row r="575" spans="1:19" s="167" customFormat="1" ht="12.75" customHeight="1" x14ac:dyDescent="0.2">
      <c r="A575" s="294">
        <f t="shared" si="44"/>
        <v>0</v>
      </c>
      <c r="B575" s="198"/>
      <c r="C575" s="198"/>
      <c r="D575" s="199" t="s">
        <v>36</v>
      </c>
      <c r="E575" s="225"/>
      <c r="F575" s="201"/>
      <c r="G575" s="202" t="e">
        <f t="shared" si="45"/>
        <v>#N/A</v>
      </c>
      <c r="H575" s="203" t="e">
        <f t="shared" si="46"/>
        <v>#N/A</v>
      </c>
      <c r="I575" s="204" t="e">
        <f t="shared" si="47"/>
        <v>#N/A</v>
      </c>
      <c r="J575" s="205"/>
      <c r="K575" s="285">
        <f>'C'!P44</f>
        <v>0</v>
      </c>
      <c r="L575" s="206">
        <f>'C'!O44</f>
        <v>0</v>
      </c>
      <c r="M575" s="207" t="s">
        <v>367</v>
      </c>
      <c r="N575" s="207" t="s">
        <v>325</v>
      </c>
      <c r="O575" s="524"/>
      <c r="P575" s="283"/>
      <c r="Q575" s="283"/>
      <c r="R575" s="208"/>
      <c r="S575" s="170"/>
    </row>
    <row r="576" spans="1:19" s="167" customFormat="1" ht="12.75" customHeight="1" x14ac:dyDescent="0.2">
      <c r="A576" s="294">
        <f t="shared" si="44"/>
        <v>0</v>
      </c>
      <c r="B576" s="198"/>
      <c r="C576" s="198"/>
      <c r="D576" s="199" t="s">
        <v>36</v>
      </c>
      <c r="E576" s="225"/>
      <c r="F576" s="201"/>
      <c r="G576" s="202" t="e">
        <f t="shared" si="45"/>
        <v>#N/A</v>
      </c>
      <c r="H576" s="203" t="e">
        <f t="shared" si="46"/>
        <v>#N/A</v>
      </c>
      <c r="I576" s="204" t="e">
        <f t="shared" si="47"/>
        <v>#N/A</v>
      </c>
      <c r="J576" s="205"/>
      <c r="K576" s="285">
        <f>'C'!P45</f>
        <v>0</v>
      </c>
      <c r="L576" s="206">
        <f>'C'!O45</f>
        <v>0</v>
      </c>
      <c r="M576" s="207" t="s">
        <v>367</v>
      </c>
      <c r="N576" s="207" t="s">
        <v>325</v>
      </c>
      <c r="O576" s="524"/>
      <c r="P576" s="283"/>
      <c r="Q576" s="283"/>
      <c r="R576" s="208"/>
      <c r="S576" s="170"/>
    </row>
    <row r="577" spans="1:19" s="167" customFormat="1" ht="12.75" customHeight="1" x14ac:dyDescent="0.2">
      <c r="A577" s="294">
        <f t="shared" si="44"/>
        <v>0</v>
      </c>
      <c r="B577" s="198"/>
      <c r="C577" s="198"/>
      <c r="D577" s="199" t="s">
        <v>36</v>
      </c>
      <c r="E577" s="225"/>
      <c r="F577" s="201"/>
      <c r="G577" s="202" t="e">
        <f t="shared" si="45"/>
        <v>#N/A</v>
      </c>
      <c r="H577" s="203" t="e">
        <f t="shared" si="46"/>
        <v>#N/A</v>
      </c>
      <c r="I577" s="204" t="e">
        <f t="shared" si="47"/>
        <v>#N/A</v>
      </c>
      <c r="J577" s="205"/>
      <c r="K577" s="285">
        <f>'C'!P46</f>
        <v>0</v>
      </c>
      <c r="L577" s="206">
        <f>'C'!O46</f>
        <v>0</v>
      </c>
      <c r="M577" s="207" t="s">
        <v>367</v>
      </c>
      <c r="N577" s="207" t="s">
        <v>325</v>
      </c>
      <c r="O577" s="524"/>
      <c r="P577" s="283"/>
      <c r="Q577" s="283"/>
      <c r="R577" s="208"/>
      <c r="S577" s="170"/>
    </row>
    <row r="578" spans="1:19" s="167" customFormat="1" ht="12.75" customHeight="1" x14ac:dyDescent="0.2">
      <c r="A578" s="294">
        <f t="shared" si="44"/>
        <v>0</v>
      </c>
      <c r="B578" s="198"/>
      <c r="C578" s="198"/>
      <c r="D578" s="199" t="s">
        <v>36</v>
      </c>
      <c r="E578" s="225"/>
      <c r="F578" s="201"/>
      <c r="G578" s="202" t="e">
        <f t="shared" si="45"/>
        <v>#N/A</v>
      </c>
      <c r="H578" s="203" t="e">
        <f t="shared" si="46"/>
        <v>#N/A</v>
      </c>
      <c r="I578" s="204" t="e">
        <f t="shared" si="47"/>
        <v>#N/A</v>
      </c>
      <c r="J578" s="205"/>
      <c r="K578" s="285">
        <f>'C'!P47</f>
        <v>0</v>
      </c>
      <c r="L578" s="206">
        <f>'C'!O47</f>
        <v>0</v>
      </c>
      <c r="M578" s="207" t="s">
        <v>367</v>
      </c>
      <c r="N578" s="207" t="s">
        <v>325</v>
      </c>
      <c r="O578" s="524"/>
      <c r="P578" s="283"/>
      <c r="Q578" s="283"/>
      <c r="R578" s="208"/>
      <c r="S578" s="170"/>
    </row>
    <row r="579" spans="1:19" s="167" customFormat="1" ht="12.75" customHeight="1" x14ac:dyDescent="0.2">
      <c r="A579" s="294">
        <f t="shared" si="44"/>
        <v>0</v>
      </c>
      <c r="B579" s="198"/>
      <c r="C579" s="198"/>
      <c r="D579" s="199" t="s">
        <v>36</v>
      </c>
      <c r="E579" s="225"/>
      <c r="F579" s="201"/>
      <c r="G579" s="202" t="e">
        <f t="shared" si="45"/>
        <v>#N/A</v>
      </c>
      <c r="H579" s="203" t="e">
        <f t="shared" si="46"/>
        <v>#N/A</v>
      </c>
      <c r="I579" s="204" t="e">
        <f t="shared" si="47"/>
        <v>#N/A</v>
      </c>
      <c r="J579" s="205"/>
      <c r="K579" s="285">
        <f>'C'!P48</f>
        <v>0</v>
      </c>
      <c r="L579" s="206">
        <f>'C'!O48</f>
        <v>0</v>
      </c>
      <c r="M579" s="207" t="s">
        <v>367</v>
      </c>
      <c r="N579" s="207" t="s">
        <v>325</v>
      </c>
      <c r="O579" s="524"/>
      <c r="P579" s="283"/>
      <c r="Q579" s="283"/>
      <c r="R579" s="208"/>
      <c r="S579" s="170"/>
    </row>
    <row r="580" spans="1:19" s="167" customFormat="1" ht="12.75" customHeight="1" x14ac:dyDescent="0.2">
      <c r="A580" s="294">
        <f t="shared" si="44"/>
        <v>0</v>
      </c>
      <c r="B580" s="198"/>
      <c r="C580" s="198"/>
      <c r="D580" s="199" t="s">
        <v>36</v>
      </c>
      <c r="E580" s="225"/>
      <c r="F580" s="201"/>
      <c r="G580" s="202" t="e">
        <f t="shared" si="45"/>
        <v>#N/A</v>
      </c>
      <c r="H580" s="203" t="e">
        <f t="shared" si="46"/>
        <v>#N/A</v>
      </c>
      <c r="I580" s="204" t="e">
        <f t="shared" si="47"/>
        <v>#N/A</v>
      </c>
      <c r="J580" s="205"/>
      <c r="K580" s="285">
        <f>'C'!P49</f>
        <v>0</v>
      </c>
      <c r="L580" s="206">
        <f>'C'!O49</f>
        <v>0</v>
      </c>
      <c r="M580" s="207" t="s">
        <v>367</v>
      </c>
      <c r="N580" s="207" t="s">
        <v>325</v>
      </c>
      <c r="O580" s="524"/>
      <c r="P580" s="283"/>
      <c r="Q580" s="283"/>
      <c r="R580" s="208"/>
      <c r="S580" s="170"/>
    </row>
    <row r="581" spans="1:19" s="167" customFormat="1" ht="12.75" customHeight="1" x14ac:dyDescent="0.2">
      <c r="A581" s="294">
        <f t="shared" si="44"/>
        <v>0</v>
      </c>
      <c r="B581" s="198"/>
      <c r="C581" s="198"/>
      <c r="D581" s="199" t="s">
        <v>36</v>
      </c>
      <c r="E581" s="225"/>
      <c r="F581" s="201"/>
      <c r="G581" s="202" t="e">
        <f t="shared" si="45"/>
        <v>#N/A</v>
      </c>
      <c r="H581" s="203" t="e">
        <f t="shared" si="46"/>
        <v>#N/A</v>
      </c>
      <c r="I581" s="204" t="e">
        <f t="shared" si="47"/>
        <v>#N/A</v>
      </c>
      <c r="J581" s="205"/>
      <c r="K581" s="285">
        <f>'C'!P50</f>
        <v>0</v>
      </c>
      <c r="L581" s="206">
        <f>'C'!O50</f>
        <v>0</v>
      </c>
      <c r="M581" s="207" t="s">
        <v>367</v>
      </c>
      <c r="N581" s="207" t="s">
        <v>325</v>
      </c>
      <c r="O581" s="524"/>
      <c r="P581" s="283"/>
      <c r="Q581" s="283"/>
      <c r="R581" s="208"/>
      <c r="S581" s="170"/>
    </row>
    <row r="582" spans="1:19" s="167" customFormat="1" ht="12.75" customHeight="1" x14ac:dyDescent="0.2">
      <c r="A582" s="294">
        <f t="shared" si="44"/>
        <v>0</v>
      </c>
      <c r="B582" s="198"/>
      <c r="C582" s="198"/>
      <c r="D582" s="199" t="s">
        <v>36</v>
      </c>
      <c r="E582" s="225"/>
      <c r="F582" s="201"/>
      <c r="G582" s="202" t="e">
        <f t="shared" si="45"/>
        <v>#N/A</v>
      </c>
      <c r="H582" s="203" t="e">
        <f t="shared" si="46"/>
        <v>#N/A</v>
      </c>
      <c r="I582" s="204" t="e">
        <f t="shared" si="47"/>
        <v>#N/A</v>
      </c>
      <c r="J582" s="205"/>
      <c r="K582" s="285">
        <f>'C'!P51</f>
        <v>0</v>
      </c>
      <c r="L582" s="206">
        <f>'C'!O51</f>
        <v>0</v>
      </c>
      <c r="M582" s="207" t="s">
        <v>367</v>
      </c>
      <c r="N582" s="207" t="s">
        <v>325</v>
      </c>
      <c r="O582" s="524"/>
      <c r="P582" s="283"/>
      <c r="Q582" s="283"/>
      <c r="R582" s="208"/>
      <c r="S582" s="170"/>
    </row>
    <row r="583" spans="1:19" s="167" customFormat="1" ht="12.75" customHeight="1" x14ac:dyDescent="0.2">
      <c r="A583" s="294">
        <f t="shared" si="44"/>
        <v>0</v>
      </c>
      <c r="B583" s="198"/>
      <c r="C583" s="198"/>
      <c r="D583" s="199" t="s">
        <v>36</v>
      </c>
      <c r="E583" s="225"/>
      <c r="F583" s="201"/>
      <c r="G583" s="202" t="e">
        <f t="shared" si="45"/>
        <v>#N/A</v>
      </c>
      <c r="H583" s="203" t="e">
        <f t="shared" si="46"/>
        <v>#N/A</v>
      </c>
      <c r="I583" s="204" t="e">
        <f t="shared" si="47"/>
        <v>#N/A</v>
      </c>
      <c r="J583" s="205"/>
      <c r="K583" s="285">
        <f>'C'!P52</f>
        <v>0</v>
      </c>
      <c r="L583" s="206">
        <f>'C'!O52</f>
        <v>0</v>
      </c>
      <c r="M583" s="207" t="s">
        <v>367</v>
      </c>
      <c r="N583" s="207" t="s">
        <v>325</v>
      </c>
      <c r="O583" s="524"/>
      <c r="P583" s="283"/>
      <c r="Q583" s="283"/>
      <c r="R583" s="208"/>
      <c r="S583" s="170"/>
    </row>
    <row r="584" spans="1:19" s="167" customFormat="1" ht="12.75" customHeight="1" x14ac:dyDescent="0.2">
      <c r="A584" s="294">
        <f t="shared" si="44"/>
        <v>0</v>
      </c>
      <c r="B584" s="198"/>
      <c r="C584" s="198"/>
      <c r="D584" s="199" t="s">
        <v>36</v>
      </c>
      <c r="E584" s="225"/>
      <c r="F584" s="201"/>
      <c r="G584" s="202" t="e">
        <f t="shared" si="45"/>
        <v>#N/A</v>
      </c>
      <c r="H584" s="203" t="e">
        <f t="shared" si="46"/>
        <v>#N/A</v>
      </c>
      <c r="I584" s="204" t="e">
        <f t="shared" si="47"/>
        <v>#N/A</v>
      </c>
      <c r="J584" s="205"/>
      <c r="K584" s="285">
        <f>'C'!P53</f>
        <v>0</v>
      </c>
      <c r="L584" s="206">
        <f>'C'!O53</f>
        <v>0</v>
      </c>
      <c r="M584" s="207" t="s">
        <v>367</v>
      </c>
      <c r="N584" s="207" t="s">
        <v>325</v>
      </c>
      <c r="O584" s="524"/>
      <c r="P584" s="283"/>
      <c r="Q584" s="283"/>
      <c r="R584" s="208"/>
      <c r="S584" s="170"/>
    </row>
    <row r="585" spans="1:19" s="167" customFormat="1" ht="12.75" customHeight="1" x14ac:dyDescent="0.2">
      <c r="A585" s="294">
        <f t="shared" si="44"/>
        <v>0</v>
      </c>
      <c r="B585" s="198"/>
      <c r="C585" s="198"/>
      <c r="D585" s="199" t="s">
        <v>36</v>
      </c>
      <c r="E585" s="225"/>
      <c r="F585" s="201"/>
      <c r="G585" s="202" t="e">
        <f t="shared" si="45"/>
        <v>#N/A</v>
      </c>
      <c r="H585" s="203" t="e">
        <f t="shared" si="46"/>
        <v>#N/A</v>
      </c>
      <c r="I585" s="204" t="e">
        <f t="shared" si="47"/>
        <v>#N/A</v>
      </c>
      <c r="J585" s="205"/>
      <c r="K585" s="285">
        <f>'C'!P54</f>
        <v>0</v>
      </c>
      <c r="L585" s="352" t="str">
        <f>'C'!O54</f>
        <v>Non-scorers Count =</v>
      </c>
      <c r="M585" s="207" t="s">
        <v>367</v>
      </c>
      <c r="N585" s="207" t="s">
        <v>325</v>
      </c>
      <c r="O585" s="524"/>
      <c r="P585" s="283"/>
      <c r="Q585" s="283"/>
      <c r="R585" s="208"/>
      <c r="S585" s="170"/>
    </row>
    <row r="586" spans="1:19" s="167" customFormat="1" ht="12.75" customHeight="1" x14ac:dyDescent="0.2">
      <c r="A586" s="294">
        <f t="shared" si="44"/>
        <v>0</v>
      </c>
      <c r="B586" s="198"/>
      <c r="C586" s="198"/>
      <c r="D586" s="199" t="s">
        <v>36</v>
      </c>
      <c r="E586" s="225"/>
      <c r="F586" s="201"/>
      <c r="G586" s="202" t="e">
        <f t="shared" si="45"/>
        <v>#N/A</v>
      </c>
      <c r="H586" s="203" t="e">
        <f t="shared" si="46"/>
        <v>#N/A</v>
      </c>
      <c r="I586" s="204" t="e">
        <f t="shared" si="47"/>
        <v>#N/A</v>
      </c>
      <c r="J586" s="205"/>
      <c r="K586" s="285">
        <f>'C'!AG5</f>
        <v>0</v>
      </c>
      <c r="L586" s="206" t="str">
        <f>'C'!AF5</f>
        <v>Tom Handley</v>
      </c>
      <c r="M586" s="207" t="s">
        <v>367</v>
      </c>
      <c r="N586" s="207" t="s">
        <v>326</v>
      </c>
      <c r="O586" s="524"/>
      <c r="P586" s="283"/>
      <c r="Q586" s="283"/>
      <c r="R586" s="208"/>
      <c r="S586" s="170"/>
    </row>
    <row r="587" spans="1:19" s="167" customFormat="1" ht="12.75" customHeight="1" x14ac:dyDescent="0.2">
      <c r="A587" s="294">
        <f t="shared" si="44"/>
        <v>0</v>
      </c>
      <c r="B587" s="198"/>
      <c r="C587" s="198"/>
      <c r="D587" s="199" t="s">
        <v>36</v>
      </c>
      <c r="E587" s="225"/>
      <c r="F587" s="201"/>
      <c r="G587" s="202" t="e">
        <f t="shared" si="45"/>
        <v>#N/A</v>
      </c>
      <c r="H587" s="203" t="e">
        <f t="shared" si="46"/>
        <v>#N/A</v>
      </c>
      <c r="I587" s="204" t="e">
        <f t="shared" si="47"/>
        <v>#N/A</v>
      </c>
      <c r="J587" s="205"/>
      <c r="K587" s="285">
        <f>'C'!AG6</f>
        <v>0</v>
      </c>
      <c r="L587" s="206" t="str">
        <f>'C'!AF6</f>
        <v>Owen Heard</v>
      </c>
      <c r="M587" s="207" t="s">
        <v>367</v>
      </c>
      <c r="N587" s="207" t="s">
        <v>326</v>
      </c>
      <c r="O587" s="524"/>
      <c r="P587" s="283"/>
      <c r="Q587" s="283"/>
      <c r="R587" s="208"/>
      <c r="S587" s="170"/>
    </row>
    <row r="588" spans="1:19" s="167" customFormat="1" ht="12.75" customHeight="1" x14ac:dyDescent="0.2">
      <c r="A588" s="294">
        <f t="shared" si="44"/>
        <v>0</v>
      </c>
      <c r="B588" s="198"/>
      <c r="C588" s="198"/>
      <c r="D588" s="199" t="s">
        <v>36</v>
      </c>
      <c r="E588" s="225"/>
      <c r="F588" s="201"/>
      <c r="G588" s="202" t="e">
        <f t="shared" si="45"/>
        <v>#N/A</v>
      </c>
      <c r="H588" s="203" t="e">
        <f t="shared" si="46"/>
        <v>#N/A</v>
      </c>
      <c r="I588" s="204" t="e">
        <f t="shared" si="47"/>
        <v>#N/A</v>
      </c>
      <c r="J588" s="205"/>
      <c r="K588" s="285">
        <f>'C'!AG7</f>
        <v>0</v>
      </c>
      <c r="L588" s="206" t="str">
        <f>'C'!AF7</f>
        <v>Joe Foster</v>
      </c>
      <c r="M588" s="207" t="s">
        <v>367</v>
      </c>
      <c r="N588" s="207" t="s">
        <v>326</v>
      </c>
      <c r="O588" s="524"/>
      <c r="P588" s="283"/>
      <c r="Q588" s="283"/>
      <c r="R588" s="208"/>
      <c r="S588" s="170"/>
    </row>
    <row r="589" spans="1:19" s="167" customFormat="1" ht="12.75" customHeight="1" x14ac:dyDescent="0.2">
      <c r="A589" s="294">
        <f t="shared" si="44"/>
        <v>0</v>
      </c>
      <c r="B589" s="198"/>
      <c r="C589" s="198"/>
      <c r="D589" s="199" t="s">
        <v>36</v>
      </c>
      <c r="E589" s="225"/>
      <c r="F589" s="201"/>
      <c r="G589" s="202" t="e">
        <f t="shared" si="45"/>
        <v>#N/A</v>
      </c>
      <c r="H589" s="203" t="e">
        <f t="shared" si="46"/>
        <v>#N/A</v>
      </c>
      <c r="I589" s="204" t="e">
        <f t="shared" si="47"/>
        <v>#N/A</v>
      </c>
      <c r="J589" s="205"/>
      <c r="K589" s="285">
        <f>'C'!AG8</f>
        <v>322</v>
      </c>
      <c r="L589" s="206" t="str">
        <f>'C'!AF8</f>
        <v>Taylor Attwood-Williamson</v>
      </c>
      <c r="M589" s="207" t="s">
        <v>367</v>
      </c>
      <c r="N589" s="207" t="s">
        <v>326</v>
      </c>
      <c r="O589" s="524"/>
      <c r="P589" s="283"/>
      <c r="Q589" s="283"/>
      <c r="R589" s="208"/>
      <c r="S589" s="170"/>
    </row>
    <row r="590" spans="1:19" s="167" customFormat="1" ht="12.75" customHeight="1" x14ac:dyDescent="0.2">
      <c r="A590" s="294">
        <f t="shared" si="44"/>
        <v>0</v>
      </c>
      <c r="B590" s="198"/>
      <c r="C590" s="198"/>
      <c r="D590" s="199" t="s">
        <v>36</v>
      </c>
      <c r="E590" s="225"/>
      <c r="F590" s="201"/>
      <c r="G590" s="202" t="e">
        <f t="shared" si="45"/>
        <v>#N/A</v>
      </c>
      <c r="H590" s="203" t="e">
        <f t="shared" si="46"/>
        <v>#N/A</v>
      </c>
      <c r="I590" s="204" t="e">
        <f t="shared" si="47"/>
        <v>#N/A</v>
      </c>
      <c r="J590" s="205"/>
      <c r="K590" s="285">
        <f>'C'!AG9</f>
        <v>0</v>
      </c>
      <c r="L590" s="206" t="str">
        <f>'C'!AF9</f>
        <v>Jack O'Hara</v>
      </c>
      <c r="M590" s="207" t="s">
        <v>367</v>
      </c>
      <c r="N590" s="207" t="s">
        <v>326</v>
      </c>
      <c r="O590" s="524"/>
      <c r="P590" s="283"/>
      <c r="Q590" s="283"/>
      <c r="R590" s="208"/>
      <c r="S590" s="170"/>
    </row>
    <row r="591" spans="1:19" s="167" customFormat="1" ht="12.75" customHeight="1" x14ac:dyDescent="0.2">
      <c r="A591" s="294">
        <f t="shared" si="44"/>
        <v>0</v>
      </c>
      <c r="B591" s="198"/>
      <c r="C591" s="198"/>
      <c r="D591" s="199" t="s">
        <v>36</v>
      </c>
      <c r="E591" s="225"/>
      <c r="F591" s="201"/>
      <c r="G591" s="202" t="e">
        <f t="shared" si="45"/>
        <v>#N/A</v>
      </c>
      <c r="H591" s="203" t="e">
        <f t="shared" si="46"/>
        <v>#N/A</v>
      </c>
      <c r="I591" s="204" t="e">
        <f t="shared" si="47"/>
        <v>#N/A</v>
      </c>
      <c r="J591" s="205"/>
      <c r="K591" s="285">
        <f>'C'!AG10</f>
        <v>0</v>
      </c>
      <c r="L591" s="206" t="str">
        <f>'C'!AF10</f>
        <v>Jack Mellor</v>
      </c>
      <c r="M591" s="207" t="s">
        <v>367</v>
      </c>
      <c r="N591" s="207" t="s">
        <v>326</v>
      </c>
      <c r="O591" s="524"/>
      <c r="P591" s="283"/>
      <c r="Q591" s="283"/>
      <c r="R591" s="208"/>
      <c r="S591" s="170"/>
    </row>
    <row r="592" spans="1:19" s="167" customFormat="1" ht="12.75" customHeight="1" x14ac:dyDescent="0.2">
      <c r="A592" s="294">
        <f t="shared" si="44"/>
        <v>0</v>
      </c>
      <c r="B592" s="198"/>
      <c r="C592" s="198"/>
      <c r="D592" s="199" t="s">
        <v>36</v>
      </c>
      <c r="E592" s="225"/>
      <c r="F592" s="201"/>
      <c r="G592" s="202" t="e">
        <f t="shared" si="45"/>
        <v>#N/A</v>
      </c>
      <c r="H592" s="203" t="e">
        <f t="shared" si="46"/>
        <v>#N/A</v>
      </c>
      <c r="I592" s="204" t="e">
        <f t="shared" si="47"/>
        <v>#N/A</v>
      </c>
      <c r="J592" s="205"/>
      <c r="K592" s="285">
        <f>'C'!AG11</f>
        <v>0</v>
      </c>
      <c r="L592" s="206" t="str">
        <f>'C'!AF11</f>
        <v>Ethan Yewings</v>
      </c>
      <c r="M592" s="207" t="s">
        <v>367</v>
      </c>
      <c r="N592" s="207" t="s">
        <v>326</v>
      </c>
      <c r="O592" s="524"/>
      <c r="P592" s="283"/>
      <c r="Q592" s="283"/>
      <c r="R592" s="208"/>
      <c r="S592" s="170"/>
    </row>
    <row r="593" spans="1:19" s="167" customFormat="1" ht="12.75" customHeight="1" x14ac:dyDescent="0.2">
      <c r="A593" s="294">
        <f t="shared" si="44"/>
        <v>0</v>
      </c>
      <c r="B593" s="198"/>
      <c r="C593" s="198"/>
      <c r="D593" s="199" t="s">
        <v>36</v>
      </c>
      <c r="E593" s="225"/>
      <c r="F593" s="201"/>
      <c r="G593" s="202" t="e">
        <f t="shared" si="45"/>
        <v>#N/A</v>
      </c>
      <c r="H593" s="203" t="e">
        <f t="shared" si="46"/>
        <v>#N/A</v>
      </c>
      <c r="I593" s="204" t="e">
        <f t="shared" si="47"/>
        <v>#N/A</v>
      </c>
      <c r="J593" s="205"/>
      <c r="K593" s="285">
        <f>'C'!AG12</f>
        <v>0</v>
      </c>
      <c r="L593" s="206" t="str">
        <f>'C'!AF12</f>
        <v>Luke Mann</v>
      </c>
      <c r="M593" s="207" t="s">
        <v>367</v>
      </c>
      <c r="N593" s="207" t="s">
        <v>326</v>
      </c>
      <c r="O593" s="524"/>
      <c r="P593" s="283"/>
      <c r="Q593" s="283"/>
      <c r="R593" s="208"/>
      <c r="S593" s="170"/>
    </row>
    <row r="594" spans="1:19" s="167" customFormat="1" ht="12.75" customHeight="1" x14ac:dyDescent="0.2">
      <c r="A594" s="294">
        <f t="shared" si="44"/>
        <v>0</v>
      </c>
      <c r="B594" s="198"/>
      <c r="C594" s="198"/>
      <c r="D594" s="199" t="s">
        <v>36</v>
      </c>
      <c r="E594" s="225"/>
      <c r="F594" s="201"/>
      <c r="G594" s="202" t="e">
        <f t="shared" si="45"/>
        <v>#N/A</v>
      </c>
      <c r="H594" s="203" t="e">
        <f t="shared" si="46"/>
        <v>#N/A</v>
      </c>
      <c r="I594" s="204" t="e">
        <f t="shared" si="47"/>
        <v>#N/A</v>
      </c>
      <c r="J594" s="205"/>
      <c r="K594" s="285">
        <f>'C'!AG13</f>
        <v>0</v>
      </c>
      <c r="L594" s="206" t="str">
        <f>'C'!AF13</f>
        <v>Ben King</v>
      </c>
      <c r="M594" s="207" t="s">
        <v>367</v>
      </c>
      <c r="N594" s="207" t="s">
        <v>326</v>
      </c>
      <c r="O594" s="524"/>
      <c r="P594" s="283"/>
      <c r="Q594" s="283"/>
      <c r="R594" s="208"/>
      <c r="S594" s="170"/>
    </row>
    <row r="595" spans="1:19" s="167" customFormat="1" ht="12.75" customHeight="1" x14ac:dyDescent="0.2">
      <c r="A595" s="294">
        <f t="shared" si="44"/>
        <v>0</v>
      </c>
      <c r="B595" s="198"/>
      <c r="C595" s="198"/>
      <c r="D595" s="199" t="s">
        <v>36</v>
      </c>
      <c r="E595" s="225"/>
      <c r="F595" s="201"/>
      <c r="G595" s="202" t="e">
        <f t="shared" si="45"/>
        <v>#N/A</v>
      </c>
      <c r="H595" s="203" t="e">
        <f t="shared" si="46"/>
        <v>#N/A</v>
      </c>
      <c r="I595" s="204" t="e">
        <f t="shared" si="47"/>
        <v>#N/A</v>
      </c>
      <c r="J595" s="205"/>
      <c r="K595" s="285">
        <f>'C'!AG14</f>
        <v>0</v>
      </c>
      <c r="L595" s="206" t="str">
        <f>'C'!AF14</f>
        <v>Tolu Ayo-Ojo</v>
      </c>
      <c r="M595" s="207" t="s">
        <v>367</v>
      </c>
      <c r="N595" s="207" t="s">
        <v>326</v>
      </c>
      <c r="O595" s="524"/>
      <c r="P595" s="283"/>
      <c r="Q595" s="283"/>
      <c r="R595" s="208"/>
      <c r="S595" s="170"/>
    </row>
    <row r="596" spans="1:19" s="167" customFormat="1" ht="12.75" customHeight="1" x14ac:dyDescent="0.2">
      <c r="A596" s="294">
        <f t="shared" si="44"/>
        <v>0</v>
      </c>
      <c r="B596" s="198"/>
      <c r="C596" s="198"/>
      <c r="D596" s="199" t="s">
        <v>36</v>
      </c>
      <c r="E596" s="225"/>
      <c r="F596" s="201"/>
      <c r="G596" s="202" t="e">
        <f t="shared" si="45"/>
        <v>#N/A</v>
      </c>
      <c r="H596" s="203" t="e">
        <f t="shared" si="46"/>
        <v>#N/A</v>
      </c>
      <c r="I596" s="204" t="e">
        <f t="shared" si="47"/>
        <v>#N/A</v>
      </c>
      <c r="J596" s="205"/>
      <c r="K596" s="285">
        <f>'C'!AG15</f>
        <v>0</v>
      </c>
      <c r="L596" s="206" t="str">
        <f>'C'!AF15</f>
        <v>Aidan Johnson</v>
      </c>
      <c r="M596" s="207" t="s">
        <v>367</v>
      </c>
      <c r="N596" s="207" t="s">
        <v>326</v>
      </c>
      <c r="O596" s="524"/>
      <c r="P596" s="283"/>
      <c r="Q596" s="283"/>
      <c r="R596" s="208"/>
      <c r="S596" s="170"/>
    </row>
    <row r="597" spans="1:19" s="167" customFormat="1" ht="12.75" customHeight="1" x14ac:dyDescent="0.2">
      <c r="A597" s="294">
        <f t="shared" si="44"/>
        <v>0</v>
      </c>
      <c r="B597" s="198"/>
      <c r="C597" s="198"/>
      <c r="D597" s="199" t="s">
        <v>36</v>
      </c>
      <c r="E597" s="225"/>
      <c r="F597" s="201"/>
      <c r="G597" s="202" t="e">
        <f t="shared" si="45"/>
        <v>#N/A</v>
      </c>
      <c r="H597" s="203" t="e">
        <f t="shared" si="46"/>
        <v>#N/A</v>
      </c>
      <c r="I597" s="204" t="e">
        <f t="shared" si="47"/>
        <v>#N/A</v>
      </c>
      <c r="J597" s="205"/>
      <c r="K597" s="285">
        <f>'C'!AG16</f>
        <v>324</v>
      </c>
      <c r="L597" s="206" t="str">
        <f>'C'!AF16</f>
        <v>Daniel Roche</v>
      </c>
      <c r="M597" s="207" t="s">
        <v>367</v>
      </c>
      <c r="N597" s="207" t="s">
        <v>326</v>
      </c>
      <c r="O597" s="524"/>
      <c r="P597" s="283"/>
      <c r="Q597" s="283"/>
      <c r="R597" s="208"/>
      <c r="S597" s="170"/>
    </row>
    <row r="598" spans="1:19" s="167" customFormat="1" ht="12.75" customHeight="1" x14ac:dyDescent="0.2">
      <c r="A598" s="294">
        <f t="shared" si="44"/>
        <v>0</v>
      </c>
      <c r="B598" s="198"/>
      <c r="C598" s="198"/>
      <c r="D598" s="199" t="s">
        <v>36</v>
      </c>
      <c r="E598" s="225"/>
      <c r="F598" s="201"/>
      <c r="G598" s="202" t="e">
        <f t="shared" si="45"/>
        <v>#N/A</v>
      </c>
      <c r="H598" s="203" t="e">
        <f t="shared" si="46"/>
        <v>#N/A</v>
      </c>
      <c r="I598" s="204" t="e">
        <f t="shared" si="47"/>
        <v>#N/A</v>
      </c>
      <c r="J598" s="205"/>
      <c r="K598" s="285">
        <f>'C'!AG17</f>
        <v>0</v>
      </c>
      <c r="L598" s="206">
        <f>'C'!AF17</f>
        <v>0</v>
      </c>
      <c r="M598" s="207" t="s">
        <v>367</v>
      </c>
      <c r="N598" s="207" t="s">
        <v>326</v>
      </c>
      <c r="O598" s="524"/>
      <c r="P598" s="283"/>
      <c r="Q598" s="283"/>
      <c r="R598" s="208"/>
      <c r="S598" s="170"/>
    </row>
    <row r="599" spans="1:19" s="167" customFormat="1" ht="12.75" customHeight="1" x14ac:dyDescent="0.2">
      <c r="A599" s="294">
        <f t="shared" si="44"/>
        <v>0</v>
      </c>
      <c r="B599" s="198"/>
      <c r="C599" s="198"/>
      <c r="D599" s="199" t="s">
        <v>36</v>
      </c>
      <c r="E599" s="225"/>
      <c r="F599" s="201"/>
      <c r="G599" s="202" t="e">
        <f t="shared" si="45"/>
        <v>#N/A</v>
      </c>
      <c r="H599" s="203" t="e">
        <f t="shared" si="46"/>
        <v>#N/A</v>
      </c>
      <c r="I599" s="204" t="e">
        <f t="shared" si="47"/>
        <v>#N/A</v>
      </c>
      <c r="J599" s="205"/>
      <c r="K599" s="285">
        <f>'C'!AG18</f>
        <v>0</v>
      </c>
      <c r="L599" s="206">
        <f>'C'!AF18</f>
        <v>0</v>
      </c>
      <c r="M599" s="207" t="s">
        <v>367</v>
      </c>
      <c r="N599" s="207" t="s">
        <v>326</v>
      </c>
      <c r="O599" s="524"/>
      <c r="P599" s="283"/>
      <c r="Q599" s="283"/>
      <c r="R599" s="208"/>
      <c r="S599" s="170"/>
    </row>
    <row r="600" spans="1:19" s="167" customFormat="1" ht="12.75" customHeight="1" x14ac:dyDescent="0.2">
      <c r="A600" s="294">
        <f t="shared" si="44"/>
        <v>0</v>
      </c>
      <c r="B600" s="198"/>
      <c r="C600" s="198"/>
      <c r="D600" s="199" t="s">
        <v>36</v>
      </c>
      <c r="E600" s="225"/>
      <c r="F600" s="201"/>
      <c r="G600" s="202" t="e">
        <f t="shared" si="45"/>
        <v>#N/A</v>
      </c>
      <c r="H600" s="203" t="e">
        <f t="shared" si="46"/>
        <v>#N/A</v>
      </c>
      <c r="I600" s="204" t="e">
        <f t="shared" si="47"/>
        <v>#N/A</v>
      </c>
      <c r="J600" s="205"/>
      <c r="K600" s="285">
        <f>'C'!AG19</f>
        <v>0</v>
      </c>
      <c r="L600" s="206">
        <f>'C'!AF19</f>
        <v>0</v>
      </c>
      <c r="M600" s="207" t="s">
        <v>367</v>
      </c>
      <c r="N600" s="207" t="s">
        <v>326</v>
      </c>
      <c r="O600" s="524"/>
      <c r="P600" s="283"/>
      <c r="Q600" s="283"/>
      <c r="R600" s="208"/>
      <c r="S600" s="170"/>
    </row>
    <row r="601" spans="1:19" s="167" customFormat="1" ht="12.75" customHeight="1" x14ac:dyDescent="0.2">
      <c r="A601" s="294">
        <f t="shared" si="44"/>
        <v>0</v>
      </c>
      <c r="B601" s="198"/>
      <c r="C601" s="198"/>
      <c r="D601" s="199" t="s">
        <v>36</v>
      </c>
      <c r="E601" s="225"/>
      <c r="F601" s="201"/>
      <c r="G601" s="202" t="e">
        <f t="shared" si="45"/>
        <v>#N/A</v>
      </c>
      <c r="H601" s="203" t="e">
        <f t="shared" si="46"/>
        <v>#N/A</v>
      </c>
      <c r="I601" s="204" t="e">
        <f t="shared" si="47"/>
        <v>#N/A</v>
      </c>
      <c r="J601" s="205"/>
      <c r="K601" s="285">
        <f>'C'!AG20</f>
        <v>0</v>
      </c>
      <c r="L601" s="206">
        <f>'C'!AF20</f>
        <v>0</v>
      </c>
      <c r="M601" s="207" t="s">
        <v>367</v>
      </c>
      <c r="N601" s="207" t="s">
        <v>326</v>
      </c>
      <c r="O601" s="524"/>
      <c r="P601" s="283"/>
      <c r="Q601" s="283"/>
      <c r="R601" s="208"/>
      <c r="S601" s="170"/>
    </row>
    <row r="602" spans="1:19" s="167" customFormat="1" ht="12.75" customHeight="1" x14ac:dyDescent="0.2">
      <c r="A602" s="294">
        <f t="shared" si="44"/>
        <v>0</v>
      </c>
      <c r="B602" s="198"/>
      <c r="C602" s="198"/>
      <c r="D602" s="199" t="s">
        <v>36</v>
      </c>
      <c r="E602" s="225"/>
      <c r="F602" s="201"/>
      <c r="G602" s="202" t="e">
        <f t="shared" si="45"/>
        <v>#N/A</v>
      </c>
      <c r="H602" s="203" t="e">
        <f t="shared" si="46"/>
        <v>#N/A</v>
      </c>
      <c r="I602" s="204" t="e">
        <f t="shared" si="47"/>
        <v>#N/A</v>
      </c>
      <c r="J602" s="205"/>
      <c r="K602" s="285">
        <f>'C'!AG21</f>
        <v>0</v>
      </c>
      <c r="L602" s="206">
        <f>'C'!AF21</f>
        <v>0</v>
      </c>
      <c r="M602" s="207" t="s">
        <v>367</v>
      </c>
      <c r="N602" s="207" t="s">
        <v>326</v>
      </c>
      <c r="O602" s="524"/>
      <c r="P602" s="283"/>
      <c r="Q602" s="283"/>
      <c r="R602" s="208"/>
      <c r="S602" s="170"/>
    </row>
    <row r="603" spans="1:19" s="167" customFormat="1" ht="12.75" customHeight="1" x14ac:dyDescent="0.2">
      <c r="A603" s="294">
        <f t="shared" si="44"/>
        <v>0</v>
      </c>
      <c r="B603" s="198"/>
      <c r="C603" s="198"/>
      <c r="D603" s="199" t="s">
        <v>36</v>
      </c>
      <c r="E603" s="225"/>
      <c r="F603" s="201"/>
      <c r="G603" s="202" t="e">
        <f t="shared" si="45"/>
        <v>#N/A</v>
      </c>
      <c r="H603" s="203" t="e">
        <f t="shared" si="46"/>
        <v>#N/A</v>
      </c>
      <c r="I603" s="204" t="e">
        <f t="shared" si="47"/>
        <v>#N/A</v>
      </c>
      <c r="J603" s="205"/>
      <c r="K603" s="285">
        <f>'C'!AG22</f>
        <v>0</v>
      </c>
      <c r="L603" s="206">
        <f>'C'!AF22</f>
        <v>0</v>
      </c>
      <c r="M603" s="207" t="s">
        <v>367</v>
      </c>
      <c r="N603" s="207" t="s">
        <v>326</v>
      </c>
      <c r="O603" s="524"/>
      <c r="P603" s="283"/>
      <c r="Q603" s="283"/>
      <c r="R603" s="208"/>
      <c r="S603" s="170"/>
    </row>
    <row r="604" spans="1:19" s="167" customFormat="1" ht="12.75" customHeight="1" x14ac:dyDescent="0.2">
      <c r="A604" s="294">
        <f t="shared" si="44"/>
        <v>0</v>
      </c>
      <c r="B604" s="198"/>
      <c r="C604" s="198"/>
      <c r="D604" s="199" t="s">
        <v>36</v>
      </c>
      <c r="E604" s="225"/>
      <c r="F604" s="201"/>
      <c r="G604" s="202" t="e">
        <f t="shared" si="45"/>
        <v>#N/A</v>
      </c>
      <c r="H604" s="203" t="e">
        <f t="shared" si="46"/>
        <v>#N/A</v>
      </c>
      <c r="I604" s="204" t="e">
        <f t="shared" si="47"/>
        <v>#N/A</v>
      </c>
      <c r="J604" s="205"/>
      <c r="K604" s="285">
        <f>'C'!AG23</f>
        <v>0</v>
      </c>
      <c r="L604" s="206">
        <f>'C'!AF23</f>
        <v>0</v>
      </c>
      <c r="M604" s="207" t="s">
        <v>367</v>
      </c>
      <c r="N604" s="207" t="s">
        <v>326</v>
      </c>
      <c r="O604" s="524"/>
      <c r="P604" s="283"/>
      <c r="Q604" s="283"/>
      <c r="R604" s="208"/>
      <c r="S604" s="170"/>
    </row>
    <row r="605" spans="1:19" s="167" customFormat="1" ht="12.75" customHeight="1" x14ac:dyDescent="0.2">
      <c r="A605" s="294">
        <f t="shared" si="44"/>
        <v>0</v>
      </c>
      <c r="B605" s="198"/>
      <c r="C605" s="198"/>
      <c r="D605" s="199" t="s">
        <v>36</v>
      </c>
      <c r="E605" s="225"/>
      <c r="F605" s="201"/>
      <c r="G605" s="202" t="e">
        <f t="shared" si="45"/>
        <v>#N/A</v>
      </c>
      <c r="H605" s="203" t="e">
        <f t="shared" si="46"/>
        <v>#N/A</v>
      </c>
      <c r="I605" s="204" t="e">
        <f t="shared" si="47"/>
        <v>#N/A</v>
      </c>
      <c r="J605" s="205"/>
      <c r="K605" s="285">
        <f>'C'!AG24</f>
        <v>0</v>
      </c>
      <c r="L605" s="206">
        <f>'C'!AF24</f>
        <v>0</v>
      </c>
      <c r="M605" s="207" t="s">
        <v>367</v>
      </c>
      <c r="N605" s="207" t="s">
        <v>326</v>
      </c>
      <c r="O605" s="524"/>
      <c r="P605" s="283"/>
      <c r="Q605" s="283"/>
      <c r="R605" s="208"/>
      <c r="S605" s="170"/>
    </row>
    <row r="606" spans="1:19" s="167" customFormat="1" ht="12.75" customHeight="1" x14ac:dyDescent="0.2">
      <c r="A606" s="294">
        <f t="shared" si="44"/>
        <v>0</v>
      </c>
      <c r="B606" s="198"/>
      <c r="C606" s="198"/>
      <c r="D606" s="199" t="s">
        <v>36</v>
      </c>
      <c r="E606" s="225"/>
      <c r="F606" s="201"/>
      <c r="G606" s="202" t="e">
        <f t="shared" si="45"/>
        <v>#N/A</v>
      </c>
      <c r="H606" s="203" t="e">
        <f t="shared" si="46"/>
        <v>#N/A</v>
      </c>
      <c r="I606" s="204" t="e">
        <f t="shared" si="47"/>
        <v>#N/A</v>
      </c>
      <c r="J606" s="205"/>
      <c r="K606" s="285">
        <f>'C'!AG25</f>
        <v>0</v>
      </c>
      <c r="L606" s="206">
        <f>'C'!AF25</f>
        <v>0</v>
      </c>
      <c r="M606" s="207" t="s">
        <v>367</v>
      </c>
      <c r="N606" s="207" t="s">
        <v>326</v>
      </c>
      <c r="O606" s="524"/>
      <c r="P606" s="283"/>
      <c r="Q606" s="283"/>
      <c r="R606" s="208"/>
      <c r="S606" s="170"/>
    </row>
    <row r="607" spans="1:19" s="167" customFormat="1" ht="12.75" customHeight="1" x14ac:dyDescent="0.2">
      <c r="A607" s="294">
        <f t="shared" si="44"/>
        <v>0</v>
      </c>
      <c r="B607" s="198"/>
      <c r="C607" s="198"/>
      <c r="D607" s="199" t="s">
        <v>36</v>
      </c>
      <c r="E607" s="225"/>
      <c r="F607" s="201"/>
      <c r="G607" s="202" t="e">
        <f t="shared" si="45"/>
        <v>#N/A</v>
      </c>
      <c r="H607" s="203" t="e">
        <f t="shared" si="46"/>
        <v>#N/A</v>
      </c>
      <c r="I607" s="204" t="e">
        <f t="shared" si="47"/>
        <v>#N/A</v>
      </c>
      <c r="J607" s="205"/>
      <c r="K607" s="285">
        <f>'C'!AG26</f>
        <v>0</v>
      </c>
      <c r="L607" s="206">
        <f>'C'!AF26</f>
        <v>0</v>
      </c>
      <c r="M607" s="207" t="s">
        <v>367</v>
      </c>
      <c r="N607" s="207" t="s">
        <v>326</v>
      </c>
      <c r="O607" s="524"/>
      <c r="P607" s="283"/>
      <c r="Q607" s="283"/>
      <c r="R607" s="208"/>
      <c r="S607" s="170"/>
    </row>
    <row r="608" spans="1:19" s="167" customFormat="1" ht="12.75" customHeight="1" x14ac:dyDescent="0.2">
      <c r="A608" s="294">
        <f t="shared" si="44"/>
        <v>0</v>
      </c>
      <c r="B608" s="198"/>
      <c r="C608" s="198"/>
      <c r="D608" s="199" t="s">
        <v>36</v>
      </c>
      <c r="E608" s="225"/>
      <c r="F608" s="201"/>
      <c r="G608" s="202" t="e">
        <f t="shared" si="45"/>
        <v>#N/A</v>
      </c>
      <c r="H608" s="203" t="e">
        <f t="shared" si="46"/>
        <v>#N/A</v>
      </c>
      <c r="I608" s="204" t="e">
        <f t="shared" si="47"/>
        <v>#N/A</v>
      </c>
      <c r="J608" s="205"/>
      <c r="K608" s="285">
        <f>'C'!AG27</f>
        <v>0</v>
      </c>
      <c r="L608" s="206">
        <f>'C'!AF27</f>
        <v>0</v>
      </c>
      <c r="M608" s="207" t="s">
        <v>367</v>
      </c>
      <c r="N608" s="207" t="s">
        <v>326</v>
      </c>
      <c r="O608" s="524"/>
      <c r="P608" s="283"/>
      <c r="Q608" s="283"/>
      <c r="R608" s="208"/>
      <c r="S608" s="170"/>
    </row>
    <row r="609" spans="1:19" s="167" customFormat="1" ht="12.75" customHeight="1" x14ac:dyDescent="0.2">
      <c r="A609" s="294">
        <f t="shared" si="44"/>
        <v>0</v>
      </c>
      <c r="B609" s="198"/>
      <c r="C609" s="198"/>
      <c r="D609" s="199" t="s">
        <v>36</v>
      </c>
      <c r="E609" s="225"/>
      <c r="F609" s="201"/>
      <c r="G609" s="202" t="e">
        <f t="shared" si="45"/>
        <v>#N/A</v>
      </c>
      <c r="H609" s="203" t="e">
        <f t="shared" si="46"/>
        <v>#N/A</v>
      </c>
      <c r="I609" s="204" t="e">
        <f t="shared" si="47"/>
        <v>#N/A</v>
      </c>
      <c r="J609" s="205"/>
      <c r="K609" s="285">
        <f>'C'!AG28</f>
        <v>0</v>
      </c>
      <c r="L609" s="206">
        <f>'C'!AF28</f>
        <v>0</v>
      </c>
      <c r="M609" s="207" t="s">
        <v>367</v>
      </c>
      <c r="N609" s="207" t="s">
        <v>326</v>
      </c>
      <c r="O609" s="524"/>
      <c r="P609" s="283"/>
      <c r="Q609" s="283"/>
      <c r="R609" s="208"/>
      <c r="S609" s="170"/>
    </row>
    <row r="610" spans="1:19" s="167" customFormat="1" ht="12.75" customHeight="1" x14ac:dyDescent="0.2">
      <c r="A610" s="294">
        <f t="shared" si="44"/>
        <v>0</v>
      </c>
      <c r="B610" s="198"/>
      <c r="C610" s="198"/>
      <c r="D610" s="199" t="s">
        <v>36</v>
      </c>
      <c r="E610" s="225"/>
      <c r="F610" s="201"/>
      <c r="G610" s="202" t="e">
        <f t="shared" si="45"/>
        <v>#N/A</v>
      </c>
      <c r="H610" s="203" t="e">
        <f t="shared" si="46"/>
        <v>#N/A</v>
      </c>
      <c r="I610" s="204" t="e">
        <f t="shared" si="47"/>
        <v>#N/A</v>
      </c>
      <c r="J610" s="205"/>
      <c r="K610" s="285">
        <f>'C'!AG29</f>
        <v>0</v>
      </c>
      <c r="L610" s="206">
        <f>'C'!AF29</f>
        <v>0</v>
      </c>
      <c r="M610" s="207" t="s">
        <v>367</v>
      </c>
      <c r="N610" s="207" t="s">
        <v>326</v>
      </c>
      <c r="O610" s="524"/>
      <c r="P610" s="283"/>
      <c r="Q610" s="283"/>
      <c r="R610" s="208"/>
      <c r="S610" s="170"/>
    </row>
    <row r="611" spans="1:19" s="167" customFormat="1" ht="12.75" customHeight="1" x14ac:dyDescent="0.2">
      <c r="A611" s="294">
        <f t="shared" ref="A611:A674" si="48">F611</f>
        <v>0</v>
      </c>
      <c r="B611" s="198"/>
      <c r="C611" s="198"/>
      <c r="D611" s="199" t="s">
        <v>36</v>
      </c>
      <c r="E611" s="225"/>
      <c r="F611" s="201"/>
      <c r="G611" s="202" t="e">
        <f t="shared" si="45"/>
        <v>#N/A</v>
      </c>
      <c r="H611" s="203" t="e">
        <f t="shared" si="46"/>
        <v>#N/A</v>
      </c>
      <c r="I611" s="204" t="e">
        <f t="shared" si="47"/>
        <v>#N/A</v>
      </c>
      <c r="J611" s="205"/>
      <c r="K611" s="285">
        <f>'C'!AG30</f>
        <v>0</v>
      </c>
      <c r="L611" s="206">
        <f>'C'!AF30</f>
        <v>0</v>
      </c>
      <c r="M611" s="207" t="s">
        <v>367</v>
      </c>
      <c r="N611" s="207" t="s">
        <v>326</v>
      </c>
      <c r="O611" s="524"/>
      <c r="P611" s="283"/>
      <c r="Q611" s="283"/>
      <c r="R611" s="208"/>
      <c r="S611" s="170"/>
    </row>
    <row r="612" spans="1:19" s="167" customFormat="1" ht="12.75" customHeight="1" x14ac:dyDescent="0.2">
      <c r="A612" s="294">
        <f t="shared" si="48"/>
        <v>0</v>
      </c>
      <c r="B612" s="198"/>
      <c r="C612" s="198"/>
      <c r="D612" s="199" t="s">
        <v>36</v>
      </c>
      <c r="E612" s="225"/>
      <c r="F612" s="201"/>
      <c r="G612" s="202" t="e">
        <f t="shared" ref="G612:G675" si="49">VLOOKUP(D612,K$33:N$1834,2,FALSE)</f>
        <v>#N/A</v>
      </c>
      <c r="H612" s="203" t="e">
        <f t="shared" ref="H612:H675" si="50">VLOOKUP(D612,K$33:N$1834,3,FALSE)</f>
        <v>#N/A</v>
      </c>
      <c r="I612" s="204" t="e">
        <f t="shared" ref="I612:I675" si="51">VLOOKUP(D612,K$33:N$1834,4,FALSE)</f>
        <v>#N/A</v>
      </c>
      <c r="J612" s="205"/>
      <c r="K612" s="285">
        <f>'C'!AG31</f>
        <v>0</v>
      </c>
      <c r="L612" s="206">
        <f>'C'!AF31</f>
        <v>0</v>
      </c>
      <c r="M612" s="207" t="s">
        <v>367</v>
      </c>
      <c r="N612" s="207" t="s">
        <v>326</v>
      </c>
      <c r="O612" s="524"/>
      <c r="P612" s="283"/>
      <c r="Q612" s="283"/>
      <c r="R612" s="208"/>
      <c r="S612" s="170"/>
    </row>
    <row r="613" spans="1:19" s="167" customFormat="1" ht="12.75" customHeight="1" x14ac:dyDescent="0.2">
      <c r="A613" s="294">
        <f t="shared" si="48"/>
        <v>0</v>
      </c>
      <c r="B613" s="198"/>
      <c r="C613" s="198"/>
      <c r="D613" s="199" t="s">
        <v>36</v>
      </c>
      <c r="E613" s="225"/>
      <c r="F613" s="201"/>
      <c r="G613" s="202" t="e">
        <f t="shared" si="49"/>
        <v>#N/A</v>
      </c>
      <c r="H613" s="203" t="e">
        <f t="shared" si="50"/>
        <v>#N/A</v>
      </c>
      <c r="I613" s="204" t="e">
        <f t="shared" si="51"/>
        <v>#N/A</v>
      </c>
      <c r="J613" s="205"/>
      <c r="K613" s="285">
        <f>'C'!AG32</f>
        <v>0</v>
      </c>
      <c r="L613" s="206">
        <f>'C'!AF32</f>
        <v>0</v>
      </c>
      <c r="M613" s="207" t="s">
        <v>367</v>
      </c>
      <c r="N613" s="207" t="s">
        <v>326</v>
      </c>
      <c r="O613" s="524"/>
      <c r="P613" s="283"/>
      <c r="Q613" s="283"/>
      <c r="R613" s="208"/>
      <c r="S613" s="170"/>
    </row>
    <row r="614" spans="1:19" s="167" customFormat="1" ht="12.75" customHeight="1" x14ac:dyDescent="0.2">
      <c r="A614" s="294">
        <f t="shared" si="48"/>
        <v>0</v>
      </c>
      <c r="B614" s="198"/>
      <c r="C614" s="198"/>
      <c r="D614" s="199" t="s">
        <v>36</v>
      </c>
      <c r="E614" s="225"/>
      <c r="F614" s="201"/>
      <c r="G614" s="202" t="e">
        <f t="shared" si="49"/>
        <v>#N/A</v>
      </c>
      <c r="H614" s="203" t="e">
        <f t="shared" si="50"/>
        <v>#N/A</v>
      </c>
      <c r="I614" s="204" t="e">
        <f t="shared" si="51"/>
        <v>#N/A</v>
      </c>
      <c r="J614" s="205"/>
      <c r="K614" s="285">
        <f>'C'!AG33</f>
        <v>0</v>
      </c>
      <c r="L614" s="206">
        <f>'C'!AF33</f>
        <v>0</v>
      </c>
      <c r="M614" s="207" t="s">
        <v>367</v>
      </c>
      <c r="N614" s="207" t="s">
        <v>326</v>
      </c>
      <c r="O614" s="524"/>
      <c r="P614" s="283"/>
      <c r="Q614" s="283"/>
      <c r="R614" s="208"/>
      <c r="S614" s="170"/>
    </row>
    <row r="615" spans="1:19" s="167" customFormat="1" ht="12.75" customHeight="1" x14ac:dyDescent="0.2">
      <c r="A615" s="294">
        <f t="shared" si="48"/>
        <v>0</v>
      </c>
      <c r="B615" s="198"/>
      <c r="C615" s="198"/>
      <c r="D615" s="199" t="s">
        <v>36</v>
      </c>
      <c r="E615" s="225"/>
      <c r="F615" s="201"/>
      <c r="G615" s="202" t="e">
        <f t="shared" si="49"/>
        <v>#N/A</v>
      </c>
      <c r="H615" s="203" t="e">
        <f t="shared" si="50"/>
        <v>#N/A</v>
      </c>
      <c r="I615" s="204" t="e">
        <f t="shared" si="51"/>
        <v>#N/A</v>
      </c>
      <c r="J615" s="205"/>
      <c r="K615" s="285">
        <f>'C'!AG34</f>
        <v>0</v>
      </c>
      <c r="L615" s="206">
        <f>'C'!AF34</f>
        <v>0</v>
      </c>
      <c r="M615" s="207" t="s">
        <v>367</v>
      </c>
      <c r="N615" s="207" t="s">
        <v>326</v>
      </c>
      <c r="O615" s="524"/>
      <c r="P615" s="283"/>
      <c r="Q615" s="283"/>
      <c r="R615" s="208"/>
      <c r="S615" s="170"/>
    </row>
    <row r="616" spans="1:19" s="167" customFormat="1" ht="12.75" customHeight="1" x14ac:dyDescent="0.2">
      <c r="A616" s="294">
        <f t="shared" si="48"/>
        <v>0</v>
      </c>
      <c r="B616" s="198"/>
      <c r="C616" s="198"/>
      <c r="D616" s="199" t="s">
        <v>36</v>
      </c>
      <c r="E616" s="225"/>
      <c r="F616" s="201"/>
      <c r="G616" s="202" t="e">
        <f t="shared" si="49"/>
        <v>#N/A</v>
      </c>
      <c r="H616" s="203" t="e">
        <f t="shared" si="50"/>
        <v>#N/A</v>
      </c>
      <c r="I616" s="204" t="e">
        <f t="shared" si="51"/>
        <v>#N/A</v>
      </c>
      <c r="J616" s="205"/>
      <c r="K616" s="285">
        <f>'C'!AG35</f>
        <v>0</v>
      </c>
      <c r="L616" s="206">
        <f>'C'!AF35</f>
        <v>0</v>
      </c>
      <c r="M616" s="207" t="s">
        <v>367</v>
      </c>
      <c r="N616" s="207" t="s">
        <v>326</v>
      </c>
      <c r="O616" s="524"/>
      <c r="P616" s="283"/>
      <c r="Q616" s="283"/>
      <c r="R616" s="208"/>
      <c r="S616" s="170"/>
    </row>
    <row r="617" spans="1:19" s="167" customFormat="1" ht="12.75" customHeight="1" x14ac:dyDescent="0.2">
      <c r="A617" s="294">
        <f t="shared" si="48"/>
        <v>0</v>
      </c>
      <c r="B617" s="198"/>
      <c r="C617" s="198"/>
      <c r="D617" s="199" t="s">
        <v>36</v>
      </c>
      <c r="E617" s="225"/>
      <c r="F617" s="201"/>
      <c r="G617" s="202" t="e">
        <f t="shared" si="49"/>
        <v>#N/A</v>
      </c>
      <c r="H617" s="203" t="e">
        <f t="shared" si="50"/>
        <v>#N/A</v>
      </c>
      <c r="I617" s="204" t="e">
        <f t="shared" si="51"/>
        <v>#N/A</v>
      </c>
      <c r="J617" s="205"/>
      <c r="K617" s="285">
        <f>'C'!AG36</f>
        <v>0</v>
      </c>
      <c r="L617" s="206">
        <f>'C'!AF36</f>
        <v>0</v>
      </c>
      <c r="M617" s="207" t="s">
        <v>367</v>
      </c>
      <c r="N617" s="207" t="s">
        <v>326</v>
      </c>
      <c r="O617" s="524"/>
      <c r="P617" s="283"/>
      <c r="Q617" s="283"/>
      <c r="R617" s="208"/>
      <c r="S617" s="170"/>
    </row>
    <row r="618" spans="1:19" s="167" customFormat="1" ht="12.75" customHeight="1" x14ac:dyDescent="0.2">
      <c r="A618" s="294">
        <f t="shared" si="48"/>
        <v>0</v>
      </c>
      <c r="B618" s="198"/>
      <c r="C618" s="198"/>
      <c r="D618" s="199" t="s">
        <v>36</v>
      </c>
      <c r="E618" s="225"/>
      <c r="F618" s="201"/>
      <c r="G618" s="202" t="e">
        <f t="shared" si="49"/>
        <v>#N/A</v>
      </c>
      <c r="H618" s="203" t="e">
        <f t="shared" si="50"/>
        <v>#N/A</v>
      </c>
      <c r="I618" s="204" t="e">
        <f t="shared" si="51"/>
        <v>#N/A</v>
      </c>
      <c r="J618" s="205"/>
      <c r="K618" s="285">
        <f>'C'!AG37</f>
        <v>0</v>
      </c>
      <c r="L618" s="206">
        <f>'C'!AF37</f>
        <v>0</v>
      </c>
      <c r="M618" s="207" t="s">
        <v>367</v>
      </c>
      <c r="N618" s="207" t="s">
        <v>326</v>
      </c>
      <c r="O618" s="524"/>
      <c r="P618" s="283"/>
      <c r="Q618" s="283"/>
      <c r="R618" s="208"/>
      <c r="S618" s="170"/>
    </row>
    <row r="619" spans="1:19" s="167" customFormat="1" ht="12.75" customHeight="1" x14ac:dyDescent="0.2">
      <c r="A619" s="294">
        <f t="shared" si="48"/>
        <v>0</v>
      </c>
      <c r="B619" s="198"/>
      <c r="C619" s="198"/>
      <c r="D619" s="199" t="s">
        <v>36</v>
      </c>
      <c r="E619" s="225"/>
      <c r="F619" s="201"/>
      <c r="G619" s="202" t="e">
        <f t="shared" si="49"/>
        <v>#N/A</v>
      </c>
      <c r="H619" s="203" t="e">
        <f t="shared" si="50"/>
        <v>#N/A</v>
      </c>
      <c r="I619" s="204" t="e">
        <f t="shared" si="51"/>
        <v>#N/A</v>
      </c>
      <c r="J619" s="205"/>
      <c r="K619" s="285">
        <f>'C'!AG38</f>
        <v>0</v>
      </c>
      <c r="L619" s="206">
        <f>'C'!AF38</f>
        <v>0</v>
      </c>
      <c r="M619" s="207" t="s">
        <v>367</v>
      </c>
      <c r="N619" s="207" t="s">
        <v>326</v>
      </c>
      <c r="O619" s="524"/>
      <c r="P619" s="283"/>
      <c r="Q619" s="283"/>
      <c r="R619" s="208"/>
      <c r="S619" s="170"/>
    </row>
    <row r="620" spans="1:19" s="167" customFormat="1" ht="12.75" customHeight="1" x14ac:dyDescent="0.2">
      <c r="A620" s="294">
        <f t="shared" si="48"/>
        <v>0</v>
      </c>
      <c r="B620" s="198"/>
      <c r="C620" s="198"/>
      <c r="D620" s="199" t="s">
        <v>36</v>
      </c>
      <c r="E620" s="225"/>
      <c r="F620" s="201"/>
      <c r="G620" s="202" t="e">
        <f t="shared" si="49"/>
        <v>#N/A</v>
      </c>
      <c r="H620" s="203" t="e">
        <f t="shared" si="50"/>
        <v>#N/A</v>
      </c>
      <c r="I620" s="204" t="e">
        <f t="shared" si="51"/>
        <v>#N/A</v>
      </c>
      <c r="J620" s="205"/>
      <c r="K620" s="285">
        <f>'C'!AG39</f>
        <v>0</v>
      </c>
      <c r="L620" s="206">
        <f>'C'!AF39</f>
        <v>0</v>
      </c>
      <c r="M620" s="207" t="s">
        <v>367</v>
      </c>
      <c r="N620" s="207" t="s">
        <v>326</v>
      </c>
      <c r="O620" s="524"/>
      <c r="P620" s="283"/>
      <c r="Q620" s="283"/>
      <c r="R620" s="208"/>
      <c r="S620" s="170"/>
    </row>
    <row r="621" spans="1:19" s="167" customFormat="1" ht="12.75" customHeight="1" x14ac:dyDescent="0.2">
      <c r="A621" s="294">
        <f t="shared" si="48"/>
        <v>0</v>
      </c>
      <c r="B621" s="198"/>
      <c r="C621" s="198"/>
      <c r="D621" s="199" t="s">
        <v>36</v>
      </c>
      <c r="E621" s="225"/>
      <c r="F621" s="201"/>
      <c r="G621" s="202" t="e">
        <f t="shared" si="49"/>
        <v>#N/A</v>
      </c>
      <c r="H621" s="203" t="e">
        <f t="shared" si="50"/>
        <v>#N/A</v>
      </c>
      <c r="I621" s="204" t="e">
        <f t="shared" si="51"/>
        <v>#N/A</v>
      </c>
      <c r="J621" s="205"/>
      <c r="K621" s="285">
        <f>'C'!AG40</f>
        <v>0</v>
      </c>
      <c r="L621" s="206">
        <f>'C'!AF40</f>
        <v>0</v>
      </c>
      <c r="M621" s="207" t="s">
        <v>367</v>
      </c>
      <c r="N621" s="207" t="s">
        <v>326</v>
      </c>
      <c r="O621" s="524"/>
      <c r="P621" s="283"/>
      <c r="Q621" s="283"/>
      <c r="R621" s="208"/>
      <c r="S621" s="170"/>
    </row>
    <row r="622" spans="1:19" s="167" customFormat="1" ht="12.75" customHeight="1" x14ac:dyDescent="0.2">
      <c r="A622" s="294">
        <f t="shared" si="48"/>
        <v>0</v>
      </c>
      <c r="B622" s="198"/>
      <c r="C622" s="198"/>
      <c r="D622" s="199" t="s">
        <v>36</v>
      </c>
      <c r="E622" s="225"/>
      <c r="F622" s="201"/>
      <c r="G622" s="202" t="e">
        <f t="shared" si="49"/>
        <v>#N/A</v>
      </c>
      <c r="H622" s="203" t="e">
        <f t="shared" si="50"/>
        <v>#N/A</v>
      </c>
      <c r="I622" s="204" t="e">
        <f t="shared" si="51"/>
        <v>#N/A</v>
      </c>
      <c r="J622" s="205"/>
      <c r="K622" s="285">
        <f>'C'!AG41</f>
        <v>0</v>
      </c>
      <c r="L622" s="206">
        <f>'C'!AF41</f>
        <v>0</v>
      </c>
      <c r="M622" s="207" t="s">
        <v>367</v>
      </c>
      <c r="N622" s="207" t="s">
        <v>326</v>
      </c>
      <c r="O622" s="524"/>
      <c r="P622" s="283"/>
      <c r="Q622" s="283"/>
      <c r="R622" s="208"/>
      <c r="S622" s="170"/>
    </row>
    <row r="623" spans="1:19" s="167" customFormat="1" ht="12.75" customHeight="1" x14ac:dyDescent="0.2">
      <c r="A623" s="294">
        <f t="shared" si="48"/>
        <v>0</v>
      </c>
      <c r="B623" s="198"/>
      <c r="C623" s="198"/>
      <c r="D623" s="199" t="s">
        <v>36</v>
      </c>
      <c r="E623" s="225"/>
      <c r="F623" s="201"/>
      <c r="G623" s="202" t="e">
        <f t="shared" si="49"/>
        <v>#N/A</v>
      </c>
      <c r="H623" s="203" t="e">
        <f t="shared" si="50"/>
        <v>#N/A</v>
      </c>
      <c r="I623" s="204" t="e">
        <f t="shared" si="51"/>
        <v>#N/A</v>
      </c>
      <c r="J623" s="205"/>
      <c r="K623" s="285">
        <f>'C'!AG42</f>
        <v>0</v>
      </c>
      <c r="L623" s="206">
        <f>'C'!AF42</f>
        <v>0</v>
      </c>
      <c r="M623" s="207" t="s">
        <v>367</v>
      </c>
      <c r="N623" s="207" t="s">
        <v>326</v>
      </c>
      <c r="O623" s="524"/>
      <c r="P623" s="283"/>
      <c r="Q623" s="283"/>
      <c r="R623" s="208"/>
      <c r="S623" s="170"/>
    </row>
    <row r="624" spans="1:19" s="167" customFormat="1" ht="12.75" customHeight="1" x14ac:dyDescent="0.2">
      <c r="A624" s="294">
        <f t="shared" si="48"/>
        <v>0</v>
      </c>
      <c r="B624" s="198"/>
      <c r="C624" s="198"/>
      <c r="D624" s="199" t="s">
        <v>36</v>
      </c>
      <c r="E624" s="225"/>
      <c r="F624" s="201"/>
      <c r="G624" s="202" t="e">
        <f t="shared" si="49"/>
        <v>#N/A</v>
      </c>
      <c r="H624" s="203" t="e">
        <f t="shared" si="50"/>
        <v>#N/A</v>
      </c>
      <c r="I624" s="204" t="e">
        <f t="shared" si="51"/>
        <v>#N/A</v>
      </c>
      <c r="J624" s="205"/>
      <c r="K624" s="285">
        <f>'C'!AG43</f>
        <v>0</v>
      </c>
      <c r="L624" s="206">
        <f>'C'!AF43</f>
        <v>0</v>
      </c>
      <c r="M624" s="207" t="s">
        <v>367</v>
      </c>
      <c r="N624" s="207" t="s">
        <v>326</v>
      </c>
      <c r="O624" s="524"/>
      <c r="P624" s="283"/>
      <c r="Q624" s="283"/>
      <c r="R624" s="208"/>
      <c r="S624" s="170"/>
    </row>
    <row r="625" spans="1:19" s="167" customFormat="1" ht="12.75" customHeight="1" x14ac:dyDescent="0.2">
      <c r="A625" s="294">
        <f t="shared" si="48"/>
        <v>0</v>
      </c>
      <c r="B625" s="198"/>
      <c r="C625" s="198"/>
      <c r="D625" s="199" t="s">
        <v>36</v>
      </c>
      <c r="E625" s="225"/>
      <c r="F625" s="201"/>
      <c r="G625" s="202" t="e">
        <f t="shared" si="49"/>
        <v>#N/A</v>
      </c>
      <c r="H625" s="203" t="e">
        <f t="shared" si="50"/>
        <v>#N/A</v>
      </c>
      <c r="I625" s="204" t="e">
        <f t="shared" si="51"/>
        <v>#N/A</v>
      </c>
      <c r="J625" s="205"/>
      <c r="K625" s="285">
        <f>'C'!AG44</f>
        <v>0</v>
      </c>
      <c r="L625" s="206">
        <f>'C'!AF44</f>
        <v>0</v>
      </c>
      <c r="M625" s="207" t="s">
        <v>367</v>
      </c>
      <c r="N625" s="207" t="s">
        <v>326</v>
      </c>
      <c r="O625" s="524"/>
      <c r="P625" s="283"/>
      <c r="Q625" s="283"/>
      <c r="R625" s="208"/>
      <c r="S625" s="170"/>
    </row>
    <row r="626" spans="1:19" s="167" customFormat="1" ht="12.75" customHeight="1" x14ac:dyDescent="0.2">
      <c r="A626" s="294">
        <f t="shared" si="48"/>
        <v>0</v>
      </c>
      <c r="B626" s="198"/>
      <c r="C626" s="198"/>
      <c r="D626" s="199" t="s">
        <v>36</v>
      </c>
      <c r="E626" s="225"/>
      <c r="F626" s="201"/>
      <c r="G626" s="202" t="e">
        <f t="shared" si="49"/>
        <v>#N/A</v>
      </c>
      <c r="H626" s="203" t="e">
        <f t="shared" si="50"/>
        <v>#N/A</v>
      </c>
      <c r="I626" s="204" t="e">
        <f t="shared" si="51"/>
        <v>#N/A</v>
      </c>
      <c r="J626" s="205"/>
      <c r="K626" s="285">
        <f>'C'!AG45</f>
        <v>0</v>
      </c>
      <c r="L626" s="206">
        <f>'C'!AF45</f>
        <v>0</v>
      </c>
      <c r="M626" s="207" t="s">
        <v>367</v>
      </c>
      <c r="N626" s="207" t="s">
        <v>326</v>
      </c>
      <c r="O626" s="524"/>
      <c r="P626" s="283"/>
      <c r="Q626" s="283"/>
      <c r="R626" s="208"/>
      <c r="S626" s="170"/>
    </row>
    <row r="627" spans="1:19" s="167" customFormat="1" ht="12.75" customHeight="1" x14ac:dyDescent="0.2">
      <c r="A627" s="294">
        <f t="shared" si="48"/>
        <v>0</v>
      </c>
      <c r="B627" s="198"/>
      <c r="C627" s="198"/>
      <c r="D627" s="199" t="s">
        <v>36</v>
      </c>
      <c r="E627" s="225"/>
      <c r="F627" s="201"/>
      <c r="G627" s="202" t="e">
        <f t="shared" si="49"/>
        <v>#N/A</v>
      </c>
      <c r="H627" s="203" t="e">
        <f t="shared" si="50"/>
        <v>#N/A</v>
      </c>
      <c r="I627" s="204" t="e">
        <f t="shared" si="51"/>
        <v>#N/A</v>
      </c>
      <c r="J627" s="205"/>
      <c r="K627" s="285">
        <f>'C'!AG46</f>
        <v>0</v>
      </c>
      <c r="L627" s="206">
        <f>'C'!AF46</f>
        <v>0</v>
      </c>
      <c r="M627" s="207" t="s">
        <v>367</v>
      </c>
      <c r="N627" s="207" t="s">
        <v>326</v>
      </c>
      <c r="O627" s="524"/>
      <c r="P627" s="283"/>
      <c r="Q627" s="283"/>
      <c r="R627" s="208"/>
      <c r="S627" s="170"/>
    </row>
    <row r="628" spans="1:19" s="167" customFormat="1" ht="12.75" customHeight="1" x14ac:dyDescent="0.2">
      <c r="A628" s="294">
        <f t="shared" si="48"/>
        <v>0</v>
      </c>
      <c r="B628" s="198"/>
      <c r="C628" s="198"/>
      <c r="D628" s="199" t="s">
        <v>36</v>
      </c>
      <c r="E628" s="225"/>
      <c r="F628" s="201"/>
      <c r="G628" s="202" t="e">
        <f t="shared" si="49"/>
        <v>#N/A</v>
      </c>
      <c r="H628" s="203" t="e">
        <f t="shared" si="50"/>
        <v>#N/A</v>
      </c>
      <c r="I628" s="204" t="e">
        <f t="shared" si="51"/>
        <v>#N/A</v>
      </c>
      <c r="J628" s="205"/>
      <c r="K628" s="285">
        <f>'C'!AG47</f>
        <v>0</v>
      </c>
      <c r="L628" s="206">
        <f>'C'!AF47</f>
        <v>0</v>
      </c>
      <c r="M628" s="207" t="s">
        <v>367</v>
      </c>
      <c r="N628" s="207" t="s">
        <v>326</v>
      </c>
      <c r="O628" s="524"/>
      <c r="P628" s="283"/>
      <c r="Q628" s="283"/>
      <c r="R628" s="208"/>
      <c r="S628" s="170"/>
    </row>
    <row r="629" spans="1:19" s="167" customFormat="1" ht="12.75" customHeight="1" x14ac:dyDescent="0.2">
      <c r="A629" s="294">
        <f t="shared" si="48"/>
        <v>0</v>
      </c>
      <c r="B629" s="198"/>
      <c r="C629" s="198"/>
      <c r="D629" s="199" t="s">
        <v>36</v>
      </c>
      <c r="E629" s="225"/>
      <c r="F629" s="201"/>
      <c r="G629" s="202" t="e">
        <f t="shared" si="49"/>
        <v>#N/A</v>
      </c>
      <c r="H629" s="203" t="e">
        <f t="shared" si="50"/>
        <v>#N/A</v>
      </c>
      <c r="I629" s="204" t="e">
        <f t="shared" si="51"/>
        <v>#N/A</v>
      </c>
      <c r="J629" s="205"/>
      <c r="K629" s="285">
        <f>'C'!AG48</f>
        <v>0</v>
      </c>
      <c r="L629" s="206">
        <f>'C'!AF48</f>
        <v>0</v>
      </c>
      <c r="M629" s="207" t="s">
        <v>367</v>
      </c>
      <c r="N629" s="207" t="s">
        <v>326</v>
      </c>
      <c r="O629" s="524"/>
      <c r="P629" s="283"/>
      <c r="Q629" s="283"/>
      <c r="R629" s="208"/>
      <c r="S629" s="170"/>
    </row>
    <row r="630" spans="1:19" s="167" customFormat="1" ht="12.75" customHeight="1" x14ac:dyDescent="0.2">
      <c r="A630" s="294">
        <f t="shared" si="48"/>
        <v>0</v>
      </c>
      <c r="B630" s="198"/>
      <c r="C630" s="198"/>
      <c r="D630" s="199" t="s">
        <v>36</v>
      </c>
      <c r="E630" s="225"/>
      <c r="F630" s="201"/>
      <c r="G630" s="202" t="e">
        <f t="shared" si="49"/>
        <v>#N/A</v>
      </c>
      <c r="H630" s="203" t="e">
        <f t="shared" si="50"/>
        <v>#N/A</v>
      </c>
      <c r="I630" s="204" t="e">
        <f t="shared" si="51"/>
        <v>#N/A</v>
      </c>
      <c r="J630" s="205"/>
      <c r="K630" s="285">
        <f>'C'!AG49</f>
        <v>0</v>
      </c>
      <c r="L630" s="206">
        <f>'C'!AF49</f>
        <v>0</v>
      </c>
      <c r="M630" s="207" t="s">
        <v>367</v>
      </c>
      <c r="N630" s="207" t="s">
        <v>326</v>
      </c>
      <c r="O630" s="524"/>
      <c r="P630" s="283"/>
      <c r="Q630" s="283"/>
      <c r="R630" s="208"/>
      <c r="S630" s="170"/>
    </row>
    <row r="631" spans="1:19" s="167" customFormat="1" ht="12.75" customHeight="1" x14ac:dyDescent="0.2">
      <c r="A631" s="294">
        <f t="shared" si="48"/>
        <v>0</v>
      </c>
      <c r="B631" s="198"/>
      <c r="C631" s="198"/>
      <c r="D631" s="199" t="s">
        <v>36</v>
      </c>
      <c r="E631" s="225"/>
      <c r="F631" s="201"/>
      <c r="G631" s="202" t="e">
        <f t="shared" si="49"/>
        <v>#N/A</v>
      </c>
      <c r="H631" s="203" t="e">
        <f t="shared" si="50"/>
        <v>#N/A</v>
      </c>
      <c r="I631" s="204" t="e">
        <f t="shared" si="51"/>
        <v>#N/A</v>
      </c>
      <c r="J631" s="205"/>
      <c r="K631" s="285">
        <f>'C'!AG50</f>
        <v>0</v>
      </c>
      <c r="L631" s="206">
        <f>'C'!AF50</f>
        <v>0</v>
      </c>
      <c r="M631" s="207" t="s">
        <v>367</v>
      </c>
      <c r="N631" s="207" t="s">
        <v>326</v>
      </c>
      <c r="O631" s="524"/>
      <c r="P631" s="283"/>
      <c r="Q631" s="283"/>
      <c r="R631" s="208"/>
      <c r="S631" s="170"/>
    </row>
    <row r="632" spans="1:19" s="167" customFormat="1" ht="12.75" customHeight="1" x14ac:dyDescent="0.2">
      <c r="A632" s="294">
        <f t="shared" si="48"/>
        <v>0</v>
      </c>
      <c r="B632" s="198"/>
      <c r="C632" s="198"/>
      <c r="D632" s="199" t="s">
        <v>36</v>
      </c>
      <c r="E632" s="225"/>
      <c r="F632" s="201"/>
      <c r="G632" s="202" t="e">
        <f t="shared" si="49"/>
        <v>#N/A</v>
      </c>
      <c r="H632" s="203" t="e">
        <f t="shared" si="50"/>
        <v>#N/A</v>
      </c>
      <c r="I632" s="204" t="e">
        <f t="shared" si="51"/>
        <v>#N/A</v>
      </c>
      <c r="J632" s="205"/>
      <c r="K632" s="285">
        <f>'C'!AG51</f>
        <v>0</v>
      </c>
      <c r="L632" s="206">
        <f>'C'!AF51</f>
        <v>0</v>
      </c>
      <c r="M632" s="207" t="s">
        <v>367</v>
      </c>
      <c r="N632" s="207" t="s">
        <v>326</v>
      </c>
      <c r="O632" s="524"/>
      <c r="P632" s="283"/>
      <c r="Q632" s="283"/>
      <c r="R632" s="208"/>
      <c r="S632" s="170"/>
    </row>
    <row r="633" spans="1:19" s="167" customFormat="1" ht="12.75" customHeight="1" x14ac:dyDescent="0.2">
      <c r="A633" s="294">
        <f t="shared" si="48"/>
        <v>0</v>
      </c>
      <c r="B633" s="198"/>
      <c r="C633" s="198"/>
      <c r="D633" s="199" t="s">
        <v>36</v>
      </c>
      <c r="E633" s="225"/>
      <c r="F633" s="201"/>
      <c r="G633" s="202" t="e">
        <f t="shared" si="49"/>
        <v>#N/A</v>
      </c>
      <c r="H633" s="203" t="e">
        <f t="shared" si="50"/>
        <v>#N/A</v>
      </c>
      <c r="I633" s="204" t="e">
        <f t="shared" si="51"/>
        <v>#N/A</v>
      </c>
      <c r="J633" s="205"/>
      <c r="K633" s="285">
        <f>'C'!AG52</f>
        <v>0</v>
      </c>
      <c r="L633" s="206">
        <f>'C'!AF52</f>
        <v>0</v>
      </c>
      <c r="M633" s="207" t="s">
        <v>367</v>
      </c>
      <c r="N633" s="207" t="s">
        <v>326</v>
      </c>
      <c r="O633" s="524"/>
      <c r="P633" s="283"/>
      <c r="Q633" s="283"/>
      <c r="R633" s="208"/>
      <c r="S633" s="170"/>
    </row>
    <row r="634" spans="1:19" s="167" customFormat="1" ht="12.75" customHeight="1" x14ac:dyDescent="0.2">
      <c r="A634" s="294">
        <f t="shared" si="48"/>
        <v>0</v>
      </c>
      <c r="B634" s="198"/>
      <c r="C634" s="198"/>
      <c r="D634" s="199" t="s">
        <v>36</v>
      </c>
      <c r="E634" s="225"/>
      <c r="F634" s="201"/>
      <c r="G634" s="202" t="e">
        <f t="shared" si="49"/>
        <v>#N/A</v>
      </c>
      <c r="H634" s="203" t="e">
        <f t="shared" si="50"/>
        <v>#N/A</v>
      </c>
      <c r="I634" s="204" t="e">
        <f t="shared" si="51"/>
        <v>#N/A</v>
      </c>
      <c r="J634" s="205"/>
      <c r="K634" s="285">
        <f>'C'!AG53</f>
        <v>0</v>
      </c>
      <c r="L634" s="206">
        <f>'C'!AF53</f>
        <v>0</v>
      </c>
      <c r="M634" s="207" t="s">
        <v>367</v>
      </c>
      <c r="N634" s="207" t="s">
        <v>326</v>
      </c>
      <c r="O634" s="524"/>
      <c r="P634" s="283"/>
      <c r="Q634" s="283"/>
      <c r="R634" s="208"/>
      <c r="S634" s="170"/>
    </row>
    <row r="635" spans="1:19" s="167" customFormat="1" ht="12.75" customHeight="1" x14ac:dyDescent="0.2">
      <c r="A635" s="294">
        <f t="shared" si="48"/>
        <v>0</v>
      </c>
      <c r="B635" s="198"/>
      <c r="C635" s="198"/>
      <c r="D635" s="199" t="s">
        <v>36</v>
      </c>
      <c r="E635" s="225"/>
      <c r="F635" s="201"/>
      <c r="G635" s="202" t="e">
        <f t="shared" si="49"/>
        <v>#N/A</v>
      </c>
      <c r="H635" s="203" t="e">
        <f t="shared" si="50"/>
        <v>#N/A</v>
      </c>
      <c r="I635" s="204" t="e">
        <f t="shared" si="51"/>
        <v>#N/A</v>
      </c>
      <c r="J635" s="205"/>
      <c r="K635" s="285">
        <f>'C'!AG54</f>
        <v>0</v>
      </c>
      <c r="L635" s="352" t="str">
        <f>'C'!AF54</f>
        <v>Non-scorers Count =</v>
      </c>
      <c r="M635" s="207" t="s">
        <v>367</v>
      </c>
      <c r="N635" s="207" t="s">
        <v>326</v>
      </c>
      <c r="O635" s="527"/>
      <c r="P635" s="283"/>
      <c r="Q635" s="283"/>
      <c r="R635" s="208"/>
      <c r="S635" s="170"/>
    </row>
    <row r="636" spans="1:19" s="167" customFormat="1" ht="12.75" customHeight="1" x14ac:dyDescent="0.2">
      <c r="A636" s="294">
        <f t="shared" si="48"/>
        <v>0</v>
      </c>
      <c r="B636" s="198"/>
      <c r="C636" s="198"/>
      <c r="D636" s="199" t="s">
        <v>36</v>
      </c>
      <c r="E636" s="225"/>
      <c r="F636" s="201"/>
      <c r="G636" s="202" t="e">
        <f t="shared" si="49"/>
        <v>#N/A</v>
      </c>
      <c r="H636" s="203" t="e">
        <f t="shared" si="50"/>
        <v>#N/A</v>
      </c>
      <c r="I636" s="204" t="e">
        <f t="shared" si="51"/>
        <v>#N/A</v>
      </c>
      <c r="J636" s="205"/>
      <c r="K636" s="285">
        <f>G!B5</f>
        <v>0</v>
      </c>
      <c r="L636" s="206" t="str">
        <f>G!A5</f>
        <v>Harrison Kingston</v>
      </c>
      <c r="M636" s="207" t="s">
        <v>369</v>
      </c>
      <c r="N636" s="207" t="s">
        <v>324</v>
      </c>
      <c r="O636" s="523"/>
      <c r="P636" s="283"/>
      <c r="Q636" s="283"/>
      <c r="R636" s="208"/>
      <c r="S636" s="170"/>
    </row>
    <row r="637" spans="1:19" s="167" customFormat="1" ht="12.75" customHeight="1" x14ac:dyDescent="0.2">
      <c r="A637" s="294">
        <f t="shared" si="48"/>
        <v>0</v>
      </c>
      <c r="B637" s="198"/>
      <c r="C637" s="198"/>
      <c r="D637" s="199" t="s">
        <v>36</v>
      </c>
      <c r="E637" s="225"/>
      <c r="F637" s="201"/>
      <c r="G637" s="202" t="e">
        <f t="shared" si="49"/>
        <v>#N/A</v>
      </c>
      <c r="H637" s="203" t="e">
        <f t="shared" si="50"/>
        <v>#N/A</v>
      </c>
      <c r="I637" s="204" t="e">
        <f t="shared" si="51"/>
        <v>#N/A</v>
      </c>
      <c r="J637" s="205"/>
      <c r="K637" s="285">
        <f>G!B6</f>
        <v>0</v>
      </c>
      <c r="L637" s="206" t="str">
        <f>G!A6</f>
        <v>Joseph Brockhurst</v>
      </c>
      <c r="M637" s="207" t="s">
        <v>369</v>
      </c>
      <c r="N637" s="207" t="s">
        <v>324</v>
      </c>
      <c r="O637" s="524"/>
      <c r="P637" s="283"/>
      <c r="Q637" s="283"/>
      <c r="R637" s="208"/>
      <c r="S637" s="170"/>
    </row>
    <row r="638" spans="1:19" s="167" customFormat="1" ht="12.75" customHeight="1" x14ac:dyDescent="0.2">
      <c r="A638" s="294">
        <f t="shared" si="48"/>
        <v>0</v>
      </c>
      <c r="B638" s="198"/>
      <c r="C638" s="198"/>
      <c r="D638" s="199" t="s">
        <v>36</v>
      </c>
      <c r="E638" s="225"/>
      <c r="F638" s="201"/>
      <c r="G638" s="202" t="e">
        <f t="shared" si="49"/>
        <v>#N/A</v>
      </c>
      <c r="H638" s="203" t="e">
        <f t="shared" si="50"/>
        <v>#N/A</v>
      </c>
      <c r="I638" s="204" t="e">
        <f t="shared" si="51"/>
        <v>#N/A</v>
      </c>
      <c r="J638" s="205"/>
      <c r="K638" s="285">
        <f>G!B7</f>
        <v>0</v>
      </c>
      <c r="L638" s="206" t="str">
        <f>G!A7</f>
        <v>Hugo Blackwood</v>
      </c>
      <c r="M638" s="207" t="s">
        <v>369</v>
      </c>
      <c r="N638" s="207" t="s">
        <v>324</v>
      </c>
      <c r="O638" s="524"/>
      <c r="P638" s="283"/>
      <c r="Q638" s="283"/>
      <c r="R638" s="208"/>
      <c r="S638" s="170"/>
    </row>
    <row r="639" spans="1:19" s="167" customFormat="1" ht="12.75" customHeight="1" x14ac:dyDescent="0.2">
      <c r="A639" s="294">
        <f t="shared" si="48"/>
        <v>0</v>
      </c>
      <c r="B639" s="198"/>
      <c r="C639" s="198"/>
      <c r="D639" s="199" t="s">
        <v>36</v>
      </c>
      <c r="E639" s="225"/>
      <c r="F639" s="201"/>
      <c r="G639" s="202" t="e">
        <f t="shared" si="49"/>
        <v>#N/A</v>
      </c>
      <c r="H639" s="203" t="e">
        <f t="shared" si="50"/>
        <v>#N/A</v>
      </c>
      <c r="I639" s="204" t="e">
        <f t="shared" si="51"/>
        <v>#N/A</v>
      </c>
      <c r="J639" s="205"/>
      <c r="K639" s="285">
        <f>G!B8</f>
        <v>0</v>
      </c>
      <c r="L639" s="206" t="str">
        <f>G!A8</f>
        <v>Harrison Dabiri</v>
      </c>
      <c r="M639" s="207" t="s">
        <v>369</v>
      </c>
      <c r="N639" s="207" t="s">
        <v>324</v>
      </c>
      <c r="O639" s="524"/>
      <c r="P639" s="283"/>
      <c r="Q639" s="283"/>
      <c r="R639" s="208"/>
      <c r="S639" s="170"/>
    </row>
    <row r="640" spans="1:19" s="167" customFormat="1" ht="12.75" customHeight="1" x14ac:dyDescent="0.2">
      <c r="A640" s="294">
        <f t="shared" si="48"/>
        <v>0</v>
      </c>
      <c r="B640" s="198"/>
      <c r="C640" s="198"/>
      <c r="D640" s="199" t="s">
        <v>36</v>
      </c>
      <c r="E640" s="225"/>
      <c r="F640" s="201"/>
      <c r="G640" s="202" t="e">
        <f t="shared" si="49"/>
        <v>#N/A</v>
      </c>
      <c r="H640" s="203" t="e">
        <f t="shared" si="50"/>
        <v>#N/A</v>
      </c>
      <c r="I640" s="204" t="e">
        <f t="shared" si="51"/>
        <v>#N/A</v>
      </c>
      <c r="J640" s="205"/>
      <c r="K640" s="285">
        <f>G!B9</f>
        <v>0</v>
      </c>
      <c r="L640" s="206" t="str">
        <f>G!A9</f>
        <v>Henry McDonald</v>
      </c>
      <c r="M640" s="207" t="s">
        <v>369</v>
      </c>
      <c r="N640" s="207" t="s">
        <v>324</v>
      </c>
      <c r="O640" s="524"/>
      <c r="P640" s="283"/>
      <c r="Q640" s="283"/>
      <c r="R640" s="208"/>
      <c r="S640" s="170"/>
    </row>
    <row r="641" spans="1:19" s="167" customFormat="1" ht="12.75" customHeight="1" x14ac:dyDescent="0.2">
      <c r="A641" s="294">
        <f t="shared" si="48"/>
        <v>0</v>
      </c>
      <c r="B641" s="198"/>
      <c r="C641" s="198"/>
      <c r="D641" s="199" t="s">
        <v>36</v>
      </c>
      <c r="E641" s="225"/>
      <c r="F641" s="201"/>
      <c r="G641" s="202" t="e">
        <f t="shared" si="49"/>
        <v>#N/A</v>
      </c>
      <c r="H641" s="203" t="e">
        <f t="shared" si="50"/>
        <v>#N/A</v>
      </c>
      <c r="I641" s="204" t="e">
        <f t="shared" si="51"/>
        <v>#N/A</v>
      </c>
      <c r="J641" s="205"/>
      <c r="K641" s="285">
        <f>G!B10</f>
        <v>401</v>
      </c>
      <c r="L641" s="206" t="str">
        <f>G!A10</f>
        <v>Quentin Pritchard</v>
      </c>
      <c r="M641" s="207" t="s">
        <v>369</v>
      </c>
      <c r="N641" s="207" t="s">
        <v>324</v>
      </c>
      <c r="O641" s="524"/>
      <c r="P641" s="283"/>
      <c r="Q641" s="283"/>
      <c r="R641" s="208"/>
      <c r="S641" s="170"/>
    </row>
    <row r="642" spans="1:19" s="167" customFormat="1" ht="12.75" customHeight="1" x14ac:dyDescent="0.2">
      <c r="A642" s="294">
        <f t="shared" si="48"/>
        <v>0</v>
      </c>
      <c r="B642" s="198"/>
      <c r="C642" s="198"/>
      <c r="D642" s="199" t="s">
        <v>36</v>
      </c>
      <c r="E642" s="225"/>
      <c r="F642" s="201"/>
      <c r="G642" s="202" t="e">
        <f t="shared" si="49"/>
        <v>#N/A</v>
      </c>
      <c r="H642" s="203" t="e">
        <f t="shared" si="50"/>
        <v>#N/A</v>
      </c>
      <c r="I642" s="204" t="e">
        <f t="shared" si="51"/>
        <v>#N/A</v>
      </c>
      <c r="J642" s="205"/>
      <c r="K642" s="285">
        <f>G!B11</f>
        <v>0</v>
      </c>
      <c r="L642" s="206">
        <f>G!A11</f>
        <v>0</v>
      </c>
      <c r="M642" s="207" t="s">
        <v>369</v>
      </c>
      <c r="N642" s="207" t="s">
        <v>324</v>
      </c>
      <c r="O642" s="524"/>
      <c r="P642" s="283"/>
      <c r="Q642" s="283"/>
      <c r="R642" s="208"/>
      <c r="S642" s="170"/>
    </row>
    <row r="643" spans="1:19" s="167" customFormat="1" ht="12.75" customHeight="1" x14ac:dyDescent="0.2">
      <c r="A643" s="294">
        <f t="shared" si="48"/>
        <v>0</v>
      </c>
      <c r="B643" s="198"/>
      <c r="C643" s="198"/>
      <c r="D643" s="199" t="s">
        <v>36</v>
      </c>
      <c r="E643" s="225"/>
      <c r="F643" s="201"/>
      <c r="G643" s="202" t="e">
        <f t="shared" si="49"/>
        <v>#N/A</v>
      </c>
      <c r="H643" s="203" t="e">
        <f t="shared" si="50"/>
        <v>#N/A</v>
      </c>
      <c r="I643" s="204" t="e">
        <f t="shared" si="51"/>
        <v>#N/A</v>
      </c>
      <c r="J643" s="205"/>
      <c r="K643" s="285">
        <f>G!B12</f>
        <v>0</v>
      </c>
      <c r="L643" s="206">
        <f>G!A12</f>
        <v>0</v>
      </c>
      <c r="M643" s="207" t="s">
        <v>369</v>
      </c>
      <c r="N643" s="207" t="s">
        <v>324</v>
      </c>
      <c r="O643" s="524"/>
      <c r="P643" s="283"/>
      <c r="Q643" s="283"/>
      <c r="R643" s="208"/>
      <c r="S643" s="170"/>
    </row>
    <row r="644" spans="1:19" s="167" customFormat="1" ht="12.75" customHeight="1" x14ac:dyDescent="0.2">
      <c r="A644" s="294">
        <f t="shared" si="48"/>
        <v>0</v>
      </c>
      <c r="B644" s="198"/>
      <c r="C644" s="198"/>
      <c r="D644" s="199" t="s">
        <v>36</v>
      </c>
      <c r="E644" s="225"/>
      <c r="F644" s="201"/>
      <c r="G644" s="202" t="e">
        <f t="shared" si="49"/>
        <v>#N/A</v>
      </c>
      <c r="H644" s="203" t="e">
        <f t="shared" si="50"/>
        <v>#N/A</v>
      </c>
      <c r="I644" s="204" t="e">
        <f t="shared" si="51"/>
        <v>#N/A</v>
      </c>
      <c r="J644" s="205"/>
      <c r="K644" s="285">
        <f>G!B13</f>
        <v>0</v>
      </c>
      <c r="L644" s="206">
        <f>G!A13</f>
        <v>0</v>
      </c>
      <c r="M644" s="207" t="s">
        <v>369</v>
      </c>
      <c r="N644" s="207" t="s">
        <v>324</v>
      </c>
      <c r="O644" s="524"/>
      <c r="P644" s="283"/>
      <c r="Q644" s="283"/>
      <c r="R644" s="208"/>
      <c r="S644" s="170"/>
    </row>
    <row r="645" spans="1:19" s="167" customFormat="1" ht="12.75" customHeight="1" x14ac:dyDescent="0.2">
      <c r="A645" s="294">
        <f t="shared" si="48"/>
        <v>0</v>
      </c>
      <c r="B645" s="198"/>
      <c r="C645" s="198"/>
      <c r="D645" s="199" t="s">
        <v>36</v>
      </c>
      <c r="E645" s="225"/>
      <c r="F645" s="201"/>
      <c r="G645" s="202" t="e">
        <f t="shared" si="49"/>
        <v>#N/A</v>
      </c>
      <c r="H645" s="203" t="e">
        <f t="shared" si="50"/>
        <v>#N/A</v>
      </c>
      <c r="I645" s="204" t="e">
        <f t="shared" si="51"/>
        <v>#N/A</v>
      </c>
      <c r="J645" s="205"/>
      <c r="K645" s="285">
        <f>G!B14</f>
        <v>0</v>
      </c>
      <c r="L645" s="206">
        <f>G!A14</f>
        <v>0</v>
      </c>
      <c r="M645" s="207" t="s">
        <v>369</v>
      </c>
      <c r="N645" s="207" t="s">
        <v>324</v>
      </c>
      <c r="O645" s="524"/>
      <c r="P645" s="283"/>
      <c r="Q645" s="283"/>
      <c r="R645" s="208"/>
      <c r="S645" s="170"/>
    </row>
    <row r="646" spans="1:19" s="167" customFormat="1" ht="12.75" customHeight="1" x14ac:dyDescent="0.2">
      <c r="A646" s="294">
        <f t="shared" si="48"/>
        <v>0</v>
      </c>
      <c r="B646" s="198"/>
      <c r="C646" s="198"/>
      <c r="D646" s="199" t="s">
        <v>36</v>
      </c>
      <c r="E646" s="225"/>
      <c r="F646" s="201"/>
      <c r="G646" s="202" t="e">
        <f t="shared" si="49"/>
        <v>#N/A</v>
      </c>
      <c r="H646" s="203" t="e">
        <f t="shared" si="50"/>
        <v>#N/A</v>
      </c>
      <c r="I646" s="204" t="e">
        <f t="shared" si="51"/>
        <v>#N/A</v>
      </c>
      <c r="J646" s="205"/>
      <c r="K646" s="285">
        <f>G!B15</f>
        <v>0</v>
      </c>
      <c r="L646" s="206">
        <f>G!A15</f>
        <v>0</v>
      </c>
      <c r="M646" s="207" t="s">
        <v>369</v>
      </c>
      <c r="N646" s="207" t="s">
        <v>324</v>
      </c>
      <c r="O646" s="524"/>
      <c r="P646" s="283"/>
      <c r="Q646" s="283"/>
      <c r="R646" s="208"/>
      <c r="S646" s="170"/>
    </row>
    <row r="647" spans="1:19" s="167" customFormat="1" ht="12.75" customHeight="1" x14ac:dyDescent="0.2">
      <c r="A647" s="294">
        <f t="shared" si="48"/>
        <v>0</v>
      </c>
      <c r="B647" s="198"/>
      <c r="C647" s="198"/>
      <c r="D647" s="199" t="s">
        <v>36</v>
      </c>
      <c r="E647" s="225"/>
      <c r="F647" s="201"/>
      <c r="G647" s="202" t="e">
        <f t="shared" si="49"/>
        <v>#N/A</v>
      </c>
      <c r="H647" s="203" t="e">
        <f t="shared" si="50"/>
        <v>#N/A</v>
      </c>
      <c r="I647" s="204" t="e">
        <f t="shared" si="51"/>
        <v>#N/A</v>
      </c>
      <c r="J647" s="205"/>
      <c r="K647" s="285">
        <f>G!B16</f>
        <v>0</v>
      </c>
      <c r="L647" s="206">
        <f>G!A16</f>
        <v>0</v>
      </c>
      <c r="M647" s="207" t="s">
        <v>369</v>
      </c>
      <c r="N647" s="207" t="s">
        <v>324</v>
      </c>
      <c r="O647" s="524"/>
      <c r="P647" s="283"/>
      <c r="Q647" s="283"/>
      <c r="R647" s="208"/>
      <c r="S647" s="170"/>
    </row>
    <row r="648" spans="1:19" s="167" customFormat="1" ht="12.75" customHeight="1" x14ac:dyDescent="0.2">
      <c r="A648" s="294">
        <f t="shared" si="48"/>
        <v>0</v>
      </c>
      <c r="B648" s="198"/>
      <c r="C648" s="198"/>
      <c r="D648" s="199" t="s">
        <v>36</v>
      </c>
      <c r="E648" s="225"/>
      <c r="F648" s="201"/>
      <c r="G648" s="202" t="e">
        <f t="shared" si="49"/>
        <v>#N/A</v>
      </c>
      <c r="H648" s="203" t="e">
        <f t="shared" si="50"/>
        <v>#N/A</v>
      </c>
      <c r="I648" s="204" t="e">
        <f t="shared" si="51"/>
        <v>#N/A</v>
      </c>
      <c r="J648" s="205"/>
      <c r="K648" s="285">
        <f>G!B17</f>
        <v>0</v>
      </c>
      <c r="L648" s="206">
        <f>G!A17</f>
        <v>0</v>
      </c>
      <c r="M648" s="207" t="s">
        <v>369</v>
      </c>
      <c r="N648" s="207" t="s">
        <v>324</v>
      </c>
      <c r="O648" s="524"/>
      <c r="P648" s="283"/>
      <c r="Q648" s="283"/>
      <c r="R648" s="208"/>
      <c r="S648" s="170"/>
    </row>
    <row r="649" spans="1:19" s="167" customFormat="1" ht="12.75" customHeight="1" x14ac:dyDescent="0.2">
      <c r="A649" s="294">
        <f t="shared" si="48"/>
        <v>0</v>
      </c>
      <c r="B649" s="198"/>
      <c r="C649" s="198"/>
      <c r="D649" s="199" t="s">
        <v>36</v>
      </c>
      <c r="E649" s="225"/>
      <c r="F649" s="201"/>
      <c r="G649" s="202" t="e">
        <f t="shared" si="49"/>
        <v>#N/A</v>
      </c>
      <c r="H649" s="203" t="e">
        <f t="shared" si="50"/>
        <v>#N/A</v>
      </c>
      <c r="I649" s="204" t="e">
        <f t="shared" si="51"/>
        <v>#N/A</v>
      </c>
      <c r="J649" s="205"/>
      <c r="K649" s="285">
        <f>G!B18</f>
        <v>0</v>
      </c>
      <c r="L649" s="206">
        <f>G!A18</f>
        <v>0</v>
      </c>
      <c r="M649" s="207" t="s">
        <v>369</v>
      </c>
      <c r="N649" s="207" t="s">
        <v>324</v>
      </c>
      <c r="O649" s="524"/>
      <c r="P649" s="283"/>
      <c r="Q649" s="283"/>
      <c r="R649" s="208"/>
      <c r="S649" s="170"/>
    </row>
    <row r="650" spans="1:19" s="167" customFormat="1" ht="12.75" customHeight="1" x14ac:dyDescent="0.2">
      <c r="A650" s="294">
        <f t="shared" si="48"/>
        <v>0</v>
      </c>
      <c r="B650" s="198"/>
      <c r="C650" s="198"/>
      <c r="D650" s="199" t="s">
        <v>36</v>
      </c>
      <c r="E650" s="225"/>
      <c r="F650" s="201"/>
      <c r="G650" s="202" t="e">
        <f t="shared" si="49"/>
        <v>#N/A</v>
      </c>
      <c r="H650" s="203" t="e">
        <f t="shared" si="50"/>
        <v>#N/A</v>
      </c>
      <c r="I650" s="204" t="e">
        <f t="shared" si="51"/>
        <v>#N/A</v>
      </c>
      <c r="J650" s="205"/>
      <c r="K650" s="285">
        <f>G!B19</f>
        <v>0</v>
      </c>
      <c r="L650" s="206">
        <f>G!A19</f>
        <v>0</v>
      </c>
      <c r="M650" s="207" t="s">
        <v>369</v>
      </c>
      <c r="N650" s="207" t="s">
        <v>324</v>
      </c>
      <c r="O650" s="524"/>
      <c r="P650" s="283"/>
      <c r="Q650" s="283"/>
      <c r="R650" s="208"/>
      <c r="S650" s="170"/>
    </row>
    <row r="651" spans="1:19" s="167" customFormat="1" ht="12.75" customHeight="1" x14ac:dyDescent="0.2">
      <c r="A651" s="294">
        <f t="shared" si="48"/>
        <v>0</v>
      </c>
      <c r="B651" s="198"/>
      <c r="C651" s="198"/>
      <c r="D651" s="199" t="s">
        <v>36</v>
      </c>
      <c r="E651" s="225"/>
      <c r="F651" s="201"/>
      <c r="G651" s="202" t="e">
        <f t="shared" si="49"/>
        <v>#N/A</v>
      </c>
      <c r="H651" s="203" t="e">
        <f t="shared" si="50"/>
        <v>#N/A</v>
      </c>
      <c r="I651" s="204" t="e">
        <f t="shared" si="51"/>
        <v>#N/A</v>
      </c>
      <c r="J651" s="205"/>
      <c r="K651" s="285">
        <f>G!B20</f>
        <v>0</v>
      </c>
      <c r="L651" s="206">
        <f>G!A20</f>
        <v>0</v>
      </c>
      <c r="M651" s="207" t="s">
        <v>369</v>
      </c>
      <c r="N651" s="207" t="s">
        <v>324</v>
      </c>
      <c r="O651" s="524"/>
      <c r="P651" s="283"/>
      <c r="Q651" s="283"/>
      <c r="R651" s="208"/>
      <c r="S651" s="170"/>
    </row>
    <row r="652" spans="1:19" s="167" customFormat="1" ht="12.75" customHeight="1" x14ac:dyDescent="0.2">
      <c r="A652" s="294">
        <f t="shared" si="48"/>
        <v>0</v>
      </c>
      <c r="B652" s="198"/>
      <c r="C652" s="198"/>
      <c r="D652" s="199" t="s">
        <v>36</v>
      </c>
      <c r="E652" s="225"/>
      <c r="F652" s="201"/>
      <c r="G652" s="202" t="e">
        <f t="shared" si="49"/>
        <v>#N/A</v>
      </c>
      <c r="H652" s="203" t="e">
        <f t="shared" si="50"/>
        <v>#N/A</v>
      </c>
      <c r="I652" s="204" t="e">
        <f t="shared" si="51"/>
        <v>#N/A</v>
      </c>
      <c r="J652" s="205"/>
      <c r="K652" s="285">
        <f>G!B21</f>
        <v>0</v>
      </c>
      <c r="L652" s="206">
        <f>G!A21</f>
        <v>0</v>
      </c>
      <c r="M652" s="207" t="s">
        <v>369</v>
      </c>
      <c r="N652" s="207" t="s">
        <v>324</v>
      </c>
      <c r="O652" s="524"/>
      <c r="P652" s="283"/>
      <c r="Q652" s="283"/>
      <c r="R652" s="208"/>
      <c r="S652" s="170"/>
    </row>
    <row r="653" spans="1:19" s="167" customFormat="1" ht="12.75" customHeight="1" x14ac:dyDescent="0.2">
      <c r="A653" s="294">
        <f t="shared" si="48"/>
        <v>0</v>
      </c>
      <c r="B653" s="198"/>
      <c r="C653" s="198"/>
      <c r="D653" s="199" t="s">
        <v>36</v>
      </c>
      <c r="E653" s="225"/>
      <c r="F653" s="201"/>
      <c r="G653" s="202" t="e">
        <f t="shared" si="49"/>
        <v>#N/A</v>
      </c>
      <c r="H653" s="203" t="e">
        <f t="shared" si="50"/>
        <v>#N/A</v>
      </c>
      <c r="I653" s="204" t="e">
        <f t="shared" si="51"/>
        <v>#N/A</v>
      </c>
      <c r="J653" s="205"/>
      <c r="K653" s="285">
        <f>G!B22</f>
        <v>0</v>
      </c>
      <c r="L653" s="206">
        <f>G!A22</f>
        <v>0</v>
      </c>
      <c r="M653" s="207" t="s">
        <v>369</v>
      </c>
      <c r="N653" s="207" t="s">
        <v>324</v>
      </c>
      <c r="O653" s="524"/>
      <c r="P653" s="283"/>
      <c r="Q653" s="283"/>
      <c r="R653" s="208"/>
      <c r="S653" s="170"/>
    </row>
    <row r="654" spans="1:19" s="167" customFormat="1" ht="12.75" customHeight="1" x14ac:dyDescent="0.2">
      <c r="A654" s="294">
        <f t="shared" si="48"/>
        <v>0</v>
      </c>
      <c r="B654" s="198"/>
      <c r="C654" s="198"/>
      <c r="D654" s="199" t="s">
        <v>36</v>
      </c>
      <c r="E654" s="225"/>
      <c r="F654" s="201"/>
      <c r="G654" s="202" t="e">
        <f t="shared" si="49"/>
        <v>#N/A</v>
      </c>
      <c r="H654" s="203" t="e">
        <f t="shared" si="50"/>
        <v>#N/A</v>
      </c>
      <c r="I654" s="204" t="e">
        <f t="shared" si="51"/>
        <v>#N/A</v>
      </c>
      <c r="J654" s="205"/>
      <c r="K654" s="285">
        <f>G!B23</f>
        <v>0</v>
      </c>
      <c r="L654" s="206">
        <f>G!A23</f>
        <v>0</v>
      </c>
      <c r="M654" s="207" t="s">
        <v>369</v>
      </c>
      <c r="N654" s="207" t="s">
        <v>324</v>
      </c>
      <c r="O654" s="524"/>
      <c r="P654" s="283"/>
      <c r="Q654" s="283"/>
      <c r="R654" s="208"/>
      <c r="S654" s="170"/>
    </row>
    <row r="655" spans="1:19" s="167" customFormat="1" ht="12.75" customHeight="1" x14ac:dyDescent="0.2">
      <c r="A655" s="294">
        <f t="shared" si="48"/>
        <v>0</v>
      </c>
      <c r="B655" s="198"/>
      <c r="C655" s="198"/>
      <c r="D655" s="199" t="s">
        <v>36</v>
      </c>
      <c r="E655" s="225"/>
      <c r="F655" s="201"/>
      <c r="G655" s="202" t="e">
        <f t="shared" si="49"/>
        <v>#N/A</v>
      </c>
      <c r="H655" s="203" t="e">
        <f t="shared" si="50"/>
        <v>#N/A</v>
      </c>
      <c r="I655" s="204" t="e">
        <f t="shared" si="51"/>
        <v>#N/A</v>
      </c>
      <c r="J655" s="205"/>
      <c r="K655" s="285">
        <f>G!B24</f>
        <v>0</v>
      </c>
      <c r="L655" s="206">
        <f>G!A24</f>
        <v>0</v>
      </c>
      <c r="M655" s="207" t="s">
        <v>369</v>
      </c>
      <c r="N655" s="207" t="s">
        <v>324</v>
      </c>
      <c r="O655" s="524"/>
      <c r="P655" s="283"/>
      <c r="Q655" s="283"/>
      <c r="R655" s="208"/>
      <c r="S655" s="170"/>
    </row>
    <row r="656" spans="1:19" s="167" customFormat="1" ht="12.75" customHeight="1" x14ac:dyDescent="0.2">
      <c r="A656" s="294">
        <f t="shared" si="48"/>
        <v>0</v>
      </c>
      <c r="B656" s="198"/>
      <c r="C656" s="198"/>
      <c r="D656" s="199" t="s">
        <v>36</v>
      </c>
      <c r="E656" s="225"/>
      <c r="F656" s="201"/>
      <c r="G656" s="202" t="e">
        <f t="shared" si="49"/>
        <v>#N/A</v>
      </c>
      <c r="H656" s="203" t="e">
        <f t="shared" si="50"/>
        <v>#N/A</v>
      </c>
      <c r="I656" s="204" t="e">
        <f t="shared" si="51"/>
        <v>#N/A</v>
      </c>
      <c r="J656" s="205"/>
      <c r="K656" s="285">
        <f>G!B25</f>
        <v>0</v>
      </c>
      <c r="L656" s="206">
        <f>G!A25</f>
        <v>0</v>
      </c>
      <c r="M656" s="207" t="s">
        <v>369</v>
      </c>
      <c r="N656" s="207" t="s">
        <v>324</v>
      </c>
      <c r="O656" s="524"/>
      <c r="P656" s="283"/>
      <c r="Q656" s="283"/>
      <c r="R656" s="208"/>
      <c r="S656" s="170"/>
    </row>
    <row r="657" spans="1:19" s="167" customFormat="1" ht="12.75" customHeight="1" x14ac:dyDescent="0.2">
      <c r="A657" s="294">
        <f t="shared" si="48"/>
        <v>0</v>
      </c>
      <c r="B657" s="198"/>
      <c r="C657" s="198"/>
      <c r="D657" s="199" t="s">
        <v>36</v>
      </c>
      <c r="E657" s="225"/>
      <c r="F657" s="201"/>
      <c r="G657" s="202" t="e">
        <f t="shared" si="49"/>
        <v>#N/A</v>
      </c>
      <c r="H657" s="203" t="e">
        <f t="shared" si="50"/>
        <v>#N/A</v>
      </c>
      <c r="I657" s="204" t="e">
        <f t="shared" si="51"/>
        <v>#N/A</v>
      </c>
      <c r="J657" s="205"/>
      <c r="K657" s="285">
        <f>G!B26</f>
        <v>0</v>
      </c>
      <c r="L657" s="206">
        <f>G!A26</f>
        <v>0</v>
      </c>
      <c r="M657" s="207" t="s">
        <v>369</v>
      </c>
      <c r="N657" s="207" t="s">
        <v>324</v>
      </c>
      <c r="O657" s="524"/>
      <c r="P657" s="283"/>
      <c r="Q657" s="283"/>
      <c r="R657" s="208"/>
      <c r="S657" s="170"/>
    </row>
    <row r="658" spans="1:19" s="167" customFormat="1" ht="12.75" customHeight="1" x14ac:dyDescent="0.2">
      <c r="A658" s="294">
        <f t="shared" si="48"/>
        <v>0</v>
      </c>
      <c r="B658" s="198"/>
      <c r="C658" s="198"/>
      <c r="D658" s="199" t="s">
        <v>36</v>
      </c>
      <c r="E658" s="225"/>
      <c r="F658" s="201"/>
      <c r="G658" s="202" t="e">
        <f t="shared" si="49"/>
        <v>#N/A</v>
      </c>
      <c r="H658" s="203" t="e">
        <f t="shared" si="50"/>
        <v>#N/A</v>
      </c>
      <c r="I658" s="204" t="e">
        <f t="shared" si="51"/>
        <v>#N/A</v>
      </c>
      <c r="J658" s="205"/>
      <c r="K658" s="285">
        <f>G!B27</f>
        <v>0</v>
      </c>
      <c r="L658" s="206">
        <f>G!A27</f>
        <v>0</v>
      </c>
      <c r="M658" s="207" t="s">
        <v>369</v>
      </c>
      <c r="N658" s="207" t="s">
        <v>324</v>
      </c>
      <c r="O658" s="524"/>
      <c r="P658" s="283"/>
      <c r="Q658" s="283"/>
      <c r="R658" s="208"/>
      <c r="S658" s="170"/>
    </row>
    <row r="659" spans="1:19" s="167" customFormat="1" ht="12.75" customHeight="1" x14ac:dyDescent="0.2">
      <c r="A659" s="294">
        <f t="shared" si="48"/>
        <v>0</v>
      </c>
      <c r="B659" s="198"/>
      <c r="C659" s="198"/>
      <c r="D659" s="199" t="s">
        <v>36</v>
      </c>
      <c r="E659" s="225"/>
      <c r="F659" s="201"/>
      <c r="G659" s="202" t="e">
        <f t="shared" si="49"/>
        <v>#N/A</v>
      </c>
      <c r="H659" s="203" t="e">
        <f t="shared" si="50"/>
        <v>#N/A</v>
      </c>
      <c r="I659" s="204" t="e">
        <f t="shared" si="51"/>
        <v>#N/A</v>
      </c>
      <c r="J659" s="205"/>
      <c r="K659" s="285">
        <f>G!B28</f>
        <v>0</v>
      </c>
      <c r="L659" s="206">
        <f>G!A28</f>
        <v>0</v>
      </c>
      <c r="M659" s="207" t="s">
        <v>369</v>
      </c>
      <c r="N659" s="207" t="s">
        <v>324</v>
      </c>
      <c r="O659" s="524"/>
      <c r="P659" s="283"/>
      <c r="Q659" s="283"/>
      <c r="R659" s="208"/>
      <c r="S659" s="170"/>
    </row>
    <row r="660" spans="1:19" s="167" customFormat="1" ht="12.75" customHeight="1" x14ac:dyDescent="0.2">
      <c r="A660" s="294">
        <f t="shared" si="48"/>
        <v>0</v>
      </c>
      <c r="B660" s="198"/>
      <c r="C660" s="198"/>
      <c r="D660" s="199" t="s">
        <v>36</v>
      </c>
      <c r="E660" s="225"/>
      <c r="F660" s="201"/>
      <c r="G660" s="202" t="e">
        <f t="shared" si="49"/>
        <v>#N/A</v>
      </c>
      <c r="H660" s="203" t="e">
        <f t="shared" si="50"/>
        <v>#N/A</v>
      </c>
      <c r="I660" s="204" t="e">
        <f t="shared" si="51"/>
        <v>#N/A</v>
      </c>
      <c r="J660" s="205"/>
      <c r="K660" s="285">
        <f>G!B29</f>
        <v>0</v>
      </c>
      <c r="L660" s="206">
        <f>G!A29</f>
        <v>0</v>
      </c>
      <c r="M660" s="207" t="s">
        <v>369</v>
      </c>
      <c r="N660" s="207" t="s">
        <v>324</v>
      </c>
      <c r="O660" s="524"/>
      <c r="P660" s="283"/>
      <c r="Q660" s="283"/>
      <c r="R660" s="208"/>
      <c r="S660" s="170"/>
    </row>
    <row r="661" spans="1:19" s="167" customFormat="1" ht="12.75" customHeight="1" x14ac:dyDescent="0.2">
      <c r="A661" s="294">
        <f t="shared" si="48"/>
        <v>0</v>
      </c>
      <c r="B661" s="198"/>
      <c r="C661" s="198"/>
      <c r="D661" s="199" t="s">
        <v>36</v>
      </c>
      <c r="E661" s="225"/>
      <c r="F661" s="201"/>
      <c r="G661" s="202" t="e">
        <f t="shared" si="49"/>
        <v>#N/A</v>
      </c>
      <c r="H661" s="203" t="e">
        <f t="shared" si="50"/>
        <v>#N/A</v>
      </c>
      <c r="I661" s="204" t="e">
        <f t="shared" si="51"/>
        <v>#N/A</v>
      </c>
      <c r="J661" s="205"/>
      <c r="K661" s="285">
        <f>G!B30</f>
        <v>0</v>
      </c>
      <c r="L661" s="206">
        <f>G!A30</f>
        <v>0</v>
      </c>
      <c r="M661" s="207" t="s">
        <v>369</v>
      </c>
      <c r="N661" s="207" t="s">
        <v>324</v>
      </c>
      <c r="O661" s="524"/>
      <c r="P661" s="283"/>
      <c r="Q661" s="283"/>
      <c r="R661" s="208"/>
      <c r="S661" s="170"/>
    </row>
    <row r="662" spans="1:19" s="167" customFormat="1" ht="12.75" customHeight="1" x14ac:dyDescent="0.2">
      <c r="A662" s="294">
        <f t="shared" si="48"/>
        <v>0</v>
      </c>
      <c r="B662" s="198"/>
      <c r="C662" s="198"/>
      <c r="D662" s="199" t="s">
        <v>36</v>
      </c>
      <c r="E662" s="225"/>
      <c r="F662" s="201"/>
      <c r="G662" s="202" t="e">
        <f t="shared" si="49"/>
        <v>#N/A</v>
      </c>
      <c r="H662" s="203" t="e">
        <f t="shared" si="50"/>
        <v>#N/A</v>
      </c>
      <c r="I662" s="204" t="e">
        <f t="shared" si="51"/>
        <v>#N/A</v>
      </c>
      <c r="J662" s="205"/>
      <c r="K662" s="285">
        <f>G!B31</f>
        <v>0</v>
      </c>
      <c r="L662" s="206">
        <f>G!A31</f>
        <v>0</v>
      </c>
      <c r="M662" s="207" t="s">
        <v>369</v>
      </c>
      <c r="N662" s="207" t="s">
        <v>324</v>
      </c>
      <c r="O662" s="524"/>
      <c r="P662" s="283"/>
      <c r="Q662" s="283"/>
      <c r="R662" s="208"/>
      <c r="S662" s="170"/>
    </row>
    <row r="663" spans="1:19" s="167" customFormat="1" ht="12.75" customHeight="1" x14ac:dyDescent="0.2">
      <c r="A663" s="294">
        <f t="shared" si="48"/>
        <v>0</v>
      </c>
      <c r="B663" s="198"/>
      <c r="C663" s="198"/>
      <c r="D663" s="199" t="s">
        <v>36</v>
      </c>
      <c r="E663" s="225"/>
      <c r="F663" s="201"/>
      <c r="G663" s="202" t="e">
        <f t="shared" si="49"/>
        <v>#N/A</v>
      </c>
      <c r="H663" s="203" t="e">
        <f t="shared" si="50"/>
        <v>#N/A</v>
      </c>
      <c r="I663" s="204" t="e">
        <f t="shared" si="51"/>
        <v>#N/A</v>
      </c>
      <c r="J663" s="205"/>
      <c r="K663" s="285">
        <f>G!B32</f>
        <v>0</v>
      </c>
      <c r="L663" s="206">
        <f>G!A32</f>
        <v>0</v>
      </c>
      <c r="M663" s="207" t="s">
        <v>369</v>
      </c>
      <c r="N663" s="207" t="s">
        <v>324</v>
      </c>
      <c r="O663" s="524"/>
      <c r="P663" s="283"/>
      <c r="Q663" s="283"/>
      <c r="R663" s="208"/>
      <c r="S663" s="170"/>
    </row>
    <row r="664" spans="1:19" s="167" customFormat="1" ht="12.75" customHeight="1" x14ac:dyDescent="0.2">
      <c r="A664" s="294">
        <f t="shared" si="48"/>
        <v>0</v>
      </c>
      <c r="B664" s="198"/>
      <c r="C664" s="198"/>
      <c r="D664" s="199" t="s">
        <v>36</v>
      </c>
      <c r="E664" s="225"/>
      <c r="F664" s="201"/>
      <c r="G664" s="202" t="e">
        <f t="shared" si="49"/>
        <v>#N/A</v>
      </c>
      <c r="H664" s="203" t="e">
        <f t="shared" si="50"/>
        <v>#N/A</v>
      </c>
      <c r="I664" s="204" t="e">
        <f t="shared" si="51"/>
        <v>#N/A</v>
      </c>
      <c r="J664" s="205"/>
      <c r="K664" s="285">
        <f>G!B33</f>
        <v>0</v>
      </c>
      <c r="L664" s="206">
        <f>G!A33</f>
        <v>0</v>
      </c>
      <c r="M664" s="207" t="s">
        <v>369</v>
      </c>
      <c r="N664" s="207" t="s">
        <v>324</v>
      </c>
      <c r="O664" s="524"/>
      <c r="P664" s="283"/>
      <c r="Q664" s="283"/>
      <c r="R664" s="208"/>
      <c r="S664" s="170"/>
    </row>
    <row r="665" spans="1:19" s="167" customFormat="1" ht="12.75" customHeight="1" x14ac:dyDescent="0.2">
      <c r="A665" s="294">
        <f t="shared" si="48"/>
        <v>0</v>
      </c>
      <c r="B665" s="198"/>
      <c r="C665" s="198"/>
      <c r="D665" s="199" t="s">
        <v>36</v>
      </c>
      <c r="E665" s="225"/>
      <c r="F665" s="201"/>
      <c r="G665" s="202" t="e">
        <f t="shared" si="49"/>
        <v>#N/A</v>
      </c>
      <c r="H665" s="203" t="e">
        <f t="shared" si="50"/>
        <v>#N/A</v>
      </c>
      <c r="I665" s="204" t="e">
        <f t="shared" si="51"/>
        <v>#N/A</v>
      </c>
      <c r="J665" s="205"/>
      <c r="K665" s="285">
        <f>G!B34</f>
        <v>0</v>
      </c>
      <c r="L665" s="206">
        <f>G!A34</f>
        <v>0</v>
      </c>
      <c r="M665" s="207" t="s">
        <v>369</v>
      </c>
      <c r="N665" s="207" t="s">
        <v>324</v>
      </c>
      <c r="O665" s="524"/>
      <c r="P665" s="283"/>
      <c r="Q665" s="283"/>
      <c r="R665" s="208"/>
      <c r="S665" s="170"/>
    </row>
    <row r="666" spans="1:19" s="167" customFormat="1" ht="12.75" customHeight="1" x14ac:dyDescent="0.2">
      <c r="A666" s="294">
        <f t="shared" si="48"/>
        <v>0</v>
      </c>
      <c r="B666" s="198"/>
      <c r="C666" s="198"/>
      <c r="D666" s="199" t="s">
        <v>36</v>
      </c>
      <c r="E666" s="225"/>
      <c r="F666" s="201"/>
      <c r="G666" s="202" t="e">
        <f t="shared" si="49"/>
        <v>#N/A</v>
      </c>
      <c r="H666" s="203" t="e">
        <f t="shared" si="50"/>
        <v>#N/A</v>
      </c>
      <c r="I666" s="204" t="e">
        <f t="shared" si="51"/>
        <v>#N/A</v>
      </c>
      <c r="J666" s="205"/>
      <c r="K666" s="285">
        <f>G!B35</f>
        <v>0</v>
      </c>
      <c r="L666" s="206">
        <f>G!A35</f>
        <v>0</v>
      </c>
      <c r="M666" s="207" t="s">
        <v>369</v>
      </c>
      <c r="N666" s="207" t="s">
        <v>324</v>
      </c>
      <c r="O666" s="524"/>
      <c r="P666" s="283"/>
      <c r="Q666" s="283"/>
      <c r="R666" s="208"/>
      <c r="S666" s="170"/>
    </row>
    <row r="667" spans="1:19" s="167" customFormat="1" ht="12.75" customHeight="1" x14ac:dyDescent="0.2">
      <c r="A667" s="294">
        <f t="shared" si="48"/>
        <v>0</v>
      </c>
      <c r="B667" s="198"/>
      <c r="C667" s="198"/>
      <c r="D667" s="199" t="s">
        <v>36</v>
      </c>
      <c r="E667" s="225"/>
      <c r="F667" s="201"/>
      <c r="G667" s="202" t="e">
        <f t="shared" si="49"/>
        <v>#N/A</v>
      </c>
      <c r="H667" s="203" t="e">
        <f t="shared" si="50"/>
        <v>#N/A</v>
      </c>
      <c r="I667" s="204" t="e">
        <f t="shared" si="51"/>
        <v>#N/A</v>
      </c>
      <c r="J667" s="205"/>
      <c r="K667" s="285">
        <f>G!B36</f>
        <v>0</v>
      </c>
      <c r="L667" s="206">
        <f>G!A36</f>
        <v>0</v>
      </c>
      <c r="M667" s="207" t="s">
        <v>369</v>
      </c>
      <c r="N667" s="207" t="s">
        <v>324</v>
      </c>
      <c r="O667" s="524"/>
      <c r="P667" s="283"/>
      <c r="Q667" s="283"/>
      <c r="R667" s="208"/>
      <c r="S667" s="170"/>
    </row>
    <row r="668" spans="1:19" s="167" customFormat="1" ht="12.75" customHeight="1" x14ac:dyDescent="0.2">
      <c r="A668" s="294">
        <f t="shared" si="48"/>
        <v>0</v>
      </c>
      <c r="B668" s="198"/>
      <c r="C668" s="198"/>
      <c r="D668" s="199" t="s">
        <v>36</v>
      </c>
      <c r="E668" s="225"/>
      <c r="F668" s="201"/>
      <c r="G668" s="202" t="e">
        <f t="shared" si="49"/>
        <v>#N/A</v>
      </c>
      <c r="H668" s="203" t="e">
        <f t="shared" si="50"/>
        <v>#N/A</v>
      </c>
      <c r="I668" s="204" t="e">
        <f t="shared" si="51"/>
        <v>#N/A</v>
      </c>
      <c r="J668" s="205"/>
      <c r="K668" s="285">
        <f>G!B37</f>
        <v>0</v>
      </c>
      <c r="L668" s="206">
        <f>G!A37</f>
        <v>0</v>
      </c>
      <c r="M668" s="207" t="s">
        <v>369</v>
      </c>
      <c r="N668" s="207" t="s">
        <v>324</v>
      </c>
      <c r="O668" s="524"/>
      <c r="P668" s="283"/>
      <c r="Q668" s="283"/>
      <c r="R668" s="208"/>
      <c r="S668" s="170"/>
    </row>
    <row r="669" spans="1:19" s="167" customFormat="1" ht="12.75" customHeight="1" x14ac:dyDescent="0.2">
      <c r="A669" s="294">
        <f t="shared" si="48"/>
        <v>0</v>
      </c>
      <c r="B669" s="198"/>
      <c r="C669" s="198"/>
      <c r="D669" s="199" t="s">
        <v>36</v>
      </c>
      <c r="E669" s="225"/>
      <c r="F669" s="201"/>
      <c r="G669" s="202" t="e">
        <f t="shared" si="49"/>
        <v>#N/A</v>
      </c>
      <c r="H669" s="203" t="e">
        <f t="shared" si="50"/>
        <v>#N/A</v>
      </c>
      <c r="I669" s="204" t="e">
        <f t="shared" si="51"/>
        <v>#N/A</v>
      </c>
      <c r="J669" s="205"/>
      <c r="K669" s="285">
        <f>G!B38</f>
        <v>0</v>
      </c>
      <c r="L669" s="206">
        <f>G!A38</f>
        <v>0</v>
      </c>
      <c r="M669" s="207" t="s">
        <v>369</v>
      </c>
      <c r="N669" s="207" t="s">
        <v>324</v>
      </c>
      <c r="O669" s="524"/>
      <c r="P669" s="283"/>
      <c r="Q669" s="283"/>
      <c r="R669" s="208"/>
      <c r="S669" s="170"/>
    </row>
    <row r="670" spans="1:19" s="167" customFormat="1" ht="12.75" customHeight="1" x14ac:dyDescent="0.2">
      <c r="A670" s="294">
        <f t="shared" si="48"/>
        <v>0</v>
      </c>
      <c r="B670" s="198"/>
      <c r="C670" s="198"/>
      <c r="D670" s="199" t="s">
        <v>36</v>
      </c>
      <c r="E670" s="225"/>
      <c r="F670" s="201"/>
      <c r="G670" s="202" t="e">
        <f t="shared" si="49"/>
        <v>#N/A</v>
      </c>
      <c r="H670" s="203" t="e">
        <f t="shared" si="50"/>
        <v>#N/A</v>
      </c>
      <c r="I670" s="204" t="e">
        <f t="shared" si="51"/>
        <v>#N/A</v>
      </c>
      <c r="J670" s="205"/>
      <c r="K670" s="285">
        <f>G!B39</f>
        <v>0</v>
      </c>
      <c r="L670" s="206">
        <f>G!A39</f>
        <v>0</v>
      </c>
      <c r="M670" s="207" t="s">
        <v>369</v>
      </c>
      <c r="N670" s="207" t="s">
        <v>324</v>
      </c>
      <c r="O670" s="524"/>
      <c r="P670" s="283"/>
      <c r="Q670" s="283"/>
      <c r="R670" s="208"/>
      <c r="S670" s="170"/>
    </row>
    <row r="671" spans="1:19" s="167" customFormat="1" ht="12.75" customHeight="1" x14ac:dyDescent="0.2">
      <c r="A671" s="294">
        <f t="shared" si="48"/>
        <v>0</v>
      </c>
      <c r="B671" s="198"/>
      <c r="C671" s="198"/>
      <c r="D671" s="199" t="s">
        <v>36</v>
      </c>
      <c r="E671" s="225"/>
      <c r="F671" s="201"/>
      <c r="G671" s="202" t="e">
        <f t="shared" si="49"/>
        <v>#N/A</v>
      </c>
      <c r="H671" s="203" t="e">
        <f t="shared" si="50"/>
        <v>#N/A</v>
      </c>
      <c r="I671" s="204" t="e">
        <f t="shared" si="51"/>
        <v>#N/A</v>
      </c>
      <c r="J671" s="205"/>
      <c r="K671" s="285">
        <f>G!B40</f>
        <v>0</v>
      </c>
      <c r="L671" s="206">
        <f>G!A40</f>
        <v>0</v>
      </c>
      <c r="M671" s="207" t="s">
        <v>369</v>
      </c>
      <c r="N671" s="207" t="s">
        <v>324</v>
      </c>
      <c r="O671" s="524"/>
      <c r="P671" s="283"/>
      <c r="Q671" s="283"/>
      <c r="R671" s="208"/>
      <c r="S671" s="170"/>
    </row>
    <row r="672" spans="1:19" s="167" customFormat="1" ht="12.75" customHeight="1" x14ac:dyDescent="0.2">
      <c r="A672" s="294">
        <f t="shared" si="48"/>
        <v>0</v>
      </c>
      <c r="B672" s="198"/>
      <c r="C672" s="198"/>
      <c r="D672" s="199" t="s">
        <v>36</v>
      </c>
      <c r="E672" s="225"/>
      <c r="F672" s="201"/>
      <c r="G672" s="202" t="e">
        <f t="shared" si="49"/>
        <v>#N/A</v>
      </c>
      <c r="H672" s="203" t="e">
        <f t="shared" si="50"/>
        <v>#N/A</v>
      </c>
      <c r="I672" s="204" t="e">
        <f t="shared" si="51"/>
        <v>#N/A</v>
      </c>
      <c r="J672" s="205"/>
      <c r="K672" s="285">
        <f>G!B41</f>
        <v>0</v>
      </c>
      <c r="L672" s="206">
        <f>G!A41</f>
        <v>0</v>
      </c>
      <c r="M672" s="207" t="s">
        <v>369</v>
      </c>
      <c r="N672" s="207" t="s">
        <v>324</v>
      </c>
      <c r="O672" s="524"/>
      <c r="P672" s="283"/>
      <c r="Q672" s="283"/>
      <c r="R672" s="208"/>
      <c r="S672" s="170"/>
    </row>
    <row r="673" spans="1:19" s="167" customFormat="1" ht="12.75" customHeight="1" x14ac:dyDescent="0.2">
      <c r="A673" s="294">
        <f t="shared" si="48"/>
        <v>0</v>
      </c>
      <c r="B673" s="198"/>
      <c r="C673" s="198"/>
      <c r="D673" s="199" t="s">
        <v>36</v>
      </c>
      <c r="E673" s="225"/>
      <c r="F673" s="201"/>
      <c r="G673" s="202" t="e">
        <f t="shared" si="49"/>
        <v>#N/A</v>
      </c>
      <c r="H673" s="203" t="e">
        <f t="shared" si="50"/>
        <v>#N/A</v>
      </c>
      <c r="I673" s="204" t="e">
        <f t="shared" si="51"/>
        <v>#N/A</v>
      </c>
      <c r="J673" s="205"/>
      <c r="K673" s="285">
        <f>G!B42</f>
        <v>0</v>
      </c>
      <c r="L673" s="206">
        <f>G!A42</f>
        <v>0</v>
      </c>
      <c r="M673" s="207" t="s">
        <v>369</v>
      </c>
      <c r="N673" s="207" t="s">
        <v>324</v>
      </c>
      <c r="O673" s="524"/>
      <c r="P673" s="283"/>
      <c r="Q673" s="283"/>
      <c r="R673" s="208"/>
      <c r="S673" s="170"/>
    </row>
    <row r="674" spans="1:19" s="167" customFormat="1" ht="12.75" customHeight="1" x14ac:dyDescent="0.2">
      <c r="A674" s="294">
        <f t="shared" si="48"/>
        <v>0</v>
      </c>
      <c r="B674" s="198"/>
      <c r="C674" s="198"/>
      <c r="D674" s="199" t="s">
        <v>36</v>
      </c>
      <c r="E674" s="225"/>
      <c r="F674" s="201"/>
      <c r="G674" s="202" t="e">
        <f t="shared" si="49"/>
        <v>#N/A</v>
      </c>
      <c r="H674" s="203" t="e">
        <f t="shared" si="50"/>
        <v>#N/A</v>
      </c>
      <c r="I674" s="204" t="e">
        <f t="shared" si="51"/>
        <v>#N/A</v>
      </c>
      <c r="J674" s="205"/>
      <c r="K674" s="285">
        <f>G!B43</f>
        <v>0</v>
      </c>
      <c r="L674" s="206">
        <f>G!A43</f>
        <v>0</v>
      </c>
      <c r="M674" s="207" t="s">
        <v>369</v>
      </c>
      <c r="N674" s="207" t="s">
        <v>324</v>
      </c>
      <c r="O674" s="524"/>
      <c r="P674" s="283"/>
      <c r="Q674" s="283"/>
      <c r="R674" s="208"/>
      <c r="S674" s="170"/>
    </row>
    <row r="675" spans="1:19" s="167" customFormat="1" ht="12.75" customHeight="1" x14ac:dyDescent="0.2">
      <c r="A675" s="294">
        <f t="shared" ref="A675:A738" si="52">F675</f>
        <v>0</v>
      </c>
      <c r="B675" s="198"/>
      <c r="C675" s="198"/>
      <c r="D675" s="199" t="s">
        <v>36</v>
      </c>
      <c r="E675" s="225"/>
      <c r="F675" s="201"/>
      <c r="G675" s="202" t="e">
        <f t="shared" si="49"/>
        <v>#N/A</v>
      </c>
      <c r="H675" s="203" t="e">
        <f t="shared" si="50"/>
        <v>#N/A</v>
      </c>
      <c r="I675" s="204" t="e">
        <f t="shared" si="51"/>
        <v>#N/A</v>
      </c>
      <c r="J675" s="205"/>
      <c r="K675" s="285">
        <f>G!B44</f>
        <v>0</v>
      </c>
      <c r="L675" s="206">
        <f>G!A44</f>
        <v>0</v>
      </c>
      <c r="M675" s="207" t="s">
        <v>369</v>
      </c>
      <c r="N675" s="207" t="s">
        <v>324</v>
      </c>
      <c r="O675" s="524"/>
      <c r="P675" s="283"/>
      <c r="Q675" s="283"/>
      <c r="R675" s="208"/>
      <c r="S675" s="170"/>
    </row>
    <row r="676" spans="1:19" s="167" customFormat="1" ht="12.75" customHeight="1" x14ac:dyDescent="0.2">
      <c r="A676" s="294">
        <f t="shared" si="52"/>
        <v>0</v>
      </c>
      <c r="B676" s="198"/>
      <c r="C676" s="198"/>
      <c r="D676" s="199" t="s">
        <v>36</v>
      </c>
      <c r="E676" s="225"/>
      <c r="F676" s="201"/>
      <c r="G676" s="202" t="e">
        <f t="shared" ref="G676:G739" si="53">VLOOKUP(D676,K$33:N$1834,2,FALSE)</f>
        <v>#N/A</v>
      </c>
      <c r="H676" s="203" t="e">
        <f t="shared" ref="H676:H739" si="54">VLOOKUP(D676,K$33:N$1834,3,FALSE)</f>
        <v>#N/A</v>
      </c>
      <c r="I676" s="204" t="e">
        <f t="shared" ref="I676:I739" si="55">VLOOKUP(D676,K$33:N$1834,4,FALSE)</f>
        <v>#N/A</v>
      </c>
      <c r="J676" s="205"/>
      <c r="K676" s="285">
        <f>G!B45</f>
        <v>0</v>
      </c>
      <c r="L676" s="206">
        <f>G!A45</f>
        <v>0</v>
      </c>
      <c r="M676" s="207" t="s">
        <v>369</v>
      </c>
      <c r="N676" s="207" t="s">
        <v>324</v>
      </c>
      <c r="O676" s="524"/>
      <c r="P676" s="283"/>
      <c r="Q676" s="283"/>
      <c r="R676" s="208"/>
      <c r="S676" s="170"/>
    </row>
    <row r="677" spans="1:19" s="167" customFormat="1" ht="12.75" customHeight="1" x14ac:dyDescent="0.2">
      <c r="A677" s="294">
        <f t="shared" si="52"/>
        <v>0</v>
      </c>
      <c r="B677" s="198"/>
      <c r="C677" s="198"/>
      <c r="D677" s="199" t="s">
        <v>36</v>
      </c>
      <c r="E677" s="225"/>
      <c r="F677" s="201"/>
      <c r="G677" s="202" t="e">
        <f t="shared" si="53"/>
        <v>#N/A</v>
      </c>
      <c r="H677" s="203" t="e">
        <f t="shared" si="54"/>
        <v>#N/A</v>
      </c>
      <c r="I677" s="204" t="e">
        <f t="shared" si="55"/>
        <v>#N/A</v>
      </c>
      <c r="J677" s="205"/>
      <c r="K677" s="285">
        <f>G!B46</f>
        <v>0</v>
      </c>
      <c r="L677" s="206">
        <f>G!A46</f>
        <v>0</v>
      </c>
      <c r="M677" s="207" t="s">
        <v>369</v>
      </c>
      <c r="N677" s="207" t="s">
        <v>324</v>
      </c>
      <c r="O677" s="524"/>
      <c r="P677" s="283"/>
      <c r="Q677" s="283"/>
      <c r="R677" s="208"/>
      <c r="S677" s="170"/>
    </row>
    <row r="678" spans="1:19" s="167" customFormat="1" ht="12.75" customHeight="1" x14ac:dyDescent="0.2">
      <c r="A678" s="294">
        <f t="shared" si="52"/>
        <v>0</v>
      </c>
      <c r="B678" s="198"/>
      <c r="C678" s="198"/>
      <c r="D678" s="199" t="s">
        <v>36</v>
      </c>
      <c r="E678" s="225"/>
      <c r="F678" s="201"/>
      <c r="G678" s="202" t="e">
        <f t="shared" si="53"/>
        <v>#N/A</v>
      </c>
      <c r="H678" s="203" t="e">
        <f t="shared" si="54"/>
        <v>#N/A</v>
      </c>
      <c r="I678" s="204" t="e">
        <f t="shared" si="55"/>
        <v>#N/A</v>
      </c>
      <c r="J678" s="205"/>
      <c r="K678" s="285">
        <f>G!B47</f>
        <v>0</v>
      </c>
      <c r="L678" s="206">
        <f>G!A47</f>
        <v>0</v>
      </c>
      <c r="M678" s="207" t="s">
        <v>369</v>
      </c>
      <c r="N678" s="207" t="s">
        <v>324</v>
      </c>
      <c r="O678" s="524"/>
      <c r="P678" s="283"/>
      <c r="Q678" s="283"/>
      <c r="R678" s="208"/>
      <c r="S678" s="170"/>
    </row>
    <row r="679" spans="1:19" s="167" customFormat="1" ht="12.75" customHeight="1" x14ac:dyDescent="0.2">
      <c r="A679" s="294">
        <f t="shared" si="52"/>
        <v>0</v>
      </c>
      <c r="B679" s="198"/>
      <c r="C679" s="198"/>
      <c r="D679" s="199" t="s">
        <v>36</v>
      </c>
      <c r="E679" s="225"/>
      <c r="F679" s="201"/>
      <c r="G679" s="202" t="e">
        <f t="shared" si="53"/>
        <v>#N/A</v>
      </c>
      <c r="H679" s="203" t="e">
        <f t="shared" si="54"/>
        <v>#N/A</v>
      </c>
      <c r="I679" s="204" t="e">
        <f t="shared" si="55"/>
        <v>#N/A</v>
      </c>
      <c r="J679" s="205"/>
      <c r="K679" s="285">
        <f>G!B48</f>
        <v>0</v>
      </c>
      <c r="L679" s="206">
        <f>G!A48</f>
        <v>0</v>
      </c>
      <c r="M679" s="207" t="s">
        <v>369</v>
      </c>
      <c r="N679" s="207" t="s">
        <v>324</v>
      </c>
      <c r="O679" s="524"/>
      <c r="P679" s="283"/>
      <c r="Q679" s="283"/>
      <c r="R679" s="208"/>
      <c r="S679" s="170"/>
    </row>
    <row r="680" spans="1:19" s="167" customFormat="1" ht="12.75" customHeight="1" x14ac:dyDescent="0.2">
      <c r="A680" s="294">
        <f t="shared" si="52"/>
        <v>0</v>
      </c>
      <c r="B680" s="198"/>
      <c r="C680" s="198"/>
      <c r="D680" s="199" t="s">
        <v>36</v>
      </c>
      <c r="E680" s="225"/>
      <c r="F680" s="201"/>
      <c r="G680" s="202" t="e">
        <f t="shared" si="53"/>
        <v>#N/A</v>
      </c>
      <c r="H680" s="203" t="e">
        <f t="shared" si="54"/>
        <v>#N/A</v>
      </c>
      <c r="I680" s="204" t="e">
        <f t="shared" si="55"/>
        <v>#N/A</v>
      </c>
      <c r="J680" s="205"/>
      <c r="K680" s="285">
        <f>G!B49</f>
        <v>0</v>
      </c>
      <c r="L680" s="206">
        <f>G!A49</f>
        <v>0</v>
      </c>
      <c r="M680" s="207" t="s">
        <v>369</v>
      </c>
      <c r="N680" s="207" t="s">
        <v>324</v>
      </c>
      <c r="O680" s="524"/>
      <c r="P680" s="283"/>
      <c r="Q680" s="283"/>
      <c r="R680" s="208"/>
      <c r="S680" s="170"/>
    </row>
    <row r="681" spans="1:19" s="167" customFormat="1" ht="12.75" customHeight="1" x14ac:dyDescent="0.2">
      <c r="A681" s="294">
        <f t="shared" si="52"/>
        <v>0</v>
      </c>
      <c r="B681" s="198"/>
      <c r="C681" s="198"/>
      <c r="D681" s="199" t="s">
        <v>36</v>
      </c>
      <c r="E681" s="225"/>
      <c r="F681" s="201"/>
      <c r="G681" s="202" t="e">
        <f t="shared" si="53"/>
        <v>#N/A</v>
      </c>
      <c r="H681" s="203" t="e">
        <f t="shared" si="54"/>
        <v>#N/A</v>
      </c>
      <c r="I681" s="204" t="e">
        <f t="shared" si="55"/>
        <v>#N/A</v>
      </c>
      <c r="J681" s="205"/>
      <c r="K681" s="285">
        <f>G!B50</f>
        <v>0</v>
      </c>
      <c r="L681" s="206">
        <f>G!A50</f>
        <v>0</v>
      </c>
      <c r="M681" s="207" t="s">
        <v>369</v>
      </c>
      <c r="N681" s="207" t="s">
        <v>324</v>
      </c>
      <c r="O681" s="524"/>
      <c r="P681" s="283"/>
      <c r="Q681" s="283"/>
      <c r="R681" s="208"/>
      <c r="S681" s="170"/>
    </row>
    <row r="682" spans="1:19" s="167" customFormat="1" ht="12.75" customHeight="1" x14ac:dyDescent="0.2">
      <c r="A682" s="294">
        <f t="shared" si="52"/>
        <v>0</v>
      </c>
      <c r="B682" s="198"/>
      <c r="C682" s="198"/>
      <c r="D682" s="199" t="s">
        <v>36</v>
      </c>
      <c r="E682" s="225"/>
      <c r="F682" s="201"/>
      <c r="G682" s="202" t="e">
        <f t="shared" si="53"/>
        <v>#N/A</v>
      </c>
      <c r="H682" s="203" t="e">
        <f t="shared" si="54"/>
        <v>#N/A</v>
      </c>
      <c r="I682" s="204" t="e">
        <f t="shared" si="55"/>
        <v>#N/A</v>
      </c>
      <c r="J682" s="205"/>
      <c r="K682" s="285">
        <f>G!B51</f>
        <v>0</v>
      </c>
      <c r="L682" s="206">
        <f>G!A51</f>
        <v>0</v>
      </c>
      <c r="M682" s="207" t="s">
        <v>369</v>
      </c>
      <c r="N682" s="207" t="s">
        <v>324</v>
      </c>
      <c r="O682" s="524"/>
      <c r="P682" s="283"/>
      <c r="Q682" s="283"/>
      <c r="R682" s="208"/>
      <c r="S682" s="170"/>
    </row>
    <row r="683" spans="1:19" s="167" customFormat="1" ht="12.75" customHeight="1" x14ac:dyDescent="0.2">
      <c r="A683" s="294">
        <f t="shared" si="52"/>
        <v>0</v>
      </c>
      <c r="B683" s="198"/>
      <c r="C683" s="198"/>
      <c r="D683" s="199" t="s">
        <v>36</v>
      </c>
      <c r="E683" s="225"/>
      <c r="F683" s="201"/>
      <c r="G683" s="202" t="e">
        <f t="shared" si="53"/>
        <v>#N/A</v>
      </c>
      <c r="H683" s="203" t="e">
        <f t="shared" si="54"/>
        <v>#N/A</v>
      </c>
      <c r="I683" s="204" t="e">
        <f t="shared" si="55"/>
        <v>#N/A</v>
      </c>
      <c r="J683" s="205"/>
      <c r="K683" s="285">
        <f>G!B52</f>
        <v>0</v>
      </c>
      <c r="L683" s="206">
        <f>G!A52</f>
        <v>0</v>
      </c>
      <c r="M683" s="207" t="s">
        <v>369</v>
      </c>
      <c r="N683" s="207" t="s">
        <v>324</v>
      </c>
      <c r="O683" s="524"/>
      <c r="P683" s="283"/>
      <c r="Q683" s="283"/>
      <c r="R683" s="208"/>
      <c r="S683" s="170"/>
    </row>
    <row r="684" spans="1:19" s="167" customFormat="1" ht="12.75" customHeight="1" x14ac:dyDescent="0.2">
      <c r="A684" s="294">
        <f t="shared" si="52"/>
        <v>0</v>
      </c>
      <c r="B684" s="198"/>
      <c r="C684" s="198"/>
      <c r="D684" s="199" t="s">
        <v>36</v>
      </c>
      <c r="E684" s="225"/>
      <c r="F684" s="201"/>
      <c r="G684" s="202" t="e">
        <f t="shared" si="53"/>
        <v>#N/A</v>
      </c>
      <c r="H684" s="203" t="e">
        <f t="shared" si="54"/>
        <v>#N/A</v>
      </c>
      <c r="I684" s="204" t="e">
        <f t="shared" si="55"/>
        <v>#N/A</v>
      </c>
      <c r="J684" s="205"/>
      <c r="K684" s="285">
        <f>G!B53</f>
        <v>0</v>
      </c>
      <c r="L684" s="206">
        <f>G!A53</f>
        <v>0</v>
      </c>
      <c r="M684" s="207" t="s">
        <v>369</v>
      </c>
      <c r="N684" s="207" t="s">
        <v>324</v>
      </c>
      <c r="O684" s="524"/>
      <c r="P684" s="283"/>
      <c r="Q684" s="283"/>
      <c r="R684" s="208"/>
      <c r="S684" s="170"/>
    </row>
    <row r="685" spans="1:19" s="167" customFormat="1" ht="12.75" customHeight="1" x14ac:dyDescent="0.2">
      <c r="A685" s="294">
        <f t="shared" si="52"/>
        <v>0</v>
      </c>
      <c r="B685" s="198"/>
      <c r="C685" s="198"/>
      <c r="D685" s="199" t="s">
        <v>36</v>
      </c>
      <c r="E685" s="225"/>
      <c r="F685" s="201"/>
      <c r="G685" s="202" t="e">
        <f t="shared" si="53"/>
        <v>#N/A</v>
      </c>
      <c r="H685" s="203" t="e">
        <f t="shared" si="54"/>
        <v>#N/A</v>
      </c>
      <c r="I685" s="204" t="e">
        <f t="shared" si="55"/>
        <v>#N/A</v>
      </c>
      <c r="J685" s="205"/>
      <c r="K685" s="285">
        <f>G!B54</f>
        <v>0</v>
      </c>
      <c r="L685" s="352" t="str">
        <f>G!A54</f>
        <v>Non-scorers Count =</v>
      </c>
      <c r="M685" s="207" t="s">
        <v>369</v>
      </c>
      <c r="N685" s="207" t="s">
        <v>324</v>
      </c>
      <c r="O685" s="524"/>
      <c r="P685" s="283"/>
      <c r="Q685" s="283"/>
      <c r="R685" s="208"/>
      <c r="S685" s="170"/>
    </row>
    <row r="686" spans="1:19" s="167" customFormat="1" ht="12.75" customHeight="1" x14ac:dyDescent="0.2">
      <c r="A686" s="294">
        <f t="shared" si="52"/>
        <v>0</v>
      </c>
      <c r="B686" s="198"/>
      <c r="C686" s="198"/>
      <c r="D686" s="199" t="s">
        <v>36</v>
      </c>
      <c r="E686" s="225"/>
      <c r="F686" s="201"/>
      <c r="G686" s="202" t="e">
        <f t="shared" si="53"/>
        <v>#N/A</v>
      </c>
      <c r="H686" s="203" t="e">
        <f t="shared" si="54"/>
        <v>#N/A</v>
      </c>
      <c r="I686" s="204" t="e">
        <f t="shared" si="55"/>
        <v>#N/A</v>
      </c>
      <c r="J686" s="205"/>
      <c r="K686" s="285">
        <f>G!P5</f>
        <v>402</v>
      </c>
      <c r="L686" s="206" t="str">
        <f>G!O5</f>
        <v>James Garner</v>
      </c>
      <c r="M686" s="207" t="s">
        <v>369</v>
      </c>
      <c r="N686" s="207" t="s">
        <v>325</v>
      </c>
      <c r="O686" s="524"/>
      <c r="P686" s="283"/>
      <c r="Q686" s="283"/>
      <c r="R686" s="208"/>
      <c r="S686" s="170"/>
    </row>
    <row r="687" spans="1:19" s="167" customFormat="1" ht="12.75" customHeight="1" x14ac:dyDescent="0.2">
      <c r="A687" s="294">
        <f t="shared" si="52"/>
        <v>0</v>
      </c>
      <c r="B687" s="198"/>
      <c r="C687" s="198"/>
      <c r="D687" s="199" t="s">
        <v>36</v>
      </c>
      <c r="E687" s="225"/>
      <c r="F687" s="201"/>
      <c r="G687" s="202" t="e">
        <f t="shared" si="53"/>
        <v>#N/A</v>
      </c>
      <c r="H687" s="203" t="e">
        <f t="shared" si="54"/>
        <v>#N/A</v>
      </c>
      <c r="I687" s="204" t="e">
        <f t="shared" si="55"/>
        <v>#N/A</v>
      </c>
      <c r="J687" s="205"/>
      <c r="K687" s="285">
        <f>G!P6</f>
        <v>0</v>
      </c>
      <c r="L687" s="206" t="str">
        <f>G!O6</f>
        <v>Theo Cheshire</v>
      </c>
      <c r="M687" s="207" t="s">
        <v>369</v>
      </c>
      <c r="N687" s="207" t="s">
        <v>325</v>
      </c>
      <c r="O687" s="524"/>
      <c r="P687" s="283"/>
      <c r="Q687" s="283"/>
      <c r="R687" s="208"/>
      <c r="S687" s="170"/>
    </row>
    <row r="688" spans="1:19" s="167" customFormat="1" ht="12.75" customHeight="1" x14ac:dyDescent="0.2">
      <c r="A688" s="294">
        <f t="shared" si="52"/>
        <v>0</v>
      </c>
      <c r="B688" s="198"/>
      <c r="C688" s="198"/>
      <c r="D688" s="199" t="s">
        <v>36</v>
      </c>
      <c r="E688" s="225"/>
      <c r="F688" s="201"/>
      <c r="G688" s="202" t="e">
        <f t="shared" si="53"/>
        <v>#N/A</v>
      </c>
      <c r="H688" s="203" t="e">
        <f t="shared" si="54"/>
        <v>#N/A</v>
      </c>
      <c r="I688" s="204" t="e">
        <f t="shared" si="55"/>
        <v>#N/A</v>
      </c>
      <c r="J688" s="205"/>
      <c r="K688" s="285">
        <f>G!P7</f>
        <v>0</v>
      </c>
      <c r="L688" s="206" t="str">
        <f>G!O7</f>
        <v>Sam Hinton</v>
      </c>
      <c r="M688" s="207" t="s">
        <v>369</v>
      </c>
      <c r="N688" s="207" t="s">
        <v>325</v>
      </c>
      <c r="O688" s="524"/>
      <c r="P688" s="283"/>
      <c r="Q688" s="283"/>
      <c r="R688" s="208"/>
      <c r="S688" s="170"/>
    </row>
    <row r="689" spans="1:19" s="167" customFormat="1" ht="12.75" customHeight="1" x14ac:dyDescent="0.2">
      <c r="A689" s="294">
        <f t="shared" si="52"/>
        <v>0</v>
      </c>
      <c r="B689" s="198"/>
      <c r="C689" s="198"/>
      <c r="D689" s="199" t="s">
        <v>36</v>
      </c>
      <c r="E689" s="225"/>
      <c r="F689" s="201"/>
      <c r="G689" s="202" t="e">
        <f t="shared" si="53"/>
        <v>#N/A</v>
      </c>
      <c r="H689" s="203" t="e">
        <f t="shared" si="54"/>
        <v>#N/A</v>
      </c>
      <c r="I689" s="204" t="e">
        <f t="shared" si="55"/>
        <v>#N/A</v>
      </c>
      <c r="J689" s="205"/>
      <c r="K689" s="285">
        <f>G!P8</f>
        <v>0</v>
      </c>
      <c r="L689" s="206" t="str">
        <f>G!O8</f>
        <v>Samuel Sherlock</v>
      </c>
      <c r="M689" s="207" t="s">
        <v>369</v>
      </c>
      <c r="N689" s="207" t="s">
        <v>325</v>
      </c>
      <c r="O689" s="524"/>
      <c r="P689" s="283"/>
      <c r="Q689" s="283"/>
      <c r="R689" s="208"/>
      <c r="S689" s="170"/>
    </row>
    <row r="690" spans="1:19" s="167" customFormat="1" ht="12.75" customHeight="1" x14ac:dyDescent="0.2">
      <c r="A690" s="294">
        <f t="shared" si="52"/>
        <v>0</v>
      </c>
      <c r="B690" s="198"/>
      <c r="C690" s="198"/>
      <c r="D690" s="199" t="s">
        <v>36</v>
      </c>
      <c r="E690" s="225"/>
      <c r="F690" s="201"/>
      <c r="G690" s="202" t="e">
        <f t="shared" si="53"/>
        <v>#N/A</v>
      </c>
      <c r="H690" s="203" t="e">
        <f t="shared" si="54"/>
        <v>#N/A</v>
      </c>
      <c r="I690" s="204" t="e">
        <f t="shared" si="55"/>
        <v>#N/A</v>
      </c>
      <c r="J690" s="205"/>
      <c r="K690" s="285">
        <f>G!P9</f>
        <v>0</v>
      </c>
      <c r="L690" s="206" t="str">
        <f>G!O9</f>
        <v>Luke Dronfield</v>
      </c>
      <c r="M690" s="207" t="s">
        <v>369</v>
      </c>
      <c r="N690" s="207" t="s">
        <v>325</v>
      </c>
      <c r="O690" s="524"/>
      <c r="P690" s="283"/>
      <c r="Q690" s="283"/>
      <c r="R690" s="208"/>
      <c r="S690" s="170"/>
    </row>
    <row r="691" spans="1:19" s="167" customFormat="1" ht="12.75" customHeight="1" x14ac:dyDescent="0.2">
      <c r="A691" s="294">
        <f t="shared" si="52"/>
        <v>0</v>
      </c>
      <c r="B691" s="198"/>
      <c r="C691" s="198"/>
      <c r="D691" s="199" t="s">
        <v>36</v>
      </c>
      <c r="E691" s="225"/>
      <c r="F691" s="201"/>
      <c r="G691" s="202" t="e">
        <f t="shared" si="53"/>
        <v>#N/A</v>
      </c>
      <c r="H691" s="203" t="e">
        <f t="shared" si="54"/>
        <v>#N/A</v>
      </c>
      <c r="I691" s="204" t="e">
        <f t="shared" si="55"/>
        <v>#N/A</v>
      </c>
      <c r="J691" s="205"/>
      <c r="K691" s="285">
        <f>G!P10</f>
        <v>0</v>
      </c>
      <c r="L691" s="206" t="str">
        <f>G!O10</f>
        <v>Oliver Hardman</v>
      </c>
      <c r="M691" s="207" t="s">
        <v>369</v>
      </c>
      <c r="N691" s="207" t="s">
        <v>325</v>
      </c>
      <c r="O691" s="524"/>
      <c r="P691" s="283"/>
      <c r="Q691" s="283"/>
      <c r="R691" s="208"/>
      <c r="S691" s="170"/>
    </row>
    <row r="692" spans="1:19" s="167" customFormat="1" ht="12.75" customHeight="1" x14ac:dyDescent="0.2">
      <c r="A692" s="294">
        <f t="shared" si="52"/>
        <v>0</v>
      </c>
      <c r="B692" s="198"/>
      <c r="C692" s="198"/>
      <c r="D692" s="199" t="s">
        <v>36</v>
      </c>
      <c r="E692" s="225"/>
      <c r="F692" s="201"/>
      <c r="G692" s="202" t="e">
        <f t="shared" si="53"/>
        <v>#N/A</v>
      </c>
      <c r="H692" s="203" t="e">
        <f t="shared" si="54"/>
        <v>#N/A</v>
      </c>
      <c r="I692" s="204" t="e">
        <f t="shared" si="55"/>
        <v>#N/A</v>
      </c>
      <c r="J692" s="205"/>
      <c r="K692" s="285">
        <f>G!P11</f>
        <v>0</v>
      </c>
      <c r="L692" s="206" t="str">
        <f>G!O11</f>
        <v>Rapheal Rivero-Stevenet</v>
      </c>
      <c r="M692" s="207" t="s">
        <v>369</v>
      </c>
      <c r="N692" s="207" t="s">
        <v>325</v>
      </c>
      <c r="O692" s="524"/>
      <c r="P692" s="283"/>
      <c r="Q692" s="283"/>
      <c r="R692" s="208"/>
      <c r="S692" s="170"/>
    </row>
    <row r="693" spans="1:19" s="167" customFormat="1" ht="12.75" customHeight="1" x14ac:dyDescent="0.2">
      <c r="A693" s="294">
        <f t="shared" si="52"/>
        <v>0</v>
      </c>
      <c r="B693" s="198"/>
      <c r="C693" s="198"/>
      <c r="D693" s="199" t="s">
        <v>36</v>
      </c>
      <c r="E693" s="225"/>
      <c r="F693" s="201"/>
      <c r="G693" s="202" t="e">
        <f t="shared" si="53"/>
        <v>#N/A</v>
      </c>
      <c r="H693" s="203" t="e">
        <f t="shared" si="54"/>
        <v>#N/A</v>
      </c>
      <c r="I693" s="204" t="e">
        <f t="shared" si="55"/>
        <v>#N/A</v>
      </c>
      <c r="J693" s="205"/>
      <c r="K693" s="285">
        <f>G!P12</f>
        <v>403</v>
      </c>
      <c r="L693" s="206" t="str">
        <f>G!O12</f>
        <v>Kay Davies</v>
      </c>
      <c r="M693" s="207" t="s">
        <v>369</v>
      </c>
      <c r="N693" s="207" t="s">
        <v>325</v>
      </c>
      <c r="O693" s="524"/>
      <c r="P693" s="283"/>
      <c r="Q693" s="283"/>
      <c r="R693" s="208"/>
      <c r="S693" s="170"/>
    </row>
    <row r="694" spans="1:19" s="167" customFormat="1" ht="12.75" customHeight="1" x14ac:dyDescent="0.2">
      <c r="A694" s="294">
        <f t="shared" si="52"/>
        <v>0</v>
      </c>
      <c r="B694" s="198"/>
      <c r="C694" s="198"/>
      <c r="D694" s="199" t="s">
        <v>36</v>
      </c>
      <c r="E694" s="225"/>
      <c r="F694" s="201"/>
      <c r="G694" s="202" t="e">
        <f t="shared" si="53"/>
        <v>#N/A</v>
      </c>
      <c r="H694" s="203" t="e">
        <f t="shared" si="54"/>
        <v>#N/A</v>
      </c>
      <c r="I694" s="204" t="e">
        <f t="shared" si="55"/>
        <v>#N/A</v>
      </c>
      <c r="J694" s="205"/>
      <c r="K694" s="285">
        <f>G!P13</f>
        <v>0</v>
      </c>
      <c r="L694" s="206" t="str">
        <f>G!O13</f>
        <v>Lawrence Pritchard</v>
      </c>
      <c r="M694" s="207" t="s">
        <v>369</v>
      </c>
      <c r="N694" s="207" t="s">
        <v>325</v>
      </c>
      <c r="O694" s="524"/>
      <c r="P694" s="283"/>
      <c r="Q694" s="283"/>
      <c r="R694" s="208"/>
      <c r="S694" s="170"/>
    </row>
    <row r="695" spans="1:19" s="167" customFormat="1" ht="12.75" customHeight="1" x14ac:dyDescent="0.2">
      <c r="A695" s="294">
        <f t="shared" si="52"/>
        <v>0</v>
      </c>
      <c r="B695" s="198"/>
      <c r="C695" s="198"/>
      <c r="D695" s="199" t="s">
        <v>36</v>
      </c>
      <c r="E695" s="225"/>
      <c r="F695" s="201"/>
      <c r="G695" s="202" t="e">
        <f t="shared" si="53"/>
        <v>#N/A</v>
      </c>
      <c r="H695" s="203" t="e">
        <f t="shared" si="54"/>
        <v>#N/A</v>
      </c>
      <c r="I695" s="204" t="e">
        <f t="shared" si="55"/>
        <v>#N/A</v>
      </c>
      <c r="J695" s="205"/>
      <c r="K695" s="285">
        <f>G!P14</f>
        <v>0</v>
      </c>
      <c r="L695" s="206">
        <f>G!O14</f>
        <v>0</v>
      </c>
      <c r="M695" s="207" t="s">
        <v>369</v>
      </c>
      <c r="N695" s="207" t="s">
        <v>325</v>
      </c>
      <c r="O695" s="524"/>
      <c r="P695" s="283"/>
      <c r="Q695" s="283"/>
      <c r="R695" s="208"/>
      <c r="S695" s="170"/>
    </row>
    <row r="696" spans="1:19" s="167" customFormat="1" ht="12.75" customHeight="1" x14ac:dyDescent="0.2">
      <c r="A696" s="294">
        <f t="shared" si="52"/>
        <v>0</v>
      </c>
      <c r="B696" s="198"/>
      <c r="C696" s="198"/>
      <c r="D696" s="199" t="s">
        <v>36</v>
      </c>
      <c r="E696" s="225"/>
      <c r="F696" s="201"/>
      <c r="G696" s="202" t="e">
        <f t="shared" si="53"/>
        <v>#N/A</v>
      </c>
      <c r="H696" s="203" t="e">
        <f t="shared" si="54"/>
        <v>#N/A</v>
      </c>
      <c r="I696" s="204" t="e">
        <f t="shared" si="55"/>
        <v>#N/A</v>
      </c>
      <c r="J696" s="205"/>
      <c r="K696" s="285">
        <f>G!P15</f>
        <v>0</v>
      </c>
      <c r="L696" s="206">
        <f>G!O15</f>
        <v>0</v>
      </c>
      <c r="M696" s="207" t="s">
        <v>369</v>
      </c>
      <c r="N696" s="207" t="s">
        <v>325</v>
      </c>
      <c r="O696" s="524"/>
      <c r="P696" s="283"/>
      <c r="Q696" s="283"/>
      <c r="R696" s="208"/>
      <c r="S696" s="170"/>
    </row>
    <row r="697" spans="1:19" s="167" customFormat="1" ht="12.75" customHeight="1" x14ac:dyDescent="0.2">
      <c r="A697" s="294">
        <f t="shared" si="52"/>
        <v>0</v>
      </c>
      <c r="B697" s="198"/>
      <c r="C697" s="198"/>
      <c r="D697" s="199" t="s">
        <v>36</v>
      </c>
      <c r="E697" s="225"/>
      <c r="F697" s="201"/>
      <c r="G697" s="202" t="e">
        <f t="shared" si="53"/>
        <v>#N/A</v>
      </c>
      <c r="H697" s="203" t="e">
        <f t="shared" si="54"/>
        <v>#N/A</v>
      </c>
      <c r="I697" s="204" t="e">
        <f t="shared" si="55"/>
        <v>#N/A</v>
      </c>
      <c r="J697" s="205"/>
      <c r="K697" s="285">
        <f>G!P16</f>
        <v>0</v>
      </c>
      <c r="L697" s="206">
        <f>G!O16</f>
        <v>0</v>
      </c>
      <c r="M697" s="207" t="s">
        <v>369</v>
      </c>
      <c r="N697" s="207" t="s">
        <v>325</v>
      </c>
      <c r="O697" s="524"/>
      <c r="P697" s="283"/>
      <c r="Q697" s="283"/>
      <c r="R697" s="208"/>
      <c r="S697" s="170"/>
    </row>
    <row r="698" spans="1:19" s="167" customFormat="1" ht="12.75" customHeight="1" x14ac:dyDescent="0.2">
      <c r="A698" s="294">
        <f t="shared" si="52"/>
        <v>0</v>
      </c>
      <c r="B698" s="198"/>
      <c r="C698" s="198"/>
      <c r="D698" s="199" t="s">
        <v>36</v>
      </c>
      <c r="E698" s="225"/>
      <c r="F698" s="201"/>
      <c r="G698" s="202" t="e">
        <f t="shared" si="53"/>
        <v>#N/A</v>
      </c>
      <c r="H698" s="203" t="e">
        <f t="shared" si="54"/>
        <v>#N/A</v>
      </c>
      <c r="I698" s="204" t="e">
        <f t="shared" si="55"/>
        <v>#N/A</v>
      </c>
      <c r="J698" s="205"/>
      <c r="K698" s="285">
        <f>G!P17</f>
        <v>0</v>
      </c>
      <c r="L698" s="206">
        <f>G!O17</f>
        <v>0</v>
      </c>
      <c r="M698" s="207" t="s">
        <v>369</v>
      </c>
      <c r="N698" s="207" t="s">
        <v>325</v>
      </c>
      <c r="O698" s="524"/>
      <c r="P698" s="283"/>
      <c r="Q698" s="283"/>
      <c r="R698" s="208"/>
      <c r="S698" s="170"/>
    </row>
    <row r="699" spans="1:19" s="167" customFormat="1" ht="12.75" customHeight="1" x14ac:dyDescent="0.2">
      <c r="A699" s="294">
        <f t="shared" si="52"/>
        <v>0</v>
      </c>
      <c r="B699" s="198"/>
      <c r="C699" s="198"/>
      <c r="D699" s="199" t="s">
        <v>36</v>
      </c>
      <c r="E699" s="225"/>
      <c r="F699" s="201"/>
      <c r="G699" s="202" t="e">
        <f t="shared" si="53"/>
        <v>#N/A</v>
      </c>
      <c r="H699" s="203" t="e">
        <f t="shared" si="54"/>
        <v>#N/A</v>
      </c>
      <c r="I699" s="204" t="e">
        <f t="shared" si="55"/>
        <v>#N/A</v>
      </c>
      <c r="J699" s="205"/>
      <c r="K699" s="285">
        <f>G!P18</f>
        <v>0</v>
      </c>
      <c r="L699" s="206">
        <f>G!O18</f>
        <v>0</v>
      </c>
      <c r="M699" s="207" t="s">
        <v>369</v>
      </c>
      <c r="N699" s="207" t="s">
        <v>325</v>
      </c>
      <c r="O699" s="524"/>
      <c r="P699" s="283"/>
      <c r="Q699" s="283"/>
      <c r="R699" s="208"/>
      <c r="S699" s="170"/>
    </row>
    <row r="700" spans="1:19" s="167" customFormat="1" ht="12.75" customHeight="1" x14ac:dyDescent="0.2">
      <c r="A700" s="294">
        <f t="shared" si="52"/>
        <v>0</v>
      </c>
      <c r="B700" s="198"/>
      <c r="C700" s="198"/>
      <c r="D700" s="199" t="s">
        <v>36</v>
      </c>
      <c r="E700" s="225"/>
      <c r="F700" s="201"/>
      <c r="G700" s="202" t="e">
        <f t="shared" si="53"/>
        <v>#N/A</v>
      </c>
      <c r="H700" s="203" t="e">
        <f t="shared" si="54"/>
        <v>#N/A</v>
      </c>
      <c r="I700" s="204" t="e">
        <f t="shared" si="55"/>
        <v>#N/A</v>
      </c>
      <c r="J700" s="205"/>
      <c r="K700" s="285">
        <f>G!P19</f>
        <v>0</v>
      </c>
      <c r="L700" s="206">
        <f>G!O19</f>
        <v>0</v>
      </c>
      <c r="M700" s="207" t="s">
        <v>369</v>
      </c>
      <c r="N700" s="207" t="s">
        <v>325</v>
      </c>
      <c r="O700" s="524"/>
      <c r="P700" s="283"/>
      <c r="Q700" s="283"/>
      <c r="R700" s="208"/>
      <c r="S700" s="170"/>
    </row>
    <row r="701" spans="1:19" s="167" customFormat="1" ht="12.75" customHeight="1" x14ac:dyDescent="0.2">
      <c r="A701" s="294">
        <f t="shared" si="52"/>
        <v>0</v>
      </c>
      <c r="B701" s="198"/>
      <c r="C701" s="198"/>
      <c r="D701" s="199" t="s">
        <v>36</v>
      </c>
      <c r="E701" s="225"/>
      <c r="F701" s="201"/>
      <c r="G701" s="202" t="e">
        <f t="shared" si="53"/>
        <v>#N/A</v>
      </c>
      <c r="H701" s="203" t="e">
        <f t="shared" si="54"/>
        <v>#N/A</v>
      </c>
      <c r="I701" s="204" t="e">
        <f t="shared" si="55"/>
        <v>#N/A</v>
      </c>
      <c r="J701" s="205"/>
      <c r="K701" s="285">
        <f>G!P20</f>
        <v>0</v>
      </c>
      <c r="L701" s="206">
        <f>G!O20</f>
        <v>0</v>
      </c>
      <c r="M701" s="207" t="s">
        <v>369</v>
      </c>
      <c r="N701" s="207" t="s">
        <v>325</v>
      </c>
      <c r="O701" s="524"/>
      <c r="P701" s="283"/>
      <c r="Q701" s="283"/>
      <c r="R701" s="208"/>
      <c r="S701" s="170"/>
    </row>
    <row r="702" spans="1:19" s="167" customFormat="1" ht="12.75" customHeight="1" x14ac:dyDescent="0.2">
      <c r="A702" s="294">
        <f t="shared" si="52"/>
        <v>0</v>
      </c>
      <c r="B702" s="198"/>
      <c r="C702" s="198"/>
      <c r="D702" s="199" t="s">
        <v>36</v>
      </c>
      <c r="E702" s="225"/>
      <c r="F702" s="201"/>
      <c r="G702" s="202" t="e">
        <f t="shared" si="53"/>
        <v>#N/A</v>
      </c>
      <c r="H702" s="203" t="e">
        <f t="shared" si="54"/>
        <v>#N/A</v>
      </c>
      <c r="I702" s="204" t="e">
        <f t="shared" si="55"/>
        <v>#N/A</v>
      </c>
      <c r="J702" s="205"/>
      <c r="K702" s="285">
        <f>G!P21</f>
        <v>0</v>
      </c>
      <c r="L702" s="206">
        <f>G!O21</f>
        <v>0</v>
      </c>
      <c r="M702" s="207" t="s">
        <v>369</v>
      </c>
      <c r="N702" s="207" t="s">
        <v>325</v>
      </c>
      <c r="O702" s="524"/>
      <c r="P702" s="283"/>
      <c r="Q702" s="283"/>
      <c r="R702" s="208"/>
      <c r="S702" s="170"/>
    </row>
    <row r="703" spans="1:19" s="167" customFormat="1" ht="12.75" customHeight="1" x14ac:dyDescent="0.2">
      <c r="A703" s="294">
        <f t="shared" si="52"/>
        <v>0</v>
      </c>
      <c r="B703" s="198"/>
      <c r="C703" s="198"/>
      <c r="D703" s="199" t="s">
        <v>36</v>
      </c>
      <c r="E703" s="225"/>
      <c r="F703" s="201"/>
      <c r="G703" s="202" t="e">
        <f t="shared" si="53"/>
        <v>#N/A</v>
      </c>
      <c r="H703" s="203" t="e">
        <f t="shared" si="54"/>
        <v>#N/A</v>
      </c>
      <c r="I703" s="204" t="e">
        <f t="shared" si="55"/>
        <v>#N/A</v>
      </c>
      <c r="J703" s="205"/>
      <c r="K703" s="285">
        <f>G!P22</f>
        <v>0</v>
      </c>
      <c r="L703" s="206">
        <f>G!O22</f>
        <v>0</v>
      </c>
      <c r="M703" s="207" t="s">
        <v>369</v>
      </c>
      <c r="N703" s="207" t="s">
        <v>325</v>
      </c>
      <c r="O703" s="524"/>
      <c r="P703" s="283"/>
      <c r="Q703" s="283"/>
      <c r="R703" s="208"/>
      <c r="S703" s="170"/>
    </row>
    <row r="704" spans="1:19" s="167" customFormat="1" ht="12.75" customHeight="1" x14ac:dyDescent="0.2">
      <c r="A704" s="294">
        <f t="shared" si="52"/>
        <v>0</v>
      </c>
      <c r="B704" s="198"/>
      <c r="C704" s="198"/>
      <c r="D704" s="199" t="s">
        <v>36</v>
      </c>
      <c r="E704" s="225"/>
      <c r="F704" s="201"/>
      <c r="G704" s="202" t="e">
        <f t="shared" si="53"/>
        <v>#N/A</v>
      </c>
      <c r="H704" s="203" t="e">
        <f t="shared" si="54"/>
        <v>#N/A</v>
      </c>
      <c r="I704" s="204" t="e">
        <f t="shared" si="55"/>
        <v>#N/A</v>
      </c>
      <c r="J704" s="205"/>
      <c r="K704" s="285">
        <f>G!P23</f>
        <v>0</v>
      </c>
      <c r="L704" s="206">
        <f>G!O23</f>
        <v>0</v>
      </c>
      <c r="M704" s="207" t="s">
        <v>369</v>
      </c>
      <c r="N704" s="207" t="s">
        <v>325</v>
      </c>
      <c r="O704" s="524"/>
      <c r="P704" s="283"/>
      <c r="Q704" s="283"/>
      <c r="R704" s="208"/>
      <c r="S704" s="170"/>
    </row>
    <row r="705" spans="1:19" s="167" customFormat="1" ht="12.75" customHeight="1" x14ac:dyDescent="0.2">
      <c r="A705" s="294">
        <f t="shared" si="52"/>
        <v>0</v>
      </c>
      <c r="B705" s="198"/>
      <c r="C705" s="198"/>
      <c r="D705" s="199" t="s">
        <v>36</v>
      </c>
      <c r="E705" s="225"/>
      <c r="F705" s="201"/>
      <c r="G705" s="202" t="e">
        <f t="shared" si="53"/>
        <v>#N/A</v>
      </c>
      <c r="H705" s="203" t="e">
        <f t="shared" si="54"/>
        <v>#N/A</v>
      </c>
      <c r="I705" s="204" t="e">
        <f t="shared" si="55"/>
        <v>#N/A</v>
      </c>
      <c r="J705" s="205"/>
      <c r="K705" s="285">
        <f>G!P24</f>
        <v>0</v>
      </c>
      <c r="L705" s="206">
        <f>G!O24</f>
        <v>0</v>
      </c>
      <c r="M705" s="207" t="s">
        <v>369</v>
      </c>
      <c r="N705" s="207" t="s">
        <v>325</v>
      </c>
      <c r="O705" s="524"/>
      <c r="P705" s="283"/>
      <c r="Q705" s="283"/>
      <c r="R705" s="208"/>
      <c r="S705" s="170"/>
    </row>
    <row r="706" spans="1:19" s="167" customFormat="1" ht="12.75" customHeight="1" x14ac:dyDescent="0.2">
      <c r="A706" s="294">
        <f t="shared" si="52"/>
        <v>0</v>
      </c>
      <c r="B706" s="198"/>
      <c r="C706" s="198"/>
      <c r="D706" s="199" t="s">
        <v>36</v>
      </c>
      <c r="E706" s="225"/>
      <c r="F706" s="201"/>
      <c r="G706" s="202" t="e">
        <f t="shared" si="53"/>
        <v>#N/A</v>
      </c>
      <c r="H706" s="203" t="e">
        <f t="shared" si="54"/>
        <v>#N/A</v>
      </c>
      <c r="I706" s="204" t="e">
        <f t="shared" si="55"/>
        <v>#N/A</v>
      </c>
      <c r="J706" s="205"/>
      <c r="K706" s="285">
        <f>G!P25</f>
        <v>0</v>
      </c>
      <c r="L706" s="206">
        <f>G!O25</f>
        <v>0</v>
      </c>
      <c r="M706" s="207" t="s">
        <v>369</v>
      </c>
      <c r="N706" s="207" t="s">
        <v>325</v>
      </c>
      <c r="O706" s="524"/>
      <c r="P706" s="283"/>
      <c r="Q706" s="283"/>
      <c r="R706" s="208"/>
      <c r="S706" s="170"/>
    </row>
    <row r="707" spans="1:19" s="167" customFormat="1" ht="12.75" customHeight="1" x14ac:dyDescent="0.2">
      <c r="A707" s="294">
        <f t="shared" si="52"/>
        <v>0</v>
      </c>
      <c r="B707" s="198"/>
      <c r="C707" s="198"/>
      <c r="D707" s="199" t="s">
        <v>36</v>
      </c>
      <c r="E707" s="225"/>
      <c r="F707" s="201"/>
      <c r="G707" s="202" t="e">
        <f t="shared" si="53"/>
        <v>#N/A</v>
      </c>
      <c r="H707" s="203" t="e">
        <f t="shared" si="54"/>
        <v>#N/A</v>
      </c>
      <c r="I707" s="204" t="e">
        <f t="shared" si="55"/>
        <v>#N/A</v>
      </c>
      <c r="J707" s="205"/>
      <c r="K707" s="285">
        <f>G!P26</f>
        <v>0</v>
      </c>
      <c r="L707" s="206">
        <f>G!O26</f>
        <v>0</v>
      </c>
      <c r="M707" s="207" t="s">
        <v>369</v>
      </c>
      <c r="N707" s="207" t="s">
        <v>325</v>
      </c>
      <c r="O707" s="524"/>
      <c r="P707" s="283"/>
      <c r="Q707" s="283"/>
      <c r="R707" s="208"/>
      <c r="S707" s="170"/>
    </row>
    <row r="708" spans="1:19" s="167" customFormat="1" ht="12.75" customHeight="1" x14ac:dyDescent="0.2">
      <c r="A708" s="294">
        <f t="shared" si="52"/>
        <v>0</v>
      </c>
      <c r="B708" s="198"/>
      <c r="C708" s="198"/>
      <c r="D708" s="199" t="s">
        <v>36</v>
      </c>
      <c r="E708" s="225"/>
      <c r="F708" s="201"/>
      <c r="G708" s="202" t="e">
        <f t="shared" si="53"/>
        <v>#N/A</v>
      </c>
      <c r="H708" s="203" t="e">
        <f t="shared" si="54"/>
        <v>#N/A</v>
      </c>
      <c r="I708" s="204" t="e">
        <f t="shared" si="55"/>
        <v>#N/A</v>
      </c>
      <c r="J708" s="205"/>
      <c r="K708" s="285">
        <f>G!P27</f>
        <v>0</v>
      </c>
      <c r="L708" s="206">
        <f>G!O27</f>
        <v>0</v>
      </c>
      <c r="M708" s="207" t="s">
        <v>369</v>
      </c>
      <c r="N708" s="207" t="s">
        <v>325</v>
      </c>
      <c r="O708" s="524"/>
      <c r="P708" s="283"/>
      <c r="Q708" s="283"/>
      <c r="R708" s="208"/>
      <c r="S708" s="170"/>
    </row>
    <row r="709" spans="1:19" s="167" customFormat="1" ht="12.75" customHeight="1" x14ac:dyDescent="0.2">
      <c r="A709" s="294">
        <f t="shared" si="52"/>
        <v>0</v>
      </c>
      <c r="B709" s="198"/>
      <c r="C709" s="198"/>
      <c r="D709" s="199" t="s">
        <v>36</v>
      </c>
      <c r="E709" s="225"/>
      <c r="F709" s="201"/>
      <c r="G709" s="202" t="e">
        <f t="shared" si="53"/>
        <v>#N/A</v>
      </c>
      <c r="H709" s="203" t="e">
        <f t="shared" si="54"/>
        <v>#N/A</v>
      </c>
      <c r="I709" s="204" t="e">
        <f t="shared" si="55"/>
        <v>#N/A</v>
      </c>
      <c r="J709" s="205"/>
      <c r="K709" s="285">
        <f>G!P28</f>
        <v>0</v>
      </c>
      <c r="L709" s="206">
        <f>G!O28</f>
        <v>0</v>
      </c>
      <c r="M709" s="207" t="s">
        <v>369</v>
      </c>
      <c r="N709" s="207" t="s">
        <v>325</v>
      </c>
      <c r="O709" s="524"/>
      <c r="P709" s="283"/>
      <c r="Q709" s="283"/>
      <c r="R709" s="208"/>
      <c r="S709" s="170"/>
    </row>
    <row r="710" spans="1:19" s="167" customFormat="1" ht="12.75" customHeight="1" x14ac:dyDescent="0.2">
      <c r="A710" s="294">
        <f t="shared" si="52"/>
        <v>0</v>
      </c>
      <c r="B710" s="198"/>
      <c r="C710" s="198"/>
      <c r="D710" s="199" t="s">
        <v>36</v>
      </c>
      <c r="E710" s="225"/>
      <c r="F710" s="201"/>
      <c r="G710" s="202" t="e">
        <f t="shared" si="53"/>
        <v>#N/A</v>
      </c>
      <c r="H710" s="203" t="e">
        <f t="shared" si="54"/>
        <v>#N/A</v>
      </c>
      <c r="I710" s="204" t="e">
        <f t="shared" si="55"/>
        <v>#N/A</v>
      </c>
      <c r="J710" s="205"/>
      <c r="K710" s="285">
        <f>G!P29</f>
        <v>0</v>
      </c>
      <c r="L710" s="206">
        <f>G!O29</f>
        <v>0</v>
      </c>
      <c r="M710" s="207" t="s">
        <v>369</v>
      </c>
      <c r="N710" s="207" t="s">
        <v>325</v>
      </c>
      <c r="O710" s="524"/>
      <c r="P710" s="283"/>
      <c r="Q710" s="283"/>
      <c r="R710" s="208"/>
      <c r="S710" s="170"/>
    </row>
    <row r="711" spans="1:19" s="167" customFormat="1" ht="12.75" customHeight="1" x14ac:dyDescent="0.2">
      <c r="A711" s="294">
        <f t="shared" si="52"/>
        <v>0</v>
      </c>
      <c r="B711" s="198"/>
      <c r="C711" s="198"/>
      <c r="D711" s="199" t="s">
        <v>36</v>
      </c>
      <c r="E711" s="225"/>
      <c r="F711" s="201"/>
      <c r="G711" s="202" t="e">
        <f t="shared" si="53"/>
        <v>#N/A</v>
      </c>
      <c r="H711" s="203" t="e">
        <f t="shared" si="54"/>
        <v>#N/A</v>
      </c>
      <c r="I711" s="204" t="e">
        <f t="shared" si="55"/>
        <v>#N/A</v>
      </c>
      <c r="J711" s="205"/>
      <c r="K711" s="285">
        <f>G!P30</f>
        <v>0</v>
      </c>
      <c r="L711" s="206">
        <f>G!O30</f>
        <v>0</v>
      </c>
      <c r="M711" s="207" t="s">
        <v>369</v>
      </c>
      <c r="N711" s="207" t="s">
        <v>325</v>
      </c>
      <c r="O711" s="524"/>
      <c r="P711" s="283"/>
      <c r="Q711" s="283"/>
      <c r="R711" s="208"/>
      <c r="S711" s="170"/>
    </row>
    <row r="712" spans="1:19" s="167" customFormat="1" ht="12.75" customHeight="1" x14ac:dyDescent="0.2">
      <c r="A712" s="294">
        <f t="shared" si="52"/>
        <v>0</v>
      </c>
      <c r="B712" s="198"/>
      <c r="C712" s="198"/>
      <c r="D712" s="199" t="s">
        <v>36</v>
      </c>
      <c r="E712" s="225"/>
      <c r="F712" s="201"/>
      <c r="G712" s="202" t="e">
        <f t="shared" si="53"/>
        <v>#N/A</v>
      </c>
      <c r="H712" s="203" t="e">
        <f t="shared" si="54"/>
        <v>#N/A</v>
      </c>
      <c r="I712" s="204" t="e">
        <f t="shared" si="55"/>
        <v>#N/A</v>
      </c>
      <c r="J712" s="205"/>
      <c r="K712" s="285">
        <f>G!P31</f>
        <v>0</v>
      </c>
      <c r="L712" s="206">
        <f>G!O31</f>
        <v>0</v>
      </c>
      <c r="M712" s="207" t="s">
        <v>369</v>
      </c>
      <c r="N712" s="207" t="s">
        <v>325</v>
      </c>
      <c r="O712" s="524"/>
      <c r="P712" s="283"/>
      <c r="Q712" s="283"/>
      <c r="R712" s="208"/>
      <c r="S712" s="170"/>
    </row>
    <row r="713" spans="1:19" s="167" customFormat="1" ht="12.75" customHeight="1" x14ac:dyDescent="0.2">
      <c r="A713" s="294">
        <f t="shared" si="52"/>
        <v>0</v>
      </c>
      <c r="B713" s="198"/>
      <c r="C713" s="198"/>
      <c r="D713" s="199" t="s">
        <v>36</v>
      </c>
      <c r="E713" s="225"/>
      <c r="F713" s="201"/>
      <c r="G713" s="202" t="e">
        <f t="shared" si="53"/>
        <v>#N/A</v>
      </c>
      <c r="H713" s="203" t="e">
        <f t="shared" si="54"/>
        <v>#N/A</v>
      </c>
      <c r="I713" s="204" t="e">
        <f t="shared" si="55"/>
        <v>#N/A</v>
      </c>
      <c r="J713" s="205"/>
      <c r="K713" s="285">
        <f>G!P32</f>
        <v>0</v>
      </c>
      <c r="L713" s="206">
        <f>G!O32</f>
        <v>0</v>
      </c>
      <c r="M713" s="207" t="s">
        <v>369</v>
      </c>
      <c r="N713" s="207" t="s">
        <v>325</v>
      </c>
      <c r="O713" s="524"/>
      <c r="P713" s="283"/>
      <c r="Q713" s="283"/>
      <c r="R713" s="208"/>
      <c r="S713" s="170"/>
    </row>
    <row r="714" spans="1:19" s="167" customFormat="1" ht="12.75" customHeight="1" x14ac:dyDescent="0.2">
      <c r="A714" s="294">
        <f t="shared" si="52"/>
        <v>0</v>
      </c>
      <c r="B714" s="198"/>
      <c r="C714" s="198"/>
      <c r="D714" s="199" t="s">
        <v>36</v>
      </c>
      <c r="E714" s="225"/>
      <c r="F714" s="201"/>
      <c r="G714" s="202" t="e">
        <f t="shared" si="53"/>
        <v>#N/A</v>
      </c>
      <c r="H714" s="203" t="e">
        <f t="shared" si="54"/>
        <v>#N/A</v>
      </c>
      <c r="I714" s="204" t="e">
        <f t="shared" si="55"/>
        <v>#N/A</v>
      </c>
      <c r="J714" s="205"/>
      <c r="K714" s="285">
        <f>G!P33</f>
        <v>0</v>
      </c>
      <c r="L714" s="206">
        <f>G!O33</f>
        <v>0</v>
      </c>
      <c r="M714" s="207" t="s">
        <v>369</v>
      </c>
      <c r="N714" s="207" t="s">
        <v>325</v>
      </c>
      <c r="O714" s="524"/>
      <c r="P714" s="283"/>
      <c r="Q714" s="283"/>
      <c r="R714" s="208"/>
      <c r="S714" s="170"/>
    </row>
    <row r="715" spans="1:19" s="167" customFormat="1" ht="12.75" customHeight="1" x14ac:dyDescent="0.2">
      <c r="A715" s="294">
        <f t="shared" si="52"/>
        <v>0</v>
      </c>
      <c r="B715" s="198"/>
      <c r="C715" s="198"/>
      <c r="D715" s="199" t="s">
        <v>36</v>
      </c>
      <c r="E715" s="225"/>
      <c r="F715" s="201"/>
      <c r="G715" s="202" t="e">
        <f t="shared" si="53"/>
        <v>#N/A</v>
      </c>
      <c r="H715" s="203" t="e">
        <f t="shared" si="54"/>
        <v>#N/A</v>
      </c>
      <c r="I715" s="204" t="e">
        <f t="shared" si="55"/>
        <v>#N/A</v>
      </c>
      <c r="J715" s="205"/>
      <c r="K715" s="285">
        <f>G!P34</f>
        <v>0</v>
      </c>
      <c r="L715" s="206">
        <f>G!O34</f>
        <v>0</v>
      </c>
      <c r="M715" s="207" t="s">
        <v>369</v>
      </c>
      <c r="N715" s="207" t="s">
        <v>325</v>
      </c>
      <c r="O715" s="524"/>
      <c r="P715" s="283"/>
      <c r="Q715" s="283"/>
      <c r="R715" s="208"/>
      <c r="S715" s="170"/>
    </row>
    <row r="716" spans="1:19" s="167" customFormat="1" ht="12.75" customHeight="1" x14ac:dyDescent="0.2">
      <c r="A716" s="294">
        <f t="shared" si="52"/>
        <v>0</v>
      </c>
      <c r="B716" s="198"/>
      <c r="C716" s="198"/>
      <c r="D716" s="199" t="s">
        <v>36</v>
      </c>
      <c r="E716" s="225"/>
      <c r="F716" s="201"/>
      <c r="G716" s="202" t="e">
        <f t="shared" si="53"/>
        <v>#N/A</v>
      </c>
      <c r="H716" s="203" t="e">
        <f t="shared" si="54"/>
        <v>#N/A</v>
      </c>
      <c r="I716" s="204" t="e">
        <f t="shared" si="55"/>
        <v>#N/A</v>
      </c>
      <c r="J716" s="205"/>
      <c r="K716" s="285">
        <f>G!P35</f>
        <v>0</v>
      </c>
      <c r="L716" s="206">
        <f>G!O35</f>
        <v>0</v>
      </c>
      <c r="M716" s="207" t="s">
        <v>369</v>
      </c>
      <c r="N716" s="207" t="s">
        <v>325</v>
      </c>
      <c r="O716" s="524"/>
      <c r="P716" s="283"/>
      <c r="Q716" s="283"/>
      <c r="R716" s="208"/>
      <c r="S716" s="170"/>
    </row>
    <row r="717" spans="1:19" s="167" customFormat="1" ht="12.75" customHeight="1" x14ac:dyDescent="0.2">
      <c r="A717" s="294">
        <f t="shared" si="52"/>
        <v>0</v>
      </c>
      <c r="B717" s="198"/>
      <c r="C717" s="198"/>
      <c r="D717" s="199" t="s">
        <v>36</v>
      </c>
      <c r="E717" s="225"/>
      <c r="F717" s="201"/>
      <c r="G717" s="202" t="e">
        <f t="shared" si="53"/>
        <v>#N/A</v>
      </c>
      <c r="H717" s="203" t="e">
        <f t="shared" si="54"/>
        <v>#N/A</v>
      </c>
      <c r="I717" s="204" t="e">
        <f t="shared" si="55"/>
        <v>#N/A</v>
      </c>
      <c r="J717" s="205"/>
      <c r="K717" s="285">
        <f>G!P36</f>
        <v>0</v>
      </c>
      <c r="L717" s="206">
        <f>G!O36</f>
        <v>0</v>
      </c>
      <c r="M717" s="207" t="s">
        <v>369</v>
      </c>
      <c r="N717" s="207" t="s">
        <v>325</v>
      </c>
      <c r="O717" s="524"/>
      <c r="P717" s="283"/>
      <c r="Q717" s="283"/>
      <c r="R717" s="208"/>
      <c r="S717" s="170"/>
    </row>
    <row r="718" spans="1:19" s="167" customFormat="1" ht="12.75" customHeight="1" x14ac:dyDescent="0.2">
      <c r="A718" s="294">
        <f t="shared" si="52"/>
        <v>0</v>
      </c>
      <c r="B718" s="198"/>
      <c r="C718" s="198"/>
      <c r="D718" s="199" t="s">
        <v>36</v>
      </c>
      <c r="E718" s="225"/>
      <c r="F718" s="201"/>
      <c r="G718" s="202" t="e">
        <f t="shared" si="53"/>
        <v>#N/A</v>
      </c>
      <c r="H718" s="203" t="e">
        <f t="shared" si="54"/>
        <v>#N/A</v>
      </c>
      <c r="I718" s="204" t="e">
        <f t="shared" si="55"/>
        <v>#N/A</v>
      </c>
      <c r="J718" s="205"/>
      <c r="K718" s="285">
        <f>G!P37</f>
        <v>0</v>
      </c>
      <c r="L718" s="206">
        <f>G!O37</f>
        <v>0</v>
      </c>
      <c r="M718" s="207" t="s">
        <v>369</v>
      </c>
      <c r="N718" s="207" t="s">
        <v>325</v>
      </c>
      <c r="O718" s="524"/>
      <c r="P718" s="283"/>
      <c r="Q718" s="283"/>
      <c r="R718" s="208"/>
      <c r="S718" s="170"/>
    </row>
    <row r="719" spans="1:19" s="167" customFormat="1" ht="12.75" customHeight="1" x14ac:dyDescent="0.2">
      <c r="A719" s="294">
        <f t="shared" si="52"/>
        <v>0</v>
      </c>
      <c r="B719" s="198"/>
      <c r="C719" s="198"/>
      <c r="D719" s="199" t="s">
        <v>36</v>
      </c>
      <c r="E719" s="225"/>
      <c r="F719" s="201"/>
      <c r="G719" s="202" t="e">
        <f t="shared" si="53"/>
        <v>#N/A</v>
      </c>
      <c r="H719" s="203" t="e">
        <f t="shared" si="54"/>
        <v>#N/A</v>
      </c>
      <c r="I719" s="204" t="e">
        <f t="shared" si="55"/>
        <v>#N/A</v>
      </c>
      <c r="J719" s="205"/>
      <c r="K719" s="285">
        <f>G!P38</f>
        <v>0</v>
      </c>
      <c r="L719" s="206">
        <f>G!O38</f>
        <v>0</v>
      </c>
      <c r="M719" s="207" t="s">
        <v>369</v>
      </c>
      <c r="N719" s="207" t="s">
        <v>325</v>
      </c>
      <c r="O719" s="524"/>
      <c r="P719" s="283"/>
      <c r="Q719" s="283"/>
      <c r="R719" s="208"/>
      <c r="S719" s="170"/>
    </row>
    <row r="720" spans="1:19" s="167" customFormat="1" ht="12.75" customHeight="1" x14ac:dyDescent="0.2">
      <c r="A720" s="294">
        <f t="shared" si="52"/>
        <v>0</v>
      </c>
      <c r="B720" s="198"/>
      <c r="C720" s="198"/>
      <c r="D720" s="199" t="s">
        <v>36</v>
      </c>
      <c r="E720" s="225"/>
      <c r="F720" s="201"/>
      <c r="G720" s="202" t="e">
        <f t="shared" si="53"/>
        <v>#N/A</v>
      </c>
      <c r="H720" s="203" t="e">
        <f t="shared" si="54"/>
        <v>#N/A</v>
      </c>
      <c r="I720" s="204" t="e">
        <f t="shared" si="55"/>
        <v>#N/A</v>
      </c>
      <c r="J720" s="205"/>
      <c r="K720" s="285">
        <f>G!P39</f>
        <v>0</v>
      </c>
      <c r="L720" s="206">
        <f>G!O39</f>
        <v>0</v>
      </c>
      <c r="M720" s="207" t="s">
        <v>369</v>
      </c>
      <c r="N720" s="207" t="s">
        <v>325</v>
      </c>
      <c r="O720" s="524"/>
      <c r="P720" s="283"/>
      <c r="Q720" s="283"/>
      <c r="R720" s="208"/>
      <c r="S720" s="170"/>
    </row>
    <row r="721" spans="1:19" s="167" customFormat="1" ht="12.75" customHeight="1" x14ac:dyDescent="0.2">
      <c r="A721" s="294">
        <f t="shared" si="52"/>
        <v>0</v>
      </c>
      <c r="B721" s="198"/>
      <c r="C721" s="198"/>
      <c r="D721" s="199" t="s">
        <v>36</v>
      </c>
      <c r="E721" s="225"/>
      <c r="F721" s="201"/>
      <c r="G721" s="202" t="e">
        <f t="shared" si="53"/>
        <v>#N/A</v>
      </c>
      <c r="H721" s="203" t="e">
        <f t="shared" si="54"/>
        <v>#N/A</v>
      </c>
      <c r="I721" s="204" t="e">
        <f t="shared" si="55"/>
        <v>#N/A</v>
      </c>
      <c r="J721" s="205"/>
      <c r="K721" s="285">
        <f>G!P40</f>
        <v>0</v>
      </c>
      <c r="L721" s="206">
        <f>G!O40</f>
        <v>0</v>
      </c>
      <c r="M721" s="207" t="s">
        <v>369</v>
      </c>
      <c r="N721" s="207" t="s">
        <v>325</v>
      </c>
      <c r="O721" s="524"/>
      <c r="P721" s="283"/>
      <c r="Q721" s="283"/>
      <c r="R721" s="208"/>
      <c r="S721" s="170"/>
    </row>
    <row r="722" spans="1:19" s="167" customFormat="1" ht="12.75" customHeight="1" x14ac:dyDescent="0.2">
      <c r="A722" s="294">
        <f t="shared" si="52"/>
        <v>0</v>
      </c>
      <c r="B722" s="198"/>
      <c r="C722" s="198"/>
      <c r="D722" s="199" t="s">
        <v>36</v>
      </c>
      <c r="E722" s="225"/>
      <c r="F722" s="201"/>
      <c r="G722" s="202" t="e">
        <f t="shared" si="53"/>
        <v>#N/A</v>
      </c>
      <c r="H722" s="203" t="e">
        <f t="shared" si="54"/>
        <v>#N/A</v>
      </c>
      <c r="I722" s="204" t="e">
        <f t="shared" si="55"/>
        <v>#N/A</v>
      </c>
      <c r="J722" s="205"/>
      <c r="K722" s="285">
        <f>G!P41</f>
        <v>0</v>
      </c>
      <c r="L722" s="206">
        <f>G!O41</f>
        <v>0</v>
      </c>
      <c r="M722" s="207" t="s">
        <v>369</v>
      </c>
      <c r="N722" s="207" t="s">
        <v>325</v>
      </c>
      <c r="O722" s="524"/>
      <c r="P722" s="283"/>
      <c r="Q722" s="283"/>
      <c r="R722" s="208"/>
      <c r="S722" s="170"/>
    </row>
    <row r="723" spans="1:19" s="167" customFormat="1" ht="12.75" customHeight="1" x14ac:dyDescent="0.2">
      <c r="A723" s="294">
        <f t="shared" si="52"/>
        <v>0</v>
      </c>
      <c r="B723" s="198"/>
      <c r="C723" s="198"/>
      <c r="D723" s="199" t="s">
        <v>36</v>
      </c>
      <c r="E723" s="225"/>
      <c r="F723" s="201"/>
      <c r="G723" s="202" t="e">
        <f t="shared" si="53"/>
        <v>#N/A</v>
      </c>
      <c r="H723" s="203" t="e">
        <f t="shared" si="54"/>
        <v>#N/A</v>
      </c>
      <c r="I723" s="204" t="e">
        <f t="shared" si="55"/>
        <v>#N/A</v>
      </c>
      <c r="J723" s="205"/>
      <c r="K723" s="285">
        <f>G!P42</f>
        <v>0</v>
      </c>
      <c r="L723" s="206">
        <f>G!O42</f>
        <v>0</v>
      </c>
      <c r="M723" s="207" t="s">
        <v>369</v>
      </c>
      <c r="N723" s="207" t="s">
        <v>325</v>
      </c>
      <c r="O723" s="524"/>
      <c r="P723" s="283"/>
      <c r="Q723" s="283"/>
      <c r="R723" s="208"/>
      <c r="S723" s="170"/>
    </row>
    <row r="724" spans="1:19" s="167" customFormat="1" ht="12.75" customHeight="1" x14ac:dyDescent="0.2">
      <c r="A724" s="294">
        <f t="shared" si="52"/>
        <v>0</v>
      </c>
      <c r="B724" s="198"/>
      <c r="C724" s="198"/>
      <c r="D724" s="199" t="s">
        <v>36</v>
      </c>
      <c r="E724" s="225"/>
      <c r="F724" s="201"/>
      <c r="G724" s="202" t="e">
        <f t="shared" si="53"/>
        <v>#N/A</v>
      </c>
      <c r="H724" s="203" t="e">
        <f t="shared" si="54"/>
        <v>#N/A</v>
      </c>
      <c r="I724" s="204" t="e">
        <f t="shared" si="55"/>
        <v>#N/A</v>
      </c>
      <c r="J724" s="205"/>
      <c r="K724" s="285">
        <f>G!P43</f>
        <v>0</v>
      </c>
      <c r="L724" s="206">
        <f>G!O43</f>
        <v>0</v>
      </c>
      <c r="M724" s="207" t="s">
        <v>369</v>
      </c>
      <c r="N724" s="207" t="s">
        <v>325</v>
      </c>
      <c r="O724" s="524"/>
      <c r="P724" s="283"/>
      <c r="Q724" s="283"/>
      <c r="R724" s="208"/>
      <c r="S724" s="170"/>
    </row>
    <row r="725" spans="1:19" s="167" customFormat="1" ht="12.75" customHeight="1" x14ac:dyDescent="0.2">
      <c r="A725" s="294">
        <f t="shared" si="52"/>
        <v>0</v>
      </c>
      <c r="B725" s="198"/>
      <c r="C725" s="198"/>
      <c r="D725" s="199" t="s">
        <v>36</v>
      </c>
      <c r="E725" s="225"/>
      <c r="F725" s="201"/>
      <c r="G725" s="202" t="e">
        <f t="shared" si="53"/>
        <v>#N/A</v>
      </c>
      <c r="H725" s="203" t="e">
        <f t="shared" si="54"/>
        <v>#N/A</v>
      </c>
      <c r="I725" s="204" t="e">
        <f t="shared" si="55"/>
        <v>#N/A</v>
      </c>
      <c r="J725" s="205"/>
      <c r="K725" s="285">
        <f>G!P44</f>
        <v>0</v>
      </c>
      <c r="L725" s="206">
        <f>G!O44</f>
        <v>0</v>
      </c>
      <c r="M725" s="207" t="s">
        <v>369</v>
      </c>
      <c r="N725" s="207" t="s">
        <v>325</v>
      </c>
      <c r="O725" s="524"/>
      <c r="P725" s="283"/>
      <c r="Q725" s="283"/>
      <c r="R725" s="208"/>
      <c r="S725" s="170"/>
    </row>
    <row r="726" spans="1:19" s="167" customFormat="1" ht="12.75" customHeight="1" x14ac:dyDescent="0.2">
      <c r="A726" s="294">
        <f t="shared" si="52"/>
        <v>0</v>
      </c>
      <c r="B726" s="198"/>
      <c r="C726" s="198"/>
      <c r="D726" s="199" t="s">
        <v>36</v>
      </c>
      <c r="E726" s="225"/>
      <c r="F726" s="201"/>
      <c r="G726" s="202" t="e">
        <f t="shared" si="53"/>
        <v>#N/A</v>
      </c>
      <c r="H726" s="203" t="e">
        <f t="shared" si="54"/>
        <v>#N/A</v>
      </c>
      <c r="I726" s="204" t="e">
        <f t="shared" si="55"/>
        <v>#N/A</v>
      </c>
      <c r="J726" s="205"/>
      <c r="K726" s="285">
        <f>G!P45</f>
        <v>0</v>
      </c>
      <c r="L726" s="206">
        <f>G!O45</f>
        <v>0</v>
      </c>
      <c r="M726" s="207" t="s">
        <v>369</v>
      </c>
      <c r="N726" s="207" t="s">
        <v>325</v>
      </c>
      <c r="O726" s="524"/>
      <c r="P726" s="283"/>
      <c r="Q726" s="283"/>
      <c r="R726" s="208"/>
      <c r="S726" s="170"/>
    </row>
    <row r="727" spans="1:19" s="167" customFormat="1" ht="12.75" customHeight="1" x14ac:dyDescent="0.2">
      <c r="A727" s="294">
        <f t="shared" si="52"/>
        <v>0</v>
      </c>
      <c r="B727" s="198"/>
      <c r="C727" s="198"/>
      <c r="D727" s="199" t="s">
        <v>36</v>
      </c>
      <c r="E727" s="225"/>
      <c r="F727" s="201"/>
      <c r="G727" s="202" t="e">
        <f t="shared" si="53"/>
        <v>#N/A</v>
      </c>
      <c r="H727" s="203" t="e">
        <f t="shared" si="54"/>
        <v>#N/A</v>
      </c>
      <c r="I727" s="204" t="e">
        <f t="shared" si="55"/>
        <v>#N/A</v>
      </c>
      <c r="J727" s="205"/>
      <c r="K727" s="285">
        <f>G!P46</f>
        <v>0</v>
      </c>
      <c r="L727" s="206">
        <f>G!O46</f>
        <v>0</v>
      </c>
      <c r="M727" s="207" t="s">
        <v>369</v>
      </c>
      <c r="N727" s="207" t="s">
        <v>325</v>
      </c>
      <c r="O727" s="524"/>
      <c r="P727" s="283"/>
      <c r="Q727" s="283"/>
      <c r="R727" s="208"/>
      <c r="S727" s="170"/>
    </row>
    <row r="728" spans="1:19" s="167" customFormat="1" ht="12.75" customHeight="1" x14ac:dyDescent="0.2">
      <c r="A728" s="294">
        <f t="shared" si="52"/>
        <v>0</v>
      </c>
      <c r="B728" s="198"/>
      <c r="C728" s="198"/>
      <c r="D728" s="199" t="s">
        <v>36</v>
      </c>
      <c r="E728" s="225"/>
      <c r="F728" s="201"/>
      <c r="G728" s="202" t="e">
        <f t="shared" si="53"/>
        <v>#N/A</v>
      </c>
      <c r="H728" s="203" t="e">
        <f t="shared" si="54"/>
        <v>#N/A</v>
      </c>
      <c r="I728" s="204" t="e">
        <f t="shared" si="55"/>
        <v>#N/A</v>
      </c>
      <c r="J728" s="205"/>
      <c r="K728" s="285">
        <f>G!P47</f>
        <v>0</v>
      </c>
      <c r="L728" s="206">
        <f>G!O47</f>
        <v>0</v>
      </c>
      <c r="M728" s="207" t="s">
        <v>369</v>
      </c>
      <c r="N728" s="207" t="s">
        <v>325</v>
      </c>
      <c r="O728" s="524"/>
      <c r="P728" s="283"/>
      <c r="Q728" s="283"/>
      <c r="R728" s="208"/>
      <c r="S728" s="170"/>
    </row>
    <row r="729" spans="1:19" s="167" customFormat="1" ht="12.75" customHeight="1" x14ac:dyDescent="0.2">
      <c r="A729" s="294">
        <f t="shared" si="52"/>
        <v>0</v>
      </c>
      <c r="B729" s="198"/>
      <c r="C729" s="198"/>
      <c r="D729" s="199" t="s">
        <v>36</v>
      </c>
      <c r="E729" s="225"/>
      <c r="F729" s="201"/>
      <c r="G729" s="202" t="e">
        <f t="shared" si="53"/>
        <v>#N/A</v>
      </c>
      <c r="H729" s="203" t="e">
        <f t="shared" si="54"/>
        <v>#N/A</v>
      </c>
      <c r="I729" s="204" t="e">
        <f t="shared" si="55"/>
        <v>#N/A</v>
      </c>
      <c r="J729" s="205"/>
      <c r="K729" s="285">
        <f>G!P48</f>
        <v>0</v>
      </c>
      <c r="L729" s="206">
        <f>G!O48</f>
        <v>0</v>
      </c>
      <c r="M729" s="207" t="s">
        <v>369</v>
      </c>
      <c r="N729" s="207" t="s">
        <v>325</v>
      </c>
      <c r="O729" s="524"/>
      <c r="P729" s="283"/>
      <c r="Q729" s="283"/>
      <c r="R729" s="208"/>
      <c r="S729" s="170"/>
    </row>
    <row r="730" spans="1:19" s="167" customFormat="1" ht="12.75" customHeight="1" x14ac:dyDescent="0.2">
      <c r="A730" s="294">
        <f t="shared" si="52"/>
        <v>0</v>
      </c>
      <c r="B730" s="198"/>
      <c r="C730" s="198"/>
      <c r="D730" s="199" t="s">
        <v>36</v>
      </c>
      <c r="E730" s="225"/>
      <c r="F730" s="201"/>
      <c r="G730" s="202" t="e">
        <f t="shared" si="53"/>
        <v>#N/A</v>
      </c>
      <c r="H730" s="203" t="e">
        <f t="shared" si="54"/>
        <v>#N/A</v>
      </c>
      <c r="I730" s="204" t="e">
        <f t="shared" si="55"/>
        <v>#N/A</v>
      </c>
      <c r="J730" s="205"/>
      <c r="K730" s="285">
        <f>G!P49</f>
        <v>0</v>
      </c>
      <c r="L730" s="206">
        <f>G!O49</f>
        <v>0</v>
      </c>
      <c r="M730" s="207" t="s">
        <v>369</v>
      </c>
      <c r="N730" s="207" t="s">
        <v>325</v>
      </c>
      <c r="O730" s="524"/>
      <c r="P730" s="283"/>
      <c r="Q730" s="283"/>
      <c r="R730" s="208"/>
      <c r="S730" s="170"/>
    </row>
    <row r="731" spans="1:19" s="167" customFormat="1" ht="12.75" customHeight="1" x14ac:dyDescent="0.2">
      <c r="A731" s="294">
        <f t="shared" si="52"/>
        <v>0</v>
      </c>
      <c r="B731" s="198"/>
      <c r="C731" s="198"/>
      <c r="D731" s="199" t="s">
        <v>36</v>
      </c>
      <c r="E731" s="225"/>
      <c r="F731" s="201"/>
      <c r="G731" s="202" t="e">
        <f t="shared" si="53"/>
        <v>#N/A</v>
      </c>
      <c r="H731" s="203" t="e">
        <f t="shared" si="54"/>
        <v>#N/A</v>
      </c>
      <c r="I731" s="204" t="e">
        <f t="shared" si="55"/>
        <v>#N/A</v>
      </c>
      <c r="J731" s="205"/>
      <c r="K731" s="285">
        <f>G!P50</f>
        <v>0</v>
      </c>
      <c r="L731" s="206">
        <f>G!O50</f>
        <v>0</v>
      </c>
      <c r="M731" s="207" t="s">
        <v>369</v>
      </c>
      <c r="N731" s="207" t="s">
        <v>325</v>
      </c>
      <c r="O731" s="524"/>
      <c r="P731" s="283"/>
      <c r="Q731" s="283"/>
      <c r="R731" s="208"/>
      <c r="S731" s="170"/>
    </row>
    <row r="732" spans="1:19" s="167" customFormat="1" ht="12.75" customHeight="1" x14ac:dyDescent="0.2">
      <c r="A732" s="294">
        <f t="shared" si="52"/>
        <v>0</v>
      </c>
      <c r="B732" s="198"/>
      <c r="C732" s="198"/>
      <c r="D732" s="199" t="s">
        <v>36</v>
      </c>
      <c r="E732" s="225"/>
      <c r="F732" s="201"/>
      <c r="G732" s="202" t="e">
        <f t="shared" si="53"/>
        <v>#N/A</v>
      </c>
      <c r="H732" s="203" t="e">
        <f t="shared" si="54"/>
        <v>#N/A</v>
      </c>
      <c r="I732" s="204" t="e">
        <f t="shared" si="55"/>
        <v>#N/A</v>
      </c>
      <c r="J732" s="205"/>
      <c r="K732" s="285">
        <f>G!P51</f>
        <v>0</v>
      </c>
      <c r="L732" s="206">
        <f>G!O51</f>
        <v>0</v>
      </c>
      <c r="M732" s="207" t="s">
        <v>369</v>
      </c>
      <c r="N732" s="207" t="s">
        <v>325</v>
      </c>
      <c r="O732" s="524"/>
      <c r="P732" s="283"/>
      <c r="Q732" s="283"/>
      <c r="R732" s="208"/>
      <c r="S732" s="170"/>
    </row>
    <row r="733" spans="1:19" s="167" customFormat="1" ht="12.75" customHeight="1" x14ac:dyDescent="0.2">
      <c r="A733" s="294">
        <f t="shared" si="52"/>
        <v>0</v>
      </c>
      <c r="B733" s="198"/>
      <c r="C733" s="198"/>
      <c r="D733" s="199" t="s">
        <v>36</v>
      </c>
      <c r="E733" s="225"/>
      <c r="F733" s="201"/>
      <c r="G733" s="202" t="e">
        <f t="shared" si="53"/>
        <v>#N/A</v>
      </c>
      <c r="H733" s="203" t="e">
        <f t="shared" si="54"/>
        <v>#N/A</v>
      </c>
      <c r="I733" s="204" t="e">
        <f t="shared" si="55"/>
        <v>#N/A</v>
      </c>
      <c r="J733" s="205"/>
      <c r="K733" s="285">
        <f>G!P52</f>
        <v>0</v>
      </c>
      <c r="L733" s="206">
        <f>G!O52</f>
        <v>0</v>
      </c>
      <c r="M733" s="207" t="s">
        <v>369</v>
      </c>
      <c r="N733" s="207" t="s">
        <v>325</v>
      </c>
      <c r="O733" s="524"/>
      <c r="P733" s="283"/>
      <c r="Q733" s="283"/>
      <c r="R733" s="208"/>
      <c r="S733" s="170"/>
    </row>
    <row r="734" spans="1:19" s="167" customFormat="1" ht="12.75" customHeight="1" x14ac:dyDescent="0.2">
      <c r="A734" s="294">
        <f t="shared" si="52"/>
        <v>0</v>
      </c>
      <c r="B734" s="198"/>
      <c r="C734" s="198"/>
      <c r="D734" s="199" t="s">
        <v>36</v>
      </c>
      <c r="E734" s="225"/>
      <c r="F734" s="201"/>
      <c r="G734" s="202" t="e">
        <f t="shared" si="53"/>
        <v>#N/A</v>
      </c>
      <c r="H734" s="203" t="e">
        <f t="shared" si="54"/>
        <v>#N/A</v>
      </c>
      <c r="I734" s="204" t="e">
        <f t="shared" si="55"/>
        <v>#N/A</v>
      </c>
      <c r="J734" s="205"/>
      <c r="K734" s="285">
        <f>G!P53</f>
        <v>0</v>
      </c>
      <c r="L734" s="206">
        <f>G!O53</f>
        <v>0</v>
      </c>
      <c r="M734" s="207" t="s">
        <v>369</v>
      </c>
      <c r="N734" s="207" t="s">
        <v>325</v>
      </c>
      <c r="O734" s="524"/>
      <c r="P734" s="283"/>
      <c r="Q734" s="283"/>
      <c r="R734" s="208"/>
      <c r="S734" s="170"/>
    </row>
    <row r="735" spans="1:19" s="167" customFormat="1" ht="12.75" customHeight="1" x14ac:dyDescent="0.2">
      <c r="A735" s="294">
        <f t="shared" si="52"/>
        <v>0</v>
      </c>
      <c r="B735" s="198"/>
      <c r="C735" s="198"/>
      <c r="D735" s="199" t="s">
        <v>36</v>
      </c>
      <c r="E735" s="225"/>
      <c r="F735" s="201"/>
      <c r="G735" s="202" t="e">
        <f t="shared" si="53"/>
        <v>#N/A</v>
      </c>
      <c r="H735" s="203" t="e">
        <f t="shared" si="54"/>
        <v>#N/A</v>
      </c>
      <c r="I735" s="204" t="e">
        <f t="shared" si="55"/>
        <v>#N/A</v>
      </c>
      <c r="J735" s="205"/>
      <c r="K735" s="285">
        <f>G!P54</f>
        <v>0</v>
      </c>
      <c r="L735" s="352" t="str">
        <f>G!O54</f>
        <v>Non-scorers Count =</v>
      </c>
      <c r="M735" s="207" t="s">
        <v>369</v>
      </c>
      <c r="N735" s="207" t="s">
        <v>325</v>
      </c>
      <c r="O735" s="524"/>
      <c r="P735" s="283"/>
      <c r="Q735" s="283"/>
      <c r="R735" s="208"/>
      <c r="S735" s="170"/>
    </row>
    <row r="736" spans="1:19" s="167" customFormat="1" ht="12.75" customHeight="1" x14ac:dyDescent="0.2">
      <c r="A736" s="294">
        <f t="shared" si="52"/>
        <v>0</v>
      </c>
      <c r="B736" s="198"/>
      <c r="C736" s="198"/>
      <c r="D736" s="199" t="s">
        <v>36</v>
      </c>
      <c r="E736" s="225"/>
      <c r="F736" s="201"/>
      <c r="G736" s="202" t="e">
        <f t="shared" si="53"/>
        <v>#N/A</v>
      </c>
      <c r="H736" s="203" t="e">
        <f t="shared" si="54"/>
        <v>#N/A</v>
      </c>
      <c r="I736" s="204" t="e">
        <f t="shared" si="55"/>
        <v>#N/A</v>
      </c>
      <c r="J736" s="205"/>
      <c r="K736" s="285">
        <f>G!AG5</f>
        <v>404</v>
      </c>
      <c r="L736" s="206" t="str">
        <f>G!AF5</f>
        <v>Anton Joseph</v>
      </c>
      <c r="M736" s="207" t="s">
        <v>369</v>
      </c>
      <c r="N736" s="207" t="s">
        <v>326</v>
      </c>
      <c r="O736" s="524"/>
      <c r="P736" s="283"/>
      <c r="Q736" s="283"/>
      <c r="R736" s="208"/>
      <c r="S736" s="170"/>
    </row>
    <row r="737" spans="1:19" s="167" customFormat="1" ht="12.75" customHeight="1" x14ac:dyDescent="0.2">
      <c r="A737" s="294">
        <f t="shared" si="52"/>
        <v>0</v>
      </c>
      <c r="B737" s="198"/>
      <c r="C737" s="198"/>
      <c r="D737" s="199" t="s">
        <v>36</v>
      </c>
      <c r="E737" s="225"/>
      <c r="F737" s="201"/>
      <c r="G737" s="202" t="e">
        <f t="shared" si="53"/>
        <v>#N/A</v>
      </c>
      <c r="H737" s="203" t="e">
        <f t="shared" si="54"/>
        <v>#N/A</v>
      </c>
      <c r="I737" s="204" t="e">
        <f t="shared" si="55"/>
        <v>#N/A</v>
      </c>
      <c r="J737" s="205"/>
      <c r="K737" s="285">
        <f>G!AG6</f>
        <v>0</v>
      </c>
      <c r="L737" s="206" t="str">
        <f>G!AF6</f>
        <v>Samuel Clifton</v>
      </c>
      <c r="M737" s="207" t="s">
        <v>369</v>
      </c>
      <c r="N737" s="207" t="s">
        <v>326</v>
      </c>
      <c r="O737" s="524"/>
      <c r="P737" s="283"/>
      <c r="Q737" s="283"/>
      <c r="R737" s="208"/>
      <c r="S737" s="170"/>
    </row>
    <row r="738" spans="1:19" s="167" customFormat="1" ht="12.75" customHeight="1" x14ac:dyDescent="0.2">
      <c r="A738" s="294">
        <f t="shared" si="52"/>
        <v>0</v>
      </c>
      <c r="B738" s="198"/>
      <c r="C738" s="198"/>
      <c r="D738" s="199" t="s">
        <v>36</v>
      </c>
      <c r="E738" s="225"/>
      <c r="F738" s="201"/>
      <c r="G738" s="202" t="e">
        <f t="shared" si="53"/>
        <v>#N/A</v>
      </c>
      <c r="H738" s="203" t="e">
        <f t="shared" si="54"/>
        <v>#N/A</v>
      </c>
      <c r="I738" s="204" t="e">
        <f t="shared" si="55"/>
        <v>#N/A</v>
      </c>
      <c r="J738" s="205"/>
      <c r="K738" s="285">
        <f>G!AG7</f>
        <v>0</v>
      </c>
      <c r="L738" s="206" t="str">
        <f>G!AF7</f>
        <v>Toby Dronfield</v>
      </c>
      <c r="M738" s="207" t="s">
        <v>369</v>
      </c>
      <c r="N738" s="207" t="s">
        <v>326</v>
      </c>
      <c r="O738" s="524"/>
      <c r="P738" s="283"/>
      <c r="Q738" s="283"/>
      <c r="R738" s="208"/>
      <c r="S738" s="170"/>
    </row>
    <row r="739" spans="1:19" s="167" customFormat="1" ht="12.75" customHeight="1" x14ac:dyDescent="0.2">
      <c r="A739" s="294">
        <f t="shared" ref="A739:A802" si="56">F739</f>
        <v>0</v>
      </c>
      <c r="B739" s="198"/>
      <c r="C739" s="198"/>
      <c r="D739" s="199" t="s">
        <v>36</v>
      </c>
      <c r="E739" s="225"/>
      <c r="F739" s="201"/>
      <c r="G739" s="202" t="e">
        <f t="shared" si="53"/>
        <v>#N/A</v>
      </c>
      <c r="H739" s="203" t="e">
        <f t="shared" si="54"/>
        <v>#N/A</v>
      </c>
      <c r="I739" s="204" t="e">
        <f t="shared" si="55"/>
        <v>#N/A</v>
      </c>
      <c r="J739" s="205"/>
      <c r="K739" s="285">
        <f>G!AG8</f>
        <v>0</v>
      </c>
      <c r="L739" s="206" t="str">
        <f>G!AF8</f>
        <v>Thomas Hardman</v>
      </c>
      <c r="M739" s="207" t="s">
        <v>369</v>
      </c>
      <c r="N739" s="207" t="s">
        <v>326</v>
      </c>
      <c r="O739" s="524"/>
      <c r="P739" s="283"/>
      <c r="Q739" s="283"/>
      <c r="R739" s="208"/>
      <c r="S739" s="170"/>
    </row>
    <row r="740" spans="1:19" s="167" customFormat="1" ht="12.75" customHeight="1" x14ac:dyDescent="0.2">
      <c r="A740" s="294">
        <f t="shared" si="56"/>
        <v>0</v>
      </c>
      <c r="B740" s="198"/>
      <c r="C740" s="198"/>
      <c r="D740" s="199" t="s">
        <v>36</v>
      </c>
      <c r="E740" s="225"/>
      <c r="F740" s="201"/>
      <c r="G740" s="202" t="e">
        <f t="shared" ref="G740:G803" si="57">VLOOKUP(D740,K$33:N$1834,2,FALSE)</f>
        <v>#N/A</v>
      </c>
      <c r="H740" s="203" t="e">
        <f t="shared" ref="H740:H803" si="58">VLOOKUP(D740,K$33:N$1834,3,FALSE)</f>
        <v>#N/A</v>
      </c>
      <c r="I740" s="204" t="e">
        <f t="shared" ref="I740:I803" si="59">VLOOKUP(D740,K$33:N$1834,4,FALSE)</f>
        <v>#N/A</v>
      </c>
      <c r="J740" s="205"/>
      <c r="K740" s="285">
        <f>G!AG9</f>
        <v>0</v>
      </c>
      <c r="L740" s="206">
        <f>G!AF9</f>
        <v>0</v>
      </c>
      <c r="M740" s="207" t="s">
        <v>369</v>
      </c>
      <c r="N740" s="207" t="s">
        <v>326</v>
      </c>
      <c r="O740" s="524"/>
      <c r="P740" s="283"/>
      <c r="Q740" s="283"/>
      <c r="R740" s="208"/>
      <c r="S740" s="170"/>
    </row>
    <row r="741" spans="1:19" s="167" customFormat="1" ht="12.75" customHeight="1" x14ac:dyDescent="0.2">
      <c r="A741" s="294">
        <f t="shared" si="56"/>
        <v>0</v>
      </c>
      <c r="B741" s="198"/>
      <c r="C741" s="198"/>
      <c r="D741" s="199" t="s">
        <v>36</v>
      </c>
      <c r="E741" s="225"/>
      <c r="F741" s="201"/>
      <c r="G741" s="202" t="e">
        <f t="shared" si="57"/>
        <v>#N/A</v>
      </c>
      <c r="H741" s="203" t="e">
        <f t="shared" si="58"/>
        <v>#N/A</v>
      </c>
      <c r="I741" s="204" t="e">
        <f t="shared" si="59"/>
        <v>#N/A</v>
      </c>
      <c r="J741" s="205"/>
      <c r="K741" s="285">
        <f>G!AG10</f>
        <v>0</v>
      </c>
      <c r="L741" s="206">
        <f>G!AF10</f>
        <v>0</v>
      </c>
      <c r="M741" s="207" t="s">
        <v>369</v>
      </c>
      <c r="N741" s="207" t="s">
        <v>326</v>
      </c>
      <c r="O741" s="524"/>
      <c r="P741" s="283"/>
      <c r="Q741" s="283"/>
      <c r="R741" s="208"/>
      <c r="S741" s="170"/>
    </row>
    <row r="742" spans="1:19" s="167" customFormat="1" ht="12.75" customHeight="1" x14ac:dyDescent="0.2">
      <c r="A742" s="294">
        <f t="shared" si="56"/>
        <v>0</v>
      </c>
      <c r="B742" s="198"/>
      <c r="C742" s="198"/>
      <c r="D742" s="199" t="s">
        <v>36</v>
      </c>
      <c r="E742" s="225"/>
      <c r="F742" s="201"/>
      <c r="G742" s="202" t="e">
        <f t="shared" si="57"/>
        <v>#N/A</v>
      </c>
      <c r="H742" s="203" t="e">
        <f t="shared" si="58"/>
        <v>#N/A</v>
      </c>
      <c r="I742" s="204" t="e">
        <f t="shared" si="59"/>
        <v>#N/A</v>
      </c>
      <c r="J742" s="205"/>
      <c r="K742" s="285">
        <f>G!AG11</f>
        <v>0</v>
      </c>
      <c r="L742" s="206">
        <f>G!AF11</f>
        <v>0</v>
      </c>
      <c r="M742" s="207" t="s">
        <v>369</v>
      </c>
      <c r="N742" s="207" t="s">
        <v>326</v>
      </c>
      <c r="O742" s="524"/>
      <c r="P742" s="283"/>
      <c r="Q742" s="283"/>
      <c r="R742" s="208"/>
      <c r="S742" s="170"/>
    </row>
    <row r="743" spans="1:19" s="167" customFormat="1" ht="12.75" customHeight="1" x14ac:dyDescent="0.2">
      <c r="A743" s="294">
        <f t="shared" si="56"/>
        <v>0</v>
      </c>
      <c r="B743" s="198"/>
      <c r="C743" s="198"/>
      <c r="D743" s="199" t="s">
        <v>36</v>
      </c>
      <c r="E743" s="225"/>
      <c r="F743" s="201"/>
      <c r="G743" s="202" t="e">
        <f t="shared" si="57"/>
        <v>#N/A</v>
      </c>
      <c r="H743" s="203" t="e">
        <f t="shared" si="58"/>
        <v>#N/A</v>
      </c>
      <c r="I743" s="204" t="e">
        <f t="shared" si="59"/>
        <v>#N/A</v>
      </c>
      <c r="J743" s="205"/>
      <c r="K743" s="285">
        <f>G!AG12</f>
        <v>0</v>
      </c>
      <c r="L743" s="206">
        <f>G!AF12</f>
        <v>0</v>
      </c>
      <c r="M743" s="207" t="s">
        <v>369</v>
      </c>
      <c r="N743" s="207" t="s">
        <v>326</v>
      </c>
      <c r="O743" s="524"/>
      <c r="P743" s="283"/>
      <c r="Q743" s="283"/>
      <c r="R743" s="208"/>
      <c r="S743" s="170"/>
    </row>
    <row r="744" spans="1:19" s="167" customFormat="1" ht="12.75" customHeight="1" x14ac:dyDescent="0.2">
      <c r="A744" s="294">
        <f t="shared" si="56"/>
        <v>0</v>
      </c>
      <c r="B744" s="198"/>
      <c r="C744" s="198"/>
      <c r="D744" s="199" t="s">
        <v>36</v>
      </c>
      <c r="E744" s="225"/>
      <c r="F744" s="201"/>
      <c r="G744" s="202" t="e">
        <f t="shared" si="57"/>
        <v>#N/A</v>
      </c>
      <c r="H744" s="203" t="e">
        <f t="shared" si="58"/>
        <v>#N/A</v>
      </c>
      <c r="I744" s="204" t="e">
        <f t="shared" si="59"/>
        <v>#N/A</v>
      </c>
      <c r="J744" s="205"/>
      <c r="K744" s="285">
        <f>G!AG13</f>
        <v>0</v>
      </c>
      <c r="L744" s="206">
        <f>G!AF13</f>
        <v>0</v>
      </c>
      <c r="M744" s="207" t="s">
        <v>369</v>
      </c>
      <c r="N744" s="207" t="s">
        <v>326</v>
      </c>
      <c r="O744" s="524"/>
      <c r="P744" s="283"/>
      <c r="Q744" s="283"/>
      <c r="R744" s="208"/>
      <c r="S744" s="170"/>
    </row>
    <row r="745" spans="1:19" s="167" customFormat="1" ht="12.75" customHeight="1" x14ac:dyDescent="0.2">
      <c r="A745" s="294">
        <f t="shared" si="56"/>
        <v>0</v>
      </c>
      <c r="B745" s="198"/>
      <c r="C745" s="198"/>
      <c r="D745" s="199" t="s">
        <v>36</v>
      </c>
      <c r="E745" s="225"/>
      <c r="F745" s="201"/>
      <c r="G745" s="202" t="e">
        <f t="shared" si="57"/>
        <v>#N/A</v>
      </c>
      <c r="H745" s="203" t="e">
        <f t="shared" si="58"/>
        <v>#N/A</v>
      </c>
      <c r="I745" s="204" t="e">
        <f t="shared" si="59"/>
        <v>#N/A</v>
      </c>
      <c r="J745" s="205"/>
      <c r="K745" s="285">
        <f>G!AG14</f>
        <v>0</v>
      </c>
      <c r="L745" s="206">
        <f>G!AF14</f>
        <v>0</v>
      </c>
      <c r="M745" s="207" t="s">
        <v>369</v>
      </c>
      <c r="N745" s="207" t="s">
        <v>326</v>
      </c>
      <c r="O745" s="524"/>
      <c r="P745" s="283"/>
      <c r="Q745" s="283"/>
      <c r="R745" s="208"/>
      <c r="S745" s="170"/>
    </row>
    <row r="746" spans="1:19" s="167" customFormat="1" ht="12.75" customHeight="1" x14ac:dyDescent="0.2">
      <c r="A746" s="294">
        <f t="shared" si="56"/>
        <v>0</v>
      </c>
      <c r="B746" s="198"/>
      <c r="C746" s="198"/>
      <c r="D746" s="199" t="s">
        <v>36</v>
      </c>
      <c r="E746" s="225"/>
      <c r="F746" s="201"/>
      <c r="G746" s="202" t="e">
        <f t="shared" si="57"/>
        <v>#N/A</v>
      </c>
      <c r="H746" s="203" t="e">
        <f t="shared" si="58"/>
        <v>#N/A</v>
      </c>
      <c r="I746" s="204" t="e">
        <f t="shared" si="59"/>
        <v>#N/A</v>
      </c>
      <c r="J746" s="205"/>
      <c r="K746" s="285">
        <f>G!AG15</f>
        <v>0</v>
      </c>
      <c r="L746" s="206">
        <f>G!AF15</f>
        <v>0</v>
      </c>
      <c r="M746" s="207" t="s">
        <v>369</v>
      </c>
      <c r="N746" s="207" t="s">
        <v>326</v>
      </c>
      <c r="O746" s="524"/>
      <c r="P746" s="283"/>
      <c r="Q746" s="283"/>
      <c r="R746" s="208"/>
      <c r="S746" s="170"/>
    </row>
    <row r="747" spans="1:19" s="167" customFormat="1" ht="12.75" customHeight="1" x14ac:dyDescent="0.2">
      <c r="A747" s="294">
        <f t="shared" si="56"/>
        <v>0</v>
      </c>
      <c r="B747" s="198"/>
      <c r="C747" s="198"/>
      <c r="D747" s="199" t="s">
        <v>36</v>
      </c>
      <c r="E747" s="225"/>
      <c r="F747" s="201"/>
      <c r="G747" s="202" t="e">
        <f t="shared" si="57"/>
        <v>#N/A</v>
      </c>
      <c r="H747" s="203" t="e">
        <f t="shared" si="58"/>
        <v>#N/A</v>
      </c>
      <c r="I747" s="204" t="e">
        <f t="shared" si="59"/>
        <v>#N/A</v>
      </c>
      <c r="J747" s="205"/>
      <c r="K747" s="285">
        <f>G!AG16</f>
        <v>0</v>
      </c>
      <c r="L747" s="206">
        <f>G!AF16</f>
        <v>0</v>
      </c>
      <c r="M747" s="207" t="s">
        <v>369</v>
      </c>
      <c r="N747" s="207" t="s">
        <v>326</v>
      </c>
      <c r="O747" s="524"/>
      <c r="P747" s="283"/>
      <c r="Q747" s="283"/>
      <c r="R747" s="208"/>
      <c r="S747" s="170"/>
    </row>
    <row r="748" spans="1:19" s="167" customFormat="1" ht="12.75" customHeight="1" x14ac:dyDescent="0.2">
      <c r="A748" s="294">
        <f t="shared" si="56"/>
        <v>0</v>
      </c>
      <c r="B748" s="198"/>
      <c r="C748" s="198"/>
      <c r="D748" s="199" t="s">
        <v>36</v>
      </c>
      <c r="E748" s="225"/>
      <c r="F748" s="201"/>
      <c r="G748" s="202" t="e">
        <f t="shared" si="57"/>
        <v>#N/A</v>
      </c>
      <c r="H748" s="203" t="e">
        <f t="shared" si="58"/>
        <v>#N/A</v>
      </c>
      <c r="I748" s="204" t="e">
        <f t="shared" si="59"/>
        <v>#N/A</v>
      </c>
      <c r="J748" s="205"/>
      <c r="K748" s="285">
        <f>G!AG17</f>
        <v>0</v>
      </c>
      <c r="L748" s="206">
        <f>G!AF17</f>
        <v>0</v>
      </c>
      <c r="M748" s="207" t="s">
        <v>369</v>
      </c>
      <c r="N748" s="207" t="s">
        <v>326</v>
      </c>
      <c r="O748" s="524"/>
      <c r="P748" s="283"/>
      <c r="Q748" s="283"/>
      <c r="R748" s="208"/>
      <c r="S748" s="170"/>
    </row>
    <row r="749" spans="1:19" s="167" customFormat="1" ht="12.75" customHeight="1" x14ac:dyDescent="0.2">
      <c r="A749" s="294">
        <f t="shared" si="56"/>
        <v>0</v>
      </c>
      <c r="B749" s="198"/>
      <c r="C749" s="198"/>
      <c r="D749" s="199" t="s">
        <v>36</v>
      </c>
      <c r="E749" s="225"/>
      <c r="F749" s="201"/>
      <c r="G749" s="202" t="e">
        <f t="shared" si="57"/>
        <v>#N/A</v>
      </c>
      <c r="H749" s="203" t="e">
        <f t="shared" si="58"/>
        <v>#N/A</v>
      </c>
      <c r="I749" s="204" t="e">
        <f t="shared" si="59"/>
        <v>#N/A</v>
      </c>
      <c r="J749" s="205"/>
      <c r="K749" s="285">
        <f>G!AG18</f>
        <v>0</v>
      </c>
      <c r="L749" s="206">
        <f>G!AF18</f>
        <v>0</v>
      </c>
      <c r="M749" s="207" t="s">
        <v>369</v>
      </c>
      <c r="N749" s="207" t="s">
        <v>326</v>
      </c>
      <c r="O749" s="524"/>
      <c r="P749" s="283"/>
      <c r="Q749" s="283"/>
      <c r="R749" s="208"/>
      <c r="S749" s="170"/>
    </row>
    <row r="750" spans="1:19" s="167" customFormat="1" ht="12.75" customHeight="1" x14ac:dyDescent="0.2">
      <c r="A750" s="294">
        <f t="shared" si="56"/>
        <v>0</v>
      </c>
      <c r="B750" s="198"/>
      <c r="C750" s="198"/>
      <c r="D750" s="199" t="s">
        <v>36</v>
      </c>
      <c r="E750" s="225"/>
      <c r="F750" s="201"/>
      <c r="G750" s="202" t="e">
        <f t="shared" si="57"/>
        <v>#N/A</v>
      </c>
      <c r="H750" s="203" t="e">
        <f t="shared" si="58"/>
        <v>#N/A</v>
      </c>
      <c r="I750" s="204" t="e">
        <f t="shared" si="59"/>
        <v>#N/A</v>
      </c>
      <c r="J750" s="205"/>
      <c r="K750" s="285">
        <f>G!AG19</f>
        <v>0</v>
      </c>
      <c r="L750" s="206">
        <f>G!AF19</f>
        <v>0</v>
      </c>
      <c r="M750" s="207" t="s">
        <v>369</v>
      </c>
      <c r="N750" s="207" t="s">
        <v>326</v>
      </c>
      <c r="O750" s="524"/>
      <c r="P750" s="283"/>
      <c r="Q750" s="283"/>
      <c r="R750" s="208"/>
      <c r="S750" s="170"/>
    </row>
    <row r="751" spans="1:19" s="167" customFormat="1" ht="12.75" customHeight="1" x14ac:dyDescent="0.2">
      <c r="A751" s="294">
        <f t="shared" si="56"/>
        <v>0</v>
      </c>
      <c r="B751" s="198"/>
      <c r="C751" s="198"/>
      <c r="D751" s="199" t="s">
        <v>36</v>
      </c>
      <c r="E751" s="225"/>
      <c r="F751" s="201"/>
      <c r="G751" s="202" t="e">
        <f t="shared" si="57"/>
        <v>#N/A</v>
      </c>
      <c r="H751" s="203" t="e">
        <f t="shared" si="58"/>
        <v>#N/A</v>
      </c>
      <c r="I751" s="204" t="e">
        <f t="shared" si="59"/>
        <v>#N/A</v>
      </c>
      <c r="J751" s="205"/>
      <c r="K751" s="285">
        <f>G!AG20</f>
        <v>0</v>
      </c>
      <c r="L751" s="206">
        <f>G!AF20</f>
        <v>0</v>
      </c>
      <c r="M751" s="207" t="s">
        <v>369</v>
      </c>
      <c r="N751" s="207" t="s">
        <v>326</v>
      </c>
      <c r="O751" s="524"/>
      <c r="P751" s="283"/>
      <c r="Q751" s="283"/>
      <c r="R751" s="208"/>
      <c r="S751" s="170"/>
    </row>
    <row r="752" spans="1:19" s="167" customFormat="1" ht="12.75" customHeight="1" x14ac:dyDescent="0.2">
      <c r="A752" s="294">
        <f t="shared" si="56"/>
        <v>0</v>
      </c>
      <c r="B752" s="198"/>
      <c r="C752" s="198"/>
      <c r="D752" s="199" t="s">
        <v>36</v>
      </c>
      <c r="E752" s="225"/>
      <c r="F752" s="201"/>
      <c r="G752" s="202" t="e">
        <f t="shared" si="57"/>
        <v>#N/A</v>
      </c>
      <c r="H752" s="203" t="e">
        <f t="shared" si="58"/>
        <v>#N/A</v>
      </c>
      <c r="I752" s="204" t="e">
        <f t="shared" si="59"/>
        <v>#N/A</v>
      </c>
      <c r="J752" s="205"/>
      <c r="K752" s="285">
        <f>G!AG21</f>
        <v>0</v>
      </c>
      <c r="L752" s="206">
        <f>G!AF21</f>
        <v>0</v>
      </c>
      <c r="M752" s="207" t="s">
        <v>369</v>
      </c>
      <c r="N752" s="207" t="s">
        <v>326</v>
      </c>
      <c r="O752" s="524"/>
      <c r="P752" s="283"/>
      <c r="Q752" s="283"/>
      <c r="R752" s="208"/>
      <c r="S752" s="170"/>
    </row>
    <row r="753" spans="1:19" s="167" customFormat="1" ht="12.75" customHeight="1" x14ac:dyDescent="0.2">
      <c r="A753" s="294">
        <f t="shared" si="56"/>
        <v>0</v>
      </c>
      <c r="B753" s="198"/>
      <c r="C753" s="198"/>
      <c r="D753" s="199" t="s">
        <v>36</v>
      </c>
      <c r="E753" s="225"/>
      <c r="F753" s="201"/>
      <c r="G753" s="202" t="e">
        <f t="shared" si="57"/>
        <v>#N/A</v>
      </c>
      <c r="H753" s="203" t="e">
        <f t="shared" si="58"/>
        <v>#N/A</v>
      </c>
      <c r="I753" s="204" t="e">
        <f t="shared" si="59"/>
        <v>#N/A</v>
      </c>
      <c r="J753" s="205"/>
      <c r="K753" s="285">
        <f>G!AG22</f>
        <v>0</v>
      </c>
      <c r="L753" s="206">
        <f>G!AF22</f>
        <v>0</v>
      </c>
      <c r="M753" s="207" t="s">
        <v>369</v>
      </c>
      <c r="N753" s="207" t="s">
        <v>326</v>
      </c>
      <c r="O753" s="524"/>
      <c r="P753" s="283"/>
      <c r="Q753" s="283"/>
      <c r="R753" s="208"/>
      <c r="S753" s="170"/>
    </row>
    <row r="754" spans="1:19" s="167" customFormat="1" ht="12.75" customHeight="1" x14ac:dyDescent="0.2">
      <c r="A754" s="294">
        <f t="shared" si="56"/>
        <v>0</v>
      </c>
      <c r="B754" s="198"/>
      <c r="C754" s="198"/>
      <c r="D754" s="199" t="s">
        <v>36</v>
      </c>
      <c r="E754" s="225"/>
      <c r="F754" s="201"/>
      <c r="G754" s="202" t="e">
        <f t="shared" si="57"/>
        <v>#N/A</v>
      </c>
      <c r="H754" s="203" t="e">
        <f t="shared" si="58"/>
        <v>#N/A</v>
      </c>
      <c r="I754" s="204" t="e">
        <f t="shared" si="59"/>
        <v>#N/A</v>
      </c>
      <c r="J754" s="205"/>
      <c r="K754" s="285">
        <f>G!AG23</f>
        <v>0</v>
      </c>
      <c r="L754" s="206">
        <f>G!AF23</f>
        <v>0</v>
      </c>
      <c r="M754" s="207" t="s">
        <v>369</v>
      </c>
      <c r="N754" s="207" t="s">
        <v>326</v>
      </c>
      <c r="O754" s="524"/>
      <c r="P754" s="283"/>
      <c r="Q754" s="283"/>
      <c r="R754" s="208"/>
      <c r="S754" s="170"/>
    </row>
    <row r="755" spans="1:19" s="167" customFormat="1" ht="12.75" customHeight="1" x14ac:dyDescent="0.2">
      <c r="A755" s="294">
        <f t="shared" si="56"/>
        <v>0</v>
      </c>
      <c r="B755" s="198"/>
      <c r="C755" s="198"/>
      <c r="D755" s="199" t="s">
        <v>36</v>
      </c>
      <c r="E755" s="225"/>
      <c r="F755" s="201"/>
      <c r="G755" s="202" t="e">
        <f t="shared" si="57"/>
        <v>#N/A</v>
      </c>
      <c r="H755" s="203" t="e">
        <f t="shared" si="58"/>
        <v>#N/A</v>
      </c>
      <c r="I755" s="204" t="e">
        <f t="shared" si="59"/>
        <v>#N/A</v>
      </c>
      <c r="J755" s="205"/>
      <c r="K755" s="285">
        <f>G!AG24</f>
        <v>0</v>
      </c>
      <c r="L755" s="206">
        <f>G!AF24</f>
        <v>0</v>
      </c>
      <c r="M755" s="207" t="s">
        <v>369</v>
      </c>
      <c r="N755" s="207" t="s">
        <v>326</v>
      </c>
      <c r="O755" s="524"/>
      <c r="P755" s="283"/>
      <c r="Q755" s="283"/>
      <c r="R755" s="208"/>
      <c r="S755" s="170"/>
    </row>
    <row r="756" spans="1:19" s="167" customFormat="1" ht="12.75" customHeight="1" x14ac:dyDescent="0.2">
      <c r="A756" s="294">
        <f t="shared" si="56"/>
        <v>0</v>
      </c>
      <c r="B756" s="198"/>
      <c r="C756" s="198"/>
      <c r="D756" s="199" t="s">
        <v>36</v>
      </c>
      <c r="E756" s="225"/>
      <c r="F756" s="201"/>
      <c r="G756" s="202" t="e">
        <f t="shared" si="57"/>
        <v>#N/A</v>
      </c>
      <c r="H756" s="203" t="e">
        <f t="shared" si="58"/>
        <v>#N/A</v>
      </c>
      <c r="I756" s="204" t="e">
        <f t="shared" si="59"/>
        <v>#N/A</v>
      </c>
      <c r="J756" s="205"/>
      <c r="K756" s="285">
        <f>G!AG25</f>
        <v>0</v>
      </c>
      <c r="L756" s="206">
        <f>G!AF25</f>
        <v>0</v>
      </c>
      <c r="M756" s="207" t="s">
        <v>369</v>
      </c>
      <c r="N756" s="207" t="s">
        <v>326</v>
      </c>
      <c r="O756" s="524"/>
      <c r="P756" s="283"/>
      <c r="Q756" s="283"/>
      <c r="R756" s="208"/>
      <c r="S756" s="170"/>
    </row>
    <row r="757" spans="1:19" s="167" customFormat="1" ht="12.75" customHeight="1" x14ac:dyDescent="0.2">
      <c r="A757" s="294">
        <f t="shared" si="56"/>
        <v>0</v>
      </c>
      <c r="B757" s="198"/>
      <c r="C757" s="198"/>
      <c r="D757" s="199" t="s">
        <v>36</v>
      </c>
      <c r="E757" s="225"/>
      <c r="F757" s="201"/>
      <c r="G757" s="202" t="e">
        <f t="shared" si="57"/>
        <v>#N/A</v>
      </c>
      <c r="H757" s="203" t="e">
        <f t="shared" si="58"/>
        <v>#N/A</v>
      </c>
      <c r="I757" s="204" t="e">
        <f t="shared" si="59"/>
        <v>#N/A</v>
      </c>
      <c r="J757" s="205"/>
      <c r="K757" s="285">
        <f>G!AG26</f>
        <v>0</v>
      </c>
      <c r="L757" s="206">
        <f>G!AF26</f>
        <v>0</v>
      </c>
      <c r="M757" s="207" t="s">
        <v>369</v>
      </c>
      <c r="N757" s="207" t="s">
        <v>326</v>
      </c>
      <c r="O757" s="524"/>
      <c r="P757" s="283"/>
      <c r="Q757" s="283"/>
      <c r="R757" s="208"/>
      <c r="S757" s="170"/>
    </row>
    <row r="758" spans="1:19" s="167" customFormat="1" ht="12.75" customHeight="1" x14ac:dyDescent="0.2">
      <c r="A758" s="294">
        <f t="shared" si="56"/>
        <v>0</v>
      </c>
      <c r="B758" s="198"/>
      <c r="C758" s="198"/>
      <c r="D758" s="199" t="s">
        <v>36</v>
      </c>
      <c r="E758" s="225"/>
      <c r="F758" s="201"/>
      <c r="G758" s="202" t="e">
        <f t="shared" si="57"/>
        <v>#N/A</v>
      </c>
      <c r="H758" s="203" t="e">
        <f t="shared" si="58"/>
        <v>#N/A</v>
      </c>
      <c r="I758" s="204" t="e">
        <f t="shared" si="59"/>
        <v>#N/A</v>
      </c>
      <c r="J758" s="205"/>
      <c r="K758" s="285">
        <f>G!AG27</f>
        <v>0</v>
      </c>
      <c r="L758" s="206">
        <f>G!AF27</f>
        <v>0</v>
      </c>
      <c r="M758" s="207" t="s">
        <v>369</v>
      </c>
      <c r="N758" s="207" t="s">
        <v>326</v>
      </c>
      <c r="O758" s="524"/>
      <c r="P758" s="283"/>
      <c r="Q758" s="283"/>
      <c r="R758" s="208"/>
      <c r="S758" s="170"/>
    </row>
    <row r="759" spans="1:19" s="167" customFormat="1" ht="12.75" customHeight="1" x14ac:dyDescent="0.2">
      <c r="A759" s="294">
        <f t="shared" si="56"/>
        <v>0</v>
      </c>
      <c r="B759" s="198"/>
      <c r="C759" s="198"/>
      <c r="D759" s="199" t="s">
        <v>36</v>
      </c>
      <c r="E759" s="225"/>
      <c r="F759" s="201"/>
      <c r="G759" s="202" t="e">
        <f t="shared" si="57"/>
        <v>#N/A</v>
      </c>
      <c r="H759" s="203" t="e">
        <f t="shared" si="58"/>
        <v>#N/A</v>
      </c>
      <c r="I759" s="204" t="e">
        <f t="shared" si="59"/>
        <v>#N/A</v>
      </c>
      <c r="J759" s="205"/>
      <c r="K759" s="285">
        <f>G!AG28</f>
        <v>0</v>
      </c>
      <c r="L759" s="206">
        <f>G!AF28</f>
        <v>0</v>
      </c>
      <c r="M759" s="207" t="s">
        <v>369</v>
      </c>
      <c r="N759" s="207" t="s">
        <v>326</v>
      </c>
      <c r="O759" s="524"/>
      <c r="P759" s="283"/>
      <c r="Q759" s="283"/>
      <c r="R759" s="208"/>
      <c r="S759" s="170"/>
    </row>
    <row r="760" spans="1:19" s="167" customFormat="1" ht="12.75" customHeight="1" x14ac:dyDescent="0.2">
      <c r="A760" s="294">
        <f t="shared" si="56"/>
        <v>0</v>
      </c>
      <c r="B760" s="198"/>
      <c r="C760" s="198"/>
      <c r="D760" s="199" t="s">
        <v>36</v>
      </c>
      <c r="E760" s="225"/>
      <c r="F760" s="201"/>
      <c r="G760" s="202" t="e">
        <f t="shared" si="57"/>
        <v>#N/A</v>
      </c>
      <c r="H760" s="203" t="e">
        <f t="shared" si="58"/>
        <v>#N/A</v>
      </c>
      <c r="I760" s="204" t="e">
        <f t="shared" si="59"/>
        <v>#N/A</v>
      </c>
      <c r="J760" s="205"/>
      <c r="K760" s="285">
        <f>G!AG29</f>
        <v>0</v>
      </c>
      <c r="L760" s="206">
        <f>G!AF29</f>
        <v>0</v>
      </c>
      <c r="M760" s="207" t="s">
        <v>369</v>
      </c>
      <c r="N760" s="207" t="s">
        <v>326</v>
      </c>
      <c r="O760" s="524"/>
      <c r="P760" s="283"/>
      <c r="Q760" s="283"/>
      <c r="R760" s="208"/>
      <c r="S760" s="170"/>
    </row>
    <row r="761" spans="1:19" s="167" customFormat="1" ht="12.75" customHeight="1" x14ac:dyDescent="0.2">
      <c r="A761" s="294">
        <f t="shared" si="56"/>
        <v>0</v>
      </c>
      <c r="B761" s="198"/>
      <c r="C761" s="198"/>
      <c r="D761" s="199" t="s">
        <v>36</v>
      </c>
      <c r="E761" s="225"/>
      <c r="F761" s="201"/>
      <c r="G761" s="202" t="e">
        <f t="shared" si="57"/>
        <v>#N/A</v>
      </c>
      <c r="H761" s="203" t="e">
        <f t="shared" si="58"/>
        <v>#N/A</v>
      </c>
      <c r="I761" s="204" t="e">
        <f t="shared" si="59"/>
        <v>#N/A</v>
      </c>
      <c r="J761" s="205"/>
      <c r="K761" s="285">
        <f>G!AG30</f>
        <v>0</v>
      </c>
      <c r="L761" s="206">
        <f>G!AF30</f>
        <v>0</v>
      </c>
      <c r="M761" s="207" t="s">
        <v>369</v>
      </c>
      <c r="N761" s="207" t="s">
        <v>326</v>
      </c>
      <c r="O761" s="524"/>
      <c r="P761" s="283"/>
      <c r="Q761" s="283"/>
      <c r="R761" s="208"/>
      <c r="S761" s="170"/>
    </row>
    <row r="762" spans="1:19" s="167" customFormat="1" ht="12.75" customHeight="1" x14ac:dyDescent="0.2">
      <c r="A762" s="294">
        <f t="shared" si="56"/>
        <v>0</v>
      </c>
      <c r="B762" s="198"/>
      <c r="C762" s="198"/>
      <c r="D762" s="199" t="s">
        <v>36</v>
      </c>
      <c r="E762" s="225"/>
      <c r="F762" s="201"/>
      <c r="G762" s="202" t="e">
        <f t="shared" si="57"/>
        <v>#N/A</v>
      </c>
      <c r="H762" s="203" t="e">
        <f t="shared" si="58"/>
        <v>#N/A</v>
      </c>
      <c r="I762" s="204" t="e">
        <f t="shared" si="59"/>
        <v>#N/A</v>
      </c>
      <c r="J762" s="205"/>
      <c r="K762" s="285">
        <f>G!AG31</f>
        <v>0</v>
      </c>
      <c r="L762" s="206">
        <f>G!AF31</f>
        <v>0</v>
      </c>
      <c r="M762" s="207" t="s">
        <v>369</v>
      </c>
      <c r="N762" s="207" t="s">
        <v>326</v>
      </c>
      <c r="O762" s="524"/>
      <c r="P762" s="283"/>
      <c r="Q762" s="283"/>
      <c r="R762" s="208"/>
      <c r="S762" s="170"/>
    </row>
    <row r="763" spans="1:19" s="167" customFormat="1" ht="12.75" customHeight="1" x14ac:dyDescent="0.2">
      <c r="A763" s="294">
        <f t="shared" si="56"/>
        <v>0</v>
      </c>
      <c r="B763" s="198"/>
      <c r="C763" s="198"/>
      <c r="D763" s="199" t="s">
        <v>36</v>
      </c>
      <c r="E763" s="225"/>
      <c r="F763" s="201"/>
      <c r="G763" s="202" t="e">
        <f t="shared" si="57"/>
        <v>#N/A</v>
      </c>
      <c r="H763" s="203" t="e">
        <f t="shared" si="58"/>
        <v>#N/A</v>
      </c>
      <c r="I763" s="204" t="e">
        <f t="shared" si="59"/>
        <v>#N/A</v>
      </c>
      <c r="J763" s="205"/>
      <c r="K763" s="285">
        <f>G!AG32</f>
        <v>0</v>
      </c>
      <c r="L763" s="206">
        <f>G!AF32</f>
        <v>0</v>
      </c>
      <c r="M763" s="207" t="s">
        <v>369</v>
      </c>
      <c r="N763" s="207" t="s">
        <v>326</v>
      </c>
      <c r="O763" s="524"/>
      <c r="P763" s="283"/>
      <c r="Q763" s="283"/>
      <c r="R763" s="208"/>
      <c r="S763" s="170"/>
    </row>
    <row r="764" spans="1:19" s="167" customFormat="1" ht="12.75" customHeight="1" x14ac:dyDescent="0.2">
      <c r="A764" s="294">
        <f t="shared" si="56"/>
        <v>0</v>
      </c>
      <c r="B764" s="198"/>
      <c r="C764" s="198"/>
      <c r="D764" s="199" t="s">
        <v>36</v>
      </c>
      <c r="E764" s="225"/>
      <c r="F764" s="201"/>
      <c r="G764" s="202" t="e">
        <f t="shared" si="57"/>
        <v>#N/A</v>
      </c>
      <c r="H764" s="203" t="e">
        <f t="shared" si="58"/>
        <v>#N/A</v>
      </c>
      <c r="I764" s="204" t="e">
        <f t="shared" si="59"/>
        <v>#N/A</v>
      </c>
      <c r="J764" s="205"/>
      <c r="K764" s="285">
        <f>G!AG33</f>
        <v>0</v>
      </c>
      <c r="L764" s="206">
        <f>G!AF33</f>
        <v>0</v>
      </c>
      <c r="M764" s="207" t="s">
        <v>369</v>
      </c>
      <c r="N764" s="207" t="s">
        <v>326</v>
      </c>
      <c r="O764" s="524"/>
      <c r="P764" s="283"/>
      <c r="Q764" s="283"/>
      <c r="R764" s="208"/>
      <c r="S764" s="170"/>
    </row>
    <row r="765" spans="1:19" s="167" customFormat="1" ht="12.75" customHeight="1" x14ac:dyDescent="0.2">
      <c r="A765" s="294">
        <f t="shared" si="56"/>
        <v>0</v>
      </c>
      <c r="B765" s="198"/>
      <c r="C765" s="198"/>
      <c r="D765" s="199" t="s">
        <v>36</v>
      </c>
      <c r="E765" s="225"/>
      <c r="F765" s="201"/>
      <c r="G765" s="202" t="e">
        <f t="shared" si="57"/>
        <v>#N/A</v>
      </c>
      <c r="H765" s="203" t="e">
        <f t="shared" si="58"/>
        <v>#N/A</v>
      </c>
      <c r="I765" s="204" t="e">
        <f t="shared" si="59"/>
        <v>#N/A</v>
      </c>
      <c r="J765" s="205"/>
      <c r="K765" s="285">
        <f>G!AG34</f>
        <v>0</v>
      </c>
      <c r="L765" s="206">
        <f>G!AF34</f>
        <v>0</v>
      </c>
      <c r="M765" s="207" t="s">
        <v>369</v>
      </c>
      <c r="N765" s="207" t="s">
        <v>326</v>
      </c>
      <c r="O765" s="524"/>
      <c r="P765" s="283"/>
      <c r="Q765" s="283"/>
      <c r="R765" s="208"/>
      <c r="S765" s="170"/>
    </row>
    <row r="766" spans="1:19" s="167" customFormat="1" ht="12.75" customHeight="1" x14ac:dyDescent="0.2">
      <c r="A766" s="294">
        <f t="shared" si="56"/>
        <v>0</v>
      </c>
      <c r="B766" s="198"/>
      <c r="C766" s="198"/>
      <c r="D766" s="199" t="s">
        <v>36</v>
      </c>
      <c r="E766" s="225"/>
      <c r="F766" s="201"/>
      <c r="G766" s="202" t="e">
        <f t="shared" si="57"/>
        <v>#N/A</v>
      </c>
      <c r="H766" s="203" t="e">
        <f t="shared" si="58"/>
        <v>#N/A</v>
      </c>
      <c r="I766" s="204" t="e">
        <f t="shared" si="59"/>
        <v>#N/A</v>
      </c>
      <c r="J766" s="205"/>
      <c r="K766" s="285">
        <f>G!AG35</f>
        <v>0</v>
      </c>
      <c r="L766" s="206">
        <f>G!AF35</f>
        <v>0</v>
      </c>
      <c r="M766" s="207" t="s">
        <v>369</v>
      </c>
      <c r="N766" s="207" t="s">
        <v>326</v>
      </c>
      <c r="O766" s="524"/>
      <c r="P766" s="283"/>
      <c r="Q766" s="283"/>
      <c r="R766" s="208"/>
      <c r="S766" s="170"/>
    </row>
    <row r="767" spans="1:19" s="167" customFormat="1" ht="12.75" customHeight="1" x14ac:dyDescent="0.2">
      <c r="A767" s="294">
        <f t="shared" si="56"/>
        <v>0</v>
      </c>
      <c r="B767" s="198"/>
      <c r="C767" s="198"/>
      <c r="D767" s="199" t="s">
        <v>36</v>
      </c>
      <c r="E767" s="225"/>
      <c r="F767" s="201"/>
      <c r="G767" s="202" t="e">
        <f t="shared" si="57"/>
        <v>#N/A</v>
      </c>
      <c r="H767" s="203" t="e">
        <f t="shared" si="58"/>
        <v>#N/A</v>
      </c>
      <c r="I767" s="204" t="e">
        <f t="shared" si="59"/>
        <v>#N/A</v>
      </c>
      <c r="J767" s="205"/>
      <c r="K767" s="285">
        <f>G!AG36</f>
        <v>0</v>
      </c>
      <c r="L767" s="206">
        <f>G!AF36</f>
        <v>0</v>
      </c>
      <c r="M767" s="207" t="s">
        <v>369</v>
      </c>
      <c r="N767" s="207" t="s">
        <v>326</v>
      </c>
      <c r="O767" s="524"/>
      <c r="P767" s="283"/>
      <c r="Q767" s="283"/>
      <c r="R767" s="208"/>
      <c r="S767" s="170"/>
    </row>
    <row r="768" spans="1:19" s="167" customFormat="1" ht="12.75" customHeight="1" x14ac:dyDescent="0.2">
      <c r="A768" s="294">
        <f t="shared" si="56"/>
        <v>0</v>
      </c>
      <c r="B768" s="198"/>
      <c r="C768" s="198"/>
      <c r="D768" s="199" t="s">
        <v>36</v>
      </c>
      <c r="E768" s="225"/>
      <c r="F768" s="201"/>
      <c r="G768" s="202" t="e">
        <f t="shared" si="57"/>
        <v>#N/A</v>
      </c>
      <c r="H768" s="203" t="e">
        <f t="shared" si="58"/>
        <v>#N/A</v>
      </c>
      <c r="I768" s="204" t="e">
        <f t="shared" si="59"/>
        <v>#N/A</v>
      </c>
      <c r="J768" s="205"/>
      <c r="K768" s="285">
        <f>G!AG37</f>
        <v>0</v>
      </c>
      <c r="L768" s="206">
        <f>G!AF37</f>
        <v>0</v>
      </c>
      <c r="M768" s="207" t="s">
        <v>369</v>
      </c>
      <c r="N768" s="207" t="s">
        <v>326</v>
      </c>
      <c r="O768" s="524"/>
      <c r="P768" s="283"/>
      <c r="Q768" s="283"/>
      <c r="R768" s="208"/>
      <c r="S768" s="170"/>
    </row>
    <row r="769" spans="1:19" s="167" customFormat="1" ht="12.75" customHeight="1" x14ac:dyDescent="0.2">
      <c r="A769" s="294">
        <f t="shared" si="56"/>
        <v>0</v>
      </c>
      <c r="B769" s="198"/>
      <c r="C769" s="198"/>
      <c r="D769" s="199" t="s">
        <v>36</v>
      </c>
      <c r="E769" s="225"/>
      <c r="F769" s="201"/>
      <c r="G769" s="202" t="e">
        <f t="shared" si="57"/>
        <v>#N/A</v>
      </c>
      <c r="H769" s="203" t="e">
        <f t="shared" si="58"/>
        <v>#N/A</v>
      </c>
      <c r="I769" s="204" t="e">
        <f t="shared" si="59"/>
        <v>#N/A</v>
      </c>
      <c r="J769" s="205"/>
      <c r="K769" s="285">
        <f>G!AG38</f>
        <v>0</v>
      </c>
      <c r="L769" s="206">
        <f>G!AF38</f>
        <v>0</v>
      </c>
      <c r="M769" s="207" t="s">
        <v>369</v>
      </c>
      <c r="N769" s="207" t="s">
        <v>326</v>
      </c>
      <c r="O769" s="524"/>
      <c r="P769" s="283"/>
      <c r="Q769" s="283"/>
      <c r="R769" s="208"/>
      <c r="S769" s="170"/>
    </row>
    <row r="770" spans="1:19" s="167" customFormat="1" ht="12.75" customHeight="1" x14ac:dyDescent="0.2">
      <c r="A770" s="294">
        <f t="shared" si="56"/>
        <v>0</v>
      </c>
      <c r="B770" s="198"/>
      <c r="C770" s="198"/>
      <c r="D770" s="199" t="s">
        <v>36</v>
      </c>
      <c r="E770" s="225"/>
      <c r="F770" s="201"/>
      <c r="G770" s="202" t="e">
        <f t="shared" si="57"/>
        <v>#N/A</v>
      </c>
      <c r="H770" s="203" t="e">
        <f t="shared" si="58"/>
        <v>#N/A</v>
      </c>
      <c r="I770" s="204" t="e">
        <f t="shared" si="59"/>
        <v>#N/A</v>
      </c>
      <c r="J770" s="205"/>
      <c r="K770" s="285">
        <f>G!AG39</f>
        <v>0</v>
      </c>
      <c r="L770" s="206">
        <f>G!AF39</f>
        <v>0</v>
      </c>
      <c r="M770" s="207" t="s">
        <v>369</v>
      </c>
      <c r="N770" s="207" t="s">
        <v>326</v>
      </c>
      <c r="O770" s="524"/>
      <c r="P770" s="283"/>
      <c r="Q770" s="283"/>
      <c r="R770" s="208"/>
      <c r="S770" s="170"/>
    </row>
    <row r="771" spans="1:19" s="167" customFormat="1" ht="12.75" customHeight="1" x14ac:dyDescent="0.2">
      <c r="A771" s="294">
        <f t="shared" si="56"/>
        <v>0</v>
      </c>
      <c r="B771" s="198"/>
      <c r="C771" s="198"/>
      <c r="D771" s="199" t="s">
        <v>36</v>
      </c>
      <c r="E771" s="225"/>
      <c r="F771" s="201"/>
      <c r="G771" s="202" t="e">
        <f t="shared" si="57"/>
        <v>#N/A</v>
      </c>
      <c r="H771" s="203" t="e">
        <f t="shared" si="58"/>
        <v>#N/A</v>
      </c>
      <c r="I771" s="204" t="e">
        <f t="shared" si="59"/>
        <v>#N/A</v>
      </c>
      <c r="J771" s="205"/>
      <c r="K771" s="285">
        <f>G!AG40</f>
        <v>0</v>
      </c>
      <c r="L771" s="206">
        <f>G!AF40</f>
        <v>0</v>
      </c>
      <c r="M771" s="207" t="s">
        <v>369</v>
      </c>
      <c r="N771" s="207" t="s">
        <v>326</v>
      </c>
      <c r="O771" s="524"/>
      <c r="P771" s="283"/>
      <c r="Q771" s="283"/>
      <c r="R771" s="208"/>
      <c r="S771" s="170"/>
    </row>
    <row r="772" spans="1:19" s="167" customFormat="1" ht="12.75" customHeight="1" x14ac:dyDescent="0.2">
      <c r="A772" s="294">
        <f t="shared" si="56"/>
        <v>0</v>
      </c>
      <c r="B772" s="198"/>
      <c r="C772" s="198"/>
      <c r="D772" s="199" t="s">
        <v>36</v>
      </c>
      <c r="E772" s="225"/>
      <c r="F772" s="201"/>
      <c r="G772" s="202" t="e">
        <f t="shared" si="57"/>
        <v>#N/A</v>
      </c>
      <c r="H772" s="203" t="e">
        <f t="shared" si="58"/>
        <v>#N/A</v>
      </c>
      <c r="I772" s="204" t="e">
        <f t="shared" si="59"/>
        <v>#N/A</v>
      </c>
      <c r="J772" s="205"/>
      <c r="K772" s="285">
        <f>G!AG41</f>
        <v>0</v>
      </c>
      <c r="L772" s="206">
        <f>G!AF41</f>
        <v>0</v>
      </c>
      <c r="M772" s="207" t="s">
        <v>369</v>
      </c>
      <c r="N772" s="207" t="s">
        <v>326</v>
      </c>
      <c r="O772" s="524"/>
      <c r="P772" s="283"/>
      <c r="Q772" s="283"/>
      <c r="R772" s="208"/>
      <c r="S772" s="170"/>
    </row>
    <row r="773" spans="1:19" s="167" customFormat="1" ht="12.75" customHeight="1" x14ac:dyDescent="0.2">
      <c r="A773" s="294">
        <f t="shared" si="56"/>
        <v>0</v>
      </c>
      <c r="B773" s="198"/>
      <c r="C773" s="198"/>
      <c r="D773" s="199" t="s">
        <v>36</v>
      </c>
      <c r="E773" s="225"/>
      <c r="F773" s="201"/>
      <c r="G773" s="202" t="e">
        <f t="shared" si="57"/>
        <v>#N/A</v>
      </c>
      <c r="H773" s="203" t="e">
        <f t="shared" si="58"/>
        <v>#N/A</v>
      </c>
      <c r="I773" s="204" t="e">
        <f t="shared" si="59"/>
        <v>#N/A</v>
      </c>
      <c r="J773" s="205"/>
      <c r="K773" s="285">
        <f>G!AG42</f>
        <v>0</v>
      </c>
      <c r="L773" s="206">
        <f>G!AF42</f>
        <v>0</v>
      </c>
      <c r="M773" s="207" t="s">
        <v>369</v>
      </c>
      <c r="N773" s="207" t="s">
        <v>326</v>
      </c>
      <c r="O773" s="524"/>
      <c r="P773" s="283"/>
      <c r="Q773" s="283"/>
      <c r="R773" s="208"/>
      <c r="S773" s="170"/>
    </row>
    <row r="774" spans="1:19" s="167" customFormat="1" ht="12.75" customHeight="1" x14ac:dyDescent="0.2">
      <c r="A774" s="294">
        <f t="shared" si="56"/>
        <v>0</v>
      </c>
      <c r="B774" s="198"/>
      <c r="C774" s="198"/>
      <c r="D774" s="199" t="s">
        <v>36</v>
      </c>
      <c r="E774" s="225"/>
      <c r="F774" s="201"/>
      <c r="G774" s="202" t="e">
        <f t="shared" si="57"/>
        <v>#N/A</v>
      </c>
      <c r="H774" s="203" t="e">
        <f t="shared" si="58"/>
        <v>#N/A</v>
      </c>
      <c r="I774" s="204" t="e">
        <f t="shared" si="59"/>
        <v>#N/A</v>
      </c>
      <c r="J774" s="205"/>
      <c r="K774" s="285">
        <f>G!AG43</f>
        <v>0</v>
      </c>
      <c r="L774" s="206">
        <f>G!AF43</f>
        <v>0</v>
      </c>
      <c r="M774" s="207" t="s">
        <v>369</v>
      </c>
      <c r="N774" s="207" t="s">
        <v>326</v>
      </c>
      <c r="O774" s="524"/>
      <c r="P774" s="283"/>
      <c r="Q774" s="283"/>
      <c r="R774" s="208"/>
      <c r="S774" s="170"/>
    </row>
    <row r="775" spans="1:19" s="167" customFormat="1" ht="12.75" customHeight="1" x14ac:dyDescent="0.2">
      <c r="A775" s="294">
        <f t="shared" si="56"/>
        <v>0</v>
      </c>
      <c r="B775" s="198"/>
      <c r="C775" s="198"/>
      <c r="D775" s="199" t="s">
        <v>36</v>
      </c>
      <c r="E775" s="225"/>
      <c r="F775" s="201"/>
      <c r="G775" s="202" t="e">
        <f t="shared" si="57"/>
        <v>#N/A</v>
      </c>
      <c r="H775" s="203" t="e">
        <f t="shared" si="58"/>
        <v>#N/A</v>
      </c>
      <c r="I775" s="204" t="e">
        <f t="shared" si="59"/>
        <v>#N/A</v>
      </c>
      <c r="J775" s="205"/>
      <c r="K775" s="285">
        <f>G!AG44</f>
        <v>0</v>
      </c>
      <c r="L775" s="206">
        <f>G!AF44</f>
        <v>0</v>
      </c>
      <c r="M775" s="207" t="s">
        <v>369</v>
      </c>
      <c r="N775" s="207" t="s">
        <v>326</v>
      </c>
      <c r="O775" s="524"/>
      <c r="P775" s="283"/>
      <c r="Q775" s="283"/>
      <c r="R775" s="208"/>
      <c r="S775" s="170"/>
    </row>
    <row r="776" spans="1:19" s="167" customFormat="1" ht="12.75" customHeight="1" x14ac:dyDescent="0.2">
      <c r="A776" s="294">
        <f t="shared" si="56"/>
        <v>0</v>
      </c>
      <c r="B776" s="198"/>
      <c r="C776" s="198"/>
      <c r="D776" s="199" t="s">
        <v>36</v>
      </c>
      <c r="E776" s="225"/>
      <c r="F776" s="201"/>
      <c r="G776" s="202" t="e">
        <f t="shared" si="57"/>
        <v>#N/A</v>
      </c>
      <c r="H776" s="203" t="e">
        <f t="shared" si="58"/>
        <v>#N/A</v>
      </c>
      <c r="I776" s="204" t="e">
        <f t="shared" si="59"/>
        <v>#N/A</v>
      </c>
      <c r="J776" s="205"/>
      <c r="K776" s="285">
        <f>G!AG45</f>
        <v>0</v>
      </c>
      <c r="L776" s="206">
        <f>G!AF45</f>
        <v>0</v>
      </c>
      <c r="M776" s="207" t="s">
        <v>369</v>
      </c>
      <c r="N776" s="207" t="s">
        <v>326</v>
      </c>
      <c r="O776" s="524"/>
      <c r="P776" s="283"/>
      <c r="Q776" s="283"/>
      <c r="R776" s="208"/>
      <c r="S776" s="170"/>
    </row>
    <row r="777" spans="1:19" s="167" customFormat="1" ht="12.75" customHeight="1" x14ac:dyDescent="0.2">
      <c r="A777" s="294">
        <f t="shared" si="56"/>
        <v>0</v>
      </c>
      <c r="B777" s="198"/>
      <c r="C777" s="198"/>
      <c r="D777" s="199" t="s">
        <v>36</v>
      </c>
      <c r="E777" s="225"/>
      <c r="F777" s="201"/>
      <c r="G777" s="202" t="e">
        <f t="shared" si="57"/>
        <v>#N/A</v>
      </c>
      <c r="H777" s="203" t="e">
        <f t="shared" si="58"/>
        <v>#N/A</v>
      </c>
      <c r="I777" s="204" t="e">
        <f t="shared" si="59"/>
        <v>#N/A</v>
      </c>
      <c r="J777" s="205"/>
      <c r="K777" s="285">
        <f>G!AG46</f>
        <v>0</v>
      </c>
      <c r="L777" s="206">
        <f>G!AF46</f>
        <v>0</v>
      </c>
      <c r="M777" s="207" t="s">
        <v>369</v>
      </c>
      <c r="N777" s="207" t="s">
        <v>326</v>
      </c>
      <c r="O777" s="524"/>
      <c r="P777" s="283"/>
      <c r="Q777" s="283"/>
      <c r="R777" s="208"/>
      <c r="S777" s="170"/>
    </row>
    <row r="778" spans="1:19" s="167" customFormat="1" ht="12.75" customHeight="1" x14ac:dyDescent="0.2">
      <c r="A778" s="294">
        <f t="shared" si="56"/>
        <v>0</v>
      </c>
      <c r="B778" s="198"/>
      <c r="C778" s="198"/>
      <c r="D778" s="199" t="s">
        <v>36</v>
      </c>
      <c r="E778" s="225"/>
      <c r="F778" s="201"/>
      <c r="G778" s="202" t="e">
        <f t="shared" si="57"/>
        <v>#N/A</v>
      </c>
      <c r="H778" s="203" t="e">
        <f t="shared" si="58"/>
        <v>#N/A</v>
      </c>
      <c r="I778" s="204" t="e">
        <f t="shared" si="59"/>
        <v>#N/A</v>
      </c>
      <c r="J778" s="205"/>
      <c r="K778" s="285">
        <f>G!AG47</f>
        <v>0</v>
      </c>
      <c r="L778" s="206">
        <f>G!AF47</f>
        <v>0</v>
      </c>
      <c r="M778" s="207" t="s">
        <v>369</v>
      </c>
      <c r="N778" s="207" t="s">
        <v>326</v>
      </c>
      <c r="O778" s="524"/>
      <c r="P778" s="283"/>
      <c r="Q778" s="283"/>
      <c r="R778" s="208"/>
      <c r="S778" s="170"/>
    </row>
    <row r="779" spans="1:19" s="167" customFormat="1" ht="12.75" customHeight="1" x14ac:dyDescent="0.2">
      <c r="A779" s="294">
        <f t="shared" si="56"/>
        <v>0</v>
      </c>
      <c r="B779" s="198"/>
      <c r="C779" s="198"/>
      <c r="D779" s="199" t="s">
        <v>36</v>
      </c>
      <c r="E779" s="225"/>
      <c r="F779" s="201"/>
      <c r="G779" s="202" t="e">
        <f t="shared" si="57"/>
        <v>#N/A</v>
      </c>
      <c r="H779" s="203" t="e">
        <f t="shared" si="58"/>
        <v>#N/A</v>
      </c>
      <c r="I779" s="204" t="e">
        <f t="shared" si="59"/>
        <v>#N/A</v>
      </c>
      <c r="J779" s="205"/>
      <c r="K779" s="285">
        <f>G!AG48</f>
        <v>0</v>
      </c>
      <c r="L779" s="206">
        <f>G!AF48</f>
        <v>0</v>
      </c>
      <c r="M779" s="207" t="s">
        <v>369</v>
      </c>
      <c r="N779" s="207" t="s">
        <v>326</v>
      </c>
      <c r="O779" s="524"/>
      <c r="P779" s="283"/>
      <c r="Q779" s="283"/>
      <c r="R779" s="208"/>
      <c r="S779" s="170"/>
    </row>
    <row r="780" spans="1:19" s="167" customFormat="1" ht="12.75" customHeight="1" x14ac:dyDescent="0.2">
      <c r="A780" s="294">
        <f t="shared" si="56"/>
        <v>0</v>
      </c>
      <c r="B780" s="198"/>
      <c r="C780" s="198"/>
      <c r="D780" s="199" t="s">
        <v>36</v>
      </c>
      <c r="E780" s="225"/>
      <c r="F780" s="201"/>
      <c r="G780" s="202" t="e">
        <f t="shared" si="57"/>
        <v>#N/A</v>
      </c>
      <c r="H780" s="203" t="e">
        <f t="shared" si="58"/>
        <v>#N/A</v>
      </c>
      <c r="I780" s="204" t="e">
        <f t="shared" si="59"/>
        <v>#N/A</v>
      </c>
      <c r="J780" s="205"/>
      <c r="K780" s="285">
        <f>G!AG49</f>
        <v>0</v>
      </c>
      <c r="L780" s="206">
        <f>G!AF49</f>
        <v>0</v>
      </c>
      <c r="M780" s="207" t="s">
        <v>369</v>
      </c>
      <c r="N780" s="207" t="s">
        <v>326</v>
      </c>
      <c r="O780" s="524"/>
      <c r="P780" s="283"/>
      <c r="Q780" s="283"/>
      <c r="R780" s="208"/>
      <c r="S780" s="170"/>
    </row>
    <row r="781" spans="1:19" s="167" customFormat="1" ht="12.75" customHeight="1" x14ac:dyDescent="0.2">
      <c r="A781" s="294">
        <f t="shared" si="56"/>
        <v>0</v>
      </c>
      <c r="B781" s="198"/>
      <c r="C781" s="198"/>
      <c r="D781" s="199" t="s">
        <v>36</v>
      </c>
      <c r="E781" s="225"/>
      <c r="F781" s="201"/>
      <c r="G781" s="202" t="e">
        <f t="shared" si="57"/>
        <v>#N/A</v>
      </c>
      <c r="H781" s="203" t="e">
        <f t="shared" si="58"/>
        <v>#N/A</v>
      </c>
      <c r="I781" s="204" t="e">
        <f t="shared" si="59"/>
        <v>#N/A</v>
      </c>
      <c r="J781" s="205"/>
      <c r="K781" s="285">
        <f>G!AG50</f>
        <v>0</v>
      </c>
      <c r="L781" s="206">
        <f>G!AF50</f>
        <v>0</v>
      </c>
      <c r="M781" s="207" t="s">
        <v>369</v>
      </c>
      <c r="N781" s="207" t="s">
        <v>326</v>
      </c>
      <c r="O781" s="524"/>
      <c r="P781" s="283"/>
      <c r="Q781" s="283"/>
      <c r="R781" s="208"/>
      <c r="S781" s="170"/>
    </row>
    <row r="782" spans="1:19" s="167" customFormat="1" ht="12.75" customHeight="1" x14ac:dyDescent="0.2">
      <c r="A782" s="294">
        <f t="shared" si="56"/>
        <v>0</v>
      </c>
      <c r="B782" s="198"/>
      <c r="C782" s="198"/>
      <c r="D782" s="199" t="s">
        <v>36</v>
      </c>
      <c r="E782" s="225"/>
      <c r="F782" s="201"/>
      <c r="G782" s="202" t="e">
        <f t="shared" si="57"/>
        <v>#N/A</v>
      </c>
      <c r="H782" s="203" t="e">
        <f t="shared" si="58"/>
        <v>#N/A</v>
      </c>
      <c r="I782" s="204" t="e">
        <f t="shared" si="59"/>
        <v>#N/A</v>
      </c>
      <c r="J782" s="205"/>
      <c r="K782" s="285">
        <f>G!AG51</f>
        <v>0</v>
      </c>
      <c r="L782" s="206">
        <f>G!AF51</f>
        <v>0</v>
      </c>
      <c r="M782" s="207" t="s">
        <v>369</v>
      </c>
      <c r="N782" s="207" t="s">
        <v>326</v>
      </c>
      <c r="O782" s="524"/>
      <c r="P782" s="283"/>
      <c r="Q782" s="283"/>
      <c r="R782" s="208"/>
      <c r="S782" s="170"/>
    </row>
    <row r="783" spans="1:19" s="167" customFormat="1" ht="12.75" customHeight="1" x14ac:dyDescent="0.2">
      <c r="A783" s="294">
        <f t="shared" si="56"/>
        <v>0</v>
      </c>
      <c r="B783" s="198"/>
      <c r="C783" s="198"/>
      <c r="D783" s="199" t="s">
        <v>36</v>
      </c>
      <c r="E783" s="225"/>
      <c r="F783" s="201"/>
      <c r="G783" s="202" t="e">
        <f t="shared" si="57"/>
        <v>#N/A</v>
      </c>
      <c r="H783" s="203" t="e">
        <f t="shared" si="58"/>
        <v>#N/A</v>
      </c>
      <c r="I783" s="204" t="e">
        <f t="shared" si="59"/>
        <v>#N/A</v>
      </c>
      <c r="J783" s="205"/>
      <c r="K783" s="285">
        <f>G!AG52</f>
        <v>0</v>
      </c>
      <c r="L783" s="206">
        <f>G!AF52</f>
        <v>0</v>
      </c>
      <c r="M783" s="207" t="s">
        <v>369</v>
      </c>
      <c r="N783" s="207" t="s">
        <v>326</v>
      </c>
      <c r="O783" s="524"/>
      <c r="P783" s="283"/>
      <c r="Q783" s="283"/>
      <c r="R783" s="208"/>
      <c r="S783" s="170"/>
    </row>
    <row r="784" spans="1:19" s="167" customFormat="1" ht="12.75" customHeight="1" x14ac:dyDescent="0.2">
      <c r="A784" s="294">
        <f t="shared" si="56"/>
        <v>0</v>
      </c>
      <c r="B784" s="198"/>
      <c r="C784" s="198"/>
      <c r="D784" s="199" t="s">
        <v>36</v>
      </c>
      <c r="E784" s="225"/>
      <c r="F784" s="201"/>
      <c r="G784" s="202" t="e">
        <f t="shared" si="57"/>
        <v>#N/A</v>
      </c>
      <c r="H784" s="203" t="e">
        <f t="shared" si="58"/>
        <v>#N/A</v>
      </c>
      <c r="I784" s="204" t="e">
        <f t="shared" si="59"/>
        <v>#N/A</v>
      </c>
      <c r="J784" s="205"/>
      <c r="K784" s="285">
        <f>G!AG53</f>
        <v>0</v>
      </c>
      <c r="L784" s="206">
        <f>G!AF53</f>
        <v>0</v>
      </c>
      <c r="M784" s="207" t="s">
        <v>369</v>
      </c>
      <c r="N784" s="207" t="s">
        <v>326</v>
      </c>
      <c r="O784" s="524"/>
      <c r="P784" s="283"/>
      <c r="Q784" s="283"/>
      <c r="R784" s="208"/>
      <c r="S784" s="170"/>
    </row>
    <row r="785" spans="1:19" s="167" customFormat="1" ht="12.75" customHeight="1" x14ac:dyDescent="0.2">
      <c r="A785" s="294">
        <f t="shared" si="56"/>
        <v>0</v>
      </c>
      <c r="B785" s="198"/>
      <c r="C785" s="198"/>
      <c r="D785" s="199" t="s">
        <v>36</v>
      </c>
      <c r="E785" s="225"/>
      <c r="F785" s="201"/>
      <c r="G785" s="202" t="e">
        <f t="shared" si="57"/>
        <v>#N/A</v>
      </c>
      <c r="H785" s="203" t="e">
        <f t="shared" si="58"/>
        <v>#N/A</v>
      </c>
      <c r="I785" s="204" t="e">
        <f t="shared" si="59"/>
        <v>#N/A</v>
      </c>
      <c r="J785" s="205"/>
      <c r="K785" s="285">
        <f>G!AG54</f>
        <v>0</v>
      </c>
      <c r="L785" s="352" t="str">
        <f>G!AF54</f>
        <v>Non-scorers Count =</v>
      </c>
      <c r="M785" s="207" t="s">
        <v>369</v>
      </c>
      <c r="N785" s="207" t="s">
        <v>326</v>
      </c>
      <c r="O785" s="527"/>
      <c r="P785" s="283"/>
      <c r="Q785" s="283"/>
      <c r="R785" s="208"/>
      <c r="S785" s="170"/>
    </row>
    <row r="786" spans="1:19" s="167" customFormat="1" ht="12.75" customHeight="1" x14ac:dyDescent="0.2">
      <c r="A786" s="294">
        <f t="shared" si="56"/>
        <v>0</v>
      </c>
      <c r="B786" s="198"/>
      <c r="C786" s="198"/>
      <c r="D786" s="199" t="s">
        <v>36</v>
      </c>
      <c r="E786" s="225"/>
      <c r="F786" s="201"/>
      <c r="G786" s="202" t="e">
        <f t="shared" si="57"/>
        <v>#N/A</v>
      </c>
      <c r="H786" s="203" t="e">
        <f t="shared" si="58"/>
        <v>#N/A</v>
      </c>
      <c r="I786" s="204" t="e">
        <f t="shared" si="59"/>
        <v>#N/A</v>
      </c>
      <c r="J786" s="205"/>
      <c r="K786" s="285">
        <f>H!B5</f>
        <v>0</v>
      </c>
      <c r="L786" s="206" t="str">
        <f>H!A5</f>
        <v>Urijah Otibo</v>
      </c>
      <c r="M786" s="207" t="s">
        <v>934</v>
      </c>
      <c r="N786" s="207" t="s">
        <v>324</v>
      </c>
      <c r="O786" s="523"/>
      <c r="P786" s="283"/>
      <c r="Q786" s="283"/>
      <c r="R786" s="208"/>
      <c r="S786" s="170"/>
    </row>
    <row r="787" spans="1:19" s="167" customFormat="1" ht="12.75" customHeight="1" x14ac:dyDescent="0.2">
      <c r="A787" s="294">
        <f t="shared" si="56"/>
        <v>0</v>
      </c>
      <c r="B787" s="198"/>
      <c r="C787" s="198"/>
      <c r="D787" s="199" t="s">
        <v>36</v>
      </c>
      <c r="E787" s="225"/>
      <c r="F787" s="201"/>
      <c r="G787" s="202" t="e">
        <f t="shared" si="57"/>
        <v>#N/A</v>
      </c>
      <c r="H787" s="203" t="e">
        <f t="shared" si="58"/>
        <v>#N/A</v>
      </c>
      <c r="I787" s="204" t="e">
        <f t="shared" si="59"/>
        <v>#N/A</v>
      </c>
      <c r="J787" s="205"/>
      <c r="K787" s="285">
        <f>H!B6</f>
        <v>0</v>
      </c>
      <c r="L787" s="206">
        <f>H!A6</f>
        <v>0</v>
      </c>
      <c r="M787" s="207" t="s">
        <v>934</v>
      </c>
      <c r="N787" s="207" t="s">
        <v>324</v>
      </c>
      <c r="O787" s="524"/>
      <c r="P787" s="283"/>
      <c r="Q787" s="283"/>
      <c r="R787" s="208"/>
      <c r="S787" s="170"/>
    </row>
    <row r="788" spans="1:19" s="167" customFormat="1" ht="12.75" customHeight="1" x14ac:dyDescent="0.2">
      <c r="A788" s="294">
        <f t="shared" si="56"/>
        <v>0</v>
      </c>
      <c r="B788" s="198"/>
      <c r="C788" s="198"/>
      <c r="D788" s="199" t="s">
        <v>36</v>
      </c>
      <c r="E788" s="225"/>
      <c r="F788" s="201"/>
      <c r="G788" s="202" t="e">
        <f t="shared" si="57"/>
        <v>#N/A</v>
      </c>
      <c r="H788" s="203" t="e">
        <f t="shared" si="58"/>
        <v>#N/A</v>
      </c>
      <c r="I788" s="204" t="e">
        <f t="shared" si="59"/>
        <v>#N/A</v>
      </c>
      <c r="J788" s="205"/>
      <c r="K788" s="285">
        <f>H!B7</f>
        <v>514</v>
      </c>
      <c r="L788" s="206" t="str">
        <f>H!A7</f>
        <v>Callum McDonnell</v>
      </c>
      <c r="M788" s="207" t="s">
        <v>934</v>
      </c>
      <c r="N788" s="207" t="s">
        <v>324</v>
      </c>
      <c r="O788" s="524"/>
      <c r="P788" s="283"/>
      <c r="Q788" s="283"/>
      <c r="R788" s="208"/>
      <c r="S788" s="170"/>
    </row>
    <row r="789" spans="1:19" s="167" customFormat="1" ht="12.75" customHeight="1" x14ac:dyDescent="0.2">
      <c r="A789" s="294">
        <f t="shared" si="56"/>
        <v>0</v>
      </c>
      <c r="B789" s="198"/>
      <c r="C789" s="198"/>
      <c r="D789" s="199" t="s">
        <v>36</v>
      </c>
      <c r="E789" s="225"/>
      <c r="F789" s="201"/>
      <c r="G789" s="202" t="e">
        <f t="shared" si="57"/>
        <v>#N/A</v>
      </c>
      <c r="H789" s="203" t="e">
        <f t="shared" si="58"/>
        <v>#N/A</v>
      </c>
      <c r="I789" s="204" t="e">
        <f t="shared" si="59"/>
        <v>#N/A</v>
      </c>
      <c r="J789" s="205"/>
      <c r="K789" s="285">
        <f>H!B8</f>
        <v>515</v>
      </c>
      <c r="L789" s="206" t="str">
        <f>H!A8</f>
        <v xml:space="preserve">Bradley Nwadubike </v>
      </c>
      <c r="M789" s="207" t="s">
        <v>934</v>
      </c>
      <c r="N789" s="207" t="s">
        <v>324</v>
      </c>
      <c r="O789" s="524"/>
      <c r="P789" s="283"/>
      <c r="Q789" s="283"/>
      <c r="R789" s="208"/>
      <c r="S789" s="170"/>
    </row>
    <row r="790" spans="1:19" s="167" customFormat="1" ht="12.75" customHeight="1" x14ac:dyDescent="0.2">
      <c r="A790" s="294">
        <f t="shared" si="56"/>
        <v>0</v>
      </c>
      <c r="B790" s="198"/>
      <c r="C790" s="198"/>
      <c r="D790" s="199" t="s">
        <v>36</v>
      </c>
      <c r="E790" s="225"/>
      <c r="F790" s="201"/>
      <c r="G790" s="202" t="e">
        <f t="shared" si="57"/>
        <v>#N/A</v>
      </c>
      <c r="H790" s="203" t="e">
        <f t="shared" si="58"/>
        <v>#N/A</v>
      </c>
      <c r="I790" s="204" t="e">
        <f t="shared" si="59"/>
        <v>#N/A</v>
      </c>
      <c r="J790" s="205"/>
      <c r="K790" s="285">
        <f>H!B9</f>
        <v>517</v>
      </c>
      <c r="L790" s="206" t="str">
        <f>H!A9</f>
        <v>Ethan Van Beek</v>
      </c>
      <c r="M790" s="207" t="s">
        <v>934</v>
      </c>
      <c r="N790" s="207" t="s">
        <v>324</v>
      </c>
      <c r="O790" s="524"/>
      <c r="P790" s="283"/>
      <c r="Q790" s="283"/>
      <c r="R790" s="208"/>
      <c r="S790" s="170"/>
    </row>
    <row r="791" spans="1:19" s="167" customFormat="1" ht="12.75" customHeight="1" x14ac:dyDescent="0.2">
      <c r="A791" s="294">
        <f t="shared" si="56"/>
        <v>0</v>
      </c>
      <c r="B791" s="198"/>
      <c r="C791" s="198"/>
      <c r="D791" s="199" t="s">
        <v>36</v>
      </c>
      <c r="E791" s="225"/>
      <c r="F791" s="201"/>
      <c r="G791" s="202" t="e">
        <f t="shared" si="57"/>
        <v>#N/A</v>
      </c>
      <c r="H791" s="203" t="e">
        <f t="shared" si="58"/>
        <v>#N/A</v>
      </c>
      <c r="I791" s="204" t="e">
        <f t="shared" si="59"/>
        <v>#N/A</v>
      </c>
      <c r="J791" s="205"/>
      <c r="K791" s="285">
        <f>H!B10</f>
        <v>0</v>
      </c>
      <c r="L791" s="206" t="str">
        <f>H!A10</f>
        <v xml:space="preserve">Christopher Burton </v>
      </c>
      <c r="M791" s="207" t="s">
        <v>934</v>
      </c>
      <c r="N791" s="207" t="s">
        <v>324</v>
      </c>
      <c r="O791" s="524"/>
      <c r="P791" s="283"/>
      <c r="Q791" s="283"/>
      <c r="R791" s="208"/>
      <c r="S791" s="170"/>
    </row>
    <row r="792" spans="1:19" s="167" customFormat="1" ht="12.75" customHeight="1" x14ac:dyDescent="0.2">
      <c r="A792" s="294">
        <f t="shared" si="56"/>
        <v>0</v>
      </c>
      <c r="B792" s="198"/>
      <c r="C792" s="198"/>
      <c r="D792" s="199" t="s">
        <v>36</v>
      </c>
      <c r="E792" s="225"/>
      <c r="F792" s="201"/>
      <c r="G792" s="202" t="e">
        <f t="shared" si="57"/>
        <v>#N/A</v>
      </c>
      <c r="H792" s="203" t="e">
        <f t="shared" si="58"/>
        <v>#N/A</v>
      </c>
      <c r="I792" s="204" t="e">
        <f t="shared" si="59"/>
        <v>#N/A</v>
      </c>
      <c r="J792" s="205"/>
      <c r="K792" s="285">
        <f>H!B11</f>
        <v>0</v>
      </c>
      <c r="L792" s="206" t="str">
        <f>H!A11</f>
        <v>Luke McGarvie</v>
      </c>
      <c r="M792" s="207" t="s">
        <v>934</v>
      </c>
      <c r="N792" s="207" t="s">
        <v>324</v>
      </c>
      <c r="O792" s="524"/>
      <c r="P792" s="283"/>
      <c r="Q792" s="283"/>
      <c r="R792" s="208"/>
      <c r="S792" s="170"/>
    </row>
    <row r="793" spans="1:19" s="167" customFormat="1" ht="12.75" customHeight="1" x14ac:dyDescent="0.2">
      <c r="A793" s="294">
        <f t="shared" si="56"/>
        <v>0</v>
      </c>
      <c r="B793" s="198"/>
      <c r="C793" s="198"/>
      <c r="D793" s="199" t="s">
        <v>36</v>
      </c>
      <c r="E793" s="225"/>
      <c r="F793" s="201"/>
      <c r="G793" s="202" t="e">
        <f t="shared" si="57"/>
        <v>#N/A</v>
      </c>
      <c r="H793" s="203" t="e">
        <f t="shared" si="58"/>
        <v>#N/A</v>
      </c>
      <c r="I793" s="204" t="e">
        <f t="shared" si="59"/>
        <v>#N/A</v>
      </c>
      <c r="J793" s="205"/>
      <c r="K793" s="285">
        <f>H!B12</f>
        <v>516</v>
      </c>
      <c r="L793" s="206" t="str">
        <f>H!A12</f>
        <v>Krish Chander</v>
      </c>
      <c r="M793" s="207" t="s">
        <v>934</v>
      </c>
      <c r="N793" s="207" t="s">
        <v>324</v>
      </c>
      <c r="O793" s="524"/>
      <c r="P793" s="283"/>
      <c r="Q793" s="283"/>
      <c r="R793" s="208"/>
      <c r="S793" s="170"/>
    </row>
    <row r="794" spans="1:19" s="167" customFormat="1" ht="12.75" customHeight="1" x14ac:dyDescent="0.2">
      <c r="A794" s="294">
        <f t="shared" si="56"/>
        <v>0</v>
      </c>
      <c r="B794" s="198"/>
      <c r="C794" s="198"/>
      <c r="D794" s="199" t="s">
        <v>36</v>
      </c>
      <c r="E794" s="225"/>
      <c r="F794" s="201"/>
      <c r="G794" s="202" t="e">
        <f t="shared" si="57"/>
        <v>#N/A</v>
      </c>
      <c r="H794" s="203" t="e">
        <f t="shared" si="58"/>
        <v>#N/A</v>
      </c>
      <c r="I794" s="204" t="e">
        <f t="shared" si="59"/>
        <v>#N/A</v>
      </c>
      <c r="J794" s="205"/>
      <c r="K794" s="285">
        <f>H!B13</f>
        <v>0</v>
      </c>
      <c r="L794" s="206" t="str">
        <f>H!A13</f>
        <v>Yuri Zykov</v>
      </c>
      <c r="M794" s="207" t="s">
        <v>934</v>
      </c>
      <c r="N794" s="207" t="s">
        <v>324</v>
      </c>
      <c r="O794" s="524"/>
      <c r="P794" s="283"/>
      <c r="Q794" s="283"/>
      <c r="R794" s="208"/>
      <c r="S794" s="170"/>
    </row>
    <row r="795" spans="1:19" s="167" customFormat="1" ht="12.75" customHeight="1" x14ac:dyDescent="0.2">
      <c r="A795" s="294">
        <f t="shared" si="56"/>
        <v>0</v>
      </c>
      <c r="B795" s="198"/>
      <c r="C795" s="198"/>
      <c r="D795" s="199" t="s">
        <v>36</v>
      </c>
      <c r="E795" s="225"/>
      <c r="F795" s="201"/>
      <c r="G795" s="202" t="e">
        <f t="shared" si="57"/>
        <v>#N/A</v>
      </c>
      <c r="H795" s="203" t="e">
        <f t="shared" si="58"/>
        <v>#N/A</v>
      </c>
      <c r="I795" s="204" t="e">
        <f t="shared" si="59"/>
        <v>#N/A</v>
      </c>
      <c r="J795" s="205"/>
      <c r="K795" s="285">
        <f>H!B14</f>
        <v>0</v>
      </c>
      <c r="L795" s="206" t="str">
        <f>H!A14</f>
        <v>Silvano Rai</v>
      </c>
      <c r="M795" s="207" t="s">
        <v>934</v>
      </c>
      <c r="N795" s="207" t="s">
        <v>324</v>
      </c>
      <c r="O795" s="524"/>
      <c r="P795" s="283"/>
      <c r="Q795" s="283"/>
      <c r="R795" s="208"/>
      <c r="S795" s="170"/>
    </row>
    <row r="796" spans="1:19" s="167" customFormat="1" ht="12.75" customHeight="1" x14ac:dyDescent="0.2">
      <c r="A796" s="294">
        <f t="shared" si="56"/>
        <v>0</v>
      </c>
      <c r="B796" s="198"/>
      <c r="C796" s="198"/>
      <c r="D796" s="199" t="s">
        <v>36</v>
      </c>
      <c r="E796" s="225"/>
      <c r="F796" s="201"/>
      <c r="G796" s="202" t="e">
        <f t="shared" si="57"/>
        <v>#N/A</v>
      </c>
      <c r="H796" s="203" t="e">
        <f t="shared" si="58"/>
        <v>#N/A</v>
      </c>
      <c r="I796" s="204" t="e">
        <f t="shared" si="59"/>
        <v>#N/A</v>
      </c>
      <c r="J796" s="205"/>
      <c r="K796" s="285">
        <f>H!B15</f>
        <v>0</v>
      </c>
      <c r="L796" s="206">
        <f>H!A15</f>
        <v>0</v>
      </c>
      <c r="M796" s="207" t="s">
        <v>934</v>
      </c>
      <c r="N796" s="207" t="s">
        <v>324</v>
      </c>
      <c r="O796" s="524"/>
      <c r="P796" s="283"/>
      <c r="Q796" s="283"/>
      <c r="R796" s="208"/>
      <c r="S796" s="170"/>
    </row>
    <row r="797" spans="1:19" s="167" customFormat="1" ht="12.75" customHeight="1" x14ac:dyDescent="0.2">
      <c r="A797" s="294">
        <f t="shared" si="56"/>
        <v>0</v>
      </c>
      <c r="B797" s="198"/>
      <c r="C797" s="198"/>
      <c r="D797" s="199" t="s">
        <v>36</v>
      </c>
      <c r="E797" s="225"/>
      <c r="F797" s="201"/>
      <c r="G797" s="202" t="e">
        <f t="shared" si="57"/>
        <v>#N/A</v>
      </c>
      <c r="H797" s="203" t="e">
        <f t="shared" si="58"/>
        <v>#N/A</v>
      </c>
      <c r="I797" s="204" t="e">
        <f t="shared" si="59"/>
        <v>#N/A</v>
      </c>
      <c r="J797" s="205"/>
      <c r="K797" s="285">
        <f>H!B16</f>
        <v>0</v>
      </c>
      <c r="L797" s="206">
        <f>H!A16</f>
        <v>0</v>
      </c>
      <c r="M797" s="207" t="s">
        <v>934</v>
      </c>
      <c r="N797" s="207" t="s">
        <v>324</v>
      </c>
      <c r="O797" s="524"/>
      <c r="P797" s="283"/>
      <c r="Q797" s="283"/>
      <c r="R797" s="208"/>
      <c r="S797" s="170"/>
    </row>
    <row r="798" spans="1:19" s="167" customFormat="1" ht="12.75" customHeight="1" x14ac:dyDescent="0.2">
      <c r="A798" s="294">
        <f t="shared" si="56"/>
        <v>0</v>
      </c>
      <c r="B798" s="198"/>
      <c r="C798" s="198"/>
      <c r="D798" s="199" t="s">
        <v>36</v>
      </c>
      <c r="E798" s="225"/>
      <c r="F798" s="201"/>
      <c r="G798" s="202" t="e">
        <f t="shared" si="57"/>
        <v>#N/A</v>
      </c>
      <c r="H798" s="203" t="e">
        <f t="shared" si="58"/>
        <v>#N/A</v>
      </c>
      <c r="I798" s="204" t="e">
        <f t="shared" si="59"/>
        <v>#N/A</v>
      </c>
      <c r="J798" s="205"/>
      <c r="K798" s="285">
        <f>H!B17</f>
        <v>0</v>
      </c>
      <c r="L798" s="206">
        <f>H!A17</f>
        <v>0</v>
      </c>
      <c r="M798" s="207" t="s">
        <v>934</v>
      </c>
      <c r="N798" s="207" t="s">
        <v>324</v>
      </c>
      <c r="O798" s="524"/>
      <c r="P798" s="283"/>
      <c r="Q798" s="283"/>
      <c r="R798" s="208"/>
      <c r="S798" s="170"/>
    </row>
    <row r="799" spans="1:19" s="167" customFormat="1" ht="12.75" customHeight="1" x14ac:dyDescent="0.2">
      <c r="A799" s="294">
        <f t="shared" si="56"/>
        <v>0</v>
      </c>
      <c r="B799" s="198"/>
      <c r="C799" s="198"/>
      <c r="D799" s="199" t="s">
        <v>36</v>
      </c>
      <c r="E799" s="225"/>
      <c r="F799" s="201"/>
      <c r="G799" s="202" t="e">
        <f t="shared" si="57"/>
        <v>#N/A</v>
      </c>
      <c r="H799" s="203" t="e">
        <f t="shared" si="58"/>
        <v>#N/A</v>
      </c>
      <c r="I799" s="204" t="e">
        <f t="shared" si="59"/>
        <v>#N/A</v>
      </c>
      <c r="J799" s="205"/>
      <c r="K799" s="285">
        <f>H!B18</f>
        <v>0</v>
      </c>
      <c r="L799" s="206">
        <f>H!A18</f>
        <v>0</v>
      </c>
      <c r="M799" s="207" t="s">
        <v>934</v>
      </c>
      <c r="N799" s="207" t="s">
        <v>324</v>
      </c>
      <c r="O799" s="524"/>
      <c r="P799" s="283"/>
      <c r="Q799" s="283"/>
      <c r="R799" s="208"/>
      <c r="S799" s="170"/>
    </row>
    <row r="800" spans="1:19" s="167" customFormat="1" ht="12.75" customHeight="1" x14ac:dyDescent="0.2">
      <c r="A800" s="294">
        <f t="shared" si="56"/>
        <v>0</v>
      </c>
      <c r="B800" s="198"/>
      <c r="C800" s="198"/>
      <c r="D800" s="199" t="s">
        <v>36</v>
      </c>
      <c r="E800" s="225"/>
      <c r="F800" s="201"/>
      <c r="G800" s="202" t="e">
        <f t="shared" si="57"/>
        <v>#N/A</v>
      </c>
      <c r="H800" s="203" t="e">
        <f t="shared" si="58"/>
        <v>#N/A</v>
      </c>
      <c r="I800" s="204" t="e">
        <f t="shared" si="59"/>
        <v>#N/A</v>
      </c>
      <c r="J800" s="205"/>
      <c r="K800" s="285">
        <f>H!B19</f>
        <v>0</v>
      </c>
      <c r="L800" s="206">
        <f>H!A19</f>
        <v>0</v>
      </c>
      <c r="M800" s="207" t="s">
        <v>934</v>
      </c>
      <c r="N800" s="207" t="s">
        <v>324</v>
      </c>
      <c r="O800" s="524"/>
      <c r="P800" s="283"/>
      <c r="Q800" s="283"/>
      <c r="R800" s="208"/>
      <c r="S800" s="170"/>
    </row>
    <row r="801" spans="1:19" s="167" customFormat="1" ht="12.75" customHeight="1" x14ac:dyDescent="0.2">
      <c r="A801" s="294">
        <f t="shared" si="56"/>
        <v>0</v>
      </c>
      <c r="B801" s="198"/>
      <c r="C801" s="198"/>
      <c r="D801" s="199" t="s">
        <v>36</v>
      </c>
      <c r="E801" s="225"/>
      <c r="F801" s="201"/>
      <c r="G801" s="202" t="e">
        <f t="shared" si="57"/>
        <v>#N/A</v>
      </c>
      <c r="H801" s="203" t="e">
        <f t="shared" si="58"/>
        <v>#N/A</v>
      </c>
      <c r="I801" s="204" t="e">
        <f t="shared" si="59"/>
        <v>#N/A</v>
      </c>
      <c r="J801" s="205"/>
      <c r="K801" s="285">
        <f>H!B20</f>
        <v>0</v>
      </c>
      <c r="L801" s="206">
        <f>H!A20</f>
        <v>0</v>
      </c>
      <c r="M801" s="207" t="s">
        <v>934</v>
      </c>
      <c r="N801" s="207" t="s">
        <v>324</v>
      </c>
      <c r="O801" s="524"/>
      <c r="P801" s="283"/>
      <c r="Q801" s="283"/>
      <c r="R801" s="208"/>
      <c r="S801" s="170"/>
    </row>
    <row r="802" spans="1:19" s="167" customFormat="1" ht="12.75" customHeight="1" x14ac:dyDescent="0.2">
      <c r="A802" s="294">
        <f t="shared" si="56"/>
        <v>0</v>
      </c>
      <c r="B802" s="198"/>
      <c r="C802" s="198"/>
      <c r="D802" s="199" t="s">
        <v>36</v>
      </c>
      <c r="E802" s="225"/>
      <c r="F802" s="201"/>
      <c r="G802" s="202" t="e">
        <f t="shared" si="57"/>
        <v>#N/A</v>
      </c>
      <c r="H802" s="203" t="e">
        <f t="shared" si="58"/>
        <v>#N/A</v>
      </c>
      <c r="I802" s="204" t="e">
        <f t="shared" si="59"/>
        <v>#N/A</v>
      </c>
      <c r="J802" s="205"/>
      <c r="K802" s="285">
        <f>H!B21</f>
        <v>0</v>
      </c>
      <c r="L802" s="206">
        <f>H!A21</f>
        <v>0</v>
      </c>
      <c r="M802" s="207" t="s">
        <v>934</v>
      </c>
      <c r="N802" s="207" t="s">
        <v>324</v>
      </c>
      <c r="O802" s="524"/>
      <c r="P802" s="283"/>
      <c r="Q802" s="283"/>
      <c r="R802" s="208"/>
      <c r="S802" s="170"/>
    </row>
    <row r="803" spans="1:19" s="167" customFormat="1" ht="12.75" customHeight="1" x14ac:dyDescent="0.2">
      <c r="A803" s="294">
        <f t="shared" ref="A803:A866" si="60">F803</f>
        <v>0</v>
      </c>
      <c r="B803" s="198"/>
      <c r="C803" s="198"/>
      <c r="D803" s="199" t="s">
        <v>36</v>
      </c>
      <c r="E803" s="225"/>
      <c r="F803" s="201"/>
      <c r="G803" s="202" t="e">
        <f t="shared" si="57"/>
        <v>#N/A</v>
      </c>
      <c r="H803" s="203" t="e">
        <f t="shared" si="58"/>
        <v>#N/A</v>
      </c>
      <c r="I803" s="204" t="e">
        <f t="shared" si="59"/>
        <v>#N/A</v>
      </c>
      <c r="J803" s="205"/>
      <c r="K803" s="285">
        <f>H!B22</f>
        <v>0</v>
      </c>
      <c r="L803" s="206">
        <f>H!A22</f>
        <v>0</v>
      </c>
      <c r="M803" s="207" t="s">
        <v>934</v>
      </c>
      <c r="N803" s="207" t="s">
        <v>324</v>
      </c>
      <c r="O803" s="524"/>
      <c r="P803" s="283"/>
      <c r="Q803" s="283"/>
      <c r="R803" s="208"/>
      <c r="S803" s="170"/>
    </row>
    <row r="804" spans="1:19" s="167" customFormat="1" ht="12.75" customHeight="1" x14ac:dyDescent="0.2">
      <c r="A804" s="294">
        <f t="shared" si="60"/>
        <v>0</v>
      </c>
      <c r="B804" s="198"/>
      <c r="C804" s="198"/>
      <c r="D804" s="199" t="s">
        <v>36</v>
      </c>
      <c r="E804" s="225"/>
      <c r="F804" s="201"/>
      <c r="G804" s="202" t="e">
        <f t="shared" ref="G804:G867" si="61">VLOOKUP(D804,K$33:N$1834,2,FALSE)</f>
        <v>#N/A</v>
      </c>
      <c r="H804" s="203" t="e">
        <f t="shared" ref="H804:H867" si="62">VLOOKUP(D804,K$33:N$1834,3,FALSE)</f>
        <v>#N/A</v>
      </c>
      <c r="I804" s="204" t="e">
        <f t="shared" ref="I804:I867" si="63">VLOOKUP(D804,K$33:N$1834,4,FALSE)</f>
        <v>#N/A</v>
      </c>
      <c r="J804" s="205"/>
      <c r="K804" s="285">
        <f>H!B23</f>
        <v>0</v>
      </c>
      <c r="L804" s="206">
        <f>H!A23</f>
        <v>0</v>
      </c>
      <c r="M804" s="207" t="s">
        <v>934</v>
      </c>
      <c r="N804" s="207" t="s">
        <v>324</v>
      </c>
      <c r="O804" s="524"/>
      <c r="P804" s="283"/>
      <c r="Q804" s="283"/>
      <c r="R804" s="208"/>
      <c r="S804" s="170"/>
    </row>
    <row r="805" spans="1:19" s="167" customFormat="1" ht="12.75" customHeight="1" x14ac:dyDescent="0.2">
      <c r="A805" s="294">
        <f t="shared" si="60"/>
        <v>0</v>
      </c>
      <c r="B805" s="198"/>
      <c r="C805" s="198"/>
      <c r="D805" s="199" t="s">
        <v>36</v>
      </c>
      <c r="E805" s="225"/>
      <c r="F805" s="201"/>
      <c r="G805" s="202" t="e">
        <f t="shared" si="61"/>
        <v>#N/A</v>
      </c>
      <c r="H805" s="203" t="e">
        <f t="shared" si="62"/>
        <v>#N/A</v>
      </c>
      <c r="I805" s="204" t="e">
        <f t="shared" si="63"/>
        <v>#N/A</v>
      </c>
      <c r="J805" s="205"/>
      <c r="K805" s="285">
        <f>H!B24</f>
        <v>0</v>
      </c>
      <c r="L805" s="206">
        <f>H!A24</f>
        <v>0</v>
      </c>
      <c r="M805" s="207" t="s">
        <v>934</v>
      </c>
      <c r="N805" s="207" t="s">
        <v>324</v>
      </c>
      <c r="O805" s="524"/>
      <c r="P805" s="283"/>
      <c r="Q805" s="283"/>
      <c r="R805" s="208"/>
      <c r="S805" s="170"/>
    </row>
    <row r="806" spans="1:19" s="167" customFormat="1" ht="12.75" customHeight="1" x14ac:dyDescent="0.2">
      <c r="A806" s="294">
        <f t="shared" si="60"/>
        <v>0</v>
      </c>
      <c r="B806" s="198"/>
      <c r="C806" s="198"/>
      <c r="D806" s="199" t="s">
        <v>36</v>
      </c>
      <c r="E806" s="225"/>
      <c r="F806" s="201"/>
      <c r="G806" s="202" t="e">
        <f t="shared" si="61"/>
        <v>#N/A</v>
      </c>
      <c r="H806" s="203" t="e">
        <f t="shared" si="62"/>
        <v>#N/A</v>
      </c>
      <c r="I806" s="204" t="e">
        <f t="shared" si="63"/>
        <v>#N/A</v>
      </c>
      <c r="J806" s="205"/>
      <c r="K806" s="285">
        <f>H!B25</f>
        <v>0</v>
      </c>
      <c r="L806" s="206">
        <f>H!A25</f>
        <v>0</v>
      </c>
      <c r="M806" s="207" t="s">
        <v>934</v>
      </c>
      <c r="N806" s="207" t="s">
        <v>324</v>
      </c>
      <c r="O806" s="524"/>
      <c r="P806" s="283"/>
      <c r="Q806" s="283"/>
      <c r="R806" s="208"/>
      <c r="S806" s="170"/>
    </row>
    <row r="807" spans="1:19" s="167" customFormat="1" ht="12.75" customHeight="1" x14ac:dyDescent="0.2">
      <c r="A807" s="294">
        <f t="shared" si="60"/>
        <v>0</v>
      </c>
      <c r="B807" s="198"/>
      <c r="C807" s="198"/>
      <c r="D807" s="199" t="s">
        <v>36</v>
      </c>
      <c r="E807" s="225"/>
      <c r="F807" s="201"/>
      <c r="G807" s="202" t="e">
        <f t="shared" si="61"/>
        <v>#N/A</v>
      </c>
      <c r="H807" s="203" t="e">
        <f t="shared" si="62"/>
        <v>#N/A</v>
      </c>
      <c r="I807" s="204" t="e">
        <f t="shared" si="63"/>
        <v>#N/A</v>
      </c>
      <c r="J807" s="205"/>
      <c r="K807" s="285">
        <f>H!B26</f>
        <v>0</v>
      </c>
      <c r="L807" s="206">
        <f>H!A26</f>
        <v>0</v>
      </c>
      <c r="M807" s="207" t="s">
        <v>934</v>
      </c>
      <c r="N807" s="207" t="s">
        <v>324</v>
      </c>
      <c r="O807" s="524"/>
      <c r="P807" s="283"/>
      <c r="Q807" s="283"/>
      <c r="R807" s="208"/>
      <c r="S807" s="170"/>
    </row>
    <row r="808" spans="1:19" s="167" customFormat="1" ht="12.75" customHeight="1" x14ac:dyDescent="0.2">
      <c r="A808" s="294">
        <f t="shared" si="60"/>
        <v>0</v>
      </c>
      <c r="B808" s="198"/>
      <c r="C808" s="198"/>
      <c r="D808" s="199" t="s">
        <v>36</v>
      </c>
      <c r="E808" s="225"/>
      <c r="F808" s="201"/>
      <c r="G808" s="202" t="e">
        <f t="shared" si="61"/>
        <v>#N/A</v>
      </c>
      <c r="H808" s="203" t="e">
        <f t="shared" si="62"/>
        <v>#N/A</v>
      </c>
      <c r="I808" s="204" t="e">
        <f t="shared" si="63"/>
        <v>#N/A</v>
      </c>
      <c r="J808" s="205"/>
      <c r="K808" s="285">
        <f>H!B27</f>
        <v>0</v>
      </c>
      <c r="L808" s="206">
        <f>H!A27</f>
        <v>0</v>
      </c>
      <c r="M808" s="207" t="s">
        <v>934</v>
      </c>
      <c r="N808" s="207" t="s">
        <v>324</v>
      </c>
      <c r="O808" s="524"/>
      <c r="P808" s="283"/>
      <c r="Q808" s="283"/>
      <c r="R808" s="208"/>
      <c r="S808" s="170"/>
    </row>
    <row r="809" spans="1:19" s="167" customFormat="1" ht="12.75" customHeight="1" x14ac:dyDescent="0.2">
      <c r="A809" s="294">
        <f t="shared" si="60"/>
        <v>0</v>
      </c>
      <c r="B809" s="198"/>
      <c r="C809" s="198"/>
      <c r="D809" s="199" t="s">
        <v>36</v>
      </c>
      <c r="E809" s="200"/>
      <c r="F809" s="201"/>
      <c r="G809" s="202" t="e">
        <f t="shared" si="61"/>
        <v>#N/A</v>
      </c>
      <c r="H809" s="203" t="e">
        <f t="shared" si="62"/>
        <v>#N/A</v>
      </c>
      <c r="I809" s="204" t="e">
        <f t="shared" si="63"/>
        <v>#N/A</v>
      </c>
      <c r="J809" s="205"/>
      <c r="K809" s="285">
        <f>H!B28</f>
        <v>0</v>
      </c>
      <c r="L809" s="206">
        <f>H!A28</f>
        <v>0</v>
      </c>
      <c r="M809" s="207" t="s">
        <v>934</v>
      </c>
      <c r="N809" s="207" t="s">
        <v>324</v>
      </c>
      <c r="O809" s="524"/>
      <c r="P809" s="283"/>
      <c r="Q809" s="283"/>
      <c r="R809" s="208"/>
      <c r="S809" s="170"/>
    </row>
    <row r="810" spans="1:19" s="167" customFormat="1" ht="12.75" customHeight="1" x14ac:dyDescent="0.2">
      <c r="A810" s="294">
        <f t="shared" si="60"/>
        <v>0</v>
      </c>
      <c r="B810" s="198"/>
      <c r="C810" s="198"/>
      <c r="D810" s="199" t="s">
        <v>36</v>
      </c>
      <c r="E810" s="200"/>
      <c r="F810" s="201"/>
      <c r="G810" s="202" t="e">
        <f t="shared" si="61"/>
        <v>#N/A</v>
      </c>
      <c r="H810" s="203" t="e">
        <f t="shared" si="62"/>
        <v>#N/A</v>
      </c>
      <c r="I810" s="204" t="e">
        <f t="shared" si="63"/>
        <v>#N/A</v>
      </c>
      <c r="J810" s="205"/>
      <c r="K810" s="285">
        <f>H!B29</f>
        <v>0</v>
      </c>
      <c r="L810" s="206">
        <f>H!A29</f>
        <v>0</v>
      </c>
      <c r="M810" s="207" t="s">
        <v>934</v>
      </c>
      <c r="N810" s="207" t="s">
        <v>324</v>
      </c>
      <c r="O810" s="524"/>
      <c r="P810" s="283"/>
      <c r="Q810" s="283"/>
      <c r="R810" s="208"/>
      <c r="S810" s="170"/>
    </row>
    <row r="811" spans="1:19" s="167" customFormat="1" ht="12.75" customHeight="1" x14ac:dyDescent="0.2">
      <c r="A811" s="294">
        <f t="shared" si="60"/>
        <v>0</v>
      </c>
      <c r="B811" s="198"/>
      <c r="C811" s="198"/>
      <c r="D811" s="199" t="s">
        <v>36</v>
      </c>
      <c r="E811" s="200"/>
      <c r="F811" s="201"/>
      <c r="G811" s="202" t="e">
        <f t="shared" si="61"/>
        <v>#N/A</v>
      </c>
      <c r="H811" s="203" t="e">
        <f t="shared" si="62"/>
        <v>#N/A</v>
      </c>
      <c r="I811" s="204" t="e">
        <f t="shared" si="63"/>
        <v>#N/A</v>
      </c>
      <c r="J811" s="205"/>
      <c r="K811" s="285">
        <f>H!B30</f>
        <v>0</v>
      </c>
      <c r="L811" s="206">
        <f>H!A30</f>
        <v>0</v>
      </c>
      <c r="M811" s="207" t="s">
        <v>934</v>
      </c>
      <c r="N811" s="207" t="s">
        <v>324</v>
      </c>
      <c r="O811" s="524"/>
      <c r="P811" s="283"/>
      <c r="Q811" s="283"/>
      <c r="R811" s="208"/>
      <c r="S811" s="170"/>
    </row>
    <row r="812" spans="1:19" s="167" customFormat="1" ht="12.75" customHeight="1" x14ac:dyDescent="0.2">
      <c r="A812" s="294">
        <f t="shared" si="60"/>
        <v>0</v>
      </c>
      <c r="B812" s="198"/>
      <c r="C812" s="198"/>
      <c r="D812" s="199" t="s">
        <v>36</v>
      </c>
      <c r="E812" s="200"/>
      <c r="F812" s="201"/>
      <c r="G812" s="202" t="e">
        <f t="shared" si="61"/>
        <v>#N/A</v>
      </c>
      <c r="H812" s="203" t="e">
        <f t="shared" si="62"/>
        <v>#N/A</v>
      </c>
      <c r="I812" s="204" t="e">
        <f t="shared" si="63"/>
        <v>#N/A</v>
      </c>
      <c r="J812" s="205"/>
      <c r="K812" s="285">
        <f>H!B31</f>
        <v>0</v>
      </c>
      <c r="L812" s="206">
        <f>H!A31</f>
        <v>0</v>
      </c>
      <c r="M812" s="207" t="s">
        <v>934</v>
      </c>
      <c r="N812" s="207" t="s">
        <v>324</v>
      </c>
      <c r="O812" s="524"/>
      <c r="P812" s="283"/>
      <c r="Q812" s="283"/>
      <c r="R812" s="208"/>
      <c r="S812" s="170"/>
    </row>
    <row r="813" spans="1:19" s="167" customFormat="1" ht="12.75" customHeight="1" x14ac:dyDescent="0.2">
      <c r="A813" s="294">
        <f t="shared" si="60"/>
        <v>0</v>
      </c>
      <c r="B813" s="198"/>
      <c r="C813" s="198"/>
      <c r="D813" s="199" t="s">
        <v>36</v>
      </c>
      <c r="E813" s="200"/>
      <c r="F813" s="201"/>
      <c r="G813" s="202" t="e">
        <f t="shared" si="61"/>
        <v>#N/A</v>
      </c>
      <c r="H813" s="203" t="e">
        <f t="shared" si="62"/>
        <v>#N/A</v>
      </c>
      <c r="I813" s="204" t="e">
        <f t="shared" si="63"/>
        <v>#N/A</v>
      </c>
      <c r="J813" s="205"/>
      <c r="K813" s="285">
        <f>H!B32</f>
        <v>0</v>
      </c>
      <c r="L813" s="206">
        <f>H!A32</f>
        <v>0</v>
      </c>
      <c r="M813" s="207" t="s">
        <v>934</v>
      </c>
      <c r="N813" s="207" t="s">
        <v>324</v>
      </c>
      <c r="O813" s="524"/>
      <c r="P813" s="283"/>
      <c r="Q813" s="283"/>
      <c r="R813" s="208"/>
      <c r="S813" s="170"/>
    </row>
    <row r="814" spans="1:19" s="167" customFormat="1" ht="12.75" customHeight="1" x14ac:dyDescent="0.2">
      <c r="A814" s="294">
        <f t="shared" si="60"/>
        <v>0</v>
      </c>
      <c r="B814" s="198"/>
      <c r="C814" s="198"/>
      <c r="D814" s="199" t="s">
        <v>36</v>
      </c>
      <c r="E814" s="200"/>
      <c r="F814" s="201"/>
      <c r="G814" s="202" t="e">
        <f t="shared" si="61"/>
        <v>#N/A</v>
      </c>
      <c r="H814" s="203" t="e">
        <f t="shared" si="62"/>
        <v>#N/A</v>
      </c>
      <c r="I814" s="204" t="e">
        <f t="shared" si="63"/>
        <v>#N/A</v>
      </c>
      <c r="J814" s="205"/>
      <c r="K814" s="285">
        <f>H!B33</f>
        <v>0</v>
      </c>
      <c r="L814" s="206">
        <f>H!A33</f>
        <v>0</v>
      </c>
      <c r="M814" s="207" t="s">
        <v>934</v>
      </c>
      <c r="N814" s="207" t="s">
        <v>324</v>
      </c>
      <c r="O814" s="524"/>
      <c r="P814" s="283"/>
      <c r="Q814" s="283"/>
      <c r="R814" s="208"/>
      <c r="S814" s="170"/>
    </row>
    <row r="815" spans="1:19" s="167" customFormat="1" ht="12.75" customHeight="1" x14ac:dyDescent="0.2">
      <c r="A815" s="294">
        <f t="shared" si="60"/>
        <v>0</v>
      </c>
      <c r="B815" s="198"/>
      <c r="C815" s="198"/>
      <c r="D815" s="199" t="s">
        <v>36</v>
      </c>
      <c r="E815" s="200"/>
      <c r="F815" s="201"/>
      <c r="G815" s="202" t="e">
        <f t="shared" si="61"/>
        <v>#N/A</v>
      </c>
      <c r="H815" s="203" t="e">
        <f t="shared" si="62"/>
        <v>#N/A</v>
      </c>
      <c r="I815" s="204" t="e">
        <f t="shared" si="63"/>
        <v>#N/A</v>
      </c>
      <c r="J815" s="205"/>
      <c r="K815" s="285">
        <f>H!B34</f>
        <v>0</v>
      </c>
      <c r="L815" s="206">
        <f>H!A34</f>
        <v>0</v>
      </c>
      <c r="M815" s="207" t="s">
        <v>934</v>
      </c>
      <c r="N815" s="207" t="s">
        <v>324</v>
      </c>
      <c r="O815" s="524"/>
      <c r="P815" s="283"/>
      <c r="Q815" s="283"/>
      <c r="R815" s="208"/>
      <c r="S815" s="170"/>
    </row>
    <row r="816" spans="1:19" s="167" customFormat="1" ht="12.75" customHeight="1" x14ac:dyDescent="0.2">
      <c r="A816" s="294">
        <f t="shared" si="60"/>
        <v>0</v>
      </c>
      <c r="B816" s="198"/>
      <c r="C816" s="198"/>
      <c r="D816" s="199" t="s">
        <v>36</v>
      </c>
      <c r="E816" s="200"/>
      <c r="F816" s="201"/>
      <c r="G816" s="202" t="e">
        <f t="shared" si="61"/>
        <v>#N/A</v>
      </c>
      <c r="H816" s="203" t="e">
        <f t="shared" si="62"/>
        <v>#N/A</v>
      </c>
      <c r="I816" s="204" t="e">
        <f t="shared" si="63"/>
        <v>#N/A</v>
      </c>
      <c r="J816" s="205"/>
      <c r="K816" s="285">
        <f>H!B35</f>
        <v>0</v>
      </c>
      <c r="L816" s="206">
        <f>H!A35</f>
        <v>0</v>
      </c>
      <c r="M816" s="207" t="s">
        <v>934</v>
      </c>
      <c r="N816" s="207" t="s">
        <v>324</v>
      </c>
      <c r="O816" s="524"/>
      <c r="P816" s="283"/>
      <c r="Q816" s="283"/>
      <c r="R816" s="208"/>
      <c r="S816" s="170"/>
    </row>
    <row r="817" spans="1:19" s="167" customFormat="1" ht="12.75" customHeight="1" x14ac:dyDescent="0.2">
      <c r="A817" s="294">
        <f t="shared" si="60"/>
        <v>0</v>
      </c>
      <c r="B817" s="198"/>
      <c r="C817" s="198"/>
      <c r="D817" s="199" t="s">
        <v>36</v>
      </c>
      <c r="E817" s="200"/>
      <c r="F817" s="201"/>
      <c r="G817" s="202" t="e">
        <f t="shared" si="61"/>
        <v>#N/A</v>
      </c>
      <c r="H817" s="203" t="e">
        <f t="shared" si="62"/>
        <v>#N/A</v>
      </c>
      <c r="I817" s="204" t="e">
        <f t="shared" si="63"/>
        <v>#N/A</v>
      </c>
      <c r="J817" s="205"/>
      <c r="K817" s="285">
        <f>H!B36</f>
        <v>0</v>
      </c>
      <c r="L817" s="206">
        <f>H!A36</f>
        <v>0</v>
      </c>
      <c r="M817" s="207" t="s">
        <v>934</v>
      </c>
      <c r="N817" s="207" t="s">
        <v>324</v>
      </c>
      <c r="O817" s="524"/>
      <c r="P817" s="283"/>
      <c r="Q817" s="283"/>
      <c r="R817" s="208"/>
      <c r="S817" s="170"/>
    </row>
    <row r="818" spans="1:19" s="167" customFormat="1" ht="12.75" customHeight="1" x14ac:dyDescent="0.2">
      <c r="A818" s="294">
        <f t="shared" si="60"/>
        <v>0</v>
      </c>
      <c r="B818" s="198"/>
      <c r="C818" s="198"/>
      <c r="D818" s="199" t="s">
        <v>36</v>
      </c>
      <c r="E818" s="200"/>
      <c r="F818" s="201"/>
      <c r="G818" s="202" t="e">
        <f t="shared" si="61"/>
        <v>#N/A</v>
      </c>
      <c r="H818" s="203" t="e">
        <f t="shared" si="62"/>
        <v>#N/A</v>
      </c>
      <c r="I818" s="204" t="e">
        <f t="shared" si="63"/>
        <v>#N/A</v>
      </c>
      <c r="J818" s="205"/>
      <c r="K818" s="285">
        <f>H!B37</f>
        <v>0</v>
      </c>
      <c r="L818" s="206">
        <f>H!A37</f>
        <v>0</v>
      </c>
      <c r="M818" s="207" t="s">
        <v>934</v>
      </c>
      <c r="N818" s="207" t="s">
        <v>324</v>
      </c>
      <c r="O818" s="524"/>
      <c r="P818" s="283"/>
      <c r="Q818" s="283"/>
      <c r="R818" s="208"/>
      <c r="S818" s="170"/>
    </row>
    <row r="819" spans="1:19" s="167" customFormat="1" ht="12.75" customHeight="1" x14ac:dyDescent="0.2">
      <c r="A819" s="294">
        <f t="shared" si="60"/>
        <v>0</v>
      </c>
      <c r="B819" s="198"/>
      <c r="C819" s="198"/>
      <c r="D819" s="199" t="s">
        <v>36</v>
      </c>
      <c r="E819" s="200"/>
      <c r="F819" s="201"/>
      <c r="G819" s="202" t="e">
        <f t="shared" si="61"/>
        <v>#N/A</v>
      </c>
      <c r="H819" s="203" t="e">
        <f t="shared" si="62"/>
        <v>#N/A</v>
      </c>
      <c r="I819" s="204" t="e">
        <f t="shared" si="63"/>
        <v>#N/A</v>
      </c>
      <c r="J819" s="205"/>
      <c r="K819" s="285">
        <f>H!B38</f>
        <v>0</v>
      </c>
      <c r="L819" s="206">
        <f>H!A38</f>
        <v>0</v>
      </c>
      <c r="M819" s="207" t="s">
        <v>934</v>
      </c>
      <c r="N819" s="207" t="s">
        <v>324</v>
      </c>
      <c r="O819" s="524"/>
      <c r="P819" s="283"/>
      <c r="Q819" s="283"/>
      <c r="R819" s="208"/>
      <c r="S819" s="170"/>
    </row>
    <row r="820" spans="1:19" s="167" customFormat="1" ht="12.75" customHeight="1" x14ac:dyDescent="0.2">
      <c r="A820" s="294">
        <f t="shared" si="60"/>
        <v>0</v>
      </c>
      <c r="B820" s="198"/>
      <c r="C820" s="198"/>
      <c r="D820" s="199" t="s">
        <v>36</v>
      </c>
      <c r="E820" s="200"/>
      <c r="F820" s="201"/>
      <c r="G820" s="202" t="e">
        <f t="shared" si="61"/>
        <v>#N/A</v>
      </c>
      <c r="H820" s="203" t="e">
        <f t="shared" si="62"/>
        <v>#N/A</v>
      </c>
      <c r="I820" s="204" t="e">
        <f t="shared" si="63"/>
        <v>#N/A</v>
      </c>
      <c r="J820" s="205"/>
      <c r="K820" s="285">
        <f>H!B39</f>
        <v>0</v>
      </c>
      <c r="L820" s="206">
        <f>H!A39</f>
        <v>0</v>
      </c>
      <c r="M820" s="207" t="s">
        <v>934</v>
      </c>
      <c r="N820" s="207" t="s">
        <v>324</v>
      </c>
      <c r="O820" s="524"/>
      <c r="P820" s="283"/>
      <c r="Q820" s="283"/>
      <c r="R820" s="208"/>
      <c r="S820" s="170"/>
    </row>
    <row r="821" spans="1:19" s="167" customFormat="1" ht="12.75" customHeight="1" x14ac:dyDescent="0.2">
      <c r="A821" s="294">
        <f t="shared" si="60"/>
        <v>0</v>
      </c>
      <c r="B821" s="198"/>
      <c r="C821" s="198"/>
      <c r="D821" s="199" t="s">
        <v>36</v>
      </c>
      <c r="E821" s="200"/>
      <c r="F821" s="201"/>
      <c r="G821" s="202" t="e">
        <f t="shared" si="61"/>
        <v>#N/A</v>
      </c>
      <c r="H821" s="203" t="e">
        <f t="shared" si="62"/>
        <v>#N/A</v>
      </c>
      <c r="I821" s="204" t="e">
        <f t="shared" si="63"/>
        <v>#N/A</v>
      </c>
      <c r="J821" s="205"/>
      <c r="K821" s="285">
        <f>H!B40</f>
        <v>0</v>
      </c>
      <c r="L821" s="206">
        <f>H!A40</f>
        <v>0</v>
      </c>
      <c r="M821" s="207" t="s">
        <v>934</v>
      </c>
      <c r="N821" s="207" t="s">
        <v>324</v>
      </c>
      <c r="O821" s="524"/>
      <c r="P821" s="283"/>
      <c r="Q821" s="283"/>
      <c r="R821" s="208"/>
      <c r="S821" s="170"/>
    </row>
    <row r="822" spans="1:19" s="167" customFormat="1" ht="12.75" customHeight="1" x14ac:dyDescent="0.2">
      <c r="A822" s="294">
        <f t="shared" si="60"/>
        <v>0</v>
      </c>
      <c r="B822" s="198"/>
      <c r="C822" s="198"/>
      <c r="D822" s="199" t="s">
        <v>36</v>
      </c>
      <c r="E822" s="200"/>
      <c r="F822" s="201"/>
      <c r="G822" s="202" t="e">
        <f t="shared" si="61"/>
        <v>#N/A</v>
      </c>
      <c r="H822" s="203" t="e">
        <f t="shared" si="62"/>
        <v>#N/A</v>
      </c>
      <c r="I822" s="204" t="e">
        <f t="shared" si="63"/>
        <v>#N/A</v>
      </c>
      <c r="J822" s="205"/>
      <c r="K822" s="285">
        <f>H!B41</f>
        <v>0</v>
      </c>
      <c r="L822" s="206">
        <f>H!A41</f>
        <v>0</v>
      </c>
      <c r="M822" s="207" t="s">
        <v>934</v>
      </c>
      <c r="N822" s="207" t="s">
        <v>324</v>
      </c>
      <c r="O822" s="524"/>
      <c r="P822" s="283"/>
      <c r="Q822" s="283"/>
      <c r="R822" s="208"/>
      <c r="S822" s="170"/>
    </row>
    <row r="823" spans="1:19" s="167" customFormat="1" ht="12.75" customHeight="1" x14ac:dyDescent="0.2">
      <c r="A823" s="294">
        <f t="shared" si="60"/>
        <v>0</v>
      </c>
      <c r="B823" s="198"/>
      <c r="C823" s="198"/>
      <c r="D823" s="199" t="s">
        <v>36</v>
      </c>
      <c r="E823" s="200"/>
      <c r="F823" s="201"/>
      <c r="G823" s="202" t="e">
        <f t="shared" si="61"/>
        <v>#N/A</v>
      </c>
      <c r="H823" s="203" t="e">
        <f t="shared" si="62"/>
        <v>#N/A</v>
      </c>
      <c r="I823" s="204" t="e">
        <f t="shared" si="63"/>
        <v>#N/A</v>
      </c>
      <c r="J823" s="205"/>
      <c r="K823" s="285">
        <f>H!B42</f>
        <v>0</v>
      </c>
      <c r="L823" s="206">
        <f>H!A42</f>
        <v>0</v>
      </c>
      <c r="M823" s="207" t="s">
        <v>934</v>
      </c>
      <c r="N823" s="207" t="s">
        <v>324</v>
      </c>
      <c r="O823" s="524"/>
      <c r="P823" s="283"/>
      <c r="Q823" s="283"/>
      <c r="R823" s="208"/>
      <c r="S823" s="170"/>
    </row>
    <row r="824" spans="1:19" s="167" customFormat="1" ht="12.75" customHeight="1" x14ac:dyDescent="0.2">
      <c r="A824" s="294">
        <f t="shared" si="60"/>
        <v>0</v>
      </c>
      <c r="B824" s="198"/>
      <c r="C824" s="198"/>
      <c r="D824" s="199" t="s">
        <v>36</v>
      </c>
      <c r="E824" s="200"/>
      <c r="F824" s="201"/>
      <c r="G824" s="202" t="e">
        <f t="shared" si="61"/>
        <v>#N/A</v>
      </c>
      <c r="H824" s="203" t="e">
        <f t="shared" si="62"/>
        <v>#N/A</v>
      </c>
      <c r="I824" s="204" t="e">
        <f t="shared" si="63"/>
        <v>#N/A</v>
      </c>
      <c r="J824" s="205"/>
      <c r="K824" s="285">
        <f>H!B43</f>
        <v>0</v>
      </c>
      <c r="L824" s="206">
        <f>H!A43</f>
        <v>0</v>
      </c>
      <c r="M824" s="207" t="s">
        <v>934</v>
      </c>
      <c r="N824" s="207" t="s">
        <v>324</v>
      </c>
      <c r="O824" s="524"/>
      <c r="P824" s="283"/>
      <c r="Q824" s="283"/>
      <c r="R824" s="208"/>
      <c r="S824" s="170"/>
    </row>
    <row r="825" spans="1:19" s="167" customFormat="1" ht="12.75" customHeight="1" x14ac:dyDescent="0.2">
      <c r="A825" s="294">
        <f t="shared" si="60"/>
        <v>0</v>
      </c>
      <c r="B825" s="198"/>
      <c r="C825" s="198"/>
      <c r="D825" s="199" t="s">
        <v>36</v>
      </c>
      <c r="E825" s="200"/>
      <c r="F825" s="201"/>
      <c r="G825" s="202" t="e">
        <f t="shared" si="61"/>
        <v>#N/A</v>
      </c>
      <c r="H825" s="203" t="e">
        <f t="shared" si="62"/>
        <v>#N/A</v>
      </c>
      <c r="I825" s="204" t="e">
        <f t="shared" si="63"/>
        <v>#N/A</v>
      </c>
      <c r="J825" s="205"/>
      <c r="K825" s="285">
        <f>H!B44</f>
        <v>0</v>
      </c>
      <c r="L825" s="206">
        <f>H!A44</f>
        <v>0</v>
      </c>
      <c r="M825" s="207" t="s">
        <v>934</v>
      </c>
      <c r="N825" s="207" t="s">
        <v>324</v>
      </c>
      <c r="O825" s="524"/>
      <c r="P825" s="283"/>
      <c r="Q825" s="283"/>
      <c r="R825" s="208"/>
      <c r="S825" s="170"/>
    </row>
    <row r="826" spans="1:19" s="167" customFormat="1" ht="12.75" customHeight="1" x14ac:dyDescent="0.2">
      <c r="A826" s="294">
        <f t="shared" si="60"/>
        <v>0</v>
      </c>
      <c r="B826" s="198"/>
      <c r="C826" s="198"/>
      <c r="D826" s="199" t="s">
        <v>36</v>
      </c>
      <c r="E826" s="200"/>
      <c r="F826" s="201"/>
      <c r="G826" s="202" t="e">
        <f t="shared" si="61"/>
        <v>#N/A</v>
      </c>
      <c r="H826" s="203" t="e">
        <f t="shared" si="62"/>
        <v>#N/A</v>
      </c>
      <c r="I826" s="204" t="e">
        <f t="shared" si="63"/>
        <v>#N/A</v>
      </c>
      <c r="J826" s="205"/>
      <c r="K826" s="285">
        <f>H!B45</f>
        <v>0</v>
      </c>
      <c r="L826" s="206">
        <f>H!A45</f>
        <v>0</v>
      </c>
      <c r="M826" s="207" t="s">
        <v>934</v>
      </c>
      <c r="N826" s="207" t="s">
        <v>324</v>
      </c>
      <c r="O826" s="524"/>
      <c r="P826" s="283"/>
      <c r="Q826" s="283"/>
      <c r="R826" s="208"/>
      <c r="S826" s="170"/>
    </row>
    <row r="827" spans="1:19" s="167" customFormat="1" ht="12.75" customHeight="1" x14ac:dyDescent="0.2">
      <c r="A827" s="294">
        <f t="shared" si="60"/>
        <v>0</v>
      </c>
      <c r="B827" s="198"/>
      <c r="C827" s="198"/>
      <c r="D827" s="199" t="s">
        <v>36</v>
      </c>
      <c r="E827" s="200"/>
      <c r="F827" s="201"/>
      <c r="G827" s="202" t="e">
        <f t="shared" si="61"/>
        <v>#N/A</v>
      </c>
      <c r="H827" s="203" t="e">
        <f t="shared" si="62"/>
        <v>#N/A</v>
      </c>
      <c r="I827" s="204" t="e">
        <f t="shared" si="63"/>
        <v>#N/A</v>
      </c>
      <c r="J827" s="205"/>
      <c r="K827" s="285">
        <f>H!B46</f>
        <v>0</v>
      </c>
      <c r="L827" s="206">
        <f>H!A46</f>
        <v>0</v>
      </c>
      <c r="M827" s="207" t="s">
        <v>934</v>
      </c>
      <c r="N827" s="207" t="s">
        <v>324</v>
      </c>
      <c r="O827" s="524"/>
      <c r="P827" s="283"/>
      <c r="Q827" s="283"/>
      <c r="R827" s="208"/>
      <c r="S827" s="170"/>
    </row>
    <row r="828" spans="1:19" s="167" customFormat="1" ht="12.75" customHeight="1" x14ac:dyDescent="0.2">
      <c r="A828" s="294">
        <f t="shared" si="60"/>
        <v>0</v>
      </c>
      <c r="B828" s="198"/>
      <c r="C828" s="198"/>
      <c r="D828" s="199" t="s">
        <v>36</v>
      </c>
      <c r="E828" s="200"/>
      <c r="F828" s="201"/>
      <c r="G828" s="202" t="e">
        <f t="shared" si="61"/>
        <v>#N/A</v>
      </c>
      <c r="H828" s="203" t="e">
        <f t="shared" si="62"/>
        <v>#N/A</v>
      </c>
      <c r="I828" s="204" t="e">
        <f t="shared" si="63"/>
        <v>#N/A</v>
      </c>
      <c r="J828" s="205"/>
      <c r="K828" s="285">
        <f>H!B47</f>
        <v>0</v>
      </c>
      <c r="L828" s="206">
        <f>H!A47</f>
        <v>0</v>
      </c>
      <c r="M828" s="207" t="s">
        <v>934</v>
      </c>
      <c r="N828" s="207" t="s">
        <v>324</v>
      </c>
      <c r="O828" s="524"/>
      <c r="P828" s="283"/>
      <c r="Q828" s="283"/>
      <c r="R828" s="208"/>
      <c r="S828" s="170"/>
    </row>
    <row r="829" spans="1:19" s="167" customFormat="1" ht="12.75" customHeight="1" x14ac:dyDescent="0.2">
      <c r="A829" s="294">
        <f t="shared" si="60"/>
        <v>0</v>
      </c>
      <c r="B829" s="198"/>
      <c r="C829" s="198"/>
      <c r="D829" s="199" t="s">
        <v>36</v>
      </c>
      <c r="E829" s="200"/>
      <c r="F829" s="201"/>
      <c r="G829" s="202" t="e">
        <f t="shared" si="61"/>
        <v>#N/A</v>
      </c>
      <c r="H829" s="203" t="e">
        <f t="shared" si="62"/>
        <v>#N/A</v>
      </c>
      <c r="I829" s="204" t="e">
        <f t="shared" si="63"/>
        <v>#N/A</v>
      </c>
      <c r="J829" s="205"/>
      <c r="K829" s="285">
        <f>H!B48</f>
        <v>0</v>
      </c>
      <c r="L829" s="206">
        <f>H!A48</f>
        <v>0</v>
      </c>
      <c r="M829" s="207" t="s">
        <v>934</v>
      </c>
      <c r="N829" s="207" t="s">
        <v>324</v>
      </c>
      <c r="O829" s="524"/>
      <c r="P829" s="283"/>
      <c r="Q829" s="283"/>
      <c r="R829" s="208"/>
      <c r="S829" s="170"/>
    </row>
    <row r="830" spans="1:19" s="167" customFormat="1" ht="12.75" customHeight="1" x14ac:dyDescent="0.2">
      <c r="A830" s="294">
        <f t="shared" si="60"/>
        <v>0</v>
      </c>
      <c r="B830" s="198"/>
      <c r="C830" s="198"/>
      <c r="D830" s="199" t="s">
        <v>36</v>
      </c>
      <c r="E830" s="200"/>
      <c r="F830" s="201"/>
      <c r="G830" s="202" t="e">
        <f t="shared" si="61"/>
        <v>#N/A</v>
      </c>
      <c r="H830" s="203" t="e">
        <f t="shared" si="62"/>
        <v>#N/A</v>
      </c>
      <c r="I830" s="204" t="e">
        <f t="shared" si="63"/>
        <v>#N/A</v>
      </c>
      <c r="J830" s="205"/>
      <c r="K830" s="285">
        <f>H!B49</f>
        <v>0</v>
      </c>
      <c r="L830" s="206">
        <f>H!A49</f>
        <v>0</v>
      </c>
      <c r="M830" s="207" t="s">
        <v>934</v>
      </c>
      <c r="N830" s="207" t="s">
        <v>324</v>
      </c>
      <c r="O830" s="524"/>
      <c r="P830" s="283"/>
      <c r="Q830" s="283"/>
      <c r="R830" s="208"/>
      <c r="S830" s="170"/>
    </row>
    <row r="831" spans="1:19" s="167" customFormat="1" ht="12.75" customHeight="1" x14ac:dyDescent="0.2">
      <c r="A831" s="294">
        <f t="shared" si="60"/>
        <v>0</v>
      </c>
      <c r="B831" s="198"/>
      <c r="C831" s="198"/>
      <c r="D831" s="199" t="s">
        <v>36</v>
      </c>
      <c r="E831" s="200"/>
      <c r="F831" s="201"/>
      <c r="G831" s="202" t="e">
        <f t="shared" si="61"/>
        <v>#N/A</v>
      </c>
      <c r="H831" s="203" t="e">
        <f t="shared" si="62"/>
        <v>#N/A</v>
      </c>
      <c r="I831" s="204" t="e">
        <f t="shared" si="63"/>
        <v>#N/A</v>
      </c>
      <c r="J831" s="205"/>
      <c r="K831" s="285">
        <f>H!B50</f>
        <v>0</v>
      </c>
      <c r="L831" s="206">
        <f>H!A50</f>
        <v>0</v>
      </c>
      <c r="M831" s="207" t="s">
        <v>934</v>
      </c>
      <c r="N831" s="207" t="s">
        <v>324</v>
      </c>
      <c r="O831" s="524"/>
      <c r="P831" s="283"/>
      <c r="Q831" s="283"/>
      <c r="R831" s="208"/>
      <c r="S831" s="170"/>
    </row>
    <row r="832" spans="1:19" s="167" customFormat="1" ht="12.75" customHeight="1" x14ac:dyDescent="0.2">
      <c r="A832" s="294">
        <f t="shared" si="60"/>
        <v>0</v>
      </c>
      <c r="B832" s="198"/>
      <c r="C832" s="198"/>
      <c r="D832" s="199" t="s">
        <v>36</v>
      </c>
      <c r="E832" s="200"/>
      <c r="F832" s="201"/>
      <c r="G832" s="202" t="e">
        <f t="shared" si="61"/>
        <v>#N/A</v>
      </c>
      <c r="H832" s="203" t="e">
        <f t="shared" si="62"/>
        <v>#N/A</v>
      </c>
      <c r="I832" s="204" t="e">
        <f t="shared" si="63"/>
        <v>#N/A</v>
      </c>
      <c r="J832" s="205"/>
      <c r="K832" s="285">
        <f>H!B51</f>
        <v>0</v>
      </c>
      <c r="L832" s="206">
        <f>H!A51</f>
        <v>0</v>
      </c>
      <c r="M832" s="207" t="s">
        <v>934</v>
      </c>
      <c r="N832" s="207" t="s">
        <v>324</v>
      </c>
      <c r="O832" s="524"/>
      <c r="P832" s="283"/>
      <c r="Q832" s="283"/>
      <c r="R832" s="208"/>
      <c r="S832" s="170"/>
    </row>
    <row r="833" spans="1:19" s="167" customFormat="1" ht="12.75" customHeight="1" x14ac:dyDescent="0.2">
      <c r="A833" s="294">
        <f t="shared" si="60"/>
        <v>0</v>
      </c>
      <c r="B833" s="198"/>
      <c r="C833" s="198"/>
      <c r="D833" s="199" t="s">
        <v>36</v>
      </c>
      <c r="E833" s="200"/>
      <c r="F833" s="201"/>
      <c r="G833" s="202" t="e">
        <f t="shared" si="61"/>
        <v>#N/A</v>
      </c>
      <c r="H833" s="203" t="e">
        <f t="shared" si="62"/>
        <v>#N/A</v>
      </c>
      <c r="I833" s="204" t="e">
        <f t="shared" si="63"/>
        <v>#N/A</v>
      </c>
      <c r="J833" s="205"/>
      <c r="K833" s="285">
        <f>H!B52</f>
        <v>0</v>
      </c>
      <c r="L833" s="206">
        <f>H!A52</f>
        <v>0</v>
      </c>
      <c r="M833" s="207" t="s">
        <v>934</v>
      </c>
      <c r="N833" s="207" t="s">
        <v>324</v>
      </c>
      <c r="O833" s="524"/>
      <c r="P833" s="283"/>
      <c r="Q833" s="283"/>
      <c r="R833" s="208"/>
      <c r="S833" s="170"/>
    </row>
    <row r="834" spans="1:19" s="167" customFormat="1" ht="12.75" customHeight="1" x14ac:dyDescent="0.2">
      <c r="A834" s="294">
        <f t="shared" si="60"/>
        <v>0</v>
      </c>
      <c r="B834" s="198"/>
      <c r="C834" s="198"/>
      <c r="D834" s="199" t="s">
        <v>36</v>
      </c>
      <c r="E834" s="200"/>
      <c r="F834" s="201"/>
      <c r="G834" s="202" t="e">
        <f t="shared" si="61"/>
        <v>#N/A</v>
      </c>
      <c r="H834" s="203" t="e">
        <f t="shared" si="62"/>
        <v>#N/A</v>
      </c>
      <c r="I834" s="204" t="e">
        <f t="shared" si="63"/>
        <v>#N/A</v>
      </c>
      <c r="J834" s="205"/>
      <c r="K834" s="285">
        <f>H!B53</f>
        <v>0</v>
      </c>
      <c r="L834" s="206">
        <f>H!A53</f>
        <v>0</v>
      </c>
      <c r="M834" s="207" t="s">
        <v>934</v>
      </c>
      <c r="N834" s="207" t="s">
        <v>324</v>
      </c>
      <c r="O834" s="524"/>
      <c r="P834" s="283"/>
      <c r="Q834" s="283"/>
      <c r="R834" s="208"/>
      <c r="S834" s="170"/>
    </row>
    <row r="835" spans="1:19" s="167" customFormat="1" ht="12.75" customHeight="1" x14ac:dyDescent="0.2">
      <c r="A835" s="294">
        <f t="shared" si="60"/>
        <v>0</v>
      </c>
      <c r="B835" s="198"/>
      <c r="C835" s="198"/>
      <c r="D835" s="199" t="s">
        <v>36</v>
      </c>
      <c r="E835" s="200"/>
      <c r="F835" s="201"/>
      <c r="G835" s="202" t="e">
        <f t="shared" si="61"/>
        <v>#N/A</v>
      </c>
      <c r="H835" s="203" t="e">
        <f t="shared" si="62"/>
        <v>#N/A</v>
      </c>
      <c r="I835" s="204" t="e">
        <f t="shared" si="63"/>
        <v>#N/A</v>
      </c>
      <c r="J835" s="205"/>
      <c r="K835" s="285">
        <f>H!B54</f>
        <v>0</v>
      </c>
      <c r="L835" s="352" t="str">
        <f>H!A54</f>
        <v>Non-scorers Count =</v>
      </c>
      <c r="M835" s="207" t="s">
        <v>934</v>
      </c>
      <c r="N835" s="207" t="s">
        <v>324</v>
      </c>
      <c r="O835" s="524"/>
      <c r="P835" s="283"/>
      <c r="Q835" s="283"/>
      <c r="R835" s="208"/>
      <c r="S835" s="170"/>
    </row>
    <row r="836" spans="1:19" s="167" customFormat="1" ht="12.75" customHeight="1" x14ac:dyDescent="0.2">
      <c r="A836" s="294">
        <f t="shared" si="60"/>
        <v>0</v>
      </c>
      <c r="B836" s="198"/>
      <c r="C836" s="198"/>
      <c r="D836" s="199" t="s">
        <v>36</v>
      </c>
      <c r="E836" s="200"/>
      <c r="F836" s="201"/>
      <c r="G836" s="202" t="e">
        <f t="shared" si="61"/>
        <v>#N/A</v>
      </c>
      <c r="H836" s="203" t="e">
        <f t="shared" si="62"/>
        <v>#N/A</v>
      </c>
      <c r="I836" s="204" t="e">
        <f t="shared" si="63"/>
        <v>#N/A</v>
      </c>
      <c r="J836" s="205"/>
      <c r="K836" s="285">
        <f>H!P5</f>
        <v>0</v>
      </c>
      <c r="L836" s="206" t="str">
        <f>H!O5</f>
        <v>Nikhil Chander</v>
      </c>
      <c r="M836" s="207" t="s">
        <v>934</v>
      </c>
      <c r="N836" s="207" t="s">
        <v>325</v>
      </c>
      <c r="O836" s="524"/>
      <c r="P836" s="283"/>
      <c r="Q836" s="283"/>
      <c r="R836" s="208"/>
      <c r="S836" s="170"/>
    </row>
    <row r="837" spans="1:19" s="167" customFormat="1" ht="12.75" customHeight="1" x14ac:dyDescent="0.2">
      <c r="A837" s="294">
        <f t="shared" si="60"/>
        <v>0</v>
      </c>
      <c r="B837" s="198"/>
      <c r="C837" s="198"/>
      <c r="D837" s="199" t="s">
        <v>36</v>
      </c>
      <c r="E837" s="200"/>
      <c r="F837" s="201"/>
      <c r="G837" s="202" t="e">
        <f t="shared" si="61"/>
        <v>#N/A</v>
      </c>
      <c r="H837" s="203" t="e">
        <f t="shared" si="62"/>
        <v>#N/A</v>
      </c>
      <c r="I837" s="204" t="e">
        <f t="shared" si="63"/>
        <v>#N/A</v>
      </c>
      <c r="J837" s="205"/>
      <c r="K837" s="285">
        <f>H!P6</f>
        <v>0</v>
      </c>
      <c r="L837" s="206" t="str">
        <f>H!O6</f>
        <v>James Afriyie</v>
      </c>
      <c r="M837" s="207" t="s">
        <v>934</v>
      </c>
      <c r="N837" s="207" t="s">
        <v>325</v>
      </c>
      <c r="O837" s="524"/>
      <c r="P837" s="283"/>
      <c r="Q837" s="283"/>
      <c r="R837" s="208"/>
      <c r="S837" s="170"/>
    </row>
    <row r="838" spans="1:19" s="167" customFormat="1" ht="12.75" customHeight="1" x14ac:dyDescent="0.2">
      <c r="A838" s="294">
        <f t="shared" si="60"/>
        <v>0</v>
      </c>
      <c r="B838" s="198"/>
      <c r="C838" s="198"/>
      <c r="D838" s="199" t="s">
        <v>36</v>
      </c>
      <c r="E838" s="200"/>
      <c r="F838" s="201"/>
      <c r="G838" s="202" t="e">
        <f t="shared" si="61"/>
        <v>#N/A</v>
      </c>
      <c r="H838" s="203" t="e">
        <f t="shared" si="62"/>
        <v>#N/A</v>
      </c>
      <c r="I838" s="204" t="e">
        <f t="shared" si="63"/>
        <v>#N/A</v>
      </c>
      <c r="J838" s="205"/>
      <c r="K838" s="285">
        <f>H!P7</f>
        <v>518</v>
      </c>
      <c r="L838" s="206" t="str">
        <f>H!O7</f>
        <v>Josh Tindley</v>
      </c>
      <c r="M838" s="207" t="s">
        <v>934</v>
      </c>
      <c r="N838" s="207" t="s">
        <v>325</v>
      </c>
      <c r="O838" s="524"/>
      <c r="P838" s="283"/>
      <c r="Q838" s="283"/>
      <c r="R838" s="208"/>
      <c r="S838" s="170"/>
    </row>
    <row r="839" spans="1:19" s="167" customFormat="1" ht="12.75" customHeight="1" x14ac:dyDescent="0.2">
      <c r="A839" s="294">
        <f t="shared" si="60"/>
        <v>0</v>
      </c>
      <c r="B839" s="198"/>
      <c r="C839" s="198"/>
      <c r="D839" s="199" t="s">
        <v>36</v>
      </c>
      <c r="E839" s="200"/>
      <c r="F839" s="201"/>
      <c r="G839" s="202" t="e">
        <f t="shared" si="61"/>
        <v>#N/A</v>
      </c>
      <c r="H839" s="203" t="e">
        <f t="shared" si="62"/>
        <v>#N/A</v>
      </c>
      <c r="I839" s="204" t="e">
        <f t="shared" si="63"/>
        <v>#N/A</v>
      </c>
      <c r="J839" s="205"/>
      <c r="K839" s="285">
        <f>H!P8</f>
        <v>519</v>
      </c>
      <c r="L839" s="206" t="str">
        <f>H!O8</f>
        <v>Akira Meade</v>
      </c>
      <c r="M839" s="207" t="s">
        <v>934</v>
      </c>
      <c r="N839" s="207" t="s">
        <v>325</v>
      </c>
      <c r="O839" s="524"/>
      <c r="P839" s="283"/>
      <c r="Q839" s="283"/>
      <c r="R839" s="208"/>
      <c r="S839" s="170"/>
    </row>
    <row r="840" spans="1:19" s="167" customFormat="1" ht="12.75" customHeight="1" x14ac:dyDescent="0.2">
      <c r="A840" s="294">
        <f t="shared" si="60"/>
        <v>0</v>
      </c>
      <c r="B840" s="198"/>
      <c r="C840" s="198"/>
      <c r="D840" s="199" t="s">
        <v>36</v>
      </c>
      <c r="E840" s="200"/>
      <c r="F840" s="201"/>
      <c r="G840" s="202" t="e">
        <f t="shared" si="61"/>
        <v>#N/A</v>
      </c>
      <c r="H840" s="203" t="e">
        <f t="shared" si="62"/>
        <v>#N/A</v>
      </c>
      <c r="I840" s="204" t="e">
        <f t="shared" si="63"/>
        <v>#N/A</v>
      </c>
      <c r="J840" s="205"/>
      <c r="K840" s="285">
        <f>H!P9</f>
        <v>520</v>
      </c>
      <c r="L840" s="206" t="str">
        <f>H!O9</f>
        <v>Joe Byrne</v>
      </c>
      <c r="M840" s="207" t="s">
        <v>934</v>
      </c>
      <c r="N840" s="207" t="s">
        <v>325</v>
      </c>
      <c r="O840" s="524"/>
      <c r="P840" s="283"/>
      <c r="Q840" s="283"/>
      <c r="R840" s="208"/>
      <c r="S840" s="170"/>
    </row>
    <row r="841" spans="1:19" s="167" customFormat="1" ht="12.75" customHeight="1" x14ac:dyDescent="0.2">
      <c r="A841" s="294">
        <f t="shared" si="60"/>
        <v>0</v>
      </c>
      <c r="B841" s="198"/>
      <c r="C841" s="198"/>
      <c r="D841" s="199" t="s">
        <v>36</v>
      </c>
      <c r="E841" s="200"/>
      <c r="F841" s="201"/>
      <c r="G841" s="202" t="e">
        <f t="shared" si="61"/>
        <v>#N/A</v>
      </c>
      <c r="H841" s="203" t="e">
        <f t="shared" si="62"/>
        <v>#N/A</v>
      </c>
      <c r="I841" s="204" t="e">
        <f t="shared" si="63"/>
        <v>#N/A</v>
      </c>
      <c r="J841" s="205"/>
      <c r="K841" s="285">
        <f>H!P10</f>
        <v>521</v>
      </c>
      <c r="L841" s="206" t="str">
        <f>H!O10</f>
        <v xml:space="preserve">Kyal Patel </v>
      </c>
      <c r="M841" s="207" t="s">
        <v>934</v>
      </c>
      <c r="N841" s="207" t="s">
        <v>325</v>
      </c>
      <c r="O841" s="524"/>
      <c r="P841" s="283"/>
      <c r="Q841" s="283"/>
      <c r="R841" s="208"/>
      <c r="S841" s="170"/>
    </row>
    <row r="842" spans="1:19" s="167" customFormat="1" ht="12.75" customHeight="1" x14ac:dyDescent="0.2">
      <c r="A842" s="294">
        <f t="shared" si="60"/>
        <v>0</v>
      </c>
      <c r="B842" s="198"/>
      <c r="C842" s="198"/>
      <c r="D842" s="199" t="s">
        <v>36</v>
      </c>
      <c r="E842" s="200"/>
      <c r="F842" s="201"/>
      <c r="G842" s="202" t="e">
        <f t="shared" si="61"/>
        <v>#N/A</v>
      </c>
      <c r="H842" s="203" t="e">
        <f t="shared" si="62"/>
        <v>#N/A</v>
      </c>
      <c r="I842" s="204" t="e">
        <f t="shared" si="63"/>
        <v>#N/A</v>
      </c>
      <c r="J842" s="205"/>
      <c r="K842" s="285">
        <f>H!P11</f>
        <v>522</v>
      </c>
      <c r="L842" s="206" t="str">
        <f>H!O11</f>
        <v>Joe Hookway</v>
      </c>
      <c r="M842" s="207" t="s">
        <v>934</v>
      </c>
      <c r="N842" s="207" t="s">
        <v>325</v>
      </c>
      <c r="O842" s="524"/>
      <c r="P842" s="283"/>
      <c r="Q842" s="283"/>
      <c r="R842" s="208"/>
      <c r="S842" s="170"/>
    </row>
    <row r="843" spans="1:19" s="167" customFormat="1" ht="12.75" customHeight="1" x14ac:dyDescent="0.2">
      <c r="A843" s="294">
        <f t="shared" si="60"/>
        <v>0</v>
      </c>
      <c r="B843" s="198"/>
      <c r="C843" s="198"/>
      <c r="D843" s="199" t="s">
        <v>36</v>
      </c>
      <c r="E843" s="200"/>
      <c r="F843" s="201"/>
      <c r="G843" s="202" t="e">
        <f t="shared" si="61"/>
        <v>#N/A</v>
      </c>
      <c r="H843" s="203" t="e">
        <f t="shared" si="62"/>
        <v>#N/A</v>
      </c>
      <c r="I843" s="204" t="e">
        <f t="shared" si="63"/>
        <v>#N/A</v>
      </c>
      <c r="J843" s="205"/>
      <c r="K843" s="285">
        <f>H!P12</f>
        <v>523</v>
      </c>
      <c r="L843" s="206" t="str">
        <f>H!O12</f>
        <v>Ethan Tindley</v>
      </c>
      <c r="M843" s="207" t="s">
        <v>934</v>
      </c>
      <c r="N843" s="207" t="s">
        <v>325</v>
      </c>
      <c r="O843" s="524"/>
      <c r="P843" s="283"/>
      <c r="Q843" s="283"/>
      <c r="R843" s="208"/>
      <c r="S843" s="170"/>
    </row>
    <row r="844" spans="1:19" s="167" customFormat="1" ht="12.75" customHeight="1" x14ac:dyDescent="0.2">
      <c r="A844" s="294">
        <f t="shared" si="60"/>
        <v>0</v>
      </c>
      <c r="B844" s="198"/>
      <c r="C844" s="198"/>
      <c r="D844" s="199" t="s">
        <v>36</v>
      </c>
      <c r="E844" s="200"/>
      <c r="F844" s="201"/>
      <c r="G844" s="202" t="e">
        <f t="shared" si="61"/>
        <v>#N/A</v>
      </c>
      <c r="H844" s="203" t="e">
        <f t="shared" si="62"/>
        <v>#N/A</v>
      </c>
      <c r="I844" s="204" t="e">
        <f t="shared" si="63"/>
        <v>#N/A</v>
      </c>
      <c r="J844" s="205"/>
      <c r="K844" s="285">
        <f>H!P13</f>
        <v>529</v>
      </c>
      <c r="L844" s="206" t="str">
        <f>H!O13</f>
        <v>Calvin Busulwa</v>
      </c>
      <c r="M844" s="207" t="s">
        <v>934</v>
      </c>
      <c r="N844" s="207" t="s">
        <v>325</v>
      </c>
      <c r="O844" s="524"/>
      <c r="P844" s="283"/>
      <c r="Q844" s="283"/>
      <c r="R844" s="208"/>
      <c r="S844" s="170"/>
    </row>
    <row r="845" spans="1:19" s="167" customFormat="1" ht="12.75" customHeight="1" x14ac:dyDescent="0.2">
      <c r="A845" s="294">
        <f t="shared" si="60"/>
        <v>0</v>
      </c>
      <c r="B845" s="198"/>
      <c r="C845" s="198"/>
      <c r="D845" s="199" t="s">
        <v>36</v>
      </c>
      <c r="E845" s="200"/>
      <c r="F845" s="201"/>
      <c r="G845" s="202" t="e">
        <f t="shared" si="61"/>
        <v>#N/A</v>
      </c>
      <c r="H845" s="203" t="e">
        <f t="shared" si="62"/>
        <v>#N/A</v>
      </c>
      <c r="I845" s="204" t="e">
        <f t="shared" si="63"/>
        <v>#N/A</v>
      </c>
      <c r="J845" s="205"/>
      <c r="K845" s="285">
        <f>H!P14</f>
        <v>0</v>
      </c>
      <c r="L845" s="206" t="str">
        <f>H!O14</f>
        <v>Isaac Bloodworth</v>
      </c>
      <c r="M845" s="207" t="s">
        <v>934</v>
      </c>
      <c r="N845" s="207" t="s">
        <v>325</v>
      </c>
      <c r="O845" s="524"/>
      <c r="P845" s="283"/>
      <c r="Q845" s="283"/>
      <c r="R845" s="208"/>
      <c r="S845" s="170"/>
    </row>
    <row r="846" spans="1:19" s="167" customFormat="1" ht="12.75" customHeight="1" x14ac:dyDescent="0.2">
      <c r="A846" s="294">
        <f t="shared" si="60"/>
        <v>0</v>
      </c>
      <c r="B846" s="198"/>
      <c r="C846" s="198"/>
      <c r="D846" s="199" t="s">
        <v>36</v>
      </c>
      <c r="E846" s="200"/>
      <c r="F846" s="201"/>
      <c r="G846" s="202" t="e">
        <f t="shared" si="61"/>
        <v>#N/A</v>
      </c>
      <c r="H846" s="203" t="e">
        <f t="shared" si="62"/>
        <v>#N/A</v>
      </c>
      <c r="I846" s="204" t="e">
        <f t="shared" si="63"/>
        <v>#N/A</v>
      </c>
      <c r="J846" s="205"/>
      <c r="K846" s="285">
        <f>H!P15</f>
        <v>524</v>
      </c>
      <c r="L846" s="206" t="str">
        <f>H!O15</f>
        <v>Arun Forrest</v>
      </c>
      <c r="M846" s="207" t="s">
        <v>934</v>
      </c>
      <c r="N846" s="207" t="s">
        <v>325</v>
      </c>
      <c r="O846" s="524"/>
      <c r="P846" s="283"/>
      <c r="Q846" s="283"/>
      <c r="R846" s="208"/>
      <c r="S846" s="170"/>
    </row>
    <row r="847" spans="1:19" s="167" customFormat="1" ht="12.75" customHeight="1" x14ac:dyDescent="0.2">
      <c r="A847" s="294">
        <f t="shared" si="60"/>
        <v>0</v>
      </c>
      <c r="B847" s="198"/>
      <c r="C847" s="198"/>
      <c r="D847" s="199" t="s">
        <v>36</v>
      </c>
      <c r="E847" s="200"/>
      <c r="F847" s="201"/>
      <c r="G847" s="202" t="e">
        <f t="shared" si="61"/>
        <v>#N/A</v>
      </c>
      <c r="H847" s="203" t="e">
        <f t="shared" si="62"/>
        <v>#N/A</v>
      </c>
      <c r="I847" s="204" t="e">
        <f t="shared" si="63"/>
        <v>#N/A</v>
      </c>
      <c r="J847" s="205"/>
      <c r="K847" s="285">
        <f>H!P16</f>
        <v>525</v>
      </c>
      <c r="L847" s="206" t="str">
        <f>H!O16</f>
        <v>Toby Ellmore</v>
      </c>
      <c r="M847" s="207" t="s">
        <v>934</v>
      </c>
      <c r="N847" s="207" t="s">
        <v>325</v>
      </c>
      <c r="O847" s="524"/>
      <c r="P847" s="283"/>
      <c r="Q847" s="283"/>
      <c r="R847" s="208"/>
      <c r="S847" s="170"/>
    </row>
    <row r="848" spans="1:19" s="167" customFormat="1" ht="12.75" customHeight="1" x14ac:dyDescent="0.2">
      <c r="A848" s="294">
        <f t="shared" si="60"/>
        <v>0</v>
      </c>
      <c r="B848" s="198"/>
      <c r="C848" s="198"/>
      <c r="D848" s="199" t="s">
        <v>36</v>
      </c>
      <c r="E848" s="200"/>
      <c r="F848" s="201"/>
      <c r="G848" s="202" t="e">
        <f t="shared" si="61"/>
        <v>#N/A</v>
      </c>
      <c r="H848" s="203" t="e">
        <f t="shared" si="62"/>
        <v>#N/A</v>
      </c>
      <c r="I848" s="204" t="e">
        <f t="shared" si="63"/>
        <v>#N/A</v>
      </c>
      <c r="J848" s="205"/>
      <c r="K848" s="285">
        <f>H!P17</f>
        <v>528</v>
      </c>
      <c r="L848" s="206" t="str">
        <f>H!O17</f>
        <v>David Woolley</v>
      </c>
      <c r="M848" s="207" t="s">
        <v>934</v>
      </c>
      <c r="N848" s="207" t="s">
        <v>325</v>
      </c>
      <c r="O848" s="524"/>
      <c r="P848" s="283"/>
      <c r="Q848" s="283"/>
      <c r="R848" s="208"/>
      <c r="S848" s="170"/>
    </row>
    <row r="849" spans="1:19" s="167" customFormat="1" ht="12.75" customHeight="1" x14ac:dyDescent="0.2">
      <c r="A849" s="294">
        <f t="shared" si="60"/>
        <v>0</v>
      </c>
      <c r="B849" s="198"/>
      <c r="C849" s="198"/>
      <c r="D849" s="199" t="s">
        <v>36</v>
      </c>
      <c r="E849" s="200"/>
      <c r="F849" s="201"/>
      <c r="G849" s="202" t="e">
        <f t="shared" si="61"/>
        <v>#N/A</v>
      </c>
      <c r="H849" s="203" t="e">
        <f t="shared" si="62"/>
        <v>#N/A</v>
      </c>
      <c r="I849" s="204" t="e">
        <f t="shared" si="63"/>
        <v>#N/A</v>
      </c>
      <c r="J849" s="205"/>
      <c r="K849" s="285">
        <f>H!P18</f>
        <v>534</v>
      </c>
      <c r="L849" s="206" t="str">
        <f>H!O18</f>
        <v>Akos Guld</v>
      </c>
      <c r="M849" s="207" t="s">
        <v>934</v>
      </c>
      <c r="N849" s="207" t="s">
        <v>325</v>
      </c>
      <c r="O849" s="524"/>
      <c r="P849" s="283"/>
      <c r="Q849" s="283"/>
      <c r="R849" s="208"/>
      <c r="S849" s="170"/>
    </row>
    <row r="850" spans="1:19" s="167" customFormat="1" ht="12.75" customHeight="1" x14ac:dyDescent="0.2">
      <c r="A850" s="294">
        <f t="shared" si="60"/>
        <v>0</v>
      </c>
      <c r="B850" s="198"/>
      <c r="C850" s="198"/>
      <c r="D850" s="199" t="s">
        <v>36</v>
      </c>
      <c r="E850" s="200"/>
      <c r="F850" s="201"/>
      <c r="G850" s="202" t="e">
        <f t="shared" si="61"/>
        <v>#N/A</v>
      </c>
      <c r="H850" s="203" t="e">
        <f t="shared" si="62"/>
        <v>#N/A</v>
      </c>
      <c r="I850" s="204" t="e">
        <f t="shared" si="63"/>
        <v>#N/A</v>
      </c>
      <c r="J850" s="205"/>
      <c r="K850" s="285">
        <f>H!P19</f>
        <v>527</v>
      </c>
      <c r="L850" s="206" t="str">
        <f>H!O19</f>
        <v>Sam Knight</v>
      </c>
      <c r="M850" s="207" t="s">
        <v>934</v>
      </c>
      <c r="N850" s="207" t="s">
        <v>325</v>
      </c>
      <c r="O850" s="524"/>
      <c r="P850" s="283"/>
      <c r="Q850" s="283"/>
      <c r="R850" s="208"/>
      <c r="S850" s="170"/>
    </row>
    <row r="851" spans="1:19" s="167" customFormat="1" ht="12.75" customHeight="1" x14ac:dyDescent="0.2">
      <c r="A851" s="294">
        <f t="shared" si="60"/>
        <v>0</v>
      </c>
      <c r="B851" s="198"/>
      <c r="C851" s="198"/>
      <c r="D851" s="199" t="s">
        <v>36</v>
      </c>
      <c r="E851" s="200"/>
      <c r="F851" s="201"/>
      <c r="G851" s="202" t="e">
        <f t="shared" si="61"/>
        <v>#N/A</v>
      </c>
      <c r="H851" s="203" t="e">
        <f t="shared" si="62"/>
        <v>#N/A</v>
      </c>
      <c r="I851" s="204" t="e">
        <f t="shared" si="63"/>
        <v>#N/A</v>
      </c>
      <c r="J851" s="205"/>
      <c r="K851" s="285">
        <f>H!P20</f>
        <v>535</v>
      </c>
      <c r="L851" s="206" t="str">
        <f>H!O20</f>
        <v>Rohan Patel</v>
      </c>
      <c r="M851" s="207" t="s">
        <v>934</v>
      </c>
      <c r="N851" s="207" t="s">
        <v>325</v>
      </c>
      <c r="O851" s="524"/>
      <c r="P851" s="283"/>
      <c r="Q851" s="283"/>
      <c r="R851" s="208"/>
      <c r="S851" s="170"/>
    </row>
    <row r="852" spans="1:19" s="167" customFormat="1" ht="12.75" customHeight="1" x14ac:dyDescent="0.2">
      <c r="A852" s="294">
        <f t="shared" si="60"/>
        <v>0</v>
      </c>
      <c r="B852" s="198"/>
      <c r="C852" s="198"/>
      <c r="D852" s="199" t="s">
        <v>36</v>
      </c>
      <c r="E852" s="200"/>
      <c r="F852" s="201"/>
      <c r="G852" s="202" t="e">
        <f t="shared" si="61"/>
        <v>#N/A</v>
      </c>
      <c r="H852" s="203" t="e">
        <f t="shared" si="62"/>
        <v>#N/A</v>
      </c>
      <c r="I852" s="204" t="e">
        <f t="shared" si="63"/>
        <v>#N/A</v>
      </c>
      <c r="J852" s="205"/>
      <c r="K852" s="285">
        <f>H!P21</f>
        <v>0</v>
      </c>
      <c r="L852" s="206">
        <f>H!O21</f>
        <v>0</v>
      </c>
      <c r="M852" s="207" t="s">
        <v>934</v>
      </c>
      <c r="N852" s="207" t="s">
        <v>325</v>
      </c>
      <c r="O852" s="524"/>
      <c r="P852" s="283"/>
      <c r="Q852" s="283"/>
      <c r="R852" s="208"/>
      <c r="S852" s="170"/>
    </row>
    <row r="853" spans="1:19" s="167" customFormat="1" ht="12.75" customHeight="1" x14ac:dyDescent="0.2">
      <c r="A853" s="294">
        <f t="shared" si="60"/>
        <v>0</v>
      </c>
      <c r="B853" s="198"/>
      <c r="C853" s="198"/>
      <c r="D853" s="199" t="s">
        <v>36</v>
      </c>
      <c r="E853" s="200"/>
      <c r="F853" s="201"/>
      <c r="G853" s="202" t="e">
        <f t="shared" si="61"/>
        <v>#N/A</v>
      </c>
      <c r="H853" s="203" t="e">
        <f t="shared" si="62"/>
        <v>#N/A</v>
      </c>
      <c r="I853" s="204" t="e">
        <f t="shared" si="63"/>
        <v>#N/A</v>
      </c>
      <c r="J853" s="205"/>
      <c r="K853" s="285">
        <f>H!P22</f>
        <v>0</v>
      </c>
      <c r="L853" s="206" t="str">
        <f>H!O22</f>
        <v>Sam Simpson</v>
      </c>
      <c r="M853" s="207" t="s">
        <v>934</v>
      </c>
      <c r="N853" s="207" t="s">
        <v>325</v>
      </c>
      <c r="O853" s="524"/>
      <c r="P853" s="283"/>
      <c r="Q853" s="283"/>
      <c r="R853" s="208"/>
      <c r="S853" s="170"/>
    </row>
    <row r="854" spans="1:19" s="167" customFormat="1" ht="12.75" customHeight="1" x14ac:dyDescent="0.2">
      <c r="A854" s="294">
        <f t="shared" si="60"/>
        <v>0</v>
      </c>
      <c r="B854" s="198"/>
      <c r="C854" s="198"/>
      <c r="D854" s="199" t="s">
        <v>36</v>
      </c>
      <c r="E854" s="200"/>
      <c r="F854" s="201"/>
      <c r="G854" s="202" t="e">
        <f t="shared" si="61"/>
        <v>#N/A</v>
      </c>
      <c r="H854" s="203" t="e">
        <f t="shared" si="62"/>
        <v>#N/A</v>
      </c>
      <c r="I854" s="204" t="e">
        <f t="shared" si="63"/>
        <v>#N/A</v>
      </c>
      <c r="J854" s="205"/>
      <c r="K854" s="285">
        <f>H!P23</f>
        <v>0</v>
      </c>
      <c r="L854" s="206">
        <f>H!O23</f>
        <v>0</v>
      </c>
      <c r="M854" s="207" t="s">
        <v>934</v>
      </c>
      <c r="N854" s="207" t="s">
        <v>325</v>
      </c>
      <c r="O854" s="524"/>
      <c r="P854" s="283"/>
      <c r="Q854" s="283"/>
      <c r="R854" s="208"/>
      <c r="S854" s="170"/>
    </row>
    <row r="855" spans="1:19" s="167" customFormat="1" ht="12.75" customHeight="1" x14ac:dyDescent="0.2">
      <c r="A855" s="294">
        <f t="shared" si="60"/>
        <v>0</v>
      </c>
      <c r="B855" s="198"/>
      <c r="C855" s="198"/>
      <c r="D855" s="199" t="s">
        <v>36</v>
      </c>
      <c r="E855" s="200"/>
      <c r="F855" s="201"/>
      <c r="G855" s="202" t="e">
        <f t="shared" si="61"/>
        <v>#N/A</v>
      </c>
      <c r="H855" s="203" t="e">
        <f t="shared" si="62"/>
        <v>#N/A</v>
      </c>
      <c r="I855" s="204" t="e">
        <f t="shared" si="63"/>
        <v>#N/A</v>
      </c>
      <c r="J855" s="205"/>
      <c r="K855" s="285">
        <f>H!P24</f>
        <v>536</v>
      </c>
      <c r="L855" s="206" t="str">
        <f>H!O24</f>
        <v>Luke Edwards</v>
      </c>
      <c r="M855" s="207" t="s">
        <v>934</v>
      </c>
      <c r="N855" s="207" t="s">
        <v>325</v>
      </c>
      <c r="O855" s="524"/>
      <c r="P855" s="283"/>
      <c r="Q855" s="283"/>
      <c r="R855" s="208"/>
      <c r="S855" s="170"/>
    </row>
    <row r="856" spans="1:19" s="167" customFormat="1" ht="12.75" customHeight="1" x14ac:dyDescent="0.2">
      <c r="A856" s="294">
        <f t="shared" si="60"/>
        <v>0</v>
      </c>
      <c r="B856" s="198"/>
      <c r="C856" s="198"/>
      <c r="D856" s="199" t="s">
        <v>36</v>
      </c>
      <c r="E856" s="200"/>
      <c r="F856" s="201"/>
      <c r="G856" s="202" t="e">
        <f t="shared" si="61"/>
        <v>#N/A</v>
      </c>
      <c r="H856" s="203" t="e">
        <f t="shared" si="62"/>
        <v>#N/A</v>
      </c>
      <c r="I856" s="204" t="e">
        <f t="shared" si="63"/>
        <v>#N/A</v>
      </c>
      <c r="J856" s="205"/>
      <c r="K856" s="285">
        <f>H!P25</f>
        <v>0</v>
      </c>
      <c r="L856" s="206">
        <f>H!O25</f>
        <v>0</v>
      </c>
      <c r="M856" s="207" t="s">
        <v>934</v>
      </c>
      <c r="N856" s="207" t="s">
        <v>325</v>
      </c>
      <c r="O856" s="524"/>
      <c r="P856" s="283"/>
      <c r="Q856" s="283"/>
      <c r="R856" s="208"/>
      <c r="S856" s="170"/>
    </row>
    <row r="857" spans="1:19" s="167" customFormat="1" ht="12.75" customHeight="1" x14ac:dyDescent="0.2">
      <c r="A857" s="294">
        <f t="shared" si="60"/>
        <v>0</v>
      </c>
      <c r="B857" s="198"/>
      <c r="C857" s="198"/>
      <c r="D857" s="199" t="s">
        <v>36</v>
      </c>
      <c r="E857" s="200"/>
      <c r="F857" s="201"/>
      <c r="G857" s="202" t="e">
        <f t="shared" si="61"/>
        <v>#N/A</v>
      </c>
      <c r="H857" s="203" t="e">
        <f t="shared" si="62"/>
        <v>#N/A</v>
      </c>
      <c r="I857" s="204" t="e">
        <f t="shared" si="63"/>
        <v>#N/A</v>
      </c>
      <c r="J857" s="205"/>
      <c r="K857" s="285">
        <f>H!P26</f>
        <v>0</v>
      </c>
      <c r="L857" s="206">
        <f>H!O26</f>
        <v>0</v>
      </c>
      <c r="M857" s="207" t="s">
        <v>934</v>
      </c>
      <c r="N857" s="207" t="s">
        <v>325</v>
      </c>
      <c r="O857" s="524"/>
      <c r="P857" s="283"/>
      <c r="Q857" s="283"/>
      <c r="R857" s="208"/>
      <c r="S857" s="170"/>
    </row>
    <row r="858" spans="1:19" s="167" customFormat="1" ht="12.75" customHeight="1" x14ac:dyDescent="0.2">
      <c r="A858" s="294">
        <f t="shared" si="60"/>
        <v>0</v>
      </c>
      <c r="B858" s="198"/>
      <c r="C858" s="198"/>
      <c r="D858" s="199" t="s">
        <v>36</v>
      </c>
      <c r="E858" s="200"/>
      <c r="F858" s="201"/>
      <c r="G858" s="202" t="e">
        <f t="shared" si="61"/>
        <v>#N/A</v>
      </c>
      <c r="H858" s="203" t="e">
        <f t="shared" si="62"/>
        <v>#N/A</v>
      </c>
      <c r="I858" s="204" t="e">
        <f t="shared" si="63"/>
        <v>#N/A</v>
      </c>
      <c r="J858" s="205"/>
      <c r="K858" s="285">
        <f>H!P27</f>
        <v>0</v>
      </c>
      <c r="L858" s="206">
        <f>H!O27</f>
        <v>0</v>
      </c>
      <c r="M858" s="207" t="s">
        <v>934</v>
      </c>
      <c r="N858" s="207" t="s">
        <v>325</v>
      </c>
      <c r="O858" s="524"/>
      <c r="P858" s="283"/>
      <c r="Q858" s="283"/>
      <c r="R858" s="208"/>
      <c r="S858" s="170"/>
    </row>
    <row r="859" spans="1:19" s="167" customFormat="1" ht="12.75" customHeight="1" x14ac:dyDescent="0.2">
      <c r="A859" s="294">
        <f t="shared" si="60"/>
        <v>0</v>
      </c>
      <c r="B859" s="198"/>
      <c r="C859" s="198"/>
      <c r="D859" s="199" t="s">
        <v>36</v>
      </c>
      <c r="E859" s="200"/>
      <c r="F859" s="201"/>
      <c r="G859" s="202" t="e">
        <f t="shared" si="61"/>
        <v>#N/A</v>
      </c>
      <c r="H859" s="203" t="e">
        <f t="shared" si="62"/>
        <v>#N/A</v>
      </c>
      <c r="I859" s="204" t="e">
        <f t="shared" si="63"/>
        <v>#N/A</v>
      </c>
      <c r="J859" s="205"/>
      <c r="K859" s="285">
        <f>H!P28</f>
        <v>0</v>
      </c>
      <c r="L859" s="206">
        <f>H!O28</f>
        <v>0</v>
      </c>
      <c r="M859" s="207" t="s">
        <v>934</v>
      </c>
      <c r="N859" s="207" t="s">
        <v>325</v>
      </c>
      <c r="O859" s="524"/>
      <c r="P859" s="283"/>
      <c r="Q859" s="283"/>
      <c r="R859" s="208"/>
      <c r="S859" s="170"/>
    </row>
    <row r="860" spans="1:19" s="167" customFormat="1" ht="12.75" customHeight="1" x14ac:dyDescent="0.2">
      <c r="A860" s="294">
        <f t="shared" si="60"/>
        <v>0</v>
      </c>
      <c r="B860" s="198"/>
      <c r="C860" s="198"/>
      <c r="D860" s="199" t="s">
        <v>36</v>
      </c>
      <c r="E860" s="200"/>
      <c r="F860" s="201"/>
      <c r="G860" s="202" t="e">
        <f t="shared" si="61"/>
        <v>#N/A</v>
      </c>
      <c r="H860" s="203" t="e">
        <f t="shared" si="62"/>
        <v>#N/A</v>
      </c>
      <c r="I860" s="204" t="e">
        <f t="shared" si="63"/>
        <v>#N/A</v>
      </c>
      <c r="J860" s="205"/>
      <c r="K860" s="285">
        <f>H!P29</f>
        <v>0</v>
      </c>
      <c r="L860" s="206">
        <f>H!O29</f>
        <v>0</v>
      </c>
      <c r="M860" s="207" t="s">
        <v>934</v>
      </c>
      <c r="N860" s="207" t="s">
        <v>325</v>
      </c>
      <c r="O860" s="524"/>
      <c r="P860" s="283"/>
      <c r="Q860" s="283"/>
      <c r="R860" s="208"/>
      <c r="S860" s="170"/>
    </row>
    <row r="861" spans="1:19" s="167" customFormat="1" ht="12.75" customHeight="1" x14ac:dyDescent="0.2">
      <c r="A861" s="294">
        <f t="shared" si="60"/>
        <v>0</v>
      </c>
      <c r="B861" s="198"/>
      <c r="C861" s="198"/>
      <c r="D861" s="199" t="s">
        <v>36</v>
      </c>
      <c r="E861" s="200"/>
      <c r="F861" s="201"/>
      <c r="G861" s="202" t="e">
        <f t="shared" si="61"/>
        <v>#N/A</v>
      </c>
      <c r="H861" s="203" t="e">
        <f t="shared" si="62"/>
        <v>#N/A</v>
      </c>
      <c r="I861" s="204" t="e">
        <f t="shared" si="63"/>
        <v>#N/A</v>
      </c>
      <c r="J861" s="205"/>
      <c r="K861" s="285">
        <f>H!P30</f>
        <v>0</v>
      </c>
      <c r="L861" s="206">
        <f>H!O30</f>
        <v>0</v>
      </c>
      <c r="M861" s="207" t="s">
        <v>934</v>
      </c>
      <c r="N861" s="207" t="s">
        <v>325</v>
      </c>
      <c r="O861" s="524"/>
      <c r="P861" s="283"/>
      <c r="Q861" s="283"/>
      <c r="R861" s="208"/>
      <c r="S861" s="170"/>
    </row>
    <row r="862" spans="1:19" s="167" customFormat="1" ht="12.75" customHeight="1" x14ac:dyDescent="0.2">
      <c r="A862" s="294">
        <f t="shared" si="60"/>
        <v>0</v>
      </c>
      <c r="B862" s="198"/>
      <c r="C862" s="198"/>
      <c r="D862" s="199" t="s">
        <v>36</v>
      </c>
      <c r="E862" s="200"/>
      <c r="F862" s="201"/>
      <c r="G862" s="202" t="e">
        <f t="shared" si="61"/>
        <v>#N/A</v>
      </c>
      <c r="H862" s="203" t="e">
        <f t="shared" si="62"/>
        <v>#N/A</v>
      </c>
      <c r="I862" s="204" t="e">
        <f t="shared" si="63"/>
        <v>#N/A</v>
      </c>
      <c r="J862" s="205"/>
      <c r="K862" s="285">
        <f>H!P31</f>
        <v>0</v>
      </c>
      <c r="L862" s="206">
        <f>H!O31</f>
        <v>0</v>
      </c>
      <c r="M862" s="207" t="s">
        <v>934</v>
      </c>
      <c r="N862" s="207" t="s">
        <v>325</v>
      </c>
      <c r="O862" s="524"/>
      <c r="P862" s="283"/>
      <c r="Q862" s="283"/>
      <c r="R862" s="208"/>
      <c r="S862" s="170"/>
    </row>
    <row r="863" spans="1:19" s="167" customFormat="1" ht="12.75" customHeight="1" x14ac:dyDescent="0.2">
      <c r="A863" s="294">
        <f t="shared" si="60"/>
        <v>0</v>
      </c>
      <c r="B863" s="198"/>
      <c r="C863" s="198"/>
      <c r="D863" s="199" t="s">
        <v>36</v>
      </c>
      <c r="E863" s="200"/>
      <c r="F863" s="201"/>
      <c r="G863" s="202" t="e">
        <f t="shared" si="61"/>
        <v>#N/A</v>
      </c>
      <c r="H863" s="203" t="e">
        <f t="shared" si="62"/>
        <v>#N/A</v>
      </c>
      <c r="I863" s="204" t="e">
        <f t="shared" si="63"/>
        <v>#N/A</v>
      </c>
      <c r="J863" s="205"/>
      <c r="K863" s="285">
        <f>H!P32</f>
        <v>0</v>
      </c>
      <c r="L863" s="206">
        <f>H!O32</f>
        <v>0</v>
      </c>
      <c r="M863" s="207" t="s">
        <v>934</v>
      </c>
      <c r="N863" s="207" t="s">
        <v>325</v>
      </c>
      <c r="O863" s="524"/>
      <c r="P863" s="283"/>
      <c r="Q863" s="283"/>
      <c r="R863" s="208"/>
      <c r="S863" s="170"/>
    </row>
    <row r="864" spans="1:19" s="167" customFormat="1" ht="12.75" customHeight="1" x14ac:dyDescent="0.2">
      <c r="A864" s="294">
        <f t="shared" si="60"/>
        <v>0</v>
      </c>
      <c r="B864" s="198"/>
      <c r="C864" s="198"/>
      <c r="D864" s="199" t="s">
        <v>36</v>
      </c>
      <c r="E864" s="200"/>
      <c r="F864" s="201"/>
      <c r="G864" s="202" t="e">
        <f t="shared" si="61"/>
        <v>#N/A</v>
      </c>
      <c r="H864" s="203" t="e">
        <f t="shared" si="62"/>
        <v>#N/A</v>
      </c>
      <c r="I864" s="204" t="e">
        <f t="shared" si="63"/>
        <v>#N/A</v>
      </c>
      <c r="J864" s="205"/>
      <c r="K864" s="285">
        <f>H!P33</f>
        <v>0</v>
      </c>
      <c r="L864" s="206">
        <f>H!O33</f>
        <v>0</v>
      </c>
      <c r="M864" s="207" t="s">
        <v>934</v>
      </c>
      <c r="N864" s="207" t="s">
        <v>325</v>
      </c>
      <c r="O864" s="524"/>
      <c r="P864" s="283"/>
      <c r="Q864" s="283"/>
      <c r="R864" s="208"/>
      <c r="S864" s="170"/>
    </row>
    <row r="865" spans="1:19" s="167" customFormat="1" ht="12.75" customHeight="1" x14ac:dyDescent="0.2">
      <c r="A865" s="294">
        <f t="shared" si="60"/>
        <v>0</v>
      </c>
      <c r="B865" s="198"/>
      <c r="C865" s="198"/>
      <c r="D865" s="199" t="s">
        <v>36</v>
      </c>
      <c r="E865" s="200"/>
      <c r="F865" s="201"/>
      <c r="G865" s="202" t="e">
        <f t="shared" si="61"/>
        <v>#N/A</v>
      </c>
      <c r="H865" s="203" t="e">
        <f t="shared" si="62"/>
        <v>#N/A</v>
      </c>
      <c r="I865" s="204" t="e">
        <f t="shared" si="63"/>
        <v>#N/A</v>
      </c>
      <c r="J865" s="205"/>
      <c r="K865" s="285">
        <f>H!P34</f>
        <v>0</v>
      </c>
      <c r="L865" s="206">
        <f>H!O34</f>
        <v>0</v>
      </c>
      <c r="M865" s="207" t="s">
        <v>934</v>
      </c>
      <c r="N865" s="207" t="s">
        <v>325</v>
      </c>
      <c r="O865" s="524"/>
      <c r="P865" s="283"/>
      <c r="Q865" s="283"/>
      <c r="R865" s="208"/>
      <c r="S865" s="170"/>
    </row>
    <row r="866" spans="1:19" s="167" customFormat="1" ht="12.75" customHeight="1" x14ac:dyDescent="0.2">
      <c r="A866" s="294">
        <f t="shared" si="60"/>
        <v>0</v>
      </c>
      <c r="B866" s="198"/>
      <c r="C866" s="198"/>
      <c r="D866" s="199" t="s">
        <v>36</v>
      </c>
      <c r="E866" s="200"/>
      <c r="F866" s="201"/>
      <c r="G866" s="202" t="e">
        <f t="shared" si="61"/>
        <v>#N/A</v>
      </c>
      <c r="H866" s="203" t="e">
        <f t="shared" si="62"/>
        <v>#N/A</v>
      </c>
      <c r="I866" s="204" t="e">
        <f t="shared" si="63"/>
        <v>#N/A</v>
      </c>
      <c r="J866" s="205"/>
      <c r="K866" s="285">
        <f>H!P35</f>
        <v>0</v>
      </c>
      <c r="L866" s="206">
        <f>H!O35</f>
        <v>0</v>
      </c>
      <c r="M866" s="207" t="s">
        <v>934</v>
      </c>
      <c r="N866" s="207" t="s">
        <v>325</v>
      </c>
      <c r="O866" s="524"/>
      <c r="P866" s="283"/>
      <c r="Q866" s="283"/>
      <c r="R866" s="208"/>
      <c r="S866" s="170"/>
    </row>
    <row r="867" spans="1:19" s="167" customFormat="1" ht="12.75" customHeight="1" x14ac:dyDescent="0.2">
      <c r="A867" s="294">
        <f t="shared" ref="A867:A930" si="64">F867</f>
        <v>0</v>
      </c>
      <c r="B867" s="198"/>
      <c r="C867" s="198"/>
      <c r="D867" s="199" t="s">
        <v>36</v>
      </c>
      <c r="E867" s="200"/>
      <c r="F867" s="201"/>
      <c r="G867" s="202" t="e">
        <f t="shared" si="61"/>
        <v>#N/A</v>
      </c>
      <c r="H867" s="203" t="e">
        <f t="shared" si="62"/>
        <v>#N/A</v>
      </c>
      <c r="I867" s="204" t="e">
        <f t="shared" si="63"/>
        <v>#N/A</v>
      </c>
      <c r="J867" s="205"/>
      <c r="K867" s="285">
        <f>H!P36</f>
        <v>0</v>
      </c>
      <c r="L867" s="206">
        <f>H!O36</f>
        <v>0</v>
      </c>
      <c r="M867" s="207" t="s">
        <v>934</v>
      </c>
      <c r="N867" s="207" t="s">
        <v>325</v>
      </c>
      <c r="O867" s="524"/>
      <c r="P867" s="283"/>
      <c r="Q867" s="283"/>
      <c r="R867" s="208"/>
      <c r="S867" s="170"/>
    </row>
    <row r="868" spans="1:19" s="167" customFormat="1" ht="12.75" customHeight="1" x14ac:dyDescent="0.2">
      <c r="A868" s="294">
        <f t="shared" si="64"/>
        <v>0</v>
      </c>
      <c r="B868" s="198"/>
      <c r="C868" s="198"/>
      <c r="D868" s="199" t="s">
        <v>36</v>
      </c>
      <c r="E868" s="200"/>
      <c r="F868" s="201"/>
      <c r="G868" s="202" t="e">
        <f t="shared" ref="G868:G931" si="65">VLOOKUP(D868,K$33:N$1834,2,FALSE)</f>
        <v>#N/A</v>
      </c>
      <c r="H868" s="203" t="e">
        <f t="shared" ref="H868:H931" si="66">VLOOKUP(D868,K$33:N$1834,3,FALSE)</f>
        <v>#N/A</v>
      </c>
      <c r="I868" s="204" t="e">
        <f t="shared" ref="I868:I931" si="67">VLOOKUP(D868,K$33:N$1834,4,FALSE)</f>
        <v>#N/A</v>
      </c>
      <c r="J868" s="205"/>
      <c r="K868" s="285">
        <f>H!P37</f>
        <v>0</v>
      </c>
      <c r="L868" s="206">
        <f>H!O37</f>
        <v>0</v>
      </c>
      <c r="M868" s="207" t="s">
        <v>934</v>
      </c>
      <c r="N868" s="207" t="s">
        <v>325</v>
      </c>
      <c r="O868" s="524"/>
      <c r="P868" s="283"/>
      <c r="Q868" s="283"/>
      <c r="R868" s="208"/>
      <c r="S868" s="170"/>
    </row>
    <row r="869" spans="1:19" s="167" customFormat="1" ht="12.75" customHeight="1" x14ac:dyDescent="0.2">
      <c r="A869" s="294">
        <f t="shared" si="64"/>
        <v>0</v>
      </c>
      <c r="B869" s="198"/>
      <c r="C869" s="198"/>
      <c r="D869" s="199" t="s">
        <v>36</v>
      </c>
      <c r="E869" s="200"/>
      <c r="F869" s="201"/>
      <c r="G869" s="202" t="e">
        <f t="shared" si="65"/>
        <v>#N/A</v>
      </c>
      <c r="H869" s="203" t="e">
        <f t="shared" si="66"/>
        <v>#N/A</v>
      </c>
      <c r="I869" s="204" t="e">
        <f t="shared" si="67"/>
        <v>#N/A</v>
      </c>
      <c r="J869" s="205"/>
      <c r="K869" s="285">
        <f>H!P38</f>
        <v>0</v>
      </c>
      <c r="L869" s="206">
        <f>H!O38</f>
        <v>0</v>
      </c>
      <c r="M869" s="207" t="s">
        <v>934</v>
      </c>
      <c r="N869" s="207" t="s">
        <v>325</v>
      </c>
      <c r="O869" s="524"/>
      <c r="P869" s="283"/>
      <c r="Q869" s="283"/>
      <c r="R869" s="208"/>
      <c r="S869" s="170"/>
    </row>
    <row r="870" spans="1:19" s="167" customFormat="1" ht="12.75" customHeight="1" x14ac:dyDescent="0.2">
      <c r="A870" s="294">
        <f t="shared" si="64"/>
        <v>0</v>
      </c>
      <c r="B870" s="198"/>
      <c r="C870" s="198"/>
      <c r="D870" s="199" t="s">
        <v>36</v>
      </c>
      <c r="E870" s="200"/>
      <c r="F870" s="201"/>
      <c r="G870" s="202" t="e">
        <f t="shared" si="65"/>
        <v>#N/A</v>
      </c>
      <c r="H870" s="203" t="e">
        <f t="shared" si="66"/>
        <v>#N/A</v>
      </c>
      <c r="I870" s="204" t="e">
        <f t="shared" si="67"/>
        <v>#N/A</v>
      </c>
      <c r="J870" s="205"/>
      <c r="K870" s="285">
        <f>H!P39</f>
        <v>0</v>
      </c>
      <c r="L870" s="206">
        <f>H!O39</f>
        <v>0</v>
      </c>
      <c r="M870" s="207" t="s">
        <v>934</v>
      </c>
      <c r="N870" s="207" t="s">
        <v>325</v>
      </c>
      <c r="O870" s="524"/>
      <c r="P870" s="283"/>
      <c r="Q870" s="283"/>
      <c r="R870" s="208"/>
      <c r="S870" s="170"/>
    </row>
    <row r="871" spans="1:19" s="167" customFormat="1" ht="12.75" customHeight="1" x14ac:dyDescent="0.2">
      <c r="A871" s="294">
        <f t="shared" si="64"/>
        <v>0</v>
      </c>
      <c r="B871" s="198"/>
      <c r="C871" s="198"/>
      <c r="D871" s="199" t="s">
        <v>36</v>
      </c>
      <c r="E871" s="200"/>
      <c r="F871" s="201"/>
      <c r="G871" s="202" t="e">
        <f t="shared" si="65"/>
        <v>#N/A</v>
      </c>
      <c r="H871" s="203" t="e">
        <f t="shared" si="66"/>
        <v>#N/A</v>
      </c>
      <c r="I871" s="204" t="e">
        <f t="shared" si="67"/>
        <v>#N/A</v>
      </c>
      <c r="J871" s="205"/>
      <c r="K871" s="285">
        <f>H!P40</f>
        <v>0</v>
      </c>
      <c r="L871" s="206">
        <f>H!O40</f>
        <v>0</v>
      </c>
      <c r="M871" s="207" t="s">
        <v>934</v>
      </c>
      <c r="N871" s="207" t="s">
        <v>325</v>
      </c>
      <c r="O871" s="524"/>
      <c r="P871" s="283"/>
      <c r="Q871" s="283"/>
      <c r="R871" s="208"/>
      <c r="S871" s="170"/>
    </row>
    <row r="872" spans="1:19" s="167" customFormat="1" ht="12.75" customHeight="1" x14ac:dyDescent="0.2">
      <c r="A872" s="294">
        <f t="shared" si="64"/>
        <v>0</v>
      </c>
      <c r="B872" s="198"/>
      <c r="C872" s="198"/>
      <c r="D872" s="199" t="s">
        <v>36</v>
      </c>
      <c r="E872" s="200"/>
      <c r="F872" s="201"/>
      <c r="G872" s="202" t="e">
        <f t="shared" si="65"/>
        <v>#N/A</v>
      </c>
      <c r="H872" s="203" t="e">
        <f t="shared" si="66"/>
        <v>#N/A</v>
      </c>
      <c r="I872" s="204" t="e">
        <f t="shared" si="67"/>
        <v>#N/A</v>
      </c>
      <c r="J872" s="205"/>
      <c r="K872" s="285">
        <f>H!P41</f>
        <v>0</v>
      </c>
      <c r="L872" s="206">
        <f>H!O41</f>
        <v>0</v>
      </c>
      <c r="M872" s="207" t="s">
        <v>934</v>
      </c>
      <c r="N872" s="207" t="s">
        <v>325</v>
      </c>
      <c r="O872" s="524"/>
      <c r="P872" s="283"/>
      <c r="Q872" s="283"/>
      <c r="R872" s="208"/>
      <c r="S872" s="170"/>
    </row>
    <row r="873" spans="1:19" s="167" customFormat="1" ht="12.75" customHeight="1" x14ac:dyDescent="0.2">
      <c r="A873" s="294">
        <f t="shared" si="64"/>
        <v>0</v>
      </c>
      <c r="B873" s="198"/>
      <c r="C873" s="198"/>
      <c r="D873" s="199" t="s">
        <v>36</v>
      </c>
      <c r="E873" s="200"/>
      <c r="F873" s="201"/>
      <c r="G873" s="202" t="e">
        <f t="shared" si="65"/>
        <v>#N/A</v>
      </c>
      <c r="H873" s="203" t="e">
        <f t="shared" si="66"/>
        <v>#N/A</v>
      </c>
      <c r="I873" s="204" t="e">
        <f t="shared" si="67"/>
        <v>#N/A</v>
      </c>
      <c r="J873" s="205"/>
      <c r="K873" s="285">
        <f>H!P42</f>
        <v>0</v>
      </c>
      <c r="L873" s="206">
        <f>H!O42</f>
        <v>0</v>
      </c>
      <c r="M873" s="207" t="s">
        <v>934</v>
      </c>
      <c r="N873" s="207" t="s">
        <v>325</v>
      </c>
      <c r="O873" s="524"/>
      <c r="P873" s="283"/>
      <c r="Q873" s="283"/>
      <c r="R873" s="208"/>
      <c r="S873" s="170"/>
    </row>
    <row r="874" spans="1:19" s="167" customFormat="1" ht="12.75" customHeight="1" x14ac:dyDescent="0.2">
      <c r="A874" s="294">
        <f t="shared" si="64"/>
        <v>0</v>
      </c>
      <c r="B874" s="198"/>
      <c r="C874" s="198"/>
      <c r="D874" s="199" t="s">
        <v>36</v>
      </c>
      <c r="E874" s="200"/>
      <c r="F874" s="201"/>
      <c r="G874" s="202" t="e">
        <f t="shared" si="65"/>
        <v>#N/A</v>
      </c>
      <c r="H874" s="203" t="e">
        <f t="shared" si="66"/>
        <v>#N/A</v>
      </c>
      <c r="I874" s="204" t="e">
        <f t="shared" si="67"/>
        <v>#N/A</v>
      </c>
      <c r="J874" s="205"/>
      <c r="K874" s="285">
        <f>H!P43</f>
        <v>0</v>
      </c>
      <c r="L874" s="206">
        <f>H!O43</f>
        <v>0</v>
      </c>
      <c r="M874" s="207" t="s">
        <v>934</v>
      </c>
      <c r="N874" s="207" t="s">
        <v>325</v>
      </c>
      <c r="O874" s="524"/>
      <c r="P874" s="283"/>
      <c r="Q874" s="283"/>
      <c r="R874" s="208"/>
      <c r="S874" s="170"/>
    </row>
    <row r="875" spans="1:19" s="167" customFormat="1" ht="12.75" customHeight="1" x14ac:dyDescent="0.2">
      <c r="A875" s="294">
        <f t="shared" si="64"/>
        <v>0</v>
      </c>
      <c r="B875" s="198"/>
      <c r="C875" s="198"/>
      <c r="D875" s="199" t="s">
        <v>36</v>
      </c>
      <c r="E875" s="200"/>
      <c r="F875" s="201"/>
      <c r="G875" s="202" t="e">
        <f t="shared" si="65"/>
        <v>#N/A</v>
      </c>
      <c r="H875" s="203" t="e">
        <f t="shared" si="66"/>
        <v>#N/A</v>
      </c>
      <c r="I875" s="204" t="e">
        <f t="shared" si="67"/>
        <v>#N/A</v>
      </c>
      <c r="J875" s="205"/>
      <c r="K875" s="285">
        <f>H!P44</f>
        <v>0</v>
      </c>
      <c r="L875" s="206">
        <f>H!O44</f>
        <v>0</v>
      </c>
      <c r="M875" s="207" t="s">
        <v>934</v>
      </c>
      <c r="N875" s="207" t="s">
        <v>325</v>
      </c>
      <c r="O875" s="524"/>
      <c r="P875" s="283"/>
      <c r="Q875" s="283"/>
      <c r="R875" s="208"/>
      <c r="S875" s="170"/>
    </row>
    <row r="876" spans="1:19" s="167" customFormat="1" ht="12.75" customHeight="1" x14ac:dyDescent="0.2">
      <c r="A876" s="294">
        <f t="shared" si="64"/>
        <v>0</v>
      </c>
      <c r="B876" s="198"/>
      <c r="C876" s="198"/>
      <c r="D876" s="199" t="s">
        <v>36</v>
      </c>
      <c r="E876" s="200"/>
      <c r="F876" s="201"/>
      <c r="G876" s="202" t="e">
        <f t="shared" si="65"/>
        <v>#N/A</v>
      </c>
      <c r="H876" s="203" t="e">
        <f t="shared" si="66"/>
        <v>#N/A</v>
      </c>
      <c r="I876" s="204" t="e">
        <f t="shared" si="67"/>
        <v>#N/A</v>
      </c>
      <c r="J876" s="205"/>
      <c r="K876" s="285">
        <f>H!P45</f>
        <v>0</v>
      </c>
      <c r="L876" s="206">
        <f>H!O45</f>
        <v>0</v>
      </c>
      <c r="M876" s="207" t="s">
        <v>934</v>
      </c>
      <c r="N876" s="207" t="s">
        <v>325</v>
      </c>
      <c r="O876" s="524"/>
      <c r="P876" s="283"/>
      <c r="Q876" s="283"/>
      <c r="R876" s="208"/>
      <c r="S876" s="170"/>
    </row>
    <row r="877" spans="1:19" s="167" customFormat="1" ht="12.75" customHeight="1" x14ac:dyDescent="0.2">
      <c r="A877" s="294">
        <f t="shared" si="64"/>
        <v>0</v>
      </c>
      <c r="B877" s="198"/>
      <c r="C877" s="198"/>
      <c r="D877" s="199" t="s">
        <v>36</v>
      </c>
      <c r="E877" s="200"/>
      <c r="F877" s="201"/>
      <c r="G877" s="202" t="e">
        <f t="shared" si="65"/>
        <v>#N/A</v>
      </c>
      <c r="H877" s="203" t="e">
        <f t="shared" si="66"/>
        <v>#N/A</v>
      </c>
      <c r="I877" s="204" t="e">
        <f t="shared" si="67"/>
        <v>#N/A</v>
      </c>
      <c r="J877" s="205"/>
      <c r="K877" s="285">
        <f>H!P46</f>
        <v>0</v>
      </c>
      <c r="L877" s="206">
        <f>H!O46</f>
        <v>0</v>
      </c>
      <c r="M877" s="207" t="s">
        <v>934</v>
      </c>
      <c r="N877" s="207" t="s">
        <v>325</v>
      </c>
      <c r="O877" s="524"/>
      <c r="P877" s="283"/>
      <c r="Q877" s="283"/>
      <c r="R877" s="208"/>
      <c r="S877" s="170"/>
    </row>
    <row r="878" spans="1:19" s="167" customFormat="1" ht="12.75" customHeight="1" x14ac:dyDescent="0.2">
      <c r="A878" s="294">
        <f t="shared" si="64"/>
        <v>0</v>
      </c>
      <c r="B878" s="198"/>
      <c r="C878" s="198"/>
      <c r="D878" s="199" t="s">
        <v>36</v>
      </c>
      <c r="E878" s="200"/>
      <c r="F878" s="201"/>
      <c r="G878" s="202" t="e">
        <f t="shared" si="65"/>
        <v>#N/A</v>
      </c>
      <c r="H878" s="203" t="e">
        <f t="shared" si="66"/>
        <v>#N/A</v>
      </c>
      <c r="I878" s="204" t="e">
        <f t="shared" si="67"/>
        <v>#N/A</v>
      </c>
      <c r="J878" s="205"/>
      <c r="K878" s="285">
        <f>H!P47</f>
        <v>0</v>
      </c>
      <c r="L878" s="206">
        <f>H!O47</f>
        <v>0</v>
      </c>
      <c r="M878" s="207" t="s">
        <v>934</v>
      </c>
      <c r="N878" s="207" t="s">
        <v>325</v>
      </c>
      <c r="O878" s="524"/>
      <c r="P878" s="283"/>
      <c r="Q878" s="283"/>
      <c r="R878" s="208"/>
      <c r="S878" s="170"/>
    </row>
    <row r="879" spans="1:19" s="167" customFormat="1" ht="12.75" customHeight="1" x14ac:dyDescent="0.2">
      <c r="A879" s="294">
        <f t="shared" si="64"/>
        <v>0</v>
      </c>
      <c r="B879" s="198"/>
      <c r="C879" s="198"/>
      <c r="D879" s="199" t="s">
        <v>36</v>
      </c>
      <c r="E879" s="200"/>
      <c r="F879" s="201"/>
      <c r="G879" s="202" t="e">
        <f t="shared" si="65"/>
        <v>#N/A</v>
      </c>
      <c r="H879" s="203" t="e">
        <f t="shared" si="66"/>
        <v>#N/A</v>
      </c>
      <c r="I879" s="204" t="e">
        <f t="shared" si="67"/>
        <v>#N/A</v>
      </c>
      <c r="J879" s="205"/>
      <c r="K879" s="285">
        <f>H!P48</f>
        <v>0</v>
      </c>
      <c r="L879" s="206">
        <f>H!O48</f>
        <v>0</v>
      </c>
      <c r="M879" s="207" t="s">
        <v>934</v>
      </c>
      <c r="N879" s="207" t="s">
        <v>325</v>
      </c>
      <c r="O879" s="524"/>
      <c r="P879" s="283"/>
      <c r="Q879" s="283"/>
      <c r="R879" s="208"/>
      <c r="S879" s="170"/>
    </row>
    <row r="880" spans="1:19" s="167" customFormat="1" ht="12.75" customHeight="1" x14ac:dyDescent="0.2">
      <c r="A880" s="294">
        <f t="shared" si="64"/>
        <v>0</v>
      </c>
      <c r="B880" s="198"/>
      <c r="C880" s="198"/>
      <c r="D880" s="199" t="s">
        <v>36</v>
      </c>
      <c r="E880" s="200"/>
      <c r="F880" s="201"/>
      <c r="G880" s="202" t="e">
        <f t="shared" si="65"/>
        <v>#N/A</v>
      </c>
      <c r="H880" s="203" t="e">
        <f t="shared" si="66"/>
        <v>#N/A</v>
      </c>
      <c r="I880" s="204" t="e">
        <f t="shared" si="67"/>
        <v>#N/A</v>
      </c>
      <c r="J880" s="205"/>
      <c r="K880" s="285">
        <f>H!P49</f>
        <v>0</v>
      </c>
      <c r="L880" s="206">
        <f>H!O49</f>
        <v>0</v>
      </c>
      <c r="M880" s="207" t="s">
        <v>934</v>
      </c>
      <c r="N880" s="207" t="s">
        <v>325</v>
      </c>
      <c r="O880" s="524"/>
      <c r="P880" s="283"/>
      <c r="Q880" s="283"/>
      <c r="R880" s="208"/>
      <c r="S880" s="170"/>
    </row>
    <row r="881" spans="1:19" s="167" customFormat="1" ht="12.75" customHeight="1" x14ac:dyDescent="0.2">
      <c r="A881" s="294">
        <f t="shared" si="64"/>
        <v>0</v>
      </c>
      <c r="B881" s="198"/>
      <c r="C881" s="198"/>
      <c r="D881" s="199" t="s">
        <v>36</v>
      </c>
      <c r="E881" s="200"/>
      <c r="F881" s="201"/>
      <c r="G881" s="202" t="e">
        <f t="shared" si="65"/>
        <v>#N/A</v>
      </c>
      <c r="H881" s="203" t="e">
        <f t="shared" si="66"/>
        <v>#N/A</v>
      </c>
      <c r="I881" s="204" t="e">
        <f t="shared" si="67"/>
        <v>#N/A</v>
      </c>
      <c r="J881" s="205"/>
      <c r="K881" s="285">
        <f>H!P50</f>
        <v>0</v>
      </c>
      <c r="L881" s="206">
        <f>H!O50</f>
        <v>0</v>
      </c>
      <c r="M881" s="207" t="s">
        <v>934</v>
      </c>
      <c r="N881" s="207" t="s">
        <v>325</v>
      </c>
      <c r="O881" s="524"/>
      <c r="P881" s="283"/>
      <c r="Q881" s="283"/>
      <c r="R881" s="208"/>
      <c r="S881" s="170"/>
    </row>
    <row r="882" spans="1:19" s="167" customFormat="1" ht="12.75" customHeight="1" x14ac:dyDescent="0.2">
      <c r="A882" s="294">
        <f t="shared" si="64"/>
        <v>0</v>
      </c>
      <c r="B882" s="198"/>
      <c r="C882" s="198"/>
      <c r="D882" s="199" t="s">
        <v>36</v>
      </c>
      <c r="E882" s="200"/>
      <c r="F882" s="201"/>
      <c r="G882" s="202" t="e">
        <f t="shared" si="65"/>
        <v>#N/A</v>
      </c>
      <c r="H882" s="203" t="e">
        <f t="shared" si="66"/>
        <v>#N/A</v>
      </c>
      <c r="I882" s="204" t="e">
        <f t="shared" si="67"/>
        <v>#N/A</v>
      </c>
      <c r="J882" s="205"/>
      <c r="K882" s="285">
        <f>H!P51</f>
        <v>0</v>
      </c>
      <c r="L882" s="206">
        <f>H!O51</f>
        <v>0</v>
      </c>
      <c r="M882" s="207" t="s">
        <v>934</v>
      </c>
      <c r="N882" s="207" t="s">
        <v>325</v>
      </c>
      <c r="O882" s="524"/>
      <c r="P882" s="283"/>
      <c r="Q882" s="283"/>
      <c r="R882" s="208"/>
      <c r="S882" s="170"/>
    </row>
    <row r="883" spans="1:19" s="167" customFormat="1" ht="12.75" customHeight="1" x14ac:dyDescent="0.2">
      <c r="A883" s="294">
        <f t="shared" si="64"/>
        <v>0</v>
      </c>
      <c r="B883" s="198"/>
      <c r="C883" s="198"/>
      <c r="D883" s="199" t="s">
        <v>36</v>
      </c>
      <c r="E883" s="200"/>
      <c r="F883" s="201"/>
      <c r="G883" s="202" t="e">
        <f t="shared" si="65"/>
        <v>#N/A</v>
      </c>
      <c r="H883" s="203" t="e">
        <f t="shared" si="66"/>
        <v>#N/A</v>
      </c>
      <c r="I883" s="204" t="e">
        <f t="shared" si="67"/>
        <v>#N/A</v>
      </c>
      <c r="J883" s="205"/>
      <c r="K883" s="285">
        <f>H!P52</f>
        <v>0</v>
      </c>
      <c r="L883" s="206">
        <f>H!O52</f>
        <v>0</v>
      </c>
      <c r="M883" s="207" t="s">
        <v>934</v>
      </c>
      <c r="N883" s="207" t="s">
        <v>325</v>
      </c>
      <c r="O883" s="524"/>
      <c r="P883" s="283"/>
      <c r="Q883" s="283"/>
      <c r="R883" s="208"/>
      <c r="S883" s="170"/>
    </row>
    <row r="884" spans="1:19" s="167" customFormat="1" ht="12.75" customHeight="1" x14ac:dyDescent="0.2">
      <c r="A884" s="294">
        <f t="shared" si="64"/>
        <v>0</v>
      </c>
      <c r="B884" s="198"/>
      <c r="C884" s="198"/>
      <c r="D884" s="199" t="s">
        <v>36</v>
      </c>
      <c r="E884" s="200"/>
      <c r="F884" s="201"/>
      <c r="G884" s="202" t="e">
        <f t="shared" si="65"/>
        <v>#N/A</v>
      </c>
      <c r="H884" s="203" t="e">
        <f t="shared" si="66"/>
        <v>#N/A</v>
      </c>
      <c r="I884" s="204" t="e">
        <f t="shared" si="67"/>
        <v>#N/A</v>
      </c>
      <c r="J884" s="205"/>
      <c r="K884" s="285">
        <f>H!P53</f>
        <v>0</v>
      </c>
      <c r="L884" s="206">
        <f>H!O53</f>
        <v>0</v>
      </c>
      <c r="M884" s="207" t="s">
        <v>934</v>
      </c>
      <c r="N884" s="207" t="s">
        <v>325</v>
      </c>
      <c r="O884" s="524"/>
      <c r="P884" s="283"/>
      <c r="Q884" s="283"/>
      <c r="R884" s="208"/>
      <c r="S884" s="170"/>
    </row>
    <row r="885" spans="1:19" s="167" customFormat="1" ht="12.75" customHeight="1" x14ac:dyDescent="0.2">
      <c r="A885" s="294">
        <f t="shared" si="64"/>
        <v>0</v>
      </c>
      <c r="B885" s="198"/>
      <c r="C885" s="198"/>
      <c r="D885" s="199" t="s">
        <v>36</v>
      </c>
      <c r="E885" s="200"/>
      <c r="F885" s="201"/>
      <c r="G885" s="202" t="e">
        <f t="shared" si="65"/>
        <v>#N/A</v>
      </c>
      <c r="H885" s="203" t="e">
        <f t="shared" si="66"/>
        <v>#N/A</v>
      </c>
      <c r="I885" s="204" t="e">
        <f t="shared" si="67"/>
        <v>#N/A</v>
      </c>
      <c r="J885" s="205"/>
      <c r="K885" s="285">
        <f>H!P54</f>
        <v>0</v>
      </c>
      <c r="L885" s="352" t="str">
        <f>H!O54</f>
        <v>Non-scorers Count =</v>
      </c>
      <c r="M885" s="207" t="s">
        <v>934</v>
      </c>
      <c r="N885" s="207" t="s">
        <v>325</v>
      </c>
      <c r="O885" s="524"/>
      <c r="P885" s="283"/>
      <c r="Q885" s="283"/>
      <c r="R885" s="208"/>
      <c r="S885" s="170"/>
    </row>
    <row r="886" spans="1:19" s="167" customFormat="1" ht="12.75" customHeight="1" x14ac:dyDescent="0.2">
      <c r="A886" s="294">
        <f t="shared" si="64"/>
        <v>0</v>
      </c>
      <c r="B886" s="198"/>
      <c r="C886" s="198"/>
      <c r="D886" s="199" t="s">
        <v>36</v>
      </c>
      <c r="E886" s="200"/>
      <c r="F886" s="201"/>
      <c r="G886" s="202" t="e">
        <f t="shared" si="65"/>
        <v>#N/A</v>
      </c>
      <c r="H886" s="203" t="e">
        <f t="shared" si="66"/>
        <v>#N/A</v>
      </c>
      <c r="I886" s="204" t="e">
        <f t="shared" si="67"/>
        <v>#N/A</v>
      </c>
      <c r="J886" s="205"/>
      <c r="K886" s="285">
        <f>H!AG5</f>
        <v>531</v>
      </c>
      <c r="L886" s="206" t="str">
        <f>H!AF5</f>
        <v>Monty Ogunbanjo</v>
      </c>
      <c r="M886" s="207" t="s">
        <v>934</v>
      </c>
      <c r="N886" s="207" t="s">
        <v>326</v>
      </c>
      <c r="O886" s="524"/>
      <c r="P886" s="283"/>
      <c r="Q886" s="283"/>
      <c r="R886" s="208"/>
      <c r="S886" s="170"/>
    </row>
    <row r="887" spans="1:19" s="167" customFormat="1" ht="12.75" customHeight="1" x14ac:dyDescent="0.2">
      <c r="A887" s="294">
        <f t="shared" si="64"/>
        <v>0</v>
      </c>
      <c r="B887" s="198"/>
      <c r="C887" s="198"/>
      <c r="D887" s="199" t="s">
        <v>36</v>
      </c>
      <c r="E887" s="200"/>
      <c r="F887" s="201"/>
      <c r="G887" s="202" t="e">
        <f t="shared" si="65"/>
        <v>#N/A</v>
      </c>
      <c r="H887" s="203" t="e">
        <f t="shared" si="66"/>
        <v>#N/A</v>
      </c>
      <c r="I887" s="204" t="e">
        <f t="shared" si="67"/>
        <v>#N/A</v>
      </c>
      <c r="J887" s="205"/>
      <c r="K887" s="285">
        <f>H!AG6</f>
        <v>530</v>
      </c>
      <c r="L887" s="206" t="str">
        <f>H!AF6</f>
        <v>Ben Hooley</v>
      </c>
      <c r="M887" s="207" t="s">
        <v>934</v>
      </c>
      <c r="N887" s="207" t="s">
        <v>326</v>
      </c>
      <c r="O887" s="524"/>
      <c r="P887" s="283"/>
      <c r="Q887" s="283"/>
      <c r="R887" s="208"/>
      <c r="S887" s="170"/>
    </row>
    <row r="888" spans="1:19" s="167" customFormat="1" ht="12.75" customHeight="1" x14ac:dyDescent="0.2">
      <c r="A888" s="294">
        <f t="shared" si="64"/>
        <v>0</v>
      </c>
      <c r="B888" s="198"/>
      <c r="C888" s="198"/>
      <c r="D888" s="199" t="s">
        <v>36</v>
      </c>
      <c r="E888" s="200"/>
      <c r="F888" s="201"/>
      <c r="G888" s="202" t="e">
        <f t="shared" si="65"/>
        <v>#N/A</v>
      </c>
      <c r="H888" s="203" t="e">
        <f t="shared" si="66"/>
        <v>#N/A</v>
      </c>
      <c r="I888" s="204" t="e">
        <f t="shared" si="67"/>
        <v>#N/A</v>
      </c>
      <c r="J888" s="205"/>
      <c r="K888" s="285">
        <f>H!AG7</f>
        <v>0</v>
      </c>
      <c r="L888" s="206" t="str">
        <f>H!AF7</f>
        <v>Ben Brownlee</v>
      </c>
      <c r="M888" s="207" t="s">
        <v>934</v>
      </c>
      <c r="N888" s="207" t="s">
        <v>326</v>
      </c>
      <c r="O888" s="524"/>
      <c r="P888" s="283"/>
      <c r="Q888" s="283"/>
      <c r="R888" s="208"/>
      <c r="S888" s="170"/>
    </row>
    <row r="889" spans="1:19" s="167" customFormat="1" ht="12.75" customHeight="1" x14ac:dyDescent="0.2">
      <c r="A889" s="294">
        <f t="shared" si="64"/>
        <v>0</v>
      </c>
      <c r="B889" s="198"/>
      <c r="C889" s="198"/>
      <c r="D889" s="199" t="s">
        <v>36</v>
      </c>
      <c r="E889" s="200"/>
      <c r="F889" s="201"/>
      <c r="G889" s="202" t="e">
        <f t="shared" si="65"/>
        <v>#N/A</v>
      </c>
      <c r="H889" s="203" t="e">
        <f t="shared" si="66"/>
        <v>#N/A</v>
      </c>
      <c r="I889" s="204" t="e">
        <f t="shared" si="67"/>
        <v>#N/A</v>
      </c>
      <c r="J889" s="205"/>
      <c r="K889" s="285">
        <f>H!AG8</f>
        <v>532</v>
      </c>
      <c r="L889" s="206" t="str">
        <f>H!AF8</f>
        <v>Tyrell Mitchell</v>
      </c>
      <c r="M889" s="207" t="s">
        <v>934</v>
      </c>
      <c r="N889" s="207" t="s">
        <v>326</v>
      </c>
      <c r="O889" s="524"/>
      <c r="P889" s="283"/>
      <c r="Q889" s="283"/>
      <c r="R889" s="208"/>
      <c r="S889" s="170"/>
    </row>
    <row r="890" spans="1:19" s="167" customFormat="1" ht="12.75" customHeight="1" x14ac:dyDescent="0.2">
      <c r="A890" s="294">
        <f t="shared" si="64"/>
        <v>0</v>
      </c>
      <c r="B890" s="198"/>
      <c r="C890" s="198"/>
      <c r="D890" s="199" t="s">
        <v>36</v>
      </c>
      <c r="E890" s="200"/>
      <c r="F890" s="201"/>
      <c r="G890" s="202" t="e">
        <f t="shared" si="65"/>
        <v>#N/A</v>
      </c>
      <c r="H890" s="203" t="e">
        <f t="shared" si="66"/>
        <v>#N/A</v>
      </c>
      <c r="I890" s="204" t="e">
        <f t="shared" si="67"/>
        <v>#N/A</v>
      </c>
      <c r="J890" s="205"/>
      <c r="K890" s="285">
        <f>H!AG9</f>
        <v>0</v>
      </c>
      <c r="L890" s="206" t="str">
        <f>H!AF9</f>
        <v>Andre Rai</v>
      </c>
      <c r="M890" s="207" t="s">
        <v>934</v>
      </c>
      <c r="N890" s="207" t="s">
        <v>326</v>
      </c>
      <c r="O890" s="524"/>
      <c r="P890" s="283"/>
      <c r="Q890" s="283"/>
      <c r="R890" s="208"/>
      <c r="S890" s="170"/>
    </row>
    <row r="891" spans="1:19" s="167" customFormat="1" ht="12.75" customHeight="1" x14ac:dyDescent="0.2">
      <c r="A891" s="294">
        <f t="shared" si="64"/>
        <v>0</v>
      </c>
      <c r="B891" s="198"/>
      <c r="C891" s="198"/>
      <c r="D891" s="199" t="s">
        <v>36</v>
      </c>
      <c r="E891" s="200"/>
      <c r="F891" s="201"/>
      <c r="G891" s="202" t="e">
        <f t="shared" si="65"/>
        <v>#N/A</v>
      </c>
      <c r="H891" s="203" t="e">
        <f t="shared" si="66"/>
        <v>#N/A</v>
      </c>
      <c r="I891" s="204" t="e">
        <f t="shared" si="67"/>
        <v>#N/A</v>
      </c>
      <c r="J891" s="205"/>
      <c r="K891" s="285">
        <f>H!AG10</f>
        <v>0</v>
      </c>
      <c r="L891" s="206" t="str">
        <f>H!AF10</f>
        <v>Adam Ireland</v>
      </c>
      <c r="M891" s="207" t="s">
        <v>934</v>
      </c>
      <c r="N891" s="207" t="s">
        <v>326</v>
      </c>
      <c r="O891" s="524"/>
      <c r="P891" s="283"/>
      <c r="Q891" s="283"/>
      <c r="R891" s="208"/>
      <c r="S891" s="170"/>
    </row>
    <row r="892" spans="1:19" s="167" customFormat="1" ht="12.75" customHeight="1" x14ac:dyDescent="0.2">
      <c r="A892" s="294">
        <f t="shared" si="64"/>
        <v>0</v>
      </c>
      <c r="B892" s="198"/>
      <c r="C892" s="198"/>
      <c r="D892" s="199" t="s">
        <v>36</v>
      </c>
      <c r="E892" s="200"/>
      <c r="F892" s="201"/>
      <c r="G892" s="202" t="e">
        <f t="shared" si="65"/>
        <v>#N/A</v>
      </c>
      <c r="H892" s="203" t="e">
        <f t="shared" si="66"/>
        <v>#N/A</v>
      </c>
      <c r="I892" s="204" t="e">
        <f t="shared" si="67"/>
        <v>#N/A</v>
      </c>
      <c r="J892" s="205"/>
      <c r="K892" s="285">
        <f>H!AG11</f>
        <v>533</v>
      </c>
      <c r="L892" s="206" t="str">
        <f>H!AF11</f>
        <v>Joshua Moules</v>
      </c>
      <c r="M892" s="207" t="s">
        <v>934</v>
      </c>
      <c r="N892" s="207" t="s">
        <v>326</v>
      </c>
      <c r="O892" s="524"/>
      <c r="P892" s="283"/>
      <c r="Q892" s="283"/>
      <c r="R892" s="208"/>
      <c r="S892" s="170"/>
    </row>
    <row r="893" spans="1:19" s="167" customFormat="1" ht="12.75" customHeight="1" x14ac:dyDescent="0.2">
      <c r="A893" s="294">
        <f t="shared" si="64"/>
        <v>0</v>
      </c>
      <c r="B893" s="198"/>
      <c r="C893" s="198"/>
      <c r="D893" s="199" t="s">
        <v>36</v>
      </c>
      <c r="E893" s="200"/>
      <c r="F893" s="201"/>
      <c r="G893" s="202" t="e">
        <f t="shared" si="65"/>
        <v>#N/A</v>
      </c>
      <c r="H893" s="203" t="e">
        <f t="shared" si="66"/>
        <v>#N/A</v>
      </c>
      <c r="I893" s="204" t="e">
        <f t="shared" si="67"/>
        <v>#N/A</v>
      </c>
      <c r="J893" s="205"/>
      <c r="K893" s="285">
        <f>H!AG12</f>
        <v>0</v>
      </c>
      <c r="L893" s="206" t="str">
        <f>H!AF12</f>
        <v>Ross McGarvie</v>
      </c>
      <c r="M893" s="207" t="s">
        <v>934</v>
      </c>
      <c r="N893" s="207" t="s">
        <v>326</v>
      </c>
      <c r="O893" s="524"/>
      <c r="P893" s="283"/>
      <c r="Q893" s="283"/>
      <c r="R893" s="208"/>
      <c r="S893" s="170"/>
    </row>
    <row r="894" spans="1:19" s="167" customFormat="1" ht="12.75" customHeight="1" x14ac:dyDescent="0.2">
      <c r="A894" s="294">
        <f t="shared" si="64"/>
        <v>0</v>
      </c>
      <c r="B894" s="198"/>
      <c r="C894" s="198"/>
      <c r="D894" s="199" t="s">
        <v>36</v>
      </c>
      <c r="E894" s="200"/>
      <c r="F894" s="201"/>
      <c r="G894" s="202" t="e">
        <f t="shared" si="65"/>
        <v>#N/A</v>
      </c>
      <c r="H894" s="203" t="e">
        <f t="shared" si="66"/>
        <v>#N/A</v>
      </c>
      <c r="I894" s="204" t="e">
        <f t="shared" si="67"/>
        <v>#N/A</v>
      </c>
      <c r="J894" s="205"/>
      <c r="K894" s="285">
        <f>H!AG13</f>
        <v>0</v>
      </c>
      <c r="L894" s="206" t="str">
        <f>H!AF13</f>
        <v>Max McGarvie</v>
      </c>
      <c r="M894" s="207" t="s">
        <v>934</v>
      </c>
      <c r="N894" s="207" t="s">
        <v>326</v>
      </c>
      <c r="O894" s="524"/>
      <c r="P894" s="283"/>
      <c r="Q894" s="283"/>
      <c r="R894" s="208"/>
      <c r="S894" s="170"/>
    </row>
    <row r="895" spans="1:19" s="167" customFormat="1" ht="12.75" customHeight="1" x14ac:dyDescent="0.2">
      <c r="A895" s="294">
        <f t="shared" si="64"/>
        <v>0</v>
      </c>
      <c r="B895" s="198"/>
      <c r="C895" s="198"/>
      <c r="D895" s="199" t="s">
        <v>36</v>
      </c>
      <c r="E895" s="200"/>
      <c r="F895" s="201"/>
      <c r="G895" s="202" t="e">
        <f t="shared" si="65"/>
        <v>#N/A</v>
      </c>
      <c r="H895" s="203" t="e">
        <f t="shared" si="66"/>
        <v>#N/A</v>
      </c>
      <c r="I895" s="204" t="e">
        <f t="shared" si="67"/>
        <v>#N/A</v>
      </c>
      <c r="J895" s="205"/>
      <c r="K895" s="285">
        <f>H!AG14</f>
        <v>0</v>
      </c>
      <c r="L895" s="206" t="str">
        <f>H!AF14</f>
        <v>Rhys Feaviour</v>
      </c>
      <c r="M895" s="207" t="s">
        <v>934</v>
      </c>
      <c r="N895" s="207" t="s">
        <v>326</v>
      </c>
      <c r="O895" s="524"/>
      <c r="P895" s="283"/>
      <c r="Q895" s="283"/>
      <c r="R895" s="208"/>
      <c r="S895" s="170"/>
    </row>
    <row r="896" spans="1:19" s="167" customFormat="1" ht="12.75" customHeight="1" x14ac:dyDescent="0.2">
      <c r="A896" s="294">
        <f t="shared" si="64"/>
        <v>0</v>
      </c>
      <c r="B896" s="198"/>
      <c r="C896" s="198"/>
      <c r="D896" s="199" t="s">
        <v>36</v>
      </c>
      <c r="E896" s="200"/>
      <c r="F896" s="201"/>
      <c r="G896" s="202" t="e">
        <f t="shared" si="65"/>
        <v>#N/A</v>
      </c>
      <c r="H896" s="203" t="e">
        <f t="shared" si="66"/>
        <v>#N/A</v>
      </c>
      <c r="I896" s="204" t="e">
        <f t="shared" si="67"/>
        <v>#N/A</v>
      </c>
      <c r="J896" s="205"/>
      <c r="K896" s="285">
        <f>H!AG15</f>
        <v>0</v>
      </c>
      <c r="L896" s="206">
        <f>H!AF15</f>
        <v>0</v>
      </c>
      <c r="M896" s="207" t="s">
        <v>934</v>
      </c>
      <c r="N896" s="207" t="s">
        <v>326</v>
      </c>
      <c r="O896" s="524"/>
      <c r="P896" s="283"/>
      <c r="Q896" s="283"/>
      <c r="R896" s="208"/>
      <c r="S896" s="170"/>
    </row>
    <row r="897" spans="1:19" s="167" customFormat="1" ht="12.75" customHeight="1" x14ac:dyDescent="0.2">
      <c r="A897" s="294">
        <f t="shared" si="64"/>
        <v>0</v>
      </c>
      <c r="B897" s="198"/>
      <c r="C897" s="198"/>
      <c r="D897" s="199" t="s">
        <v>36</v>
      </c>
      <c r="E897" s="200"/>
      <c r="F897" s="201"/>
      <c r="G897" s="202" t="e">
        <f t="shared" si="65"/>
        <v>#N/A</v>
      </c>
      <c r="H897" s="203" t="e">
        <f t="shared" si="66"/>
        <v>#N/A</v>
      </c>
      <c r="I897" s="204" t="e">
        <f t="shared" si="67"/>
        <v>#N/A</v>
      </c>
      <c r="J897" s="205"/>
      <c r="K897" s="285">
        <f>H!AG16</f>
        <v>0</v>
      </c>
      <c r="L897" s="206">
        <f>H!AF16</f>
        <v>0</v>
      </c>
      <c r="M897" s="207" t="s">
        <v>934</v>
      </c>
      <c r="N897" s="207" t="s">
        <v>326</v>
      </c>
      <c r="O897" s="524"/>
      <c r="P897" s="283"/>
      <c r="Q897" s="283"/>
      <c r="R897" s="208"/>
      <c r="S897" s="170"/>
    </row>
    <row r="898" spans="1:19" s="167" customFormat="1" ht="12.75" customHeight="1" x14ac:dyDescent="0.2">
      <c r="A898" s="294">
        <f t="shared" si="64"/>
        <v>0</v>
      </c>
      <c r="B898" s="198"/>
      <c r="C898" s="198"/>
      <c r="D898" s="199" t="s">
        <v>36</v>
      </c>
      <c r="E898" s="200"/>
      <c r="F898" s="201"/>
      <c r="G898" s="202" t="e">
        <f t="shared" si="65"/>
        <v>#N/A</v>
      </c>
      <c r="H898" s="203" t="e">
        <f t="shared" si="66"/>
        <v>#N/A</v>
      </c>
      <c r="I898" s="204" t="e">
        <f t="shared" si="67"/>
        <v>#N/A</v>
      </c>
      <c r="J898" s="205"/>
      <c r="K898" s="285">
        <f>H!AG17</f>
        <v>0</v>
      </c>
      <c r="L898" s="206">
        <f>H!AF17</f>
        <v>0</v>
      </c>
      <c r="M898" s="207" t="s">
        <v>934</v>
      </c>
      <c r="N898" s="207" t="s">
        <v>326</v>
      </c>
      <c r="O898" s="524"/>
      <c r="P898" s="283"/>
      <c r="Q898" s="283"/>
      <c r="R898" s="208"/>
      <c r="S898" s="170"/>
    </row>
    <row r="899" spans="1:19" s="167" customFormat="1" ht="12.75" customHeight="1" x14ac:dyDescent="0.2">
      <c r="A899" s="294">
        <f t="shared" si="64"/>
        <v>0</v>
      </c>
      <c r="B899" s="198"/>
      <c r="C899" s="198"/>
      <c r="D899" s="199" t="s">
        <v>36</v>
      </c>
      <c r="E899" s="200"/>
      <c r="F899" s="201"/>
      <c r="G899" s="202" t="e">
        <f t="shared" si="65"/>
        <v>#N/A</v>
      </c>
      <c r="H899" s="203" t="e">
        <f t="shared" si="66"/>
        <v>#N/A</v>
      </c>
      <c r="I899" s="204" t="e">
        <f t="shared" si="67"/>
        <v>#N/A</v>
      </c>
      <c r="J899" s="205"/>
      <c r="K899" s="285">
        <f>H!AG18</f>
        <v>0</v>
      </c>
      <c r="L899" s="206">
        <f>H!AF18</f>
        <v>0</v>
      </c>
      <c r="M899" s="207" t="s">
        <v>934</v>
      </c>
      <c r="N899" s="207" t="s">
        <v>326</v>
      </c>
      <c r="O899" s="524"/>
      <c r="P899" s="283"/>
      <c r="Q899" s="283"/>
      <c r="R899" s="208"/>
      <c r="S899" s="170"/>
    </row>
    <row r="900" spans="1:19" s="167" customFormat="1" ht="12.75" customHeight="1" x14ac:dyDescent="0.2">
      <c r="A900" s="294">
        <f t="shared" si="64"/>
        <v>0</v>
      </c>
      <c r="B900" s="198"/>
      <c r="C900" s="198"/>
      <c r="D900" s="199" t="s">
        <v>36</v>
      </c>
      <c r="E900" s="200"/>
      <c r="F900" s="201"/>
      <c r="G900" s="202" t="e">
        <f t="shared" si="65"/>
        <v>#N/A</v>
      </c>
      <c r="H900" s="203" t="e">
        <f t="shared" si="66"/>
        <v>#N/A</v>
      </c>
      <c r="I900" s="204" t="e">
        <f t="shared" si="67"/>
        <v>#N/A</v>
      </c>
      <c r="J900" s="205"/>
      <c r="K900" s="285">
        <f>H!AG19</f>
        <v>0</v>
      </c>
      <c r="L900" s="206">
        <f>H!AF19</f>
        <v>0</v>
      </c>
      <c r="M900" s="207" t="s">
        <v>934</v>
      </c>
      <c r="N900" s="207" t="s">
        <v>326</v>
      </c>
      <c r="O900" s="524"/>
      <c r="P900" s="283"/>
      <c r="Q900" s="283"/>
      <c r="R900" s="208"/>
      <c r="S900" s="170"/>
    </row>
    <row r="901" spans="1:19" s="167" customFormat="1" ht="12.75" customHeight="1" x14ac:dyDescent="0.2">
      <c r="A901" s="294">
        <f t="shared" si="64"/>
        <v>0</v>
      </c>
      <c r="B901" s="198"/>
      <c r="C901" s="198"/>
      <c r="D901" s="199" t="s">
        <v>36</v>
      </c>
      <c r="E901" s="200"/>
      <c r="F901" s="201"/>
      <c r="G901" s="202" t="e">
        <f t="shared" si="65"/>
        <v>#N/A</v>
      </c>
      <c r="H901" s="203" t="e">
        <f t="shared" si="66"/>
        <v>#N/A</v>
      </c>
      <c r="I901" s="204" t="e">
        <f t="shared" si="67"/>
        <v>#N/A</v>
      </c>
      <c r="J901" s="205"/>
      <c r="K901" s="285">
        <f>H!AG20</f>
        <v>0</v>
      </c>
      <c r="L901" s="206">
        <f>H!AF20</f>
        <v>0</v>
      </c>
      <c r="M901" s="207" t="s">
        <v>934</v>
      </c>
      <c r="N901" s="207" t="s">
        <v>326</v>
      </c>
      <c r="O901" s="524"/>
      <c r="P901" s="283"/>
      <c r="Q901" s="283"/>
      <c r="R901" s="208"/>
      <c r="S901" s="170"/>
    </row>
    <row r="902" spans="1:19" s="167" customFormat="1" ht="12.75" customHeight="1" x14ac:dyDescent="0.2">
      <c r="A902" s="294">
        <f t="shared" si="64"/>
        <v>0</v>
      </c>
      <c r="B902" s="198"/>
      <c r="C902" s="198"/>
      <c r="D902" s="199" t="s">
        <v>36</v>
      </c>
      <c r="E902" s="200"/>
      <c r="F902" s="201"/>
      <c r="G902" s="202" t="e">
        <f t="shared" si="65"/>
        <v>#N/A</v>
      </c>
      <c r="H902" s="203" t="e">
        <f t="shared" si="66"/>
        <v>#N/A</v>
      </c>
      <c r="I902" s="204" t="e">
        <f t="shared" si="67"/>
        <v>#N/A</v>
      </c>
      <c r="J902" s="205"/>
      <c r="K902" s="285">
        <f>H!AG21</f>
        <v>0</v>
      </c>
      <c r="L902" s="206">
        <f>H!AF21</f>
        <v>0</v>
      </c>
      <c r="M902" s="207" t="s">
        <v>934</v>
      </c>
      <c r="N902" s="207" t="s">
        <v>326</v>
      </c>
      <c r="O902" s="524"/>
      <c r="P902" s="283"/>
      <c r="Q902" s="283"/>
      <c r="R902" s="208"/>
      <c r="S902" s="170"/>
    </row>
    <row r="903" spans="1:19" s="167" customFormat="1" ht="12.75" customHeight="1" x14ac:dyDescent="0.2">
      <c r="A903" s="294">
        <f t="shared" si="64"/>
        <v>0</v>
      </c>
      <c r="B903" s="198"/>
      <c r="C903" s="198"/>
      <c r="D903" s="199" t="s">
        <v>36</v>
      </c>
      <c r="E903" s="200"/>
      <c r="F903" s="201"/>
      <c r="G903" s="202" t="e">
        <f t="shared" si="65"/>
        <v>#N/A</v>
      </c>
      <c r="H903" s="203" t="e">
        <f t="shared" si="66"/>
        <v>#N/A</v>
      </c>
      <c r="I903" s="204" t="e">
        <f t="shared" si="67"/>
        <v>#N/A</v>
      </c>
      <c r="J903" s="205"/>
      <c r="K903" s="285">
        <f>H!AG22</f>
        <v>0</v>
      </c>
      <c r="L903" s="206">
        <f>H!AF22</f>
        <v>0</v>
      </c>
      <c r="M903" s="207" t="s">
        <v>934</v>
      </c>
      <c r="N903" s="207" t="s">
        <v>326</v>
      </c>
      <c r="O903" s="524"/>
      <c r="P903" s="283"/>
      <c r="Q903" s="283"/>
      <c r="R903" s="208"/>
      <c r="S903" s="170"/>
    </row>
    <row r="904" spans="1:19" s="167" customFormat="1" ht="12.75" customHeight="1" x14ac:dyDescent="0.2">
      <c r="A904" s="294">
        <f t="shared" si="64"/>
        <v>0</v>
      </c>
      <c r="B904" s="198"/>
      <c r="C904" s="198"/>
      <c r="D904" s="199" t="s">
        <v>36</v>
      </c>
      <c r="E904" s="200"/>
      <c r="F904" s="201"/>
      <c r="G904" s="202" t="e">
        <f t="shared" si="65"/>
        <v>#N/A</v>
      </c>
      <c r="H904" s="203" t="e">
        <f t="shared" si="66"/>
        <v>#N/A</v>
      </c>
      <c r="I904" s="204" t="e">
        <f t="shared" si="67"/>
        <v>#N/A</v>
      </c>
      <c r="J904" s="205"/>
      <c r="K904" s="285">
        <f>H!AG23</f>
        <v>0</v>
      </c>
      <c r="L904" s="206">
        <f>H!AF23</f>
        <v>0</v>
      </c>
      <c r="M904" s="207" t="s">
        <v>934</v>
      </c>
      <c r="N904" s="207" t="s">
        <v>326</v>
      </c>
      <c r="O904" s="524"/>
      <c r="P904" s="283"/>
      <c r="Q904" s="283"/>
      <c r="R904" s="208"/>
      <c r="S904" s="170"/>
    </row>
    <row r="905" spans="1:19" s="167" customFormat="1" ht="12.75" customHeight="1" x14ac:dyDescent="0.2">
      <c r="A905" s="294">
        <f t="shared" si="64"/>
        <v>0</v>
      </c>
      <c r="B905" s="198"/>
      <c r="C905" s="198"/>
      <c r="D905" s="199" t="s">
        <v>36</v>
      </c>
      <c r="E905" s="200"/>
      <c r="F905" s="201"/>
      <c r="G905" s="202" t="e">
        <f t="shared" si="65"/>
        <v>#N/A</v>
      </c>
      <c r="H905" s="203" t="e">
        <f t="shared" si="66"/>
        <v>#N/A</v>
      </c>
      <c r="I905" s="204" t="e">
        <f t="shared" si="67"/>
        <v>#N/A</v>
      </c>
      <c r="J905" s="205"/>
      <c r="K905" s="285">
        <f>H!AG24</f>
        <v>0</v>
      </c>
      <c r="L905" s="206">
        <f>H!AF24</f>
        <v>0</v>
      </c>
      <c r="M905" s="207" t="s">
        <v>934</v>
      </c>
      <c r="N905" s="207" t="s">
        <v>326</v>
      </c>
      <c r="O905" s="524"/>
      <c r="P905" s="283"/>
      <c r="Q905" s="283"/>
      <c r="R905" s="208"/>
      <c r="S905" s="170"/>
    </row>
    <row r="906" spans="1:19" s="167" customFormat="1" ht="12.75" customHeight="1" x14ac:dyDescent="0.2">
      <c r="A906" s="294">
        <f t="shared" si="64"/>
        <v>0</v>
      </c>
      <c r="B906" s="198"/>
      <c r="C906" s="198"/>
      <c r="D906" s="199" t="s">
        <v>36</v>
      </c>
      <c r="E906" s="200"/>
      <c r="F906" s="201"/>
      <c r="G906" s="202" t="e">
        <f t="shared" si="65"/>
        <v>#N/A</v>
      </c>
      <c r="H906" s="203" t="e">
        <f t="shared" si="66"/>
        <v>#N/A</v>
      </c>
      <c r="I906" s="204" t="e">
        <f t="shared" si="67"/>
        <v>#N/A</v>
      </c>
      <c r="J906" s="205"/>
      <c r="K906" s="285">
        <f>H!AG25</f>
        <v>0</v>
      </c>
      <c r="L906" s="206">
        <f>H!AF25</f>
        <v>0</v>
      </c>
      <c r="M906" s="207" t="s">
        <v>934</v>
      </c>
      <c r="N906" s="207" t="s">
        <v>326</v>
      </c>
      <c r="O906" s="524"/>
      <c r="P906" s="283"/>
      <c r="Q906" s="283"/>
      <c r="R906" s="208"/>
      <c r="S906" s="170"/>
    </row>
    <row r="907" spans="1:19" s="167" customFormat="1" ht="12.75" customHeight="1" x14ac:dyDescent="0.2">
      <c r="A907" s="294">
        <f t="shared" si="64"/>
        <v>0</v>
      </c>
      <c r="B907" s="198"/>
      <c r="C907" s="198"/>
      <c r="D907" s="199" t="s">
        <v>36</v>
      </c>
      <c r="E907" s="200"/>
      <c r="F907" s="201"/>
      <c r="G907" s="202" t="e">
        <f t="shared" si="65"/>
        <v>#N/A</v>
      </c>
      <c r="H907" s="203" t="e">
        <f t="shared" si="66"/>
        <v>#N/A</v>
      </c>
      <c r="I907" s="204" t="e">
        <f t="shared" si="67"/>
        <v>#N/A</v>
      </c>
      <c r="J907" s="205"/>
      <c r="K907" s="285">
        <f>H!AG26</f>
        <v>0</v>
      </c>
      <c r="L907" s="206">
        <f>H!AF26</f>
        <v>0</v>
      </c>
      <c r="M907" s="207" t="s">
        <v>934</v>
      </c>
      <c r="N907" s="207" t="s">
        <v>326</v>
      </c>
      <c r="O907" s="524"/>
      <c r="P907" s="283"/>
      <c r="Q907" s="283"/>
      <c r="R907" s="208"/>
      <c r="S907" s="170"/>
    </row>
    <row r="908" spans="1:19" s="167" customFormat="1" ht="12.75" customHeight="1" x14ac:dyDescent="0.2">
      <c r="A908" s="294">
        <f t="shared" si="64"/>
        <v>0</v>
      </c>
      <c r="B908" s="198"/>
      <c r="C908" s="198"/>
      <c r="D908" s="199" t="s">
        <v>36</v>
      </c>
      <c r="E908" s="200"/>
      <c r="F908" s="201"/>
      <c r="G908" s="202" t="e">
        <f t="shared" si="65"/>
        <v>#N/A</v>
      </c>
      <c r="H908" s="203" t="e">
        <f t="shared" si="66"/>
        <v>#N/A</v>
      </c>
      <c r="I908" s="204" t="e">
        <f t="shared" si="67"/>
        <v>#N/A</v>
      </c>
      <c r="J908" s="205"/>
      <c r="K908" s="285">
        <f>H!AG27</f>
        <v>0</v>
      </c>
      <c r="L908" s="206">
        <f>H!AF27</f>
        <v>0</v>
      </c>
      <c r="M908" s="207" t="s">
        <v>934</v>
      </c>
      <c r="N908" s="207" t="s">
        <v>326</v>
      </c>
      <c r="O908" s="524"/>
      <c r="P908" s="283"/>
      <c r="Q908" s="283"/>
      <c r="R908" s="208"/>
      <c r="S908" s="170"/>
    </row>
    <row r="909" spans="1:19" s="167" customFormat="1" ht="12.75" customHeight="1" x14ac:dyDescent="0.2">
      <c r="A909" s="294">
        <f t="shared" si="64"/>
        <v>0</v>
      </c>
      <c r="B909" s="198"/>
      <c r="C909" s="198"/>
      <c r="D909" s="199" t="s">
        <v>36</v>
      </c>
      <c r="E909" s="200"/>
      <c r="F909" s="201"/>
      <c r="G909" s="202" t="e">
        <f t="shared" si="65"/>
        <v>#N/A</v>
      </c>
      <c r="H909" s="203" t="e">
        <f t="shared" si="66"/>
        <v>#N/A</v>
      </c>
      <c r="I909" s="204" t="e">
        <f t="shared" si="67"/>
        <v>#N/A</v>
      </c>
      <c r="J909" s="205"/>
      <c r="K909" s="285">
        <f>H!AG28</f>
        <v>0</v>
      </c>
      <c r="L909" s="206">
        <f>H!AF28</f>
        <v>0</v>
      </c>
      <c r="M909" s="207" t="s">
        <v>934</v>
      </c>
      <c r="N909" s="207" t="s">
        <v>326</v>
      </c>
      <c r="O909" s="524"/>
      <c r="P909" s="283"/>
      <c r="Q909" s="283"/>
      <c r="R909" s="208"/>
      <c r="S909" s="170"/>
    </row>
    <row r="910" spans="1:19" s="167" customFormat="1" ht="12.75" customHeight="1" x14ac:dyDescent="0.2">
      <c r="A910" s="294">
        <f t="shared" si="64"/>
        <v>0</v>
      </c>
      <c r="B910" s="198"/>
      <c r="C910" s="198"/>
      <c r="D910" s="199" t="s">
        <v>36</v>
      </c>
      <c r="E910" s="200"/>
      <c r="F910" s="201"/>
      <c r="G910" s="202" t="e">
        <f t="shared" si="65"/>
        <v>#N/A</v>
      </c>
      <c r="H910" s="203" t="e">
        <f t="shared" si="66"/>
        <v>#N/A</v>
      </c>
      <c r="I910" s="204" t="e">
        <f t="shared" si="67"/>
        <v>#N/A</v>
      </c>
      <c r="J910" s="205"/>
      <c r="K910" s="285">
        <f>H!AG29</f>
        <v>0</v>
      </c>
      <c r="L910" s="206">
        <f>H!AF29</f>
        <v>0</v>
      </c>
      <c r="M910" s="207" t="s">
        <v>934</v>
      </c>
      <c r="N910" s="207" t="s">
        <v>326</v>
      </c>
      <c r="O910" s="524"/>
      <c r="P910" s="283"/>
      <c r="Q910" s="283"/>
      <c r="R910" s="208"/>
      <c r="S910" s="170"/>
    </row>
    <row r="911" spans="1:19" s="167" customFormat="1" ht="12.75" customHeight="1" x14ac:dyDescent="0.2">
      <c r="A911" s="294">
        <f t="shared" si="64"/>
        <v>0</v>
      </c>
      <c r="B911" s="198"/>
      <c r="C911" s="198"/>
      <c r="D911" s="199" t="s">
        <v>36</v>
      </c>
      <c r="E911" s="200"/>
      <c r="F911" s="201"/>
      <c r="G911" s="202" t="e">
        <f t="shared" si="65"/>
        <v>#N/A</v>
      </c>
      <c r="H911" s="203" t="e">
        <f t="shared" si="66"/>
        <v>#N/A</v>
      </c>
      <c r="I911" s="204" t="e">
        <f t="shared" si="67"/>
        <v>#N/A</v>
      </c>
      <c r="J911" s="205"/>
      <c r="K911" s="285">
        <f>H!AG30</f>
        <v>0</v>
      </c>
      <c r="L911" s="206">
        <f>H!AF30</f>
        <v>0</v>
      </c>
      <c r="M911" s="207" t="s">
        <v>934</v>
      </c>
      <c r="N911" s="207" t="s">
        <v>326</v>
      </c>
      <c r="O911" s="524"/>
      <c r="P911" s="283"/>
      <c r="Q911" s="283"/>
      <c r="R911" s="208"/>
      <c r="S911" s="170"/>
    </row>
    <row r="912" spans="1:19" s="167" customFormat="1" ht="12.75" customHeight="1" x14ac:dyDescent="0.2">
      <c r="A912" s="294">
        <f t="shared" si="64"/>
        <v>0</v>
      </c>
      <c r="B912" s="198"/>
      <c r="C912" s="198"/>
      <c r="D912" s="199" t="s">
        <v>36</v>
      </c>
      <c r="E912" s="200"/>
      <c r="F912" s="201"/>
      <c r="G912" s="202" t="e">
        <f t="shared" si="65"/>
        <v>#N/A</v>
      </c>
      <c r="H912" s="203" t="e">
        <f t="shared" si="66"/>
        <v>#N/A</v>
      </c>
      <c r="I912" s="204" t="e">
        <f t="shared" si="67"/>
        <v>#N/A</v>
      </c>
      <c r="J912" s="205"/>
      <c r="K912" s="285">
        <f>H!AG31</f>
        <v>0</v>
      </c>
      <c r="L912" s="206">
        <f>H!AF31</f>
        <v>0</v>
      </c>
      <c r="M912" s="207" t="s">
        <v>934</v>
      </c>
      <c r="N912" s="207" t="s">
        <v>326</v>
      </c>
      <c r="O912" s="524"/>
      <c r="P912" s="283"/>
      <c r="Q912" s="283"/>
      <c r="R912" s="208"/>
      <c r="S912" s="170"/>
    </row>
    <row r="913" spans="1:19" s="167" customFormat="1" ht="12.75" customHeight="1" x14ac:dyDescent="0.2">
      <c r="A913" s="294">
        <f t="shared" si="64"/>
        <v>0</v>
      </c>
      <c r="B913" s="198"/>
      <c r="C913" s="198"/>
      <c r="D913" s="199" t="s">
        <v>36</v>
      </c>
      <c r="E913" s="200"/>
      <c r="F913" s="201"/>
      <c r="G913" s="202" t="e">
        <f t="shared" si="65"/>
        <v>#N/A</v>
      </c>
      <c r="H913" s="203" t="e">
        <f t="shared" si="66"/>
        <v>#N/A</v>
      </c>
      <c r="I913" s="204" t="e">
        <f t="shared" si="67"/>
        <v>#N/A</v>
      </c>
      <c r="J913" s="205"/>
      <c r="K913" s="285">
        <f>H!AG32</f>
        <v>0</v>
      </c>
      <c r="L913" s="206">
        <f>H!AF32</f>
        <v>0</v>
      </c>
      <c r="M913" s="207" t="s">
        <v>934</v>
      </c>
      <c r="N913" s="207" t="s">
        <v>326</v>
      </c>
      <c r="O913" s="524"/>
      <c r="P913" s="283"/>
      <c r="Q913" s="283"/>
      <c r="R913" s="208"/>
      <c r="S913" s="170"/>
    </row>
    <row r="914" spans="1:19" s="167" customFormat="1" ht="12.75" customHeight="1" x14ac:dyDescent="0.2">
      <c r="A914" s="294">
        <f t="shared" si="64"/>
        <v>0</v>
      </c>
      <c r="B914" s="198"/>
      <c r="C914" s="198"/>
      <c r="D914" s="199" t="s">
        <v>36</v>
      </c>
      <c r="E914" s="200"/>
      <c r="F914" s="201"/>
      <c r="G914" s="202" t="e">
        <f t="shared" si="65"/>
        <v>#N/A</v>
      </c>
      <c r="H914" s="203" t="e">
        <f t="shared" si="66"/>
        <v>#N/A</v>
      </c>
      <c r="I914" s="204" t="e">
        <f t="shared" si="67"/>
        <v>#N/A</v>
      </c>
      <c r="J914" s="205"/>
      <c r="K914" s="285">
        <f>H!AG33</f>
        <v>0</v>
      </c>
      <c r="L914" s="206">
        <f>H!AF33</f>
        <v>0</v>
      </c>
      <c r="M914" s="207" t="s">
        <v>934</v>
      </c>
      <c r="N914" s="207" t="s">
        <v>326</v>
      </c>
      <c r="O914" s="524"/>
      <c r="P914" s="283"/>
      <c r="Q914" s="283"/>
      <c r="R914" s="208"/>
      <c r="S914" s="170"/>
    </row>
    <row r="915" spans="1:19" s="167" customFormat="1" ht="12.75" customHeight="1" x14ac:dyDescent="0.2">
      <c r="A915" s="294">
        <f t="shared" si="64"/>
        <v>0</v>
      </c>
      <c r="B915" s="198"/>
      <c r="C915" s="198"/>
      <c r="D915" s="199" t="s">
        <v>36</v>
      </c>
      <c r="E915" s="200"/>
      <c r="F915" s="201"/>
      <c r="G915" s="202" t="e">
        <f t="shared" si="65"/>
        <v>#N/A</v>
      </c>
      <c r="H915" s="203" t="e">
        <f t="shared" si="66"/>
        <v>#N/A</v>
      </c>
      <c r="I915" s="204" t="e">
        <f t="shared" si="67"/>
        <v>#N/A</v>
      </c>
      <c r="J915" s="205"/>
      <c r="K915" s="285">
        <f>H!AG34</f>
        <v>0</v>
      </c>
      <c r="L915" s="206">
        <f>H!AF34</f>
        <v>0</v>
      </c>
      <c r="M915" s="207" t="s">
        <v>934</v>
      </c>
      <c r="N915" s="207" t="s">
        <v>326</v>
      </c>
      <c r="O915" s="524"/>
      <c r="P915" s="283"/>
      <c r="Q915" s="283"/>
      <c r="R915" s="208"/>
      <c r="S915" s="170"/>
    </row>
    <row r="916" spans="1:19" s="167" customFormat="1" ht="12.75" customHeight="1" x14ac:dyDescent="0.2">
      <c r="A916" s="294">
        <f t="shared" si="64"/>
        <v>0</v>
      </c>
      <c r="B916" s="198"/>
      <c r="C916" s="198"/>
      <c r="D916" s="199" t="s">
        <v>36</v>
      </c>
      <c r="E916" s="200"/>
      <c r="F916" s="201"/>
      <c r="G916" s="202" t="e">
        <f t="shared" si="65"/>
        <v>#N/A</v>
      </c>
      <c r="H916" s="203" t="e">
        <f t="shared" si="66"/>
        <v>#N/A</v>
      </c>
      <c r="I916" s="204" t="e">
        <f t="shared" si="67"/>
        <v>#N/A</v>
      </c>
      <c r="J916" s="205"/>
      <c r="K916" s="285">
        <f>H!AG35</f>
        <v>0</v>
      </c>
      <c r="L916" s="206">
        <f>H!AF35</f>
        <v>0</v>
      </c>
      <c r="M916" s="207" t="s">
        <v>934</v>
      </c>
      <c r="N916" s="207" t="s">
        <v>326</v>
      </c>
      <c r="O916" s="524"/>
      <c r="P916" s="283"/>
      <c r="Q916" s="283"/>
      <c r="R916" s="208"/>
      <c r="S916" s="170"/>
    </row>
    <row r="917" spans="1:19" s="167" customFormat="1" ht="12.75" customHeight="1" x14ac:dyDescent="0.2">
      <c r="A917" s="294">
        <f t="shared" si="64"/>
        <v>0</v>
      </c>
      <c r="B917" s="198"/>
      <c r="C917" s="198"/>
      <c r="D917" s="199" t="s">
        <v>36</v>
      </c>
      <c r="E917" s="200"/>
      <c r="F917" s="201"/>
      <c r="G917" s="202" t="e">
        <f t="shared" si="65"/>
        <v>#N/A</v>
      </c>
      <c r="H917" s="203" t="e">
        <f t="shared" si="66"/>
        <v>#N/A</v>
      </c>
      <c r="I917" s="204" t="e">
        <f t="shared" si="67"/>
        <v>#N/A</v>
      </c>
      <c r="J917" s="205"/>
      <c r="K917" s="285">
        <f>H!AG36</f>
        <v>0</v>
      </c>
      <c r="L917" s="206">
        <f>H!AF36</f>
        <v>0</v>
      </c>
      <c r="M917" s="207" t="s">
        <v>934</v>
      </c>
      <c r="N917" s="207" t="s">
        <v>326</v>
      </c>
      <c r="O917" s="524"/>
      <c r="P917" s="283"/>
      <c r="Q917" s="283"/>
      <c r="R917" s="208"/>
      <c r="S917" s="170"/>
    </row>
    <row r="918" spans="1:19" s="167" customFormat="1" ht="12.75" customHeight="1" x14ac:dyDescent="0.2">
      <c r="A918" s="294">
        <f t="shared" si="64"/>
        <v>0</v>
      </c>
      <c r="B918" s="198"/>
      <c r="C918" s="198"/>
      <c r="D918" s="199" t="s">
        <v>36</v>
      </c>
      <c r="E918" s="200"/>
      <c r="F918" s="201"/>
      <c r="G918" s="202" t="e">
        <f t="shared" si="65"/>
        <v>#N/A</v>
      </c>
      <c r="H918" s="203" t="e">
        <f t="shared" si="66"/>
        <v>#N/A</v>
      </c>
      <c r="I918" s="204" t="e">
        <f t="shared" si="67"/>
        <v>#N/A</v>
      </c>
      <c r="J918" s="205"/>
      <c r="K918" s="285">
        <f>H!AG37</f>
        <v>0</v>
      </c>
      <c r="L918" s="206">
        <f>H!AF37</f>
        <v>0</v>
      </c>
      <c r="M918" s="207" t="s">
        <v>934</v>
      </c>
      <c r="N918" s="207" t="s">
        <v>326</v>
      </c>
      <c r="O918" s="524"/>
      <c r="P918" s="283"/>
      <c r="Q918" s="283"/>
      <c r="R918" s="208"/>
      <c r="S918" s="170"/>
    </row>
    <row r="919" spans="1:19" s="167" customFormat="1" ht="12.75" customHeight="1" x14ac:dyDescent="0.2">
      <c r="A919" s="294">
        <f t="shared" si="64"/>
        <v>0</v>
      </c>
      <c r="B919" s="198"/>
      <c r="C919" s="198"/>
      <c r="D919" s="199" t="s">
        <v>36</v>
      </c>
      <c r="E919" s="200"/>
      <c r="F919" s="201"/>
      <c r="G919" s="202" t="e">
        <f t="shared" si="65"/>
        <v>#N/A</v>
      </c>
      <c r="H919" s="203" t="e">
        <f t="shared" si="66"/>
        <v>#N/A</v>
      </c>
      <c r="I919" s="204" t="e">
        <f t="shared" si="67"/>
        <v>#N/A</v>
      </c>
      <c r="J919" s="205"/>
      <c r="K919" s="285">
        <f>H!AG38</f>
        <v>0</v>
      </c>
      <c r="L919" s="206">
        <f>H!AF38</f>
        <v>0</v>
      </c>
      <c r="M919" s="207" t="s">
        <v>934</v>
      </c>
      <c r="N919" s="207" t="s">
        <v>326</v>
      </c>
      <c r="O919" s="524"/>
      <c r="P919" s="283"/>
      <c r="Q919" s="283"/>
      <c r="R919" s="208"/>
      <c r="S919" s="170"/>
    </row>
    <row r="920" spans="1:19" s="167" customFormat="1" ht="12.75" customHeight="1" x14ac:dyDescent="0.2">
      <c r="A920" s="294">
        <f t="shared" si="64"/>
        <v>0</v>
      </c>
      <c r="B920" s="198"/>
      <c r="C920" s="198"/>
      <c r="D920" s="199" t="s">
        <v>36</v>
      </c>
      <c r="E920" s="200"/>
      <c r="F920" s="201"/>
      <c r="G920" s="202" t="e">
        <f t="shared" si="65"/>
        <v>#N/A</v>
      </c>
      <c r="H920" s="203" t="e">
        <f t="shared" si="66"/>
        <v>#N/A</v>
      </c>
      <c r="I920" s="204" t="e">
        <f t="shared" si="67"/>
        <v>#N/A</v>
      </c>
      <c r="J920" s="205"/>
      <c r="K920" s="285">
        <f>H!AG39</f>
        <v>0</v>
      </c>
      <c r="L920" s="206">
        <f>H!AF39</f>
        <v>0</v>
      </c>
      <c r="M920" s="207" t="s">
        <v>934</v>
      </c>
      <c r="N920" s="207" t="s">
        <v>326</v>
      </c>
      <c r="O920" s="524"/>
      <c r="P920" s="283"/>
      <c r="Q920" s="283"/>
      <c r="R920" s="208"/>
      <c r="S920" s="170"/>
    </row>
    <row r="921" spans="1:19" s="167" customFormat="1" ht="12.75" customHeight="1" x14ac:dyDescent="0.2">
      <c r="A921" s="294">
        <f t="shared" si="64"/>
        <v>0</v>
      </c>
      <c r="B921" s="198"/>
      <c r="C921" s="198"/>
      <c r="D921" s="199" t="s">
        <v>36</v>
      </c>
      <c r="E921" s="200"/>
      <c r="F921" s="201"/>
      <c r="G921" s="202" t="e">
        <f t="shared" si="65"/>
        <v>#N/A</v>
      </c>
      <c r="H921" s="203" t="e">
        <f t="shared" si="66"/>
        <v>#N/A</v>
      </c>
      <c r="I921" s="204" t="e">
        <f t="shared" si="67"/>
        <v>#N/A</v>
      </c>
      <c r="J921" s="205"/>
      <c r="K921" s="285">
        <f>H!AG40</f>
        <v>0</v>
      </c>
      <c r="L921" s="206">
        <f>H!AF40</f>
        <v>0</v>
      </c>
      <c r="M921" s="207" t="s">
        <v>934</v>
      </c>
      <c r="N921" s="207" t="s">
        <v>326</v>
      </c>
      <c r="O921" s="524"/>
      <c r="P921" s="283"/>
      <c r="Q921" s="283"/>
      <c r="R921" s="208"/>
      <c r="S921" s="170"/>
    </row>
    <row r="922" spans="1:19" s="167" customFormat="1" ht="12.75" customHeight="1" x14ac:dyDescent="0.2">
      <c r="A922" s="294">
        <f t="shared" si="64"/>
        <v>0</v>
      </c>
      <c r="B922" s="198"/>
      <c r="C922" s="198"/>
      <c r="D922" s="199" t="s">
        <v>36</v>
      </c>
      <c r="E922" s="200"/>
      <c r="F922" s="201"/>
      <c r="G922" s="202" t="e">
        <f t="shared" si="65"/>
        <v>#N/A</v>
      </c>
      <c r="H922" s="203" t="e">
        <f t="shared" si="66"/>
        <v>#N/A</v>
      </c>
      <c r="I922" s="204" t="e">
        <f t="shared" si="67"/>
        <v>#N/A</v>
      </c>
      <c r="J922" s="205"/>
      <c r="K922" s="285">
        <f>H!AG41</f>
        <v>0</v>
      </c>
      <c r="L922" s="206">
        <f>H!AF41</f>
        <v>0</v>
      </c>
      <c r="M922" s="207" t="s">
        <v>934</v>
      </c>
      <c r="N922" s="207" t="s">
        <v>326</v>
      </c>
      <c r="O922" s="524"/>
      <c r="P922" s="283"/>
      <c r="Q922" s="283"/>
      <c r="R922" s="208"/>
      <c r="S922" s="170"/>
    </row>
    <row r="923" spans="1:19" s="167" customFormat="1" ht="12.75" customHeight="1" x14ac:dyDescent="0.2">
      <c r="A923" s="294">
        <f t="shared" si="64"/>
        <v>0</v>
      </c>
      <c r="B923" s="198"/>
      <c r="C923" s="198"/>
      <c r="D923" s="199" t="s">
        <v>36</v>
      </c>
      <c r="E923" s="200"/>
      <c r="F923" s="201"/>
      <c r="G923" s="202" t="e">
        <f t="shared" si="65"/>
        <v>#N/A</v>
      </c>
      <c r="H923" s="203" t="e">
        <f t="shared" si="66"/>
        <v>#N/A</v>
      </c>
      <c r="I923" s="204" t="e">
        <f t="shared" si="67"/>
        <v>#N/A</v>
      </c>
      <c r="J923" s="205"/>
      <c r="K923" s="285">
        <f>H!AG42</f>
        <v>0</v>
      </c>
      <c r="L923" s="206">
        <f>H!AF42</f>
        <v>0</v>
      </c>
      <c r="M923" s="207" t="s">
        <v>934</v>
      </c>
      <c r="N923" s="207" t="s">
        <v>326</v>
      </c>
      <c r="O923" s="524"/>
      <c r="P923" s="283"/>
      <c r="Q923" s="283"/>
      <c r="R923" s="208"/>
      <c r="S923" s="170"/>
    </row>
    <row r="924" spans="1:19" s="167" customFormat="1" ht="12.75" customHeight="1" x14ac:dyDescent="0.2">
      <c r="A924" s="294">
        <f t="shared" si="64"/>
        <v>0</v>
      </c>
      <c r="B924" s="198"/>
      <c r="C924" s="198"/>
      <c r="D924" s="199" t="s">
        <v>36</v>
      </c>
      <c r="E924" s="200"/>
      <c r="F924" s="201"/>
      <c r="G924" s="202" t="e">
        <f t="shared" si="65"/>
        <v>#N/A</v>
      </c>
      <c r="H924" s="203" t="e">
        <f t="shared" si="66"/>
        <v>#N/A</v>
      </c>
      <c r="I924" s="204" t="e">
        <f t="shared" si="67"/>
        <v>#N/A</v>
      </c>
      <c r="J924" s="205"/>
      <c r="K924" s="285">
        <f>H!AG43</f>
        <v>0</v>
      </c>
      <c r="L924" s="206">
        <f>H!AF43</f>
        <v>0</v>
      </c>
      <c r="M924" s="207" t="s">
        <v>934</v>
      </c>
      <c r="N924" s="207" t="s">
        <v>326</v>
      </c>
      <c r="O924" s="524"/>
      <c r="P924" s="283"/>
      <c r="Q924" s="283"/>
      <c r="R924" s="208"/>
      <c r="S924" s="170"/>
    </row>
    <row r="925" spans="1:19" s="167" customFormat="1" ht="12.75" customHeight="1" x14ac:dyDescent="0.2">
      <c r="A925" s="294">
        <f t="shared" si="64"/>
        <v>0</v>
      </c>
      <c r="B925" s="198"/>
      <c r="C925" s="198"/>
      <c r="D925" s="199" t="s">
        <v>36</v>
      </c>
      <c r="E925" s="200"/>
      <c r="F925" s="201"/>
      <c r="G925" s="202" t="e">
        <f t="shared" si="65"/>
        <v>#N/A</v>
      </c>
      <c r="H925" s="203" t="e">
        <f t="shared" si="66"/>
        <v>#N/A</v>
      </c>
      <c r="I925" s="204" t="e">
        <f t="shared" si="67"/>
        <v>#N/A</v>
      </c>
      <c r="J925" s="205"/>
      <c r="K925" s="285">
        <f>H!AG44</f>
        <v>0</v>
      </c>
      <c r="L925" s="206">
        <f>H!AF44</f>
        <v>0</v>
      </c>
      <c r="M925" s="207" t="s">
        <v>934</v>
      </c>
      <c r="N925" s="207" t="s">
        <v>326</v>
      </c>
      <c r="O925" s="524"/>
      <c r="P925" s="283"/>
      <c r="Q925" s="283"/>
      <c r="R925" s="208"/>
      <c r="S925" s="170"/>
    </row>
    <row r="926" spans="1:19" s="167" customFormat="1" ht="12.75" customHeight="1" x14ac:dyDescent="0.2">
      <c r="A926" s="294">
        <f t="shared" si="64"/>
        <v>0</v>
      </c>
      <c r="B926" s="198"/>
      <c r="C926" s="198"/>
      <c r="D926" s="199" t="s">
        <v>36</v>
      </c>
      <c r="E926" s="200"/>
      <c r="F926" s="201"/>
      <c r="G926" s="202" t="e">
        <f t="shared" si="65"/>
        <v>#N/A</v>
      </c>
      <c r="H926" s="203" t="e">
        <f t="shared" si="66"/>
        <v>#N/A</v>
      </c>
      <c r="I926" s="204" t="e">
        <f t="shared" si="67"/>
        <v>#N/A</v>
      </c>
      <c r="J926" s="205"/>
      <c r="K926" s="285">
        <f>H!AG45</f>
        <v>0</v>
      </c>
      <c r="L926" s="206">
        <f>H!AF45</f>
        <v>0</v>
      </c>
      <c r="M926" s="207" t="s">
        <v>934</v>
      </c>
      <c r="N926" s="207" t="s">
        <v>326</v>
      </c>
      <c r="O926" s="524"/>
      <c r="P926" s="283"/>
      <c r="Q926" s="283"/>
      <c r="R926" s="208"/>
      <c r="S926" s="170"/>
    </row>
    <row r="927" spans="1:19" s="167" customFormat="1" ht="12.75" customHeight="1" x14ac:dyDescent="0.2">
      <c r="A927" s="294">
        <f t="shared" si="64"/>
        <v>0</v>
      </c>
      <c r="B927" s="198"/>
      <c r="C927" s="198"/>
      <c r="D927" s="199" t="s">
        <v>36</v>
      </c>
      <c r="E927" s="200"/>
      <c r="F927" s="201"/>
      <c r="G927" s="202" t="e">
        <f t="shared" si="65"/>
        <v>#N/A</v>
      </c>
      <c r="H927" s="203" t="e">
        <f t="shared" si="66"/>
        <v>#N/A</v>
      </c>
      <c r="I927" s="204" t="e">
        <f t="shared" si="67"/>
        <v>#N/A</v>
      </c>
      <c r="J927" s="205"/>
      <c r="K927" s="285">
        <f>H!AG46</f>
        <v>0</v>
      </c>
      <c r="L927" s="206">
        <f>H!AF46</f>
        <v>0</v>
      </c>
      <c r="M927" s="207" t="s">
        <v>934</v>
      </c>
      <c r="N927" s="207" t="s">
        <v>326</v>
      </c>
      <c r="O927" s="524"/>
      <c r="P927" s="283"/>
      <c r="Q927" s="283"/>
      <c r="R927" s="208"/>
      <c r="S927" s="170"/>
    </row>
    <row r="928" spans="1:19" s="167" customFormat="1" ht="12.75" customHeight="1" x14ac:dyDescent="0.2">
      <c r="A928" s="294">
        <f t="shared" si="64"/>
        <v>0</v>
      </c>
      <c r="B928" s="198"/>
      <c r="C928" s="198"/>
      <c r="D928" s="199" t="s">
        <v>36</v>
      </c>
      <c r="E928" s="200"/>
      <c r="F928" s="201"/>
      <c r="G928" s="202" t="e">
        <f t="shared" si="65"/>
        <v>#N/A</v>
      </c>
      <c r="H928" s="203" t="e">
        <f t="shared" si="66"/>
        <v>#N/A</v>
      </c>
      <c r="I928" s="204" t="e">
        <f t="shared" si="67"/>
        <v>#N/A</v>
      </c>
      <c r="J928" s="205"/>
      <c r="K928" s="285">
        <f>H!AG47</f>
        <v>0</v>
      </c>
      <c r="L928" s="206">
        <f>H!AF47</f>
        <v>0</v>
      </c>
      <c r="M928" s="207" t="s">
        <v>934</v>
      </c>
      <c r="N928" s="207" t="s">
        <v>326</v>
      </c>
      <c r="O928" s="524"/>
      <c r="P928" s="283"/>
      <c r="Q928" s="283"/>
      <c r="R928" s="208"/>
      <c r="S928" s="170"/>
    </row>
    <row r="929" spans="1:19" s="167" customFormat="1" ht="12.75" customHeight="1" x14ac:dyDescent="0.2">
      <c r="A929" s="294">
        <f t="shared" si="64"/>
        <v>0</v>
      </c>
      <c r="B929" s="198"/>
      <c r="C929" s="198"/>
      <c r="D929" s="199" t="s">
        <v>36</v>
      </c>
      <c r="E929" s="200"/>
      <c r="F929" s="201"/>
      <c r="G929" s="202" t="e">
        <f t="shared" si="65"/>
        <v>#N/A</v>
      </c>
      <c r="H929" s="203" t="e">
        <f t="shared" si="66"/>
        <v>#N/A</v>
      </c>
      <c r="I929" s="204" t="e">
        <f t="shared" si="67"/>
        <v>#N/A</v>
      </c>
      <c r="J929" s="205"/>
      <c r="K929" s="285">
        <f>H!AG48</f>
        <v>0</v>
      </c>
      <c r="L929" s="206">
        <f>H!AF48</f>
        <v>0</v>
      </c>
      <c r="M929" s="207" t="s">
        <v>934</v>
      </c>
      <c r="N929" s="207" t="s">
        <v>326</v>
      </c>
      <c r="O929" s="524"/>
      <c r="P929" s="283"/>
      <c r="Q929" s="283"/>
      <c r="R929" s="208"/>
      <c r="S929" s="170"/>
    </row>
    <row r="930" spans="1:19" s="167" customFormat="1" ht="12.75" customHeight="1" x14ac:dyDescent="0.2">
      <c r="A930" s="294">
        <f t="shared" si="64"/>
        <v>0</v>
      </c>
      <c r="B930" s="198"/>
      <c r="C930" s="198"/>
      <c r="D930" s="199" t="s">
        <v>36</v>
      </c>
      <c r="E930" s="200"/>
      <c r="F930" s="201"/>
      <c r="G930" s="202" t="e">
        <f t="shared" si="65"/>
        <v>#N/A</v>
      </c>
      <c r="H930" s="203" t="e">
        <f t="shared" si="66"/>
        <v>#N/A</v>
      </c>
      <c r="I930" s="204" t="e">
        <f t="shared" si="67"/>
        <v>#N/A</v>
      </c>
      <c r="J930" s="205"/>
      <c r="K930" s="285">
        <f>H!AG49</f>
        <v>0</v>
      </c>
      <c r="L930" s="206">
        <f>H!AF49</f>
        <v>0</v>
      </c>
      <c r="M930" s="207" t="s">
        <v>934</v>
      </c>
      <c r="N930" s="207" t="s">
        <v>326</v>
      </c>
      <c r="O930" s="524"/>
      <c r="P930" s="283"/>
      <c r="Q930" s="283"/>
      <c r="R930" s="208"/>
      <c r="S930" s="170"/>
    </row>
    <row r="931" spans="1:19" s="167" customFormat="1" ht="12.75" customHeight="1" x14ac:dyDescent="0.2">
      <c r="A931" s="294">
        <f t="shared" ref="A931:A994" si="68">F931</f>
        <v>0</v>
      </c>
      <c r="B931" s="198"/>
      <c r="C931" s="198"/>
      <c r="D931" s="199" t="s">
        <v>36</v>
      </c>
      <c r="E931" s="200"/>
      <c r="F931" s="201"/>
      <c r="G931" s="202" t="e">
        <f t="shared" si="65"/>
        <v>#N/A</v>
      </c>
      <c r="H931" s="203" t="e">
        <f t="shared" si="66"/>
        <v>#N/A</v>
      </c>
      <c r="I931" s="204" t="e">
        <f t="shared" si="67"/>
        <v>#N/A</v>
      </c>
      <c r="J931" s="205"/>
      <c r="K931" s="285">
        <f>H!AG50</f>
        <v>0</v>
      </c>
      <c r="L931" s="206">
        <f>H!AF50</f>
        <v>0</v>
      </c>
      <c r="M931" s="207" t="s">
        <v>934</v>
      </c>
      <c r="N931" s="207" t="s">
        <v>326</v>
      </c>
      <c r="O931" s="524"/>
      <c r="P931" s="283"/>
      <c r="Q931" s="283"/>
      <c r="R931" s="208"/>
      <c r="S931" s="170"/>
    </row>
    <row r="932" spans="1:19" s="167" customFormat="1" ht="12.75" customHeight="1" x14ac:dyDescent="0.2">
      <c r="A932" s="294">
        <f t="shared" si="68"/>
        <v>0</v>
      </c>
      <c r="B932" s="198"/>
      <c r="C932" s="198"/>
      <c r="D932" s="199" t="s">
        <v>36</v>
      </c>
      <c r="E932" s="200"/>
      <c r="F932" s="201"/>
      <c r="G932" s="202" t="e">
        <f t="shared" ref="G932:G995" si="69">VLOOKUP(D932,K$33:N$1834,2,FALSE)</f>
        <v>#N/A</v>
      </c>
      <c r="H932" s="203" t="e">
        <f t="shared" ref="H932:H995" si="70">VLOOKUP(D932,K$33:N$1834,3,FALSE)</f>
        <v>#N/A</v>
      </c>
      <c r="I932" s="204" t="e">
        <f t="shared" ref="I932:I995" si="71">VLOOKUP(D932,K$33:N$1834,4,FALSE)</f>
        <v>#N/A</v>
      </c>
      <c r="J932" s="205"/>
      <c r="K932" s="285">
        <f>H!AG51</f>
        <v>0</v>
      </c>
      <c r="L932" s="206">
        <f>H!AF51</f>
        <v>0</v>
      </c>
      <c r="M932" s="207" t="s">
        <v>934</v>
      </c>
      <c r="N932" s="207" t="s">
        <v>326</v>
      </c>
      <c r="O932" s="524"/>
      <c r="P932" s="283"/>
      <c r="Q932" s="283"/>
      <c r="R932" s="208"/>
      <c r="S932" s="170"/>
    </row>
    <row r="933" spans="1:19" s="167" customFormat="1" ht="12.75" customHeight="1" x14ac:dyDescent="0.2">
      <c r="A933" s="294">
        <f t="shared" si="68"/>
        <v>0</v>
      </c>
      <c r="B933" s="198"/>
      <c r="C933" s="198"/>
      <c r="D933" s="199" t="s">
        <v>36</v>
      </c>
      <c r="E933" s="200"/>
      <c r="F933" s="201"/>
      <c r="G933" s="202" t="e">
        <f t="shared" si="69"/>
        <v>#N/A</v>
      </c>
      <c r="H933" s="203" t="e">
        <f t="shared" si="70"/>
        <v>#N/A</v>
      </c>
      <c r="I933" s="204" t="e">
        <f t="shared" si="71"/>
        <v>#N/A</v>
      </c>
      <c r="J933" s="205"/>
      <c r="K933" s="285">
        <f>H!AG52</f>
        <v>0</v>
      </c>
      <c r="L933" s="206">
        <f>H!AF52</f>
        <v>0</v>
      </c>
      <c r="M933" s="207" t="s">
        <v>934</v>
      </c>
      <c r="N933" s="207" t="s">
        <v>326</v>
      </c>
      <c r="O933" s="524"/>
      <c r="P933" s="283"/>
      <c r="Q933" s="283"/>
      <c r="R933" s="208"/>
      <c r="S933" s="170"/>
    </row>
    <row r="934" spans="1:19" s="167" customFormat="1" ht="12.75" customHeight="1" x14ac:dyDescent="0.2">
      <c r="A934" s="294">
        <f t="shared" si="68"/>
        <v>0</v>
      </c>
      <c r="B934" s="198"/>
      <c r="C934" s="198"/>
      <c r="D934" s="199" t="s">
        <v>36</v>
      </c>
      <c r="E934" s="200"/>
      <c r="F934" s="201"/>
      <c r="G934" s="202" t="e">
        <f t="shared" si="69"/>
        <v>#N/A</v>
      </c>
      <c r="H934" s="203" t="e">
        <f t="shared" si="70"/>
        <v>#N/A</v>
      </c>
      <c r="I934" s="204" t="e">
        <f t="shared" si="71"/>
        <v>#N/A</v>
      </c>
      <c r="J934" s="205"/>
      <c r="K934" s="285">
        <f>H!AG53</f>
        <v>0</v>
      </c>
      <c r="L934" s="206">
        <f>H!AF53</f>
        <v>0</v>
      </c>
      <c r="M934" s="207" t="s">
        <v>934</v>
      </c>
      <c r="N934" s="207" t="s">
        <v>326</v>
      </c>
      <c r="O934" s="524"/>
      <c r="P934" s="283"/>
      <c r="Q934" s="283"/>
      <c r="R934" s="208"/>
      <c r="S934" s="170"/>
    </row>
    <row r="935" spans="1:19" s="167" customFormat="1" ht="12.75" customHeight="1" x14ac:dyDescent="0.2">
      <c r="A935" s="294">
        <f t="shared" si="68"/>
        <v>0</v>
      </c>
      <c r="B935" s="198"/>
      <c r="C935" s="198"/>
      <c r="D935" s="199" t="s">
        <v>36</v>
      </c>
      <c r="E935" s="200"/>
      <c r="F935" s="201"/>
      <c r="G935" s="202" t="e">
        <f t="shared" si="69"/>
        <v>#N/A</v>
      </c>
      <c r="H935" s="203" t="e">
        <f t="shared" si="70"/>
        <v>#N/A</v>
      </c>
      <c r="I935" s="204" t="e">
        <f t="shared" si="71"/>
        <v>#N/A</v>
      </c>
      <c r="J935" s="205"/>
      <c r="K935" s="285">
        <f>H!AG54</f>
        <v>0</v>
      </c>
      <c r="L935" s="352" t="str">
        <f>H!AF54</f>
        <v>Non-scorers Count =</v>
      </c>
      <c r="M935" s="207" t="s">
        <v>934</v>
      </c>
      <c r="N935" s="207" t="s">
        <v>326</v>
      </c>
      <c r="O935" s="527"/>
      <c r="P935" s="283"/>
      <c r="Q935" s="283"/>
      <c r="R935" s="208"/>
      <c r="S935" s="170"/>
    </row>
    <row r="936" spans="1:19" s="167" customFormat="1" ht="12.75" customHeight="1" x14ac:dyDescent="0.2">
      <c r="A936" s="294">
        <f t="shared" si="68"/>
        <v>0</v>
      </c>
      <c r="B936" s="198"/>
      <c r="C936" s="198"/>
      <c r="D936" s="199" t="s">
        <v>36</v>
      </c>
      <c r="E936" s="200"/>
      <c r="F936" s="201"/>
      <c r="G936" s="202" t="e">
        <f t="shared" si="69"/>
        <v>#N/A</v>
      </c>
      <c r="H936" s="203" t="e">
        <f t="shared" si="70"/>
        <v>#N/A</v>
      </c>
      <c r="I936" s="204" t="e">
        <f t="shared" si="71"/>
        <v>#N/A</v>
      </c>
      <c r="J936" s="205"/>
      <c r="K936" s="285">
        <f>M!B5</f>
        <v>621</v>
      </c>
      <c r="L936" s="206" t="str">
        <f>M!A5</f>
        <v>Rueben Bharj</v>
      </c>
      <c r="M936" s="207" t="s">
        <v>370</v>
      </c>
      <c r="N936" s="207" t="s">
        <v>324</v>
      </c>
      <c r="O936" s="523"/>
      <c r="P936" s="283"/>
      <c r="Q936" s="283"/>
      <c r="R936" s="208"/>
      <c r="S936" s="170"/>
    </row>
    <row r="937" spans="1:19" s="167" customFormat="1" ht="12.75" customHeight="1" x14ac:dyDescent="0.2">
      <c r="A937" s="294">
        <f t="shared" si="68"/>
        <v>0</v>
      </c>
      <c r="B937" s="198"/>
      <c r="C937" s="198"/>
      <c r="D937" s="199" t="s">
        <v>36</v>
      </c>
      <c r="E937" s="200"/>
      <c r="F937" s="201"/>
      <c r="G937" s="202" t="e">
        <f t="shared" si="69"/>
        <v>#N/A</v>
      </c>
      <c r="H937" s="203" t="e">
        <f t="shared" si="70"/>
        <v>#N/A</v>
      </c>
      <c r="I937" s="204" t="e">
        <f t="shared" si="71"/>
        <v>#N/A</v>
      </c>
      <c r="J937" s="205"/>
      <c r="K937" s="285">
        <f>M!B6</f>
        <v>622</v>
      </c>
      <c r="L937" s="206" t="str">
        <f>M!A6</f>
        <v>Charlie Haig</v>
      </c>
      <c r="M937" s="207" t="s">
        <v>370</v>
      </c>
      <c r="N937" s="207" t="s">
        <v>324</v>
      </c>
      <c r="O937" s="524"/>
      <c r="P937" s="283"/>
      <c r="Q937" s="283"/>
      <c r="R937" s="208"/>
      <c r="S937" s="170"/>
    </row>
    <row r="938" spans="1:19" s="167" customFormat="1" ht="12.75" customHeight="1" x14ac:dyDescent="0.2">
      <c r="A938" s="294">
        <f t="shared" si="68"/>
        <v>0</v>
      </c>
      <c r="B938" s="198"/>
      <c r="C938" s="198"/>
      <c r="D938" s="199" t="s">
        <v>36</v>
      </c>
      <c r="E938" s="200"/>
      <c r="F938" s="201"/>
      <c r="G938" s="202" t="e">
        <f t="shared" si="69"/>
        <v>#N/A</v>
      </c>
      <c r="H938" s="203" t="e">
        <f t="shared" si="70"/>
        <v>#N/A</v>
      </c>
      <c r="I938" s="204" t="e">
        <f t="shared" si="71"/>
        <v>#N/A</v>
      </c>
      <c r="J938" s="205"/>
      <c r="K938" s="285">
        <f>M!B7</f>
        <v>623</v>
      </c>
      <c r="L938" s="206" t="str">
        <f>M!A7</f>
        <v>Michael-Lee Thorp</v>
      </c>
      <c r="M938" s="207" t="s">
        <v>370</v>
      </c>
      <c r="N938" s="207" t="s">
        <v>324</v>
      </c>
      <c r="O938" s="524"/>
      <c r="P938" s="283"/>
      <c r="Q938" s="283"/>
      <c r="R938" s="208"/>
      <c r="S938" s="170"/>
    </row>
    <row r="939" spans="1:19" s="167" customFormat="1" ht="12.75" customHeight="1" x14ac:dyDescent="0.2">
      <c r="A939" s="294">
        <f t="shared" si="68"/>
        <v>0</v>
      </c>
      <c r="B939" s="198"/>
      <c r="C939" s="198"/>
      <c r="D939" s="199" t="s">
        <v>36</v>
      </c>
      <c r="E939" s="200"/>
      <c r="F939" s="201"/>
      <c r="G939" s="202" t="e">
        <f t="shared" si="69"/>
        <v>#N/A</v>
      </c>
      <c r="H939" s="203" t="e">
        <f t="shared" si="70"/>
        <v>#N/A</v>
      </c>
      <c r="I939" s="204" t="e">
        <f t="shared" si="71"/>
        <v>#N/A</v>
      </c>
      <c r="J939" s="205"/>
      <c r="K939" s="285">
        <f>M!B8</f>
        <v>624</v>
      </c>
      <c r="L939" s="206" t="str">
        <f>M!A8</f>
        <v>Joshua Covas</v>
      </c>
      <c r="M939" s="207" t="s">
        <v>370</v>
      </c>
      <c r="N939" s="207" t="s">
        <v>324</v>
      </c>
      <c r="O939" s="524"/>
      <c r="P939" s="283"/>
      <c r="Q939" s="283"/>
      <c r="R939" s="208"/>
      <c r="S939" s="170"/>
    </row>
    <row r="940" spans="1:19" s="167" customFormat="1" ht="12.75" customHeight="1" x14ac:dyDescent="0.2">
      <c r="A940" s="294">
        <f t="shared" si="68"/>
        <v>0</v>
      </c>
      <c r="B940" s="198"/>
      <c r="C940" s="198"/>
      <c r="D940" s="199" t="s">
        <v>36</v>
      </c>
      <c r="E940" s="200"/>
      <c r="F940" s="201"/>
      <c r="G940" s="202" t="e">
        <f t="shared" si="69"/>
        <v>#N/A</v>
      </c>
      <c r="H940" s="203" t="e">
        <f t="shared" si="70"/>
        <v>#N/A</v>
      </c>
      <c r="I940" s="204" t="e">
        <f t="shared" si="71"/>
        <v>#N/A</v>
      </c>
      <c r="J940" s="205"/>
      <c r="K940" s="285">
        <f>M!B9</f>
        <v>625</v>
      </c>
      <c r="L940" s="206" t="str">
        <f>M!A9</f>
        <v>Jack Britton</v>
      </c>
      <c r="M940" s="207" t="s">
        <v>370</v>
      </c>
      <c r="N940" s="207" t="s">
        <v>324</v>
      </c>
      <c r="O940" s="524"/>
      <c r="P940" s="283"/>
      <c r="Q940" s="283"/>
      <c r="R940" s="208"/>
      <c r="S940" s="170"/>
    </row>
    <row r="941" spans="1:19" s="167" customFormat="1" ht="12.75" customHeight="1" x14ac:dyDescent="0.2">
      <c r="A941" s="294">
        <f t="shared" si="68"/>
        <v>0</v>
      </c>
      <c r="B941" s="198"/>
      <c r="C941" s="198"/>
      <c r="D941" s="199" t="s">
        <v>36</v>
      </c>
      <c r="E941" s="200"/>
      <c r="F941" s="201"/>
      <c r="G941" s="202" t="e">
        <f t="shared" si="69"/>
        <v>#N/A</v>
      </c>
      <c r="H941" s="203" t="e">
        <f t="shared" si="70"/>
        <v>#N/A</v>
      </c>
      <c r="I941" s="204" t="e">
        <f t="shared" si="71"/>
        <v>#N/A</v>
      </c>
      <c r="J941" s="205"/>
      <c r="K941" s="285">
        <f>M!B10</f>
        <v>626</v>
      </c>
      <c r="L941" s="206" t="str">
        <f>M!A10</f>
        <v>Freddie Chalk</v>
      </c>
      <c r="M941" s="207" t="s">
        <v>370</v>
      </c>
      <c r="N941" s="207" t="s">
        <v>324</v>
      </c>
      <c r="O941" s="524"/>
      <c r="P941" s="283"/>
      <c r="Q941" s="283"/>
      <c r="R941" s="208"/>
      <c r="S941" s="170"/>
    </row>
    <row r="942" spans="1:19" s="167" customFormat="1" ht="12.75" customHeight="1" x14ac:dyDescent="0.2">
      <c r="A942" s="294">
        <f t="shared" si="68"/>
        <v>0</v>
      </c>
      <c r="B942" s="198"/>
      <c r="C942" s="198"/>
      <c r="D942" s="199" t="s">
        <v>36</v>
      </c>
      <c r="E942" s="200"/>
      <c r="F942" s="201"/>
      <c r="G942" s="202" t="e">
        <f t="shared" si="69"/>
        <v>#N/A</v>
      </c>
      <c r="H942" s="203" t="e">
        <f t="shared" si="70"/>
        <v>#N/A</v>
      </c>
      <c r="I942" s="204" t="e">
        <f t="shared" si="71"/>
        <v>#N/A</v>
      </c>
      <c r="J942" s="205"/>
      <c r="K942" s="285">
        <f>M!B11</f>
        <v>634</v>
      </c>
      <c r="L942" s="206" t="str">
        <f>M!A11</f>
        <v>Pranav Srinivasan</v>
      </c>
      <c r="M942" s="207" t="s">
        <v>370</v>
      </c>
      <c r="N942" s="207" t="s">
        <v>324</v>
      </c>
      <c r="O942" s="524"/>
      <c r="P942" s="283"/>
      <c r="Q942" s="283"/>
      <c r="R942" s="208"/>
      <c r="S942" s="170"/>
    </row>
    <row r="943" spans="1:19" s="167" customFormat="1" ht="12.75" customHeight="1" x14ac:dyDescent="0.2">
      <c r="A943" s="294">
        <f t="shared" si="68"/>
        <v>0</v>
      </c>
      <c r="B943" s="198"/>
      <c r="C943" s="198"/>
      <c r="D943" s="199" t="s">
        <v>36</v>
      </c>
      <c r="E943" s="200"/>
      <c r="F943" s="201"/>
      <c r="G943" s="202" t="e">
        <f t="shared" si="69"/>
        <v>#N/A</v>
      </c>
      <c r="H943" s="203" t="e">
        <f t="shared" si="70"/>
        <v>#N/A</v>
      </c>
      <c r="I943" s="204" t="e">
        <f t="shared" si="71"/>
        <v>#N/A</v>
      </c>
      <c r="J943" s="205"/>
      <c r="K943" s="285">
        <f>M!B12</f>
        <v>628</v>
      </c>
      <c r="L943" s="206" t="str">
        <f>M!A12</f>
        <v>Lucas Norton</v>
      </c>
      <c r="M943" s="207" t="s">
        <v>370</v>
      </c>
      <c r="N943" s="207" t="s">
        <v>324</v>
      </c>
      <c r="O943" s="524"/>
      <c r="P943" s="283"/>
      <c r="Q943" s="283"/>
      <c r="R943" s="208"/>
      <c r="S943" s="170"/>
    </row>
    <row r="944" spans="1:19" s="167" customFormat="1" ht="12.75" customHeight="1" x14ac:dyDescent="0.2">
      <c r="A944" s="294">
        <f t="shared" si="68"/>
        <v>0</v>
      </c>
      <c r="B944" s="198"/>
      <c r="C944" s="198"/>
      <c r="D944" s="199" t="s">
        <v>36</v>
      </c>
      <c r="E944" s="200"/>
      <c r="F944" s="201"/>
      <c r="G944" s="202" t="e">
        <f t="shared" si="69"/>
        <v>#N/A</v>
      </c>
      <c r="H944" s="203" t="e">
        <f t="shared" si="70"/>
        <v>#N/A</v>
      </c>
      <c r="I944" s="204" t="e">
        <f t="shared" si="71"/>
        <v>#N/A</v>
      </c>
      <c r="J944" s="205"/>
      <c r="K944" s="285">
        <f>M!B13</f>
        <v>629</v>
      </c>
      <c r="L944" s="206" t="str">
        <f>M!A13</f>
        <v>Connor Wilcocks</v>
      </c>
      <c r="M944" s="207" t="s">
        <v>370</v>
      </c>
      <c r="N944" s="207" t="s">
        <v>324</v>
      </c>
      <c r="O944" s="524"/>
      <c r="P944" s="283"/>
      <c r="Q944" s="283"/>
      <c r="R944" s="208"/>
      <c r="S944" s="170"/>
    </row>
    <row r="945" spans="1:19" s="167" customFormat="1" ht="12.75" customHeight="1" x14ac:dyDescent="0.2">
      <c r="A945" s="294">
        <f t="shared" si="68"/>
        <v>0</v>
      </c>
      <c r="B945" s="198"/>
      <c r="C945" s="198"/>
      <c r="D945" s="199" t="s">
        <v>36</v>
      </c>
      <c r="E945" s="200"/>
      <c r="F945" s="201"/>
      <c r="G945" s="202" t="e">
        <f t="shared" si="69"/>
        <v>#N/A</v>
      </c>
      <c r="H945" s="203" t="e">
        <f t="shared" si="70"/>
        <v>#N/A</v>
      </c>
      <c r="I945" s="204" t="e">
        <f t="shared" si="71"/>
        <v>#N/A</v>
      </c>
      <c r="J945" s="205"/>
      <c r="K945" s="285">
        <f>M!B14</f>
        <v>630</v>
      </c>
      <c r="L945" s="206" t="str">
        <f>M!A14</f>
        <v>Dominic Mongere</v>
      </c>
      <c r="M945" s="207" t="s">
        <v>370</v>
      </c>
      <c r="N945" s="207" t="s">
        <v>324</v>
      </c>
      <c r="O945" s="524"/>
      <c r="P945" s="283"/>
      <c r="Q945" s="283"/>
      <c r="R945" s="208"/>
      <c r="S945" s="170"/>
    </row>
    <row r="946" spans="1:19" s="167" customFormat="1" ht="12.75" customHeight="1" x14ac:dyDescent="0.2">
      <c r="A946" s="294">
        <f t="shared" si="68"/>
        <v>0</v>
      </c>
      <c r="B946" s="198"/>
      <c r="C946" s="198"/>
      <c r="D946" s="199" t="s">
        <v>36</v>
      </c>
      <c r="E946" s="200"/>
      <c r="F946" s="201"/>
      <c r="G946" s="202" t="e">
        <f t="shared" si="69"/>
        <v>#N/A</v>
      </c>
      <c r="H946" s="203" t="e">
        <f t="shared" si="70"/>
        <v>#N/A</v>
      </c>
      <c r="I946" s="204" t="e">
        <f t="shared" si="71"/>
        <v>#N/A</v>
      </c>
      <c r="J946" s="205"/>
      <c r="K946" s="285">
        <f>M!B15</f>
        <v>631</v>
      </c>
      <c r="L946" s="206" t="str">
        <f>M!A15</f>
        <v>William Wingrove</v>
      </c>
      <c r="M946" s="207" t="s">
        <v>370</v>
      </c>
      <c r="N946" s="207" t="s">
        <v>324</v>
      </c>
      <c r="O946" s="524"/>
      <c r="P946" s="283"/>
      <c r="Q946" s="283"/>
      <c r="R946" s="208"/>
      <c r="S946" s="170"/>
    </row>
    <row r="947" spans="1:19" s="167" customFormat="1" ht="12.75" customHeight="1" x14ac:dyDescent="0.2">
      <c r="A947" s="294">
        <f t="shared" si="68"/>
        <v>0</v>
      </c>
      <c r="B947" s="198"/>
      <c r="C947" s="198"/>
      <c r="D947" s="199" t="s">
        <v>36</v>
      </c>
      <c r="E947" s="200"/>
      <c r="F947" s="201"/>
      <c r="G947" s="202" t="e">
        <f t="shared" si="69"/>
        <v>#N/A</v>
      </c>
      <c r="H947" s="203" t="e">
        <f t="shared" si="70"/>
        <v>#N/A</v>
      </c>
      <c r="I947" s="204" t="e">
        <f t="shared" si="71"/>
        <v>#N/A</v>
      </c>
      <c r="J947" s="205"/>
      <c r="K947" s="285">
        <f>M!B16</f>
        <v>632</v>
      </c>
      <c r="L947" s="206" t="str">
        <f>M!A16</f>
        <v>Fillipo D'Orazio</v>
      </c>
      <c r="M947" s="207" t="s">
        <v>370</v>
      </c>
      <c r="N947" s="207" t="s">
        <v>324</v>
      </c>
      <c r="O947" s="524"/>
      <c r="P947" s="283"/>
      <c r="Q947" s="283"/>
      <c r="R947" s="208"/>
      <c r="S947" s="170"/>
    </row>
    <row r="948" spans="1:19" s="167" customFormat="1" ht="12.75" customHeight="1" x14ac:dyDescent="0.2">
      <c r="A948" s="294">
        <f t="shared" si="68"/>
        <v>0</v>
      </c>
      <c r="B948" s="198"/>
      <c r="C948" s="198"/>
      <c r="D948" s="199" t="s">
        <v>36</v>
      </c>
      <c r="E948" s="200"/>
      <c r="F948" s="201"/>
      <c r="G948" s="202" t="e">
        <f t="shared" si="69"/>
        <v>#N/A</v>
      </c>
      <c r="H948" s="203" t="e">
        <f t="shared" si="70"/>
        <v>#N/A</v>
      </c>
      <c r="I948" s="204" t="e">
        <f t="shared" si="71"/>
        <v>#N/A</v>
      </c>
      <c r="J948" s="205"/>
      <c r="K948" s="285">
        <f>M!B17</f>
        <v>633</v>
      </c>
      <c r="L948" s="206" t="str">
        <f>M!A17</f>
        <v>Javier Firma</v>
      </c>
      <c r="M948" s="207" t="s">
        <v>370</v>
      </c>
      <c r="N948" s="207" t="s">
        <v>324</v>
      </c>
      <c r="O948" s="524"/>
      <c r="P948" s="283"/>
      <c r="Q948" s="283"/>
      <c r="R948" s="208"/>
      <c r="S948" s="170"/>
    </row>
    <row r="949" spans="1:19" s="167" customFormat="1" ht="12.75" customHeight="1" x14ac:dyDescent="0.2">
      <c r="A949" s="294">
        <f t="shared" si="68"/>
        <v>0</v>
      </c>
      <c r="B949" s="198"/>
      <c r="C949" s="198"/>
      <c r="D949" s="199" t="s">
        <v>36</v>
      </c>
      <c r="E949" s="200"/>
      <c r="F949" s="201"/>
      <c r="G949" s="202" t="e">
        <f t="shared" si="69"/>
        <v>#N/A</v>
      </c>
      <c r="H949" s="203" t="e">
        <f t="shared" si="70"/>
        <v>#N/A</v>
      </c>
      <c r="I949" s="204" t="e">
        <f t="shared" si="71"/>
        <v>#N/A</v>
      </c>
      <c r="J949" s="205"/>
      <c r="K949" s="285">
        <f>M!B18</f>
        <v>0</v>
      </c>
      <c r="L949" s="206">
        <f>M!A18</f>
        <v>0</v>
      </c>
      <c r="M949" s="207" t="s">
        <v>370</v>
      </c>
      <c r="N949" s="207" t="s">
        <v>324</v>
      </c>
      <c r="O949" s="524"/>
      <c r="P949" s="283"/>
      <c r="Q949" s="283"/>
      <c r="R949" s="208"/>
      <c r="S949" s="170"/>
    </row>
    <row r="950" spans="1:19" s="167" customFormat="1" ht="12.75" customHeight="1" x14ac:dyDescent="0.2">
      <c r="A950" s="294">
        <f t="shared" si="68"/>
        <v>0</v>
      </c>
      <c r="B950" s="198"/>
      <c r="C950" s="198"/>
      <c r="D950" s="199" t="s">
        <v>36</v>
      </c>
      <c r="E950" s="200"/>
      <c r="F950" s="201"/>
      <c r="G950" s="202" t="e">
        <f t="shared" si="69"/>
        <v>#N/A</v>
      </c>
      <c r="H950" s="203" t="e">
        <f t="shared" si="70"/>
        <v>#N/A</v>
      </c>
      <c r="I950" s="204" t="e">
        <f t="shared" si="71"/>
        <v>#N/A</v>
      </c>
      <c r="J950" s="205"/>
      <c r="K950" s="285">
        <f>M!B19</f>
        <v>635</v>
      </c>
      <c r="L950" s="206">
        <f>M!A19</f>
        <v>0</v>
      </c>
      <c r="M950" s="207" t="s">
        <v>370</v>
      </c>
      <c r="N950" s="207" t="s">
        <v>324</v>
      </c>
      <c r="O950" s="524"/>
      <c r="P950" s="283"/>
      <c r="Q950" s="283"/>
      <c r="R950" s="208"/>
      <c r="S950" s="170"/>
    </row>
    <row r="951" spans="1:19" s="167" customFormat="1" ht="12.75" customHeight="1" x14ac:dyDescent="0.2">
      <c r="A951" s="294">
        <f t="shared" si="68"/>
        <v>0</v>
      </c>
      <c r="B951" s="198"/>
      <c r="C951" s="198"/>
      <c r="D951" s="199" t="s">
        <v>36</v>
      </c>
      <c r="E951" s="200"/>
      <c r="F951" s="201"/>
      <c r="G951" s="202" t="e">
        <f t="shared" si="69"/>
        <v>#N/A</v>
      </c>
      <c r="H951" s="203" t="e">
        <f t="shared" si="70"/>
        <v>#N/A</v>
      </c>
      <c r="I951" s="204" t="e">
        <f t="shared" si="71"/>
        <v>#N/A</v>
      </c>
      <c r="J951" s="205"/>
      <c r="K951" s="285">
        <f>M!B20</f>
        <v>636</v>
      </c>
      <c r="L951" s="206">
        <f>M!A20</f>
        <v>0</v>
      </c>
      <c r="M951" s="207" t="s">
        <v>370</v>
      </c>
      <c r="N951" s="207" t="s">
        <v>324</v>
      </c>
      <c r="O951" s="524"/>
      <c r="P951" s="283"/>
      <c r="Q951" s="283"/>
      <c r="R951" s="208"/>
      <c r="S951" s="170"/>
    </row>
    <row r="952" spans="1:19" s="167" customFormat="1" ht="12.75" customHeight="1" x14ac:dyDescent="0.2">
      <c r="A952" s="294">
        <f t="shared" si="68"/>
        <v>0</v>
      </c>
      <c r="B952" s="198"/>
      <c r="C952" s="198"/>
      <c r="D952" s="199" t="s">
        <v>36</v>
      </c>
      <c r="E952" s="200"/>
      <c r="F952" s="201"/>
      <c r="G952" s="202" t="e">
        <f t="shared" si="69"/>
        <v>#N/A</v>
      </c>
      <c r="H952" s="203" t="e">
        <f t="shared" si="70"/>
        <v>#N/A</v>
      </c>
      <c r="I952" s="204" t="e">
        <f t="shared" si="71"/>
        <v>#N/A</v>
      </c>
      <c r="J952" s="205"/>
      <c r="K952" s="285">
        <f>M!B21</f>
        <v>637</v>
      </c>
      <c r="L952" s="206">
        <f>M!A21</f>
        <v>0</v>
      </c>
      <c r="M952" s="207" t="s">
        <v>370</v>
      </c>
      <c r="N952" s="207" t="s">
        <v>324</v>
      </c>
      <c r="O952" s="524"/>
      <c r="P952" s="283"/>
      <c r="Q952" s="283"/>
      <c r="R952" s="208"/>
      <c r="S952" s="170"/>
    </row>
    <row r="953" spans="1:19" s="167" customFormat="1" ht="12.75" customHeight="1" x14ac:dyDescent="0.2">
      <c r="A953" s="294">
        <f t="shared" si="68"/>
        <v>0</v>
      </c>
      <c r="B953" s="198"/>
      <c r="C953" s="198"/>
      <c r="D953" s="199" t="s">
        <v>36</v>
      </c>
      <c r="E953" s="200"/>
      <c r="F953" s="201"/>
      <c r="G953" s="202" t="e">
        <f t="shared" si="69"/>
        <v>#N/A</v>
      </c>
      <c r="H953" s="203" t="e">
        <f t="shared" si="70"/>
        <v>#N/A</v>
      </c>
      <c r="I953" s="204" t="e">
        <f t="shared" si="71"/>
        <v>#N/A</v>
      </c>
      <c r="J953" s="205"/>
      <c r="K953" s="285">
        <f>M!B22</f>
        <v>638</v>
      </c>
      <c r="L953" s="206">
        <f>M!A22</f>
        <v>0</v>
      </c>
      <c r="M953" s="207" t="s">
        <v>370</v>
      </c>
      <c r="N953" s="207" t="s">
        <v>324</v>
      </c>
      <c r="O953" s="524"/>
      <c r="P953" s="283"/>
      <c r="Q953" s="283"/>
      <c r="R953" s="208"/>
      <c r="S953" s="170"/>
    </row>
    <row r="954" spans="1:19" s="167" customFormat="1" ht="12.75" customHeight="1" x14ac:dyDescent="0.2">
      <c r="A954" s="294">
        <f t="shared" si="68"/>
        <v>0</v>
      </c>
      <c r="B954" s="198"/>
      <c r="C954" s="198"/>
      <c r="D954" s="199" t="s">
        <v>36</v>
      </c>
      <c r="E954" s="200"/>
      <c r="F954" s="201"/>
      <c r="G954" s="202" t="e">
        <f t="shared" si="69"/>
        <v>#N/A</v>
      </c>
      <c r="H954" s="203" t="e">
        <f t="shared" si="70"/>
        <v>#N/A</v>
      </c>
      <c r="I954" s="204" t="e">
        <f t="shared" si="71"/>
        <v>#N/A</v>
      </c>
      <c r="J954" s="205"/>
      <c r="K954" s="285">
        <f>M!B23</f>
        <v>639</v>
      </c>
      <c r="L954" s="206">
        <f>M!A23</f>
        <v>0</v>
      </c>
      <c r="M954" s="207" t="s">
        <v>370</v>
      </c>
      <c r="N954" s="207" t="s">
        <v>324</v>
      </c>
      <c r="O954" s="524"/>
      <c r="P954" s="283"/>
      <c r="Q954" s="283"/>
      <c r="R954" s="208"/>
      <c r="S954" s="170"/>
    </row>
    <row r="955" spans="1:19" s="167" customFormat="1" ht="12.75" customHeight="1" x14ac:dyDescent="0.2">
      <c r="A955" s="294">
        <f t="shared" si="68"/>
        <v>0</v>
      </c>
      <c r="B955" s="198"/>
      <c r="C955" s="198"/>
      <c r="D955" s="199" t="s">
        <v>36</v>
      </c>
      <c r="E955" s="200"/>
      <c r="F955" s="201"/>
      <c r="G955" s="202" t="e">
        <f t="shared" si="69"/>
        <v>#N/A</v>
      </c>
      <c r="H955" s="203" t="e">
        <f t="shared" si="70"/>
        <v>#N/A</v>
      </c>
      <c r="I955" s="204" t="e">
        <f t="shared" si="71"/>
        <v>#N/A</v>
      </c>
      <c r="J955" s="205"/>
      <c r="K955" s="285">
        <f>M!B24</f>
        <v>640</v>
      </c>
      <c r="L955" s="206">
        <f>M!A24</f>
        <v>0</v>
      </c>
      <c r="M955" s="207" t="s">
        <v>370</v>
      </c>
      <c r="N955" s="207" t="s">
        <v>324</v>
      </c>
      <c r="O955" s="524"/>
      <c r="P955" s="283"/>
      <c r="Q955" s="283"/>
      <c r="R955" s="208"/>
      <c r="S955" s="170"/>
    </row>
    <row r="956" spans="1:19" s="167" customFormat="1" ht="12.75" customHeight="1" x14ac:dyDescent="0.2">
      <c r="A956" s="294">
        <f t="shared" si="68"/>
        <v>0</v>
      </c>
      <c r="B956" s="198"/>
      <c r="C956" s="198"/>
      <c r="D956" s="199" t="s">
        <v>36</v>
      </c>
      <c r="E956" s="200"/>
      <c r="F956" s="201"/>
      <c r="G956" s="202" t="e">
        <f t="shared" si="69"/>
        <v>#N/A</v>
      </c>
      <c r="H956" s="203" t="e">
        <f t="shared" si="70"/>
        <v>#N/A</v>
      </c>
      <c r="I956" s="204" t="e">
        <f t="shared" si="71"/>
        <v>#N/A</v>
      </c>
      <c r="J956" s="205"/>
      <c r="K956" s="285">
        <f>M!B25</f>
        <v>0</v>
      </c>
      <c r="L956" s="206">
        <f>M!A25</f>
        <v>0</v>
      </c>
      <c r="M956" s="207" t="s">
        <v>370</v>
      </c>
      <c r="N956" s="207" t="s">
        <v>324</v>
      </c>
      <c r="O956" s="524"/>
      <c r="P956" s="283"/>
      <c r="Q956" s="283"/>
      <c r="R956" s="208"/>
      <c r="S956" s="170"/>
    </row>
    <row r="957" spans="1:19" s="167" customFormat="1" ht="12.75" customHeight="1" x14ac:dyDescent="0.2">
      <c r="A957" s="294">
        <f t="shared" si="68"/>
        <v>0</v>
      </c>
      <c r="B957" s="198"/>
      <c r="C957" s="198"/>
      <c r="D957" s="199" t="s">
        <v>36</v>
      </c>
      <c r="E957" s="200"/>
      <c r="F957" s="201"/>
      <c r="G957" s="202" t="e">
        <f t="shared" si="69"/>
        <v>#N/A</v>
      </c>
      <c r="H957" s="203" t="e">
        <f t="shared" si="70"/>
        <v>#N/A</v>
      </c>
      <c r="I957" s="204" t="e">
        <f t="shared" si="71"/>
        <v>#N/A</v>
      </c>
      <c r="J957" s="205"/>
      <c r="K957" s="285">
        <f>M!B26</f>
        <v>0</v>
      </c>
      <c r="L957" s="206">
        <f>M!A26</f>
        <v>0</v>
      </c>
      <c r="M957" s="207" t="s">
        <v>370</v>
      </c>
      <c r="N957" s="207" t="s">
        <v>324</v>
      </c>
      <c r="O957" s="524"/>
      <c r="P957" s="283"/>
      <c r="Q957" s="283"/>
      <c r="R957" s="208"/>
      <c r="S957" s="170"/>
    </row>
    <row r="958" spans="1:19" s="167" customFormat="1" ht="12.75" customHeight="1" x14ac:dyDescent="0.2">
      <c r="A958" s="294">
        <f t="shared" si="68"/>
        <v>0</v>
      </c>
      <c r="B958" s="198"/>
      <c r="C958" s="198"/>
      <c r="D958" s="199" t="s">
        <v>36</v>
      </c>
      <c r="E958" s="200"/>
      <c r="F958" s="201"/>
      <c r="G958" s="202" t="e">
        <f t="shared" si="69"/>
        <v>#N/A</v>
      </c>
      <c r="H958" s="203" t="e">
        <f t="shared" si="70"/>
        <v>#N/A</v>
      </c>
      <c r="I958" s="204" t="e">
        <f t="shared" si="71"/>
        <v>#N/A</v>
      </c>
      <c r="J958" s="205"/>
      <c r="K958" s="285">
        <f>M!B27</f>
        <v>0</v>
      </c>
      <c r="L958" s="206">
        <f>M!A27</f>
        <v>0</v>
      </c>
      <c r="M958" s="207" t="s">
        <v>370</v>
      </c>
      <c r="N958" s="207" t="s">
        <v>324</v>
      </c>
      <c r="O958" s="524"/>
      <c r="P958" s="283"/>
      <c r="Q958" s="283"/>
      <c r="R958" s="208"/>
      <c r="S958" s="170"/>
    </row>
    <row r="959" spans="1:19" s="167" customFormat="1" ht="12.75" customHeight="1" x14ac:dyDescent="0.2">
      <c r="A959" s="294">
        <f t="shared" si="68"/>
        <v>0</v>
      </c>
      <c r="B959" s="198"/>
      <c r="C959" s="198"/>
      <c r="D959" s="199" t="s">
        <v>36</v>
      </c>
      <c r="E959" s="200"/>
      <c r="F959" s="201"/>
      <c r="G959" s="202" t="e">
        <f t="shared" si="69"/>
        <v>#N/A</v>
      </c>
      <c r="H959" s="203" t="e">
        <f t="shared" si="70"/>
        <v>#N/A</v>
      </c>
      <c r="I959" s="204" t="e">
        <f t="shared" si="71"/>
        <v>#N/A</v>
      </c>
      <c r="J959" s="205"/>
      <c r="K959" s="285">
        <f>M!B28</f>
        <v>0</v>
      </c>
      <c r="L959" s="206">
        <f>M!A28</f>
        <v>0</v>
      </c>
      <c r="M959" s="207" t="s">
        <v>370</v>
      </c>
      <c r="N959" s="207" t="s">
        <v>324</v>
      </c>
      <c r="O959" s="524"/>
      <c r="P959" s="283"/>
      <c r="Q959" s="283"/>
      <c r="R959" s="208"/>
      <c r="S959" s="170"/>
    </row>
    <row r="960" spans="1:19" s="167" customFormat="1" ht="12.75" customHeight="1" x14ac:dyDescent="0.2">
      <c r="A960" s="294">
        <f t="shared" si="68"/>
        <v>0</v>
      </c>
      <c r="B960" s="198"/>
      <c r="C960" s="198"/>
      <c r="D960" s="199" t="s">
        <v>36</v>
      </c>
      <c r="E960" s="200"/>
      <c r="F960" s="201"/>
      <c r="G960" s="202" t="e">
        <f t="shared" si="69"/>
        <v>#N/A</v>
      </c>
      <c r="H960" s="203" t="e">
        <f t="shared" si="70"/>
        <v>#N/A</v>
      </c>
      <c r="I960" s="204" t="e">
        <f t="shared" si="71"/>
        <v>#N/A</v>
      </c>
      <c r="J960" s="205"/>
      <c r="K960" s="285">
        <f>M!B29</f>
        <v>0</v>
      </c>
      <c r="L960" s="206">
        <f>M!A29</f>
        <v>0</v>
      </c>
      <c r="M960" s="207" t="s">
        <v>370</v>
      </c>
      <c r="N960" s="207" t="s">
        <v>324</v>
      </c>
      <c r="O960" s="524"/>
      <c r="P960" s="283"/>
      <c r="Q960" s="283"/>
      <c r="R960" s="208"/>
      <c r="S960" s="170"/>
    </row>
    <row r="961" spans="1:19" s="167" customFormat="1" ht="12.75" customHeight="1" x14ac:dyDescent="0.2">
      <c r="A961" s="294">
        <f t="shared" si="68"/>
        <v>0</v>
      </c>
      <c r="B961" s="198"/>
      <c r="C961" s="198"/>
      <c r="D961" s="199" t="s">
        <v>36</v>
      </c>
      <c r="E961" s="200"/>
      <c r="F961" s="201"/>
      <c r="G961" s="202" t="e">
        <f t="shared" si="69"/>
        <v>#N/A</v>
      </c>
      <c r="H961" s="203" t="e">
        <f t="shared" si="70"/>
        <v>#N/A</v>
      </c>
      <c r="I961" s="204" t="e">
        <f t="shared" si="71"/>
        <v>#N/A</v>
      </c>
      <c r="J961" s="205"/>
      <c r="K961" s="285">
        <f>M!B30</f>
        <v>0</v>
      </c>
      <c r="L961" s="206">
        <f>M!A30</f>
        <v>0</v>
      </c>
      <c r="M961" s="207" t="s">
        <v>370</v>
      </c>
      <c r="N961" s="207" t="s">
        <v>324</v>
      </c>
      <c r="O961" s="524"/>
      <c r="P961" s="283"/>
      <c r="Q961" s="283"/>
      <c r="R961" s="208"/>
      <c r="S961" s="170"/>
    </row>
    <row r="962" spans="1:19" s="167" customFormat="1" ht="12.75" customHeight="1" x14ac:dyDescent="0.2">
      <c r="A962" s="294">
        <f t="shared" si="68"/>
        <v>0</v>
      </c>
      <c r="B962" s="198"/>
      <c r="C962" s="198"/>
      <c r="D962" s="199" t="s">
        <v>36</v>
      </c>
      <c r="E962" s="200"/>
      <c r="F962" s="201"/>
      <c r="G962" s="202" t="e">
        <f t="shared" si="69"/>
        <v>#N/A</v>
      </c>
      <c r="H962" s="203" t="e">
        <f t="shared" si="70"/>
        <v>#N/A</v>
      </c>
      <c r="I962" s="204" t="e">
        <f t="shared" si="71"/>
        <v>#N/A</v>
      </c>
      <c r="J962" s="205"/>
      <c r="K962" s="285">
        <f>M!B31</f>
        <v>0</v>
      </c>
      <c r="L962" s="206">
        <f>M!A31</f>
        <v>0</v>
      </c>
      <c r="M962" s="207" t="s">
        <v>370</v>
      </c>
      <c r="N962" s="207" t="s">
        <v>324</v>
      </c>
      <c r="O962" s="524"/>
      <c r="P962" s="283"/>
      <c r="Q962" s="283"/>
      <c r="R962" s="208"/>
      <c r="S962" s="170"/>
    </row>
    <row r="963" spans="1:19" s="167" customFormat="1" ht="12.75" customHeight="1" x14ac:dyDescent="0.2">
      <c r="A963" s="294">
        <f t="shared" si="68"/>
        <v>0</v>
      </c>
      <c r="B963" s="198"/>
      <c r="C963" s="198"/>
      <c r="D963" s="199" t="s">
        <v>36</v>
      </c>
      <c r="E963" s="200"/>
      <c r="F963" s="201"/>
      <c r="G963" s="202" t="e">
        <f t="shared" si="69"/>
        <v>#N/A</v>
      </c>
      <c r="H963" s="203" t="e">
        <f t="shared" si="70"/>
        <v>#N/A</v>
      </c>
      <c r="I963" s="204" t="e">
        <f t="shared" si="71"/>
        <v>#N/A</v>
      </c>
      <c r="J963" s="205"/>
      <c r="K963" s="285">
        <f>M!B32</f>
        <v>0</v>
      </c>
      <c r="L963" s="206">
        <f>M!A32</f>
        <v>0</v>
      </c>
      <c r="M963" s="207" t="s">
        <v>370</v>
      </c>
      <c r="N963" s="207" t="s">
        <v>324</v>
      </c>
      <c r="O963" s="524"/>
      <c r="P963" s="283"/>
      <c r="Q963" s="283"/>
      <c r="R963" s="208"/>
      <c r="S963" s="170"/>
    </row>
    <row r="964" spans="1:19" s="167" customFormat="1" ht="12.75" customHeight="1" x14ac:dyDescent="0.2">
      <c r="A964" s="294">
        <f t="shared" si="68"/>
        <v>0</v>
      </c>
      <c r="B964" s="198"/>
      <c r="C964" s="198"/>
      <c r="D964" s="199" t="s">
        <v>36</v>
      </c>
      <c r="E964" s="200"/>
      <c r="F964" s="201"/>
      <c r="G964" s="202" t="e">
        <f t="shared" si="69"/>
        <v>#N/A</v>
      </c>
      <c r="H964" s="203" t="e">
        <f t="shared" si="70"/>
        <v>#N/A</v>
      </c>
      <c r="I964" s="204" t="e">
        <f t="shared" si="71"/>
        <v>#N/A</v>
      </c>
      <c r="J964" s="205"/>
      <c r="K964" s="285">
        <f>M!B33</f>
        <v>0</v>
      </c>
      <c r="L964" s="206">
        <f>M!A33</f>
        <v>0</v>
      </c>
      <c r="M964" s="207" t="s">
        <v>370</v>
      </c>
      <c r="N964" s="207" t="s">
        <v>324</v>
      </c>
      <c r="O964" s="524"/>
      <c r="P964" s="283"/>
      <c r="Q964" s="283"/>
      <c r="R964" s="208"/>
      <c r="S964" s="170"/>
    </row>
    <row r="965" spans="1:19" s="167" customFormat="1" ht="12.75" customHeight="1" x14ac:dyDescent="0.2">
      <c r="A965" s="294">
        <f t="shared" si="68"/>
        <v>0</v>
      </c>
      <c r="B965" s="198"/>
      <c r="C965" s="198"/>
      <c r="D965" s="199" t="s">
        <v>36</v>
      </c>
      <c r="E965" s="200"/>
      <c r="F965" s="201"/>
      <c r="G965" s="202" t="e">
        <f t="shared" si="69"/>
        <v>#N/A</v>
      </c>
      <c r="H965" s="203" t="e">
        <f t="shared" si="70"/>
        <v>#N/A</v>
      </c>
      <c r="I965" s="204" t="e">
        <f t="shared" si="71"/>
        <v>#N/A</v>
      </c>
      <c r="J965" s="205"/>
      <c r="K965" s="285">
        <f>M!B34</f>
        <v>0</v>
      </c>
      <c r="L965" s="206">
        <f>M!A34</f>
        <v>0</v>
      </c>
      <c r="M965" s="207" t="s">
        <v>370</v>
      </c>
      <c r="N965" s="207" t="s">
        <v>324</v>
      </c>
      <c r="O965" s="524"/>
      <c r="P965" s="283"/>
      <c r="Q965" s="283"/>
      <c r="R965" s="208"/>
      <c r="S965" s="170"/>
    </row>
    <row r="966" spans="1:19" s="167" customFormat="1" ht="12.75" customHeight="1" x14ac:dyDescent="0.2">
      <c r="A966" s="294">
        <f t="shared" si="68"/>
        <v>0</v>
      </c>
      <c r="B966" s="198"/>
      <c r="C966" s="198"/>
      <c r="D966" s="199" t="s">
        <v>36</v>
      </c>
      <c r="E966" s="200"/>
      <c r="F966" s="201"/>
      <c r="G966" s="202" t="e">
        <f t="shared" si="69"/>
        <v>#N/A</v>
      </c>
      <c r="H966" s="203" t="e">
        <f t="shared" si="70"/>
        <v>#N/A</v>
      </c>
      <c r="I966" s="204" t="e">
        <f t="shared" si="71"/>
        <v>#N/A</v>
      </c>
      <c r="J966" s="205"/>
      <c r="K966" s="285">
        <f>M!B35</f>
        <v>0</v>
      </c>
      <c r="L966" s="206">
        <f>M!A35</f>
        <v>0</v>
      </c>
      <c r="M966" s="207" t="s">
        <v>370</v>
      </c>
      <c r="N966" s="207" t="s">
        <v>324</v>
      </c>
      <c r="O966" s="524"/>
      <c r="P966" s="283"/>
      <c r="Q966" s="283"/>
      <c r="R966" s="208"/>
      <c r="S966" s="170"/>
    </row>
    <row r="967" spans="1:19" s="167" customFormat="1" ht="12.75" customHeight="1" x14ac:dyDescent="0.2">
      <c r="A967" s="294">
        <f t="shared" si="68"/>
        <v>0</v>
      </c>
      <c r="B967" s="198"/>
      <c r="C967" s="198"/>
      <c r="D967" s="199" t="s">
        <v>36</v>
      </c>
      <c r="E967" s="200"/>
      <c r="F967" s="201"/>
      <c r="G967" s="202" t="e">
        <f t="shared" si="69"/>
        <v>#N/A</v>
      </c>
      <c r="H967" s="203" t="e">
        <f t="shared" si="70"/>
        <v>#N/A</v>
      </c>
      <c r="I967" s="204" t="e">
        <f t="shared" si="71"/>
        <v>#N/A</v>
      </c>
      <c r="J967" s="205"/>
      <c r="K967" s="285">
        <f>M!B36</f>
        <v>0</v>
      </c>
      <c r="L967" s="206">
        <f>M!A36</f>
        <v>0</v>
      </c>
      <c r="M967" s="207" t="s">
        <v>370</v>
      </c>
      <c r="N967" s="207" t="s">
        <v>324</v>
      </c>
      <c r="O967" s="524"/>
      <c r="P967" s="283"/>
      <c r="Q967" s="283"/>
      <c r="R967" s="208"/>
      <c r="S967" s="170"/>
    </row>
    <row r="968" spans="1:19" s="167" customFormat="1" ht="12.75" customHeight="1" x14ac:dyDescent="0.2">
      <c r="A968" s="294">
        <f t="shared" si="68"/>
        <v>0</v>
      </c>
      <c r="B968" s="198"/>
      <c r="C968" s="198"/>
      <c r="D968" s="199" t="s">
        <v>36</v>
      </c>
      <c r="E968" s="200"/>
      <c r="F968" s="201"/>
      <c r="G968" s="202" t="e">
        <f t="shared" si="69"/>
        <v>#N/A</v>
      </c>
      <c r="H968" s="203" t="e">
        <f t="shared" si="70"/>
        <v>#N/A</v>
      </c>
      <c r="I968" s="204" t="e">
        <f t="shared" si="71"/>
        <v>#N/A</v>
      </c>
      <c r="J968" s="205"/>
      <c r="K968" s="285">
        <f>M!B37</f>
        <v>0</v>
      </c>
      <c r="L968" s="206">
        <f>M!A37</f>
        <v>0</v>
      </c>
      <c r="M968" s="207" t="s">
        <v>370</v>
      </c>
      <c r="N968" s="207" t="s">
        <v>324</v>
      </c>
      <c r="O968" s="524"/>
      <c r="P968" s="283"/>
      <c r="Q968" s="283"/>
      <c r="R968" s="208"/>
      <c r="S968" s="170"/>
    </row>
    <row r="969" spans="1:19" s="167" customFormat="1" ht="12.75" customHeight="1" x14ac:dyDescent="0.2">
      <c r="A969" s="294">
        <f t="shared" si="68"/>
        <v>0</v>
      </c>
      <c r="B969" s="198"/>
      <c r="C969" s="198"/>
      <c r="D969" s="199" t="s">
        <v>36</v>
      </c>
      <c r="E969" s="200"/>
      <c r="F969" s="201"/>
      <c r="G969" s="202" t="e">
        <f t="shared" si="69"/>
        <v>#N/A</v>
      </c>
      <c r="H969" s="203" t="e">
        <f t="shared" si="70"/>
        <v>#N/A</v>
      </c>
      <c r="I969" s="204" t="e">
        <f t="shared" si="71"/>
        <v>#N/A</v>
      </c>
      <c r="J969" s="205"/>
      <c r="K969" s="285">
        <f>M!B38</f>
        <v>0</v>
      </c>
      <c r="L969" s="206">
        <f>M!A38</f>
        <v>0</v>
      </c>
      <c r="M969" s="207" t="s">
        <v>370</v>
      </c>
      <c r="N969" s="207" t="s">
        <v>324</v>
      </c>
      <c r="O969" s="524"/>
      <c r="P969" s="283"/>
      <c r="Q969" s="283"/>
      <c r="R969" s="208"/>
      <c r="S969" s="170"/>
    </row>
    <row r="970" spans="1:19" s="167" customFormat="1" ht="12.75" customHeight="1" x14ac:dyDescent="0.2">
      <c r="A970" s="294">
        <f t="shared" si="68"/>
        <v>0</v>
      </c>
      <c r="B970" s="198"/>
      <c r="C970" s="198"/>
      <c r="D970" s="199" t="s">
        <v>36</v>
      </c>
      <c r="E970" s="200"/>
      <c r="F970" s="201"/>
      <c r="G970" s="202" t="e">
        <f t="shared" si="69"/>
        <v>#N/A</v>
      </c>
      <c r="H970" s="203" t="e">
        <f t="shared" si="70"/>
        <v>#N/A</v>
      </c>
      <c r="I970" s="204" t="e">
        <f t="shared" si="71"/>
        <v>#N/A</v>
      </c>
      <c r="J970" s="205"/>
      <c r="K970" s="285">
        <f>M!B39</f>
        <v>0</v>
      </c>
      <c r="L970" s="206">
        <f>M!A39</f>
        <v>0</v>
      </c>
      <c r="M970" s="207" t="s">
        <v>370</v>
      </c>
      <c r="N970" s="207" t="s">
        <v>324</v>
      </c>
      <c r="O970" s="524"/>
      <c r="P970" s="283"/>
      <c r="Q970" s="283"/>
      <c r="R970" s="208"/>
      <c r="S970" s="170"/>
    </row>
    <row r="971" spans="1:19" s="167" customFormat="1" ht="12.75" customHeight="1" x14ac:dyDescent="0.2">
      <c r="A971" s="294">
        <f t="shared" si="68"/>
        <v>0</v>
      </c>
      <c r="B971" s="198"/>
      <c r="C971" s="198"/>
      <c r="D971" s="199" t="s">
        <v>36</v>
      </c>
      <c r="E971" s="200"/>
      <c r="F971" s="201"/>
      <c r="G971" s="202" t="e">
        <f t="shared" si="69"/>
        <v>#N/A</v>
      </c>
      <c r="H971" s="203" t="e">
        <f t="shared" si="70"/>
        <v>#N/A</v>
      </c>
      <c r="I971" s="204" t="e">
        <f t="shared" si="71"/>
        <v>#N/A</v>
      </c>
      <c r="J971" s="205"/>
      <c r="K971" s="285">
        <f>M!B40</f>
        <v>0</v>
      </c>
      <c r="L971" s="206">
        <f>M!A40</f>
        <v>0</v>
      </c>
      <c r="M971" s="207" t="s">
        <v>370</v>
      </c>
      <c r="N971" s="207" t="s">
        <v>324</v>
      </c>
      <c r="O971" s="524"/>
      <c r="P971" s="283"/>
      <c r="Q971" s="283"/>
      <c r="R971" s="208"/>
      <c r="S971" s="170"/>
    </row>
    <row r="972" spans="1:19" s="167" customFormat="1" ht="12.75" customHeight="1" x14ac:dyDescent="0.2">
      <c r="A972" s="294">
        <f t="shared" si="68"/>
        <v>0</v>
      </c>
      <c r="B972" s="198"/>
      <c r="C972" s="198"/>
      <c r="D972" s="199" t="s">
        <v>36</v>
      </c>
      <c r="E972" s="200"/>
      <c r="F972" s="201"/>
      <c r="G972" s="202" t="e">
        <f t="shared" si="69"/>
        <v>#N/A</v>
      </c>
      <c r="H972" s="203" t="e">
        <f t="shared" si="70"/>
        <v>#N/A</v>
      </c>
      <c r="I972" s="204" t="e">
        <f t="shared" si="71"/>
        <v>#N/A</v>
      </c>
      <c r="J972" s="205"/>
      <c r="K972" s="285">
        <f>M!B41</f>
        <v>0</v>
      </c>
      <c r="L972" s="206">
        <f>M!A41</f>
        <v>0</v>
      </c>
      <c r="M972" s="207" t="s">
        <v>370</v>
      </c>
      <c r="N972" s="207" t="s">
        <v>324</v>
      </c>
      <c r="O972" s="524"/>
      <c r="P972" s="283"/>
      <c r="Q972" s="283"/>
      <c r="R972" s="208"/>
      <c r="S972" s="170"/>
    </row>
    <row r="973" spans="1:19" s="167" customFormat="1" ht="12.75" customHeight="1" x14ac:dyDescent="0.2">
      <c r="A973" s="294">
        <f t="shared" si="68"/>
        <v>0</v>
      </c>
      <c r="B973" s="198"/>
      <c r="C973" s="198"/>
      <c r="D973" s="199" t="s">
        <v>36</v>
      </c>
      <c r="E973" s="200"/>
      <c r="F973" s="201"/>
      <c r="G973" s="202" t="e">
        <f t="shared" si="69"/>
        <v>#N/A</v>
      </c>
      <c r="H973" s="203" t="e">
        <f t="shared" si="70"/>
        <v>#N/A</v>
      </c>
      <c r="I973" s="204" t="e">
        <f t="shared" si="71"/>
        <v>#N/A</v>
      </c>
      <c r="J973" s="205"/>
      <c r="K973" s="285">
        <f>M!B42</f>
        <v>0</v>
      </c>
      <c r="L973" s="206">
        <f>M!A42</f>
        <v>0</v>
      </c>
      <c r="M973" s="207" t="s">
        <v>370</v>
      </c>
      <c r="N973" s="207" t="s">
        <v>324</v>
      </c>
      <c r="O973" s="524"/>
      <c r="P973" s="283"/>
      <c r="Q973" s="283"/>
      <c r="R973" s="208"/>
      <c r="S973" s="170"/>
    </row>
    <row r="974" spans="1:19" s="167" customFormat="1" ht="12.75" customHeight="1" x14ac:dyDescent="0.2">
      <c r="A974" s="294">
        <f t="shared" si="68"/>
        <v>0</v>
      </c>
      <c r="B974" s="198"/>
      <c r="C974" s="198"/>
      <c r="D974" s="199" t="s">
        <v>36</v>
      </c>
      <c r="E974" s="200"/>
      <c r="F974" s="201"/>
      <c r="G974" s="202" t="e">
        <f t="shared" si="69"/>
        <v>#N/A</v>
      </c>
      <c r="H974" s="203" t="e">
        <f t="shared" si="70"/>
        <v>#N/A</v>
      </c>
      <c r="I974" s="204" t="e">
        <f t="shared" si="71"/>
        <v>#N/A</v>
      </c>
      <c r="J974" s="205"/>
      <c r="K974" s="285">
        <f>M!B43</f>
        <v>0</v>
      </c>
      <c r="L974" s="206">
        <f>M!A43</f>
        <v>0</v>
      </c>
      <c r="M974" s="207" t="s">
        <v>370</v>
      </c>
      <c r="N974" s="207" t="s">
        <v>324</v>
      </c>
      <c r="O974" s="524"/>
      <c r="P974" s="283"/>
      <c r="Q974" s="283"/>
      <c r="R974" s="208"/>
      <c r="S974" s="170"/>
    </row>
    <row r="975" spans="1:19" s="167" customFormat="1" ht="12.75" customHeight="1" x14ac:dyDescent="0.2">
      <c r="A975" s="294">
        <f t="shared" si="68"/>
        <v>0</v>
      </c>
      <c r="B975" s="198"/>
      <c r="C975" s="198"/>
      <c r="D975" s="199" t="s">
        <v>36</v>
      </c>
      <c r="E975" s="200"/>
      <c r="F975" s="201"/>
      <c r="G975" s="202" t="e">
        <f t="shared" si="69"/>
        <v>#N/A</v>
      </c>
      <c r="H975" s="203" t="e">
        <f t="shared" si="70"/>
        <v>#N/A</v>
      </c>
      <c r="I975" s="204" t="e">
        <f t="shared" si="71"/>
        <v>#N/A</v>
      </c>
      <c r="J975" s="205"/>
      <c r="K975" s="285">
        <f>M!B44</f>
        <v>0</v>
      </c>
      <c r="L975" s="206">
        <f>M!A44</f>
        <v>0</v>
      </c>
      <c r="M975" s="207" t="s">
        <v>370</v>
      </c>
      <c r="N975" s="207" t="s">
        <v>324</v>
      </c>
      <c r="O975" s="524"/>
      <c r="P975" s="283"/>
      <c r="Q975" s="283"/>
      <c r="R975" s="208"/>
      <c r="S975" s="170"/>
    </row>
    <row r="976" spans="1:19" s="167" customFormat="1" ht="12.75" customHeight="1" x14ac:dyDescent="0.2">
      <c r="A976" s="294">
        <f t="shared" si="68"/>
        <v>0</v>
      </c>
      <c r="B976" s="198"/>
      <c r="C976" s="198"/>
      <c r="D976" s="199" t="s">
        <v>36</v>
      </c>
      <c r="E976" s="200"/>
      <c r="F976" s="201"/>
      <c r="G976" s="202" t="e">
        <f t="shared" si="69"/>
        <v>#N/A</v>
      </c>
      <c r="H976" s="203" t="e">
        <f t="shared" si="70"/>
        <v>#N/A</v>
      </c>
      <c r="I976" s="204" t="e">
        <f t="shared" si="71"/>
        <v>#N/A</v>
      </c>
      <c r="J976" s="205"/>
      <c r="K976" s="285">
        <f>M!B45</f>
        <v>0</v>
      </c>
      <c r="L976" s="206">
        <f>M!A45</f>
        <v>0</v>
      </c>
      <c r="M976" s="207" t="s">
        <v>370</v>
      </c>
      <c r="N976" s="207" t="s">
        <v>324</v>
      </c>
      <c r="O976" s="524"/>
      <c r="P976" s="283"/>
      <c r="Q976" s="283"/>
      <c r="R976" s="208"/>
      <c r="S976" s="170"/>
    </row>
    <row r="977" spans="1:19" s="167" customFormat="1" ht="12.75" customHeight="1" x14ac:dyDescent="0.2">
      <c r="A977" s="294">
        <f t="shared" si="68"/>
        <v>0</v>
      </c>
      <c r="B977" s="198"/>
      <c r="C977" s="198"/>
      <c r="D977" s="199" t="s">
        <v>36</v>
      </c>
      <c r="E977" s="200"/>
      <c r="F977" s="201"/>
      <c r="G977" s="202" t="e">
        <f t="shared" si="69"/>
        <v>#N/A</v>
      </c>
      <c r="H977" s="203" t="e">
        <f t="shared" si="70"/>
        <v>#N/A</v>
      </c>
      <c r="I977" s="204" t="e">
        <f t="shared" si="71"/>
        <v>#N/A</v>
      </c>
      <c r="J977" s="205"/>
      <c r="K977" s="285">
        <f>M!B46</f>
        <v>0</v>
      </c>
      <c r="L977" s="206">
        <f>M!A46</f>
        <v>0</v>
      </c>
      <c r="M977" s="207" t="s">
        <v>370</v>
      </c>
      <c r="N977" s="207" t="s">
        <v>324</v>
      </c>
      <c r="O977" s="524"/>
      <c r="P977" s="283"/>
      <c r="Q977" s="283"/>
      <c r="R977" s="208"/>
      <c r="S977" s="170"/>
    </row>
    <row r="978" spans="1:19" s="167" customFormat="1" ht="12.75" customHeight="1" x14ac:dyDescent="0.2">
      <c r="A978" s="294">
        <f t="shared" si="68"/>
        <v>0</v>
      </c>
      <c r="B978" s="198"/>
      <c r="C978" s="198"/>
      <c r="D978" s="199" t="s">
        <v>36</v>
      </c>
      <c r="E978" s="200"/>
      <c r="F978" s="201"/>
      <c r="G978" s="202" t="e">
        <f t="shared" si="69"/>
        <v>#N/A</v>
      </c>
      <c r="H978" s="203" t="e">
        <f t="shared" si="70"/>
        <v>#N/A</v>
      </c>
      <c r="I978" s="204" t="e">
        <f t="shared" si="71"/>
        <v>#N/A</v>
      </c>
      <c r="J978" s="205"/>
      <c r="K978" s="285">
        <f>M!B47</f>
        <v>0</v>
      </c>
      <c r="L978" s="206">
        <f>M!A47</f>
        <v>0</v>
      </c>
      <c r="M978" s="207" t="s">
        <v>370</v>
      </c>
      <c r="N978" s="207" t="s">
        <v>324</v>
      </c>
      <c r="O978" s="524"/>
      <c r="P978" s="283"/>
      <c r="Q978" s="283"/>
      <c r="R978" s="208"/>
      <c r="S978" s="170"/>
    </row>
    <row r="979" spans="1:19" s="167" customFormat="1" ht="12.75" customHeight="1" x14ac:dyDescent="0.2">
      <c r="A979" s="294">
        <f t="shared" si="68"/>
        <v>0</v>
      </c>
      <c r="B979" s="198"/>
      <c r="C979" s="198"/>
      <c r="D979" s="199" t="s">
        <v>36</v>
      </c>
      <c r="E979" s="200"/>
      <c r="F979" s="201"/>
      <c r="G979" s="202" t="e">
        <f t="shared" si="69"/>
        <v>#N/A</v>
      </c>
      <c r="H979" s="203" t="e">
        <f t="shared" si="70"/>
        <v>#N/A</v>
      </c>
      <c r="I979" s="204" t="e">
        <f t="shared" si="71"/>
        <v>#N/A</v>
      </c>
      <c r="J979" s="205"/>
      <c r="K979" s="285">
        <f>M!B48</f>
        <v>0</v>
      </c>
      <c r="L979" s="206">
        <f>M!A48</f>
        <v>0</v>
      </c>
      <c r="M979" s="207" t="s">
        <v>370</v>
      </c>
      <c r="N979" s="207" t="s">
        <v>324</v>
      </c>
      <c r="O979" s="524"/>
      <c r="P979" s="283"/>
      <c r="Q979" s="283"/>
      <c r="R979" s="208"/>
      <c r="S979" s="170"/>
    </row>
    <row r="980" spans="1:19" s="167" customFormat="1" ht="12.75" customHeight="1" x14ac:dyDescent="0.2">
      <c r="A980" s="294">
        <f t="shared" si="68"/>
        <v>0</v>
      </c>
      <c r="B980" s="198"/>
      <c r="C980" s="198"/>
      <c r="D980" s="199" t="s">
        <v>36</v>
      </c>
      <c r="E980" s="200"/>
      <c r="F980" s="201"/>
      <c r="G980" s="202" t="e">
        <f t="shared" si="69"/>
        <v>#N/A</v>
      </c>
      <c r="H980" s="203" t="e">
        <f t="shared" si="70"/>
        <v>#N/A</v>
      </c>
      <c r="I980" s="204" t="e">
        <f t="shared" si="71"/>
        <v>#N/A</v>
      </c>
      <c r="J980" s="205"/>
      <c r="K980" s="285">
        <f>M!B49</f>
        <v>0</v>
      </c>
      <c r="L980" s="206">
        <f>M!A49</f>
        <v>0</v>
      </c>
      <c r="M980" s="207" t="s">
        <v>370</v>
      </c>
      <c r="N980" s="207" t="s">
        <v>324</v>
      </c>
      <c r="O980" s="524"/>
      <c r="P980" s="283"/>
      <c r="Q980" s="283"/>
      <c r="R980" s="208"/>
      <c r="S980" s="170"/>
    </row>
    <row r="981" spans="1:19" s="167" customFormat="1" ht="12.75" customHeight="1" x14ac:dyDescent="0.2">
      <c r="A981" s="294">
        <f t="shared" si="68"/>
        <v>0</v>
      </c>
      <c r="B981" s="198"/>
      <c r="C981" s="198"/>
      <c r="D981" s="199" t="s">
        <v>36</v>
      </c>
      <c r="E981" s="200"/>
      <c r="F981" s="201"/>
      <c r="G981" s="202" t="e">
        <f t="shared" si="69"/>
        <v>#N/A</v>
      </c>
      <c r="H981" s="203" t="e">
        <f t="shared" si="70"/>
        <v>#N/A</v>
      </c>
      <c r="I981" s="204" t="e">
        <f t="shared" si="71"/>
        <v>#N/A</v>
      </c>
      <c r="J981" s="205"/>
      <c r="K981" s="285">
        <f>M!B50</f>
        <v>0</v>
      </c>
      <c r="L981" s="206">
        <f>M!A50</f>
        <v>0</v>
      </c>
      <c r="M981" s="207" t="s">
        <v>370</v>
      </c>
      <c r="N981" s="207" t="s">
        <v>324</v>
      </c>
      <c r="O981" s="524"/>
      <c r="P981" s="283"/>
      <c r="Q981" s="283"/>
      <c r="R981" s="208"/>
      <c r="S981" s="170"/>
    </row>
    <row r="982" spans="1:19" s="167" customFormat="1" ht="12.75" customHeight="1" x14ac:dyDescent="0.2">
      <c r="A982" s="294">
        <f t="shared" si="68"/>
        <v>0</v>
      </c>
      <c r="B982" s="198"/>
      <c r="C982" s="198"/>
      <c r="D982" s="199" t="s">
        <v>36</v>
      </c>
      <c r="E982" s="200"/>
      <c r="F982" s="201"/>
      <c r="G982" s="202" t="e">
        <f t="shared" si="69"/>
        <v>#N/A</v>
      </c>
      <c r="H982" s="203" t="e">
        <f t="shared" si="70"/>
        <v>#N/A</v>
      </c>
      <c r="I982" s="204" t="e">
        <f t="shared" si="71"/>
        <v>#N/A</v>
      </c>
      <c r="J982" s="205"/>
      <c r="K982" s="285">
        <f>M!B51</f>
        <v>0</v>
      </c>
      <c r="L982" s="206">
        <f>M!A51</f>
        <v>0</v>
      </c>
      <c r="M982" s="207" t="s">
        <v>370</v>
      </c>
      <c r="N982" s="207" t="s">
        <v>324</v>
      </c>
      <c r="O982" s="524"/>
      <c r="P982" s="283"/>
      <c r="Q982" s="283"/>
      <c r="R982" s="208"/>
      <c r="S982" s="170"/>
    </row>
    <row r="983" spans="1:19" s="167" customFormat="1" ht="12.75" customHeight="1" x14ac:dyDescent="0.2">
      <c r="A983" s="294">
        <f t="shared" si="68"/>
        <v>0</v>
      </c>
      <c r="B983" s="198"/>
      <c r="C983" s="198"/>
      <c r="D983" s="199" t="s">
        <v>36</v>
      </c>
      <c r="E983" s="200"/>
      <c r="F983" s="201"/>
      <c r="G983" s="202" t="e">
        <f t="shared" si="69"/>
        <v>#N/A</v>
      </c>
      <c r="H983" s="203" t="e">
        <f t="shared" si="70"/>
        <v>#N/A</v>
      </c>
      <c r="I983" s="204" t="e">
        <f t="shared" si="71"/>
        <v>#N/A</v>
      </c>
      <c r="J983" s="205"/>
      <c r="K983" s="285">
        <f>M!B52</f>
        <v>0</v>
      </c>
      <c r="L983" s="206">
        <f>M!A52</f>
        <v>0</v>
      </c>
      <c r="M983" s="207" t="s">
        <v>370</v>
      </c>
      <c r="N983" s="207" t="s">
        <v>324</v>
      </c>
      <c r="O983" s="524"/>
      <c r="P983" s="283"/>
      <c r="Q983" s="283"/>
      <c r="R983" s="208"/>
      <c r="S983" s="170"/>
    </row>
    <row r="984" spans="1:19" s="167" customFormat="1" ht="12.75" customHeight="1" x14ac:dyDescent="0.2">
      <c r="A984" s="294">
        <f t="shared" si="68"/>
        <v>0</v>
      </c>
      <c r="B984" s="198"/>
      <c r="C984" s="198"/>
      <c r="D984" s="199" t="s">
        <v>36</v>
      </c>
      <c r="E984" s="200"/>
      <c r="F984" s="201"/>
      <c r="G984" s="202" t="e">
        <f t="shared" si="69"/>
        <v>#N/A</v>
      </c>
      <c r="H984" s="203" t="e">
        <f t="shared" si="70"/>
        <v>#N/A</v>
      </c>
      <c r="I984" s="204" t="e">
        <f t="shared" si="71"/>
        <v>#N/A</v>
      </c>
      <c r="J984" s="205"/>
      <c r="K984" s="285">
        <f>M!B53</f>
        <v>0</v>
      </c>
      <c r="L984" s="206">
        <f>M!A53</f>
        <v>0</v>
      </c>
      <c r="M984" s="207" t="s">
        <v>370</v>
      </c>
      <c r="N984" s="207" t="s">
        <v>324</v>
      </c>
      <c r="O984" s="524"/>
      <c r="P984" s="283"/>
      <c r="Q984" s="283"/>
      <c r="R984" s="208"/>
      <c r="S984" s="170"/>
    </row>
    <row r="985" spans="1:19" s="167" customFormat="1" ht="12.75" customHeight="1" x14ac:dyDescent="0.2">
      <c r="A985" s="294">
        <f t="shared" si="68"/>
        <v>0</v>
      </c>
      <c r="B985" s="198"/>
      <c r="C985" s="198"/>
      <c r="D985" s="199" t="s">
        <v>36</v>
      </c>
      <c r="E985" s="200"/>
      <c r="F985" s="201"/>
      <c r="G985" s="202" t="e">
        <f t="shared" si="69"/>
        <v>#N/A</v>
      </c>
      <c r="H985" s="203" t="e">
        <f t="shared" si="70"/>
        <v>#N/A</v>
      </c>
      <c r="I985" s="204" t="e">
        <f t="shared" si="71"/>
        <v>#N/A</v>
      </c>
      <c r="J985" s="205"/>
      <c r="K985" s="285">
        <f>M!B54</f>
        <v>0</v>
      </c>
      <c r="L985" s="352" t="str">
        <f>M!A54</f>
        <v>Non-scorers Count =</v>
      </c>
      <c r="M985" s="207" t="s">
        <v>370</v>
      </c>
      <c r="N985" s="207" t="s">
        <v>324</v>
      </c>
      <c r="O985" s="524"/>
      <c r="P985" s="283"/>
      <c r="Q985" s="283"/>
      <c r="R985" s="208"/>
      <c r="S985" s="170"/>
    </row>
    <row r="986" spans="1:19" s="167" customFormat="1" ht="12.75" customHeight="1" x14ac:dyDescent="0.2">
      <c r="A986" s="294">
        <f t="shared" si="68"/>
        <v>0</v>
      </c>
      <c r="B986" s="198"/>
      <c r="C986" s="198"/>
      <c r="D986" s="199" t="s">
        <v>36</v>
      </c>
      <c r="E986" s="200"/>
      <c r="F986" s="201"/>
      <c r="G986" s="202" t="e">
        <f t="shared" si="69"/>
        <v>#N/A</v>
      </c>
      <c r="H986" s="203" t="e">
        <f t="shared" si="70"/>
        <v>#N/A</v>
      </c>
      <c r="I986" s="204" t="e">
        <f t="shared" si="71"/>
        <v>#N/A</v>
      </c>
      <c r="J986" s="205"/>
      <c r="K986" s="285">
        <f>M!P5</f>
        <v>641</v>
      </c>
      <c r="L986" s="206" t="str">
        <f>M!O5</f>
        <v>Adam Ulhaq</v>
      </c>
      <c r="M986" s="207" t="s">
        <v>370</v>
      </c>
      <c r="N986" s="207" t="s">
        <v>325</v>
      </c>
      <c r="O986" s="524"/>
      <c r="P986" s="283"/>
      <c r="Q986" s="283"/>
      <c r="R986" s="208"/>
      <c r="S986" s="170"/>
    </row>
    <row r="987" spans="1:19" s="167" customFormat="1" ht="12.75" customHeight="1" x14ac:dyDescent="0.2">
      <c r="A987" s="294">
        <f t="shared" si="68"/>
        <v>0</v>
      </c>
      <c r="B987" s="198"/>
      <c r="C987" s="198"/>
      <c r="D987" s="199" t="s">
        <v>36</v>
      </c>
      <c r="E987" s="200"/>
      <c r="F987" s="201"/>
      <c r="G987" s="202" t="e">
        <f t="shared" si="69"/>
        <v>#N/A</v>
      </c>
      <c r="H987" s="203" t="e">
        <f t="shared" si="70"/>
        <v>#N/A</v>
      </c>
      <c r="I987" s="204" t="e">
        <f t="shared" si="71"/>
        <v>#N/A</v>
      </c>
      <c r="J987" s="205"/>
      <c r="K987" s="285">
        <f>M!P6</f>
        <v>642</v>
      </c>
      <c r="L987" s="206" t="str">
        <f>M!O6</f>
        <v>Callum Jones</v>
      </c>
      <c r="M987" s="207" t="s">
        <v>370</v>
      </c>
      <c r="N987" s="207" t="s">
        <v>325</v>
      </c>
      <c r="O987" s="524"/>
      <c r="P987" s="283"/>
      <c r="Q987" s="283"/>
      <c r="R987" s="208"/>
      <c r="S987" s="170"/>
    </row>
    <row r="988" spans="1:19" s="167" customFormat="1" ht="12.75" customHeight="1" x14ac:dyDescent="0.2">
      <c r="A988" s="294">
        <f t="shared" si="68"/>
        <v>0</v>
      </c>
      <c r="B988" s="198"/>
      <c r="C988" s="198"/>
      <c r="D988" s="199" t="s">
        <v>36</v>
      </c>
      <c r="E988" s="200"/>
      <c r="F988" s="201"/>
      <c r="G988" s="202" t="e">
        <f t="shared" si="69"/>
        <v>#N/A</v>
      </c>
      <c r="H988" s="203" t="e">
        <f t="shared" si="70"/>
        <v>#N/A</v>
      </c>
      <c r="I988" s="204" t="e">
        <f t="shared" si="71"/>
        <v>#N/A</v>
      </c>
      <c r="J988" s="205"/>
      <c r="K988" s="285">
        <f>M!P7</f>
        <v>643</v>
      </c>
      <c r="L988" s="206" t="str">
        <f>M!O7</f>
        <v>Callum Nicoll</v>
      </c>
      <c r="M988" s="207" t="s">
        <v>370</v>
      </c>
      <c r="N988" s="207" t="s">
        <v>325</v>
      </c>
      <c r="O988" s="524"/>
      <c r="P988" s="283"/>
      <c r="Q988" s="283"/>
      <c r="R988" s="208"/>
      <c r="S988" s="170"/>
    </row>
    <row r="989" spans="1:19" s="167" customFormat="1" ht="12.75" customHeight="1" x14ac:dyDescent="0.2">
      <c r="A989" s="294">
        <f t="shared" si="68"/>
        <v>0</v>
      </c>
      <c r="B989" s="198"/>
      <c r="C989" s="198"/>
      <c r="D989" s="199" t="s">
        <v>36</v>
      </c>
      <c r="E989" s="200"/>
      <c r="F989" s="201"/>
      <c r="G989" s="202" t="e">
        <f t="shared" si="69"/>
        <v>#N/A</v>
      </c>
      <c r="H989" s="203" t="e">
        <f t="shared" si="70"/>
        <v>#N/A</v>
      </c>
      <c r="I989" s="204" t="e">
        <f t="shared" si="71"/>
        <v>#N/A</v>
      </c>
      <c r="J989" s="205"/>
      <c r="K989" s="285">
        <f>M!P8</f>
        <v>644</v>
      </c>
      <c r="L989" s="206" t="str">
        <f>M!O8</f>
        <v>Adam Czarnomski</v>
      </c>
      <c r="M989" s="207" t="s">
        <v>370</v>
      </c>
      <c r="N989" s="207" t="s">
        <v>325</v>
      </c>
      <c r="O989" s="524"/>
      <c r="P989" s="283"/>
      <c r="Q989" s="283"/>
      <c r="R989" s="208"/>
      <c r="S989" s="170"/>
    </row>
    <row r="990" spans="1:19" s="167" customFormat="1" ht="12.75" customHeight="1" x14ac:dyDescent="0.2">
      <c r="A990" s="294">
        <f t="shared" si="68"/>
        <v>0</v>
      </c>
      <c r="B990" s="198"/>
      <c r="C990" s="198"/>
      <c r="D990" s="199" t="s">
        <v>36</v>
      </c>
      <c r="E990" s="200"/>
      <c r="F990" s="201"/>
      <c r="G990" s="202" t="e">
        <f t="shared" si="69"/>
        <v>#N/A</v>
      </c>
      <c r="H990" s="203" t="e">
        <f t="shared" si="70"/>
        <v>#N/A</v>
      </c>
      <c r="I990" s="204" t="e">
        <f t="shared" si="71"/>
        <v>#N/A</v>
      </c>
      <c r="J990" s="205"/>
      <c r="K990" s="285">
        <f>M!P9</f>
        <v>645</v>
      </c>
      <c r="L990" s="206" t="str">
        <f>M!O9</f>
        <v>Harry Shrimpton</v>
      </c>
      <c r="M990" s="207" t="s">
        <v>370</v>
      </c>
      <c r="N990" s="207" t="s">
        <v>325</v>
      </c>
      <c r="O990" s="524"/>
      <c r="P990" s="283"/>
      <c r="Q990" s="283"/>
      <c r="R990" s="208"/>
      <c r="S990" s="170"/>
    </row>
    <row r="991" spans="1:19" s="167" customFormat="1" ht="12.75" customHeight="1" x14ac:dyDescent="0.2">
      <c r="A991" s="294">
        <f t="shared" si="68"/>
        <v>0</v>
      </c>
      <c r="B991" s="198"/>
      <c r="C991" s="198"/>
      <c r="D991" s="199" t="s">
        <v>36</v>
      </c>
      <c r="E991" s="200"/>
      <c r="F991" s="201"/>
      <c r="G991" s="202" t="e">
        <f t="shared" si="69"/>
        <v>#N/A</v>
      </c>
      <c r="H991" s="203" t="e">
        <f t="shared" si="70"/>
        <v>#N/A</v>
      </c>
      <c r="I991" s="204" t="e">
        <f t="shared" si="71"/>
        <v>#N/A</v>
      </c>
      <c r="J991" s="205"/>
      <c r="K991" s="285">
        <f>M!P10</f>
        <v>646</v>
      </c>
      <c r="L991" s="206" t="str">
        <f>M!O10</f>
        <v>Joshua Pope</v>
      </c>
      <c r="M991" s="207" t="s">
        <v>370</v>
      </c>
      <c r="N991" s="207" t="s">
        <v>325</v>
      </c>
      <c r="O991" s="524"/>
      <c r="P991" s="283"/>
      <c r="Q991" s="283"/>
      <c r="R991" s="208"/>
      <c r="S991" s="170"/>
    </row>
    <row r="992" spans="1:19" s="167" customFormat="1" ht="12.75" customHeight="1" x14ac:dyDescent="0.2">
      <c r="A992" s="294">
        <f t="shared" si="68"/>
        <v>0</v>
      </c>
      <c r="B992" s="198"/>
      <c r="C992" s="198"/>
      <c r="D992" s="199" t="s">
        <v>36</v>
      </c>
      <c r="E992" s="200"/>
      <c r="F992" s="201"/>
      <c r="G992" s="202" t="e">
        <f t="shared" si="69"/>
        <v>#N/A</v>
      </c>
      <c r="H992" s="203" t="e">
        <f t="shared" si="70"/>
        <v>#N/A</v>
      </c>
      <c r="I992" s="204" t="e">
        <f t="shared" si="71"/>
        <v>#N/A</v>
      </c>
      <c r="J992" s="205"/>
      <c r="K992" s="285">
        <f>M!P11</f>
        <v>647</v>
      </c>
      <c r="L992" s="206" t="str">
        <f>M!O11</f>
        <v>Chester Shen</v>
      </c>
      <c r="M992" s="207" t="s">
        <v>370</v>
      </c>
      <c r="N992" s="207" t="s">
        <v>325</v>
      </c>
      <c r="O992" s="524"/>
      <c r="P992" s="283"/>
      <c r="Q992" s="283"/>
      <c r="R992" s="208"/>
      <c r="S992" s="170"/>
    </row>
    <row r="993" spans="1:19" s="167" customFormat="1" ht="12.75" customHeight="1" x14ac:dyDescent="0.2">
      <c r="A993" s="294">
        <f t="shared" si="68"/>
        <v>0</v>
      </c>
      <c r="B993" s="198"/>
      <c r="C993" s="198"/>
      <c r="D993" s="199" t="s">
        <v>36</v>
      </c>
      <c r="E993" s="200"/>
      <c r="F993" s="201"/>
      <c r="G993" s="202" t="e">
        <f t="shared" si="69"/>
        <v>#N/A</v>
      </c>
      <c r="H993" s="203" t="e">
        <f t="shared" si="70"/>
        <v>#N/A</v>
      </c>
      <c r="I993" s="204" t="e">
        <f t="shared" si="71"/>
        <v>#N/A</v>
      </c>
      <c r="J993" s="205"/>
      <c r="K993" s="285">
        <f>M!P12</f>
        <v>648</v>
      </c>
      <c r="L993" s="206">
        <f>M!O12</f>
        <v>0</v>
      </c>
      <c r="M993" s="207" t="s">
        <v>370</v>
      </c>
      <c r="N993" s="207" t="s">
        <v>325</v>
      </c>
      <c r="O993" s="524"/>
      <c r="P993" s="283"/>
      <c r="Q993" s="283"/>
      <c r="R993" s="208"/>
      <c r="S993" s="170"/>
    </row>
    <row r="994" spans="1:19" s="167" customFormat="1" ht="12.75" customHeight="1" x14ac:dyDescent="0.2">
      <c r="A994" s="294">
        <f t="shared" si="68"/>
        <v>0</v>
      </c>
      <c r="B994" s="198"/>
      <c r="C994" s="198"/>
      <c r="D994" s="199" t="s">
        <v>36</v>
      </c>
      <c r="E994" s="200"/>
      <c r="F994" s="201"/>
      <c r="G994" s="202" t="e">
        <f t="shared" si="69"/>
        <v>#N/A</v>
      </c>
      <c r="H994" s="203" t="e">
        <f t="shared" si="70"/>
        <v>#N/A</v>
      </c>
      <c r="I994" s="204" t="e">
        <f t="shared" si="71"/>
        <v>#N/A</v>
      </c>
      <c r="J994" s="205"/>
      <c r="K994" s="285">
        <f>M!P13</f>
        <v>649</v>
      </c>
      <c r="L994" s="206" t="str">
        <f>M!O13</f>
        <v>Annucha Hynes</v>
      </c>
      <c r="M994" s="207" t="s">
        <v>370</v>
      </c>
      <c r="N994" s="207" t="s">
        <v>325</v>
      </c>
      <c r="O994" s="524"/>
      <c r="P994" s="283"/>
      <c r="Q994" s="283"/>
      <c r="R994" s="208"/>
      <c r="S994" s="170"/>
    </row>
    <row r="995" spans="1:19" s="167" customFormat="1" ht="12.75" customHeight="1" x14ac:dyDescent="0.2">
      <c r="A995" s="294">
        <f t="shared" ref="A995:A1058" si="72">F995</f>
        <v>0</v>
      </c>
      <c r="B995" s="198"/>
      <c r="C995" s="198"/>
      <c r="D995" s="199" t="s">
        <v>36</v>
      </c>
      <c r="E995" s="200"/>
      <c r="F995" s="201"/>
      <c r="G995" s="202" t="e">
        <f t="shared" si="69"/>
        <v>#N/A</v>
      </c>
      <c r="H995" s="203" t="e">
        <f t="shared" si="70"/>
        <v>#N/A</v>
      </c>
      <c r="I995" s="204" t="e">
        <f t="shared" si="71"/>
        <v>#N/A</v>
      </c>
      <c r="J995" s="205"/>
      <c r="K995" s="285">
        <f>M!P14</f>
        <v>650</v>
      </c>
      <c r="L995" s="206" t="str">
        <f>M!O14</f>
        <v>Ethan Towers</v>
      </c>
      <c r="M995" s="207" t="s">
        <v>370</v>
      </c>
      <c r="N995" s="207" t="s">
        <v>325</v>
      </c>
      <c r="O995" s="524"/>
      <c r="P995" s="283"/>
      <c r="Q995" s="283"/>
      <c r="R995" s="208"/>
      <c r="S995" s="170"/>
    </row>
    <row r="996" spans="1:19" s="167" customFormat="1" ht="12.75" customHeight="1" x14ac:dyDescent="0.2">
      <c r="A996" s="294">
        <f t="shared" si="72"/>
        <v>0</v>
      </c>
      <c r="B996" s="198"/>
      <c r="C996" s="198"/>
      <c r="D996" s="199" t="s">
        <v>36</v>
      </c>
      <c r="E996" s="200"/>
      <c r="F996" s="201"/>
      <c r="G996" s="202" t="e">
        <f t="shared" ref="G996:G1059" si="73">VLOOKUP(D996,K$33:N$1834,2,FALSE)</f>
        <v>#N/A</v>
      </c>
      <c r="H996" s="203" t="e">
        <f t="shared" ref="H996:H1059" si="74">VLOOKUP(D996,K$33:N$1834,3,FALSE)</f>
        <v>#N/A</v>
      </c>
      <c r="I996" s="204" t="e">
        <f t="shared" ref="I996:I1059" si="75">VLOOKUP(D996,K$33:N$1834,4,FALSE)</f>
        <v>#N/A</v>
      </c>
      <c r="J996" s="205"/>
      <c r="K996" s="285">
        <f>M!P15</f>
        <v>651</v>
      </c>
      <c r="L996" s="206" t="str">
        <f>M!O15</f>
        <v>Rahul Hared</v>
      </c>
      <c r="M996" s="207" t="s">
        <v>370</v>
      </c>
      <c r="N996" s="207" t="s">
        <v>325</v>
      </c>
      <c r="O996" s="524"/>
      <c r="P996" s="283"/>
      <c r="Q996" s="283"/>
      <c r="R996" s="208"/>
      <c r="S996" s="170"/>
    </row>
    <row r="997" spans="1:19" s="167" customFormat="1" ht="12.75" customHeight="1" x14ac:dyDescent="0.2">
      <c r="A997" s="294">
        <f t="shared" si="72"/>
        <v>0</v>
      </c>
      <c r="B997" s="198"/>
      <c r="C997" s="198"/>
      <c r="D997" s="199" t="s">
        <v>36</v>
      </c>
      <c r="E997" s="200"/>
      <c r="F997" s="201"/>
      <c r="G997" s="202" t="e">
        <f t="shared" si="73"/>
        <v>#N/A</v>
      </c>
      <c r="H997" s="203" t="e">
        <f t="shared" si="74"/>
        <v>#N/A</v>
      </c>
      <c r="I997" s="204" t="e">
        <f t="shared" si="75"/>
        <v>#N/A</v>
      </c>
      <c r="J997" s="205"/>
      <c r="K997" s="285">
        <f>M!P16</f>
        <v>652</v>
      </c>
      <c r="L997" s="206" t="str">
        <f>M!O16</f>
        <v>Leo Boyes</v>
      </c>
      <c r="M997" s="207" t="s">
        <v>370</v>
      </c>
      <c r="N997" s="207" t="s">
        <v>325</v>
      </c>
      <c r="O997" s="524"/>
      <c r="P997" s="283"/>
      <c r="Q997" s="283"/>
      <c r="R997" s="208"/>
      <c r="S997" s="170"/>
    </row>
    <row r="998" spans="1:19" s="167" customFormat="1" ht="12.75" customHeight="1" x14ac:dyDescent="0.2">
      <c r="A998" s="294">
        <f t="shared" si="72"/>
        <v>0</v>
      </c>
      <c r="B998" s="198"/>
      <c r="C998" s="198"/>
      <c r="D998" s="199" t="s">
        <v>36</v>
      </c>
      <c r="E998" s="200"/>
      <c r="F998" s="201"/>
      <c r="G998" s="202" t="e">
        <f t="shared" si="73"/>
        <v>#N/A</v>
      </c>
      <c r="H998" s="203" t="e">
        <f t="shared" si="74"/>
        <v>#N/A</v>
      </c>
      <c r="I998" s="204" t="e">
        <f t="shared" si="75"/>
        <v>#N/A</v>
      </c>
      <c r="J998" s="205"/>
      <c r="K998" s="285">
        <f>M!P17</f>
        <v>653</v>
      </c>
      <c r="L998" s="206">
        <f>M!O17</f>
        <v>0</v>
      </c>
      <c r="M998" s="207" t="s">
        <v>370</v>
      </c>
      <c r="N998" s="207" t="s">
        <v>325</v>
      </c>
      <c r="O998" s="524"/>
      <c r="P998" s="283"/>
      <c r="Q998" s="283"/>
      <c r="R998" s="208"/>
      <c r="S998" s="170"/>
    </row>
    <row r="999" spans="1:19" s="167" customFormat="1" ht="12.75" customHeight="1" x14ac:dyDescent="0.2">
      <c r="A999" s="294">
        <f t="shared" si="72"/>
        <v>0</v>
      </c>
      <c r="B999" s="198"/>
      <c r="C999" s="198"/>
      <c r="D999" s="199" t="s">
        <v>36</v>
      </c>
      <c r="E999" s="200"/>
      <c r="F999" s="201"/>
      <c r="G999" s="202" t="e">
        <f t="shared" si="73"/>
        <v>#N/A</v>
      </c>
      <c r="H999" s="203" t="e">
        <f t="shared" si="74"/>
        <v>#N/A</v>
      </c>
      <c r="I999" s="204" t="e">
        <f t="shared" si="75"/>
        <v>#N/A</v>
      </c>
      <c r="J999" s="205"/>
      <c r="K999" s="285">
        <f>M!P18</f>
        <v>654</v>
      </c>
      <c r="L999" s="206">
        <f>M!O18</f>
        <v>0</v>
      </c>
      <c r="M999" s="207" t="s">
        <v>370</v>
      </c>
      <c r="N999" s="207" t="s">
        <v>325</v>
      </c>
      <c r="O999" s="524"/>
      <c r="P999" s="283"/>
      <c r="Q999" s="283"/>
      <c r="R999" s="208"/>
      <c r="S999" s="170"/>
    </row>
    <row r="1000" spans="1:19" s="167" customFormat="1" ht="12.75" customHeight="1" x14ac:dyDescent="0.2">
      <c r="A1000" s="294">
        <f t="shared" si="72"/>
        <v>0</v>
      </c>
      <c r="B1000" s="198"/>
      <c r="C1000" s="198"/>
      <c r="D1000" s="199" t="s">
        <v>36</v>
      </c>
      <c r="E1000" s="200"/>
      <c r="F1000" s="201"/>
      <c r="G1000" s="202" t="e">
        <f t="shared" si="73"/>
        <v>#N/A</v>
      </c>
      <c r="H1000" s="203" t="e">
        <f t="shared" si="74"/>
        <v>#N/A</v>
      </c>
      <c r="I1000" s="204" t="e">
        <f t="shared" si="75"/>
        <v>#N/A</v>
      </c>
      <c r="J1000" s="205"/>
      <c r="K1000" s="285">
        <f>M!P19</f>
        <v>655</v>
      </c>
      <c r="L1000" s="206">
        <f>M!O19</f>
        <v>0</v>
      </c>
      <c r="M1000" s="207" t="s">
        <v>370</v>
      </c>
      <c r="N1000" s="207" t="s">
        <v>325</v>
      </c>
      <c r="O1000" s="524"/>
      <c r="P1000" s="283"/>
      <c r="Q1000" s="283"/>
      <c r="R1000" s="208"/>
      <c r="S1000" s="170"/>
    </row>
    <row r="1001" spans="1:19" s="167" customFormat="1" ht="12.75" customHeight="1" x14ac:dyDescent="0.2">
      <c r="A1001" s="294">
        <f t="shared" si="72"/>
        <v>0</v>
      </c>
      <c r="B1001" s="198"/>
      <c r="C1001" s="198"/>
      <c r="D1001" s="199" t="s">
        <v>36</v>
      </c>
      <c r="E1001" s="200"/>
      <c r="F1001" s="201"/>
      <c r="G1001" s="202" t="e">
        <f t="shared" si="73"/>
        <v>#N/A</v>
      </c>
      <c r="H1001" s="203" t="e">
        <f t="shared" si="74"/>
        <v>#N/A</v>
      </c>
      <c r="I1001" s="204" t="e">
        <f t="shared" si="75"/>
        <v>#N/A</v>
      </c>
      <c r="J1001" s="205"/>
      <c r="K1001" s="285">
        <f>M!P20</f>
        <v>656</v>
      </c>
      <c r="L1001" s="206">
        <f>M!O20</f>
        <v>0</v>
      </c>
      <c r="M1001" s="207" t="s">
        <v>370</v>
      </c>
      <c r="N1001" s="207" t="s">
        <v>325</v>
      </c>
      <c r="O1001" s="524"/>
      <c r="P1001" s="283"/>
      <c r="Q1001" s="283"/>
      <c r="R1001" s="208"/>
      <c r="S1001" s="170"/>
    </row>
    <row r="1002" spans="1:19" s="167" customFormat="1" ht="12.75" customHeight="1" x14ac:dyDescent="0.2">
      <c r="A1002" s="294">
        <f t="shared" si="72"/>
        <v>0</v>
      </c>
      <c r="B1002" s="198"/>
      <c r="C1002" s="198"/>
      <c r="D1002" s="199" t="s">
        <v>36</v>
      </c>
      <c r="E1002" s="200"/>
      <c r="F1002" s="201"/>
      <c r="G1002" s="202" t="e">
        <f t="shared" si="73"/>
        <v>#N/A</v>
      </c>
      <c r="H1002" s="203" t="e">
        <f t="shared" si="74"/>
        <v>#N/A</v>
      </c>
      <c r="I1002" s="204" t="e">
        <f t="shared" si="75"/>
        <v>#N/A</v>
      </c>
      <c r="J1002" s="205"/>
      <c r="K1002" s="285">
        <f>M!P21</f>
        <v>657</v>
      </c>
      <c r="L1002" s="206">
        <f>M!O21</f>
        <v>0</v>
      </c>
      <c r="M1002" s="207" t="s">
        <v>370</v>
      </c>
      <c r="N1002" s="207" t="s">
        <v>325</v>
      </c>
      <c r="O1002" s="524"/>
      <c r="P1002" s="283"/>
      <c r="Q1002" s="283"/>
      <c r="R1002" s="208"/>
      <c r="S1002" s="170"/>
    </row>
    <row r="1003" spans="1:19" s="167" customFormat="1" ht="12.75" customHeight="1" x14ac:dyDescent="0.2">
      <c r="A1003" s="294">
        <f t="shared" si="72"/>
        <v>0</v>
      </c>
      <c r="B1003" s="198"/>
      <c r="C1003" s="198"/>
      <c r="D1003" s="199" t="s">
        <v>36</v>
      </c>
      <c r="E1003" s="200"/>
      <c r="F1003" s="201"/>
      <c r="G1003" s="202" t="e">
        <f t="shared" si="73"/>
        <v>#N/A</v>
      </c>
      <c r="H1003" s="203" t="e">
        <f t="shared" si="74"/>
        <v>#N/A</v>
      </c>
      <c r="I1003" s="204" t="e">
        <f t="shared" si="75"/>
        <v>#N/A</v>
      </c>
      <c r="J1003" s="205"/>
      <c r="K1003" s="285">
        <f>M!P22</f>
        <v>658</v>
      </c>
      <c r="L1003" s="206">
        <f>M!O22</f>
        <v>0</v>
      </c>
      <c r="M1003" s="207" t="s">
        <v>370</v>
      </c>
      <c r="N1003" s="207" t="s">
        <v>325</v>
      </c>
      <c r="O1003" s="524"/>
      <c r="P1003" s="283"/>
      <c r="Q1003" s="283"/>
      <c r="R1003" s="208"/>
      <c r="S1003" s="170"/>
    </row>
    <row r="1004" spans="1:19" s="167" customFormat="1" ht="12.75" customHeight="1" x14ac:dyDescent="0.2">
      <c r="A1004" s="294">
        <f t="shared" si="72"/>
        <v>0</v>
      </c>
      <c r="B1004" s="198"/>
      <c r="C1004" s="198"/>
      <c r="D1004" s="199" t="s">
        <v>36</v>
      </c>
      <c r="E1004" s="200"/>
      <c r="F1004" s="201"/>
      <c r="G1004" s="202" t="e">
        <f t="shared" si="73"/>
        <v>#N/A</v>
      </c>
      <c r="H1004" s="203" t="e">
        <f t="shared" si="74"/>
        <v>#N/A</v>
      </c>
      <c r="I1004" s="204" t="e">
        <f t="shared" si="75"/>
        <v>#N/A</v>
      </c>
      <c r="J1004" s="205"/>
      <c r="K1004" s="285">
        <f>M!P23</f>
        <v>659</v>
      </c>
      <c r="L1004" s="206">
        <f>M!O23</f>
        <v>0</v>
      </c>
      <c r="M1004" s="207" t="s">
        <v>370</v>
      </c>
      <c r="N1004" s="207" t="s">
        <v>325</v>
      </c>
      <c r="O1004" s="524"/>
      <c r="P1004" s="283"/>
      <c r="Q1004" s="283"/>
      <c r="R1004" s="208"/>
      <c r="S1004" s="170"/>
    </row>
    <row r="1005" spans="1:19" s="167" customFormat="1" ht="12.75" customHeight="1" x14ac:dyDescent="0.2">
      <c r="A1005" s="294">
        <f t="shared" si="72"/>
        <v>0</v>
      </c>
      <c r="B1005" s="198"/>
      <c r="C1005" s="198"/>
      <c r="D1005" s="199" t="s">
        <v>36</v>
      </c>
      <c r="E1005" s="200"/>
      <c r="F1005" s="201"/>
      <c r="G1005" s="202" t="e">
        <f t="shared" si="73"/>
        <v>#N/A</v>
      </c>
      <c r="H1005" s="203" t="e">
        <f t="shared" si="74"/>
        <v>#N/A</v>
      </c>
      <c r="I1005" s="204" t="e">
        <f t="shared" si="75"/>
        <v>#N/A</v>
      </c>
      <c r="J1005" s="205"/>
      <c r="K1005" s="285">
        <f>M!P24</f>
        <v>660</v>
      </c>
      <c r="L1005" s="206">
        <f>M!O24</f>
        <v>0</v>
      </c>
      <c r="M1005" s="207" t="s">
        <v>370</v>
      </c>
      <c r="N1005" s="207" t="s">
        <v>325</v>
      </c>
      <c r="O1005" s="524"/>
      <c r="P1005" s="283"/>
      <c r="Q1005" s="283"/>
      <c r="R1005" s="208"/>
      <c r="S1005" s="170"/>
    </row>
    <row r="1006" spans="1:19" s="167" customFormat="1" ht="12.75" customHeight="1" x14ac:dyDescent="0.2">
      <c r="A1006" s="294">
        <f t="shared" si="72"/>
        <v>0</v>
      </c>
      <c r="B1006" s="198"/>
      <c r="C1006" s="198"/>
      <c r="D1006" s="199" t="s">
        <v>36</v>
      </c>
      <c r="E1006" s="200"/>
      <c r="F1006" s="201"/>
      <c r="G1006" s="202" t="e">
        <f t="shared" si="73"/>
        <v>#N/A</v>
      </c>
      <c r="H1006" s="203" t="e">
        <f t="shared" si="74"/>
        <v>#N/A</v>
      </c>
      <c r="I1006" s="204" t="e">
        <f t="shared" si="75"/>
        <v>#N/A</v>
      </c>
      <c r="J1006" s="205"/>
      <c r="K1006" s="285">
        <f>M!P25</f>
        <v>0</v>
      </c>
      <c r="L1006" s="206">
        <f>M!O25</f>
        <v>0</v>
      </c>
      <c r="M1006" s="207" t="s">
        <v>370</v>
      </c>
      <c r="N1006" s="207" t="s">
        <v>325</v>
      </c>
      <c r="O1006" s="524"/>
      <c r="P1006" s="283"/>
      <c r="Q1006" s="283"/>
      <c r="R1006" s="208"/>
      <c r="S1006" s="170"/>
    </row>
    <row r="1007" spans="1:19" s="167" customFormat="1" ht="12.75" customHeight="1" x14ac:dyDescent="0.2">
      <c r="A1007" s="294">
        <f t="shared" si="72"/>
        <v>0</v>
      </c>
      <c r="B1007" s="198"/>
      <c r="C1007" s="198"/>
      <c r="D1007" s="199" t="s">
        <v>36</v>
      </c>
      <c r="E1007" s="200"/>
      <c r="F1007" s="201"/>
      <c r="G1007" s="202" t="e">
        <f t="shared" si="73"/>
        <v>#N/A</v>
      </c>
      <c r="H1007" s="203" t="e">
        <f t="shared" si="74"/>
        <v>#N/A</v>
      </c>
      <c r="I1007" s="204" t="e">
        <f t="shared" si="75"/>
        <v>#N/A</v>
      </c>
      <c r="J1007" s="205"/>
      <c r="K1007" s="285">
        <f>M!P26</f>
        <v>0</v>
      </c>
      <c r="L1007" s="206">
        <f>M!O26</f>
        <v>0</v>
      </c>
      <c r="M1007" s="207" t="s">
        <v>370</v>
      </c>
      <c r="N1007" s="207" t="s">
        <v>325</v>
      </c>
      <c r="O1007" s="524"/>
      <c r="P1007" s="283"/>
      <c r="Q1007" s="283"/>
      <c r="R1007" s="208"/>
      <c r="S1007" s="170"/>
    </row>
    <row r="1008" spans="1:19" s="167" customFormat="1" ht="12.75" customHeight="1" x14ac:dyDescent="0.2">
      <c r="A1008" s="294">
        <f t="shared" si="72"/>
        <v>0</v>
      </c>
      <c r="B1008" s="198"/>
      <c r="C1008" s="198"/>
      <c r="D1008" s="199" t="s">
        <v>36</v>
      </c>
      <c r="E1008" s="200"/>
      <c r="F1008" s="201"/>
      <c r="G1008" s="202" t="e">
        <f t="shared" si="73"/>
        <v>#N/A</v>
      </c>
      <c r="H1008" s="203" t="e">
        <f t="shared" si="74"/>
        <v>#N/A</v>
      </c>
      <c r="I1008" s="204" t="e">
        <f t="shared" si="75"/>
        <v>#N/A</v>
      </c>
      <c r="J1008" s="205"/>
      <c r="K1008" s="285">
        <f>M!P27</f>
        <v>0</v>
      </c>
      <c r="L1008" s="206">
        <f>M!O27</f>
        <v>0</v>
      </c>
      <c r="M1008" s="207" t="s">
        <v>370</v>
      </c>
      <c r="N1008" s="207" t="s">
        <v>325</v>
      </c>
      <c r="O1008" s="524"/>
      <c r="P1008" s="283"/>
      <c r="Q1008" s="283"/>
      <c r="R1008" s="208"/>
      <c r="S1008" s="170"/>
    </row>
    <row r="1009" spans="1:19" s="167" customFormat="1" ht="12.75" customHeight="1" x14ac:dyDescent="0.2">
      <c r="A1009" s="294">
        <f t="shared" si="72"/>
        <v>0</v>
      </c>
      <c r="B1009" s="198"/>
      <c r="C1009" s="198"/>
      <c r="D1009" s="199" t="s">
        <v>36</v>
      </c>
      <c r="E1009" s="200"/>
      <c r="F1009" s="201"/>
      <c r="G1009" s="202" t="e">
        <f t="shared" si="73"/>
        <v>#N/A</v>
      </c>
      <c r="H1009" s="203" t="e">
        <f t="shared" si="74"/>
        <v>#N/A</v>
      </c>
      <c r="I1009" s="204" t="e">
        <f t="shared" si="75"/>
        <v>#N/A</v>
      </c>
      <c r="J1009" s="205"/>
      <c r="K1009" s="285">
        <f>M!P28</f>
        <v>0</v>
      </c>
      <c r="L1009" s="206">
        <f>M!O28</f>
        <v>0</v>
      </c>
      <c r="M1009" s="207" t="s">
        <v>370</v>
      </c>
      <c r="N1009" s="207" t="s">
        <v>325</v>
      </c>
      <c r="O1009" s="524"/>
      <c r="P1009" s="283"/>
      <c r="Q1009" s="283"/>
      <c r="R1009" s="208"/>
      <c r="S1009" s="170"/>
    </row>
    <row r="1010" spans="1:19" s="167" customFormat="1" ht="12.75" customHeight="1" x14ac:dyDescent="0.2">
      <c r="A1010" s="294">
        <f t="shared" si="72"/>
        <v>0</v>
      </c>
      <c r="B1010" s="198"/>
      <c r="C1010" s="198"/>
      <c r="D1010" s="199" t="s">
        <v>36</v>
      </c>
      <c r="E1010" s="200"/>
      <c r="F1010" s="201"/>
      <c r="G1010" s="202" t="e">
        <f t="shared" si="73"/>
        <v>#N/A</v>
      </c>
      <c r="H1010" s="203" t="e">
        <f t="shared" si="74"/>
        <v>#N/A</v>
      </c>
      <c r="I1010" s="204" t="e">
        <f t="shared" si="75"/>
        <v>#N/A</v>
      </c>
      <c r="J1010" s="205"/>
      <c r="K1010" s="285">
        <f>M!P29</f>
        <v>0</v>
      </c>
      <c r="L1010" s="206">
        <f>M!O29</f>
        <v>0</v>
      </c>
      <c r="M1010" s="207" t="s">
        <v>370</v>
      </c>
      <c r="N1010" s="207" t="s">
        <v>325</v>
      </c>
      <c r="O1010" s="524"/>
      <c r="P1010" s="283"/>
      <c r="Q1010" s="283"/>
      <c r="R1010" s="208"/>
      <c r="S1010" s="170"/>
    </row>
    <row r="1011" spans="1:19" s="167" customFormat="1" ht="12.75" customHeight="1" x14ac:dyDescent="0.2">
      <c r="A1011" s="294">
        <f t="shared" si="72"/>
        <v>0</v>
      </c>
      <c r="B1011" s="198"/>
      <c r="C1011" s="198"/>
      <c r="D1011" s="199" t="s">
        <v>36</v>
      </c>
      <c r="E1011" s="200"/>
      <c r="F1011" s="201"/>
      <c r="G1011" s="202" t="e">
        <f t="shared" si="73"/>
        <v>#N/A</v>
      </c>
      <c r="H1011" s="203" t="e">
        <f t="shared" si="74"/>
        <v>#N/A</v>
      </c>
      <c r="I1011" s="204" t="e">
        <f t="shared" si="75"/>
        <v>#N/A</v>
      </c>
      <c r="J1011" s="205"/>
      <c r="K1011" s="285">
        <f>M!P30</f>
        <v>0</v>
      </c>
      <c r="L1011" s="206">
        <f>M!O30</f>
        <v>0</v>
      </c>
      <c r="M1011" s="207" t="s">
        <v>370</v>
      </c>
      <c r="N1011" s="207" t="s">
        <v>325</v>
      </c>
      <c r="O1011" s="524"/>
      <c r="P1011" s="283"/>
      <c r="Q1011" s="283"/>
      <c r="R1011" s="208"/>
      <c r="S1011" s="170"/>
    </row>
    <row r="1012" spans="1:19" s="167" customFormat="1" ht="12.75" customHeight="1" x14ac:dyDescent="0.2">
      <c r="A1012" s="294">
        <f t="shared" si="72"/>
        <v>0</v>
      </c>
      <c r="B1012" s="198"/>
      <c r="C1012" s="198"/>
      <c r="D1012" s="199" t="s">
        <v>36</v>
      </c>
      <c r="E1012" s="200"/>
      <c r="F1012" s="201"/>
      <c r="G1012" s="202" t="e">
        <f t="shared" si="73"/>
        <v>#N/A</v>
      </c>
      <c r="H1012" s="203" t="e">
        <f t="shared" si="74"/>
        <v>#N/A</v>
      </c>
      <c r="I1012" s="204" t="e">
        <f t="shared" si="75"/>
        <v>#N/A</v>
      </c>
      <c r="J1012" s="205"/>
      <c r="K1012" s="285">
        <f>M!P31</f>
        <v>0</v>
      </c>
      <c r="L1012" s="206">
        <f>M!O31</f>
        <v>0</v>
      </c>
      <c r="M1012" s="207" t="s">
        <v>370</v>
      </c>
      <c r="N1012" s="207" t="s">
        <v>325</v>
      </c>
      <c r="O1012" s="524"/>
      <c r="P1012" s="283"/>
      <c r="Q1012" s="283"/>
      <c r="R1012" s="208"/>
      <c r="S1012" s="170"/>
    </row>
    <row r="1013" spans="1:19" s="167" customFormat="1" ht="12.75" customHeight="1" x14ac:dyDescent="0.2">
      <c r="A1013" s="294">
        <f t="shared" si="72"/>
        <v>0</v>
      </c>
      <c r="B1013" s="198"/>
      <c r="C1013" s="198"/>
      <c r="D1013" s="199" t="s">
        <v>36</v>
      </c>
      <c r="E1013" s="200"/>
      <c r="F1013" s="201"/>
      <c r="G1013" s="202" t="e">
        <f t="shared" si="73"/>
        <v>#N/A</v>
      </c>
      <c r="H1013" s="203" t="e">
        <f t="shared" si="74"/>
        <v>#N/A</v>
      </c>
      <c r="I1013" s="204" t="e">
        <f t="shared" si="75"/>
        <v>#N/A</v>
      </c>
      <c r="J1013" s="205"/>
      <c r="K1013" s="285">
        <f>M!P32</f>
        <v>0</v>
      </c>
      <c r="L1013" s="206">
        <f>M!O32</f>
        <v>0</v>
      </c>
      <c r="M1013" s="207" t="s">
        <v>370</v>
      </c>
      <c r="N1013" s="207" t="s">
        <v>325</v>
      </c>
      <c r="O1013" s="524"/>
      <c r="P1013" s="283"/>
      <c r="Q1013" s="283"/>
      <c r="R1013" s="208"/>
      <c r="S1013" s="170"/>
    </row>
    <row r="1014" spans="1:19" s="167" customFormat="1" ht="12.75" customHeight="1" x14ac:dyDescent="0.2">
      <c r="A1014" s="294">
        <f t="shared" si="72"/>
        <v>0</v>
      </c>
      <c r="B1014" s="198"/>
      <c r="C1014" s="198"/>
      <c r="D1014" s="199" t="s">
        <v>36</v>
      </c>
      <c r="E1014" s="200"/>
      <c r="F1014" s="201"/>
      <c r="G1014" s="202" t="e">
        <f t="shared" si="73"/>
        <v>#N/A</v>
      </c>
      <c r="H1014" s="203" t="e">
        <f t="shared" si="74"/>
        <v>#N/A</v>
      </c>
      <c r="I1014" s="204" t="e">
        <f t="shared" si="75"/>
        <v>#N/A</v>
      </c>
      <c r="J1014" s="205"/>
      <c r="K1014" s="285">
        <f>M!P33</f>
        <v>0</v>
      </c>
      <c r="L1014" s="206">
        <f>M!O33</f>
        <v>0</v>
      </c>
      <c r="M1014" s="207" t="s">
        <v>370</v>
      </c>
      <c r="N1014" s="207" t="s">
        <v>325</v>
      </c>
      <c r="O1014" s="524"/>
      <c r="P1014" s="283"/>
      <c r="Q1014" s="283"/>
      <c r="R1014" s="208"/>
      <c r="S1014" s="170"/>
    </row>
    <row r="1015" spans="1:19" s="167" customFormat="1" ht="12.75" customHeight="1" x14ac:dyDescent="0.2">
      <c r="A1015" s="294">
        <f t="shared" si="72"/>
        <v>0</v>
      </c>
      <c r="B1015" s="198"/>
      <c r="C1015" s="198"/>
      <c r="D1015" s="199" t="s">
        <v>36</v>
      </c>
      <c r="E1015" s="200"/>
      <c r="F1015" s="201"/>
      <c r="G1015" s="202" t="e">
        <f t="shared" si="73"/>
        <v>#N/A</v>
      </c>
      <c r="H1015" s="203" t="e">
        <f t="shared" si="74"/>
        <v>#N/A</v>
      </c>
      <c r="I1015" s="204" t="e">
        <f t="shared" si="75"/>
        <v>#N/A</v>
      </c>
      <c r="J1015" s="205"/>
      <c r="K1015" s="285">
        <f>M!P34</f>
        <v>0</v>
      </c>
      <c r="L1015" s="206">
        <f>M!O34</f>
        <v>0</v>
      </c>
      <c r="M1015" s="207" t="s">
        <v>370</v>
      </c>
      <c r="N1015" s="207" t="s">
        <v>325</v>
      </c>
      <c r="O1015" s="524"/>
      <c r="P1015" s="283"/>
      <c r="Q1015" s="283"/>
      <c r="R1015" s="208"/>
      <c r="S1015" s="170"/>
    </row>
    <row r="1016" spans="1:19" s="167" customFormat="1" ht="12.75" customHeight="1" x14ac:dyDescent="0.2">
      <c r="A1016" s="294">
        <f t="shared" si="72"/>
        <v>0</v>
      </c>
      <c r="B1016" s="198"/>
      <c r="C1016" s="198"/>
      <c r="D1016" s="199" t="s">
        <v>36</v>
      </c>
      <c r="E1016" s="200"/>
      <c r="F1016" s="201"/>
      <c r="G1016" s="202" t="e">
        <f t="shared" si="73"/>
        <v>#N/A</v>
      </c>
      <c r="H1016" s="203" t="e">
        <f t="shared" si="74"/>
        <v>#N/A</v>
      </c>
      <c r="I1016" s="204" t="e">
        <f t="shared" si="75"/>
        <v>#N/A</v>
      </c>
      <c r="J1016" s="205"/>
      <c r="K1016" s="285">
        <f>M!P35</f>
        <v>0</v>
      </c>
      <c r="L1016" s="206">
        <f>M!O35</f>
        <v>0</v>
      </c>
      <c r="M1016" s="207" t="s">
        <v>370</v>
      </c>
      <c r="N1016" s="207" t="s">
        <v>325</v>
      </c>
      <c r="O1016" s="524"/>
      <c r="P1016" s="283"/>
      <c r="Q1016" s="283"/>
      <c r="R1016" s="208"/>
      <c r="S1016" s="170"/>
    </row>
    <row r="1017" spans="1:19" s="167" customFormat="1" ht="12.75" customHeight="1" x14ac:dyDescent="0.2">
      <c r="A1017" s="294">
        <f t="shared" si="72"/>
        <v>0</v>
      </c>
      <c r="B1017" s="198"/>
      <c r="C1017" s="198"/>
      <c r="D1017" s="199" t="s">
        <v>36</v>
      </c>
      <c r="E1017" s="200"/>
      <c r="F1017" s="201"/>
      <c r="G1017" s="202" t="e">
        <f t="shared" si="73"/>
        <v>#N/A</v>
      </c>
      <c r="H1017" s="203" t="e">
        <f t="shared" si="74"/>
        <v>#N/A</v>
      </c>
      <c r="I1017" s="204" t="e">
        <f t="shared" si="75"/>
        <v>#N/A</v>
      </c>
      <c r="J1017" s="205"/>
      <c r="K1017" s="285">
        <f>M!P36</f>
        <v>0</v>
      </c>
      <c r="L1017" s="206">
        <f>M!O36</f>
        <v>0</v>
      </c>
      <c r="M1017" s="207" t="s">
        <v>370</v>
      </c>
      <c r="N1017" s="207" t="s">
        <v>325</v>
      </c>
      <c r="O1017" s="524"/>
      <c r="P1017" s="283"/>
      <c r="Q1017" s="283"/>
      <c r="R1017" s="208"/>
      <c r="S1017" s="170"/>
    </row>
    <row r="1018" spans="1:19" s="167" customFormat="1" ht="12.75" customHeight="1" x14ac:dyDescent="0.2">
      <c r="A1018" s="294">
        <f t="shared" si="72"/>
        <v>0</v>
      </c>
      <c r="B1018" s="198"/>
      <c r="C1018" s="198"/>
      <c r="D1018" s="199" t="s">
        <v>36</v>
      </c>
      <c r="E1018" s="200"/>
      <c r="F1018" s="201"/>
      <c r="G1018" s="202" t="e">
        <f t="shared" si="73"/>
        <v>#N/A</v>
      </c>
      <c r="H1018" s="203" t="e">
        <f t="shared" si="74"/>
        <v>#N/A</v>
      </c>
      <c r="I1018" s="204" t="e">
        <f t="shared" si="75"/>
        <v>#N/A</v>
      </c>
      <c r="J1018" s="205"/>
      <c r="K1018" s="285">
        <f>M!P37</f>
        <v>0</v>
      </c>
      <c r="L1018" s="206">
        <f>M!O37</f>
        <v>0</v>
      </c>
      <c r="M1018" s="207" t="s">
        <v>370</v>
      </c>
      <c r="N1018" s="207" t="s">
        <v>325</v>
      </c>
      <c r="O1018" s="524"/>
      <c r="P1018" s="283"/>
      <c r="Q1018" s="283"/>
      <c r="R1018" s="208"/>
      <c r="S1018" s="170"/>
    </row>
    <row r="1019" spans="1:19" s="167" customFormat="1" ht="12.75" customHeight="1" x14ac:dyDescent="0.2">
      <c r="A1019" s="294">
        <f t="shared" si="72"/>
        <v>0</v>
      </c>
      <c r="B1019" s="198"/>
      <c r="C1019" s="198"/>
      <c r="D1019" s="199" t="s">
        <v>36</v>
      </c>
      <c r="E1019" s="200"/>
      <c r="F1019" s="201"/>
      <c r="G1019" s="202" t="e">
        <f t="shared" si="73"/>
        <v>#N/A</v>
      </c>
      <c r="H1019" s="203" t="e">
        <f t="shared" si="74"/>
        <v>#N/A</v>
      </c>
      <c r="I1019" s="204" t="e">
        <f t="shared" si="75"/>
        <v>#N/A</v>
      </c>
      <c r="J1019" s="205"/>
      <c r="K1019" s="285">
        <f>M!P38</f>
        <v>0</v>
      </c>
      <c r="L1019" s="206">
        <f>M!O38</f>
        <v>0</v>
      </c>
      <c r="M1019" s="207" t="s">
        <v>370</v>
      </c>
      <c r="N1019" s="207" t="s">
        <v>325</v>
      </c>
      <c r="O1019" s="524"/>
      <c r="P1019" s="283"/>
      <c r="Q1019" s="283"/>
      <c r="R1019" s="208"/>
      <c r="S1019" s="170"/>
    </row>
    <row r="1020" spans="1:19" s="167" customFormat="1" ht="12.75" customHeight="1" x14ac:dyDescent="0.2">
      <c r="A1020" s="294">
        <f t="shared" si="72"/>
        <v>0</v>
      </c>
      <c r="B1020" s="198"/>
      <c r="C1020" s="198"/>
      <c r="D1020" s="199" t="s">
        <v>36</v>
      </c>
      <c r="E1020" s="200"/>
      <c r="F1020" s="201"/>
      <c r="G1020" s="202" t="e">
        <f t="shared" si="73"/>
        <v>#N/A</v>
      </c>
      <c r="H1020" s="203" t="e">
        <f t="shared" si="74"/>
        <v>#N/A</v>
      </c>
      <c r="I1020" s="204" t="e">
        <f t="shared" si="75"/>
        <v>#N/A</v>
      </c>
      <c r="J1020" s="205"/>
      <c r="K1020" s="285">
        <f>M!P39</f>
        <v>0</v>
      </c>
      <c r="L1020" s="206">
        <f>M!O39</f>
        <v>0</v>
      </c>
      <c r="M1020" s="207" t="s">
        <v>370</v>
      </c>
      <c r="N1020" s="207" t="s">
        <v>325</v>
      </c>
      <c r="O1020" s="524"/>
      <c r="P1020" s="283"/>
      <c r="Q1020" s="283"/>
      <c r="R1020" s="208"/>
      <c r="S1020" s="170"/>
    </row>
    <row r="1021" spans="1:19" s="167" customFormat="1" ht="12.75" customHeight="1" x14ac:dyDescent="0.2">
      <c r="A1021" s="294">
        <f t="shared" si="72"/>
        <v>0</v>
      </c>
      <c r="B1021" s="198"/>
      <c r="C1021" s="198"/>
      <c r="D1021" s="199" t="s">
        <v>36</v>
      </c>
      <c r="E1021" s="200"/>
      <c r="F1021" s="201"/>
      <c r="G1021" s="202" t="e">
        <f t="shared" si="73"/>
        <v>#N/A</v>
      </c>
      <c r="H1021" s="203" t="e">
        <f t="shared" si="74"/>
        <v>#N/A</v>
      </c>
      <c r="I1021" s="204" t="e">
        <f t="shared" si="75"/>
        <v>#N/A</v>
      </c>
      <c r="J1021" s="205"/>
      <c r="K1021" s="285">
        <f>M!P40</f>
        <v>0</v>
      </c>
      <c r="L1021" s="206">
        <f>M!O40</f>
        <v>0</v>
      </c>
      <c r="M1021" s="207" t="s">
        <v>370</v>
      </c>
      <c r="N1021" s="207" t="s">
        <v>325</v>
      </c>
      <c r="O1021" s="524"/>
      <c r="P1021" s="283"/>
      <c r="Q1021" s="283"/>
      <c r="R1021" s="208"/>
      <c r="S1021" s="170"/>
    </row>
    <row r="1022" spans="1:19" s="167" customFormat="1" ht="12.75" customHeight="1" x14ac:dyDescent="0.2">
      <c r="A1022" s="294">
        <f t="shared" si="72"/>
        <v>0</v>
      </c>
      <c r="B1022" s="198"/>
      <c r="C1022" s="198"/>
      <c r="D1022" s="199" t="s">
        <v>36</v>
      </c>
      <c r="E1022" s="200"/>
      <c r="F1022" s="201"/>
      <c r="G1022" s="202" t="e">
        <f t="shared" si="73"/>
        <v>#N/A</v>
      </c>
      <c r="H1022" s="203" t="e">
        <f t="shared" si="74"/>
        <v>#N/A</v>
      </c>
      <c r="I1022" s="204" t="e">
        <f t="shared" si="75"/>
        <v>#N/A</v>
      </c>
      <c r="J1022" s="205"/>
      <c r="K1022" s="285">
        <f>M!P41</f>
        <v>0</v>
      </c>
      <c r="L1022" s="206">
        <f>M!O41</f>
        <v>0</v>
      </c>
      <c r="M1022" s="207" t="s">
        <v>370</v>
      </c>
      <c r="N1022" s="207" t="s">
        <v>325</v>
      </c>
      <c r="O1022" s="524"/>
      <c r="P1022" s="283"/>
      <c r="Q1022" s="283"/>
      <c r="R1022" s="208"/>
      <c r="S1022" s="170"/>
    </row>
    <row r="1023" spans="1:19" s="167" customFormat="1" ht="12.75" customHeight="1" x14ac:dyDescent="0.2">
      <c r="A1023" s="294">
        <f t="shared" si="72"/>
        <v>0</v>
      </c>
      <c r="B1023" s="198"/>
      <c r="C1023" s="198"/>
      <c r="D1023" s="199" t="s">
        <v>36</v>
      </c>
      <c r="E1023" s="200"/>
      <c r="F1023" s="201"/>
      <c r="G1023" s="202" t="e">
        <f t="shared" si="73"/>
        <v>#N/A</v>
      </c>
      <c r="H1023" s="203" t="e">
        <f t="shared" si="74"/>
        <v>#N/A</v>
      </c>
      <c r="I1023" s="204" t="e">
        <f t="shared" si="75"/>
        <v>#N/A</v>
      </c>
      <c r="J1023" s="205"/>
      <c r="K1023" s="285">
        <f>M!P42</f>
        <v>0</v>
      </c>
      <c r="L1023" s="206">
        <f>M!O42</f>
        <v>0</v>
      </c>
      <c r="M1023" s="207" t="s">
        <v>370</v>
      </c>
      <c r="N1023" s="207" t="s">
        <v>325</v>
      </c>
      <c r="O1023" s="524"/>
      <c r="P1023" s="283"/>
      <c r="Q1023" s="283"/>
      <c r="R1023" s="208"/>
      <c r="S1023" s="170"/>
    </row>
    <row r="1024" spans="1:19" s="167" customFormat="1" ht="12.75" customHeight="1" x14ac:dyDescent="0.2">
      <c r="A1024" s="294">
        <f t="shared" si="72"/>
        <v>0</v>
      </c>
      <c r="B1024" s="198"/>
      <c r="C1024" s="198"/>
      <c r="D1024" s="199" t="s">
        <v>36</v>
      </c>
      <c r="E1024" s="200"/>
      <c r="F1024" s="201"/>
      <c r="G1024" s="202" t="e">
        <f t="shared" si="73"/>
        <v>#N/A</v>
      </c>
      <c r="H1024" s="203" t="e">
        <f t="shared" si="74"/>
        <v>#N/A</v>
      </c>
      <c r="I1024" s="204" t="e">
        <f t="shared" si="75"/>
        <v>#N/A</v>
      </c>
      <c r="J1024" s="205"/>
      <c r="K1024" s="285">
        <f>M!P43</f>
        <v>0</v>
      </c>
      <c r="L1024" s="206">
        <f>M!O43</f>
        <v>0</v>
      </c>
      <c r="M1024" s="207" t="s">
        <v>370</v>
      </c>
      <c r="N1024" s="207" t="s">
        <v>325</v>
      </c>
      <c r="O1024" s="524"/>
      <c r="P1024" s="283"/>
      <c r="Q1024" s="283"/>
      <c r="R1024" s="208"/>
      <c r="S1024" s="170"/>
    </row>
    <row r="1025" spans="1:19" s="167" customFormat="1" ht="12.75" customHeight="1" x14ac:dyDescent="0.2">
      <c r="A1025" s="294">
        <f t="shared" si="72"/>
        <v>0</v>
      </c>
      <c r="B1025" s="198"/>
      <c r="C1025" s="198"/>
      <c r="D1025" s="199" t="s">
        <v>36</v>
      </c>
      <c r="E1025" s="200"/>
      <c r="F1025" s="201"/>
      <c r="G1025" s="202" t="e">
        <f t="shared" si="73"/>
        <v>#N/A</v>
      </c>
      <c r="H1025" s="203" t="e">
        <f t="shared" si="74"/>
        <v>#N/A</v>
      </c>
      <c r="I1025" s="204" t="e">
        <f t="shared" si="75"/>
        <v>#N/A</v>
      </c>
      <c r="J1025" s="205"/>
      <c r="K1025" s="285">
        <f>M!P44</f>
        <v>0</v>
      </c>
      <c r="L1025" s="206">
        <f>M!O44</f>
        <v>0</v>
      </c>
      <c r="M1025" s="207" t="s">
        <v>370</v>
      </c>
      <c r="N1025" s="207" t="s">
        <v>325</v>
      </c>
      <c r="O1025" s="524"/>
      <c r="P1025" s="283"/>
      <c r="Q1025" s="283"/>
      <c r="R1025" s="208"/>
      <c r="S1025" s="170"/>
    </row>
    <row r="1026" spans="1:19" s="167" customFormat="1" ht="12.75" customHeight="1" x14ac:dyDescent="0.2">
      <c r="A1026" s="294">
        <f t="shared" si="72"/>
        <v>0</v>
      </c>
      <c r="B1026" s="198"/>
      <c r="C1026" s="198"/>
      <c r="D1026" s="199" t="s">
        <v>36</v>
      </c>
      <c r="E1026" s="200"/>
      <c r="F1026" s="201"/>
      <c r="G1026" s="202" t="e">
        <f t="shared" si="73"/>
        <v>#N/A</v>
      </c>
      <c r="H1026" s="203" t="e">
        <f t="shared" si="74"/>
        <v>#N/A</v>
      </c>
      <c r="I1026" s="204" t="e">
        <f t="shared" si="75"/>
        <v>#N/A</v>
      </c>
      <c r="J1026" s="205"/>
      <c r="K1026" s="285">
        <f>M!P45</f>
        <v>0</v>
      </c>
      <c r="L1026" s="206">
        <f>M!O45</f>
        <v>0</v>
      </c>
      <c r="M1026" s="207" t="s">
        <v>370</v>
      </c>
      <c r="N1026" s="207" t="s">
        <v>325</v>
      </c>
      <c r="O1026" s="524"/>
      <c r="P1026" s="283"/>
      <c r="Q1026" s="283"/>
      <c r="R1026" s="208"/>
      <c r="S1026" s="170"/>
    </row>
    <row r="1027" spans="1:19" s="167" customFormat="1" ht="12.75" customHeight="1" x14ac:dyDescent="0.2">
      <c r="A1027" s="294">
        <f t="shared" si="72"/>
        <v>0</v>
      </c>
      <c r="B1027" s="198"/>
      <c r="C1027" s="198"/>
      <c r="D1027" s="199" t="s">
        <v>36</v>
      </c>
      <c r="E1027" s="200"/>
      <c r="F1027" s="201"/>
      <c r="G1027" s="202" t="e">
        <f t="shared" si="73"/>
        <v>#N/A</v>
      </c>
      <c r="H1027" s="203" t="e">
        <f t="shared" si="74"/>
        <v>#N/A</v>
      </c>
      <c r="I1027" s="204" t="e">
        <f t="shared" si="75"/>
        <v>#N/A</v>
      </c>
      <c r="J1027" s="205"/>
      <c r="K1027" s="285">
        <f>M!P46</f>
        <v>0</v>
      </c>
      <c r="L1027" s="206">
        <f>M!O46</f>
        <v>0</v>
      </c>
      <c r="M1027" s="207" t="s">
        <v>370</v>
      </c>
      <c r="N1027" s="207" t="s">
        <v>325</v>
      </c>
      <c r="O1027" s="524"/>
      <c r="P1027" s="283"/>
      <c r="Q1027" s="283"/>
      <c r="R1027" s="208"/>
      <c r="S1027" s="170"/>
    </row>
    <row r="1028" spans="1:19" s="167" customFormat="1" ht="12.75" customHeight="1" x14ac:dyDescent="0.2">
      <c r="A1028" s="294">
        <f t="shared" si="72"/>
        <v>0</v>
      </c>
      <c r="B1028" s="198"/>
      <c r="C1028" s="198"/>
      <c r="D1028" s="199" t="s">
        <v>36</v>
      </c>
      <c r="E1028" s="200"/>
      <c r="F1028" s="201"/>
      <c r="G1028" s="202" t="e">
        <f t="shared" si="73"/>
        <v>#N/A</v>
      </c>
      <c r="H1028" s="203" t="e">
        <f t="shared" si="74"/>
        <v>#N/A</v>
      </c>
      <c r="I1028" s="204" t="e">
        <f t="shared" si="75"/>
        <v>#N/A</v>
      </c>
      <c r="J1028" s="205"/>
      <c r="K1028" s="285">
        <f>M!P47</f>
        <v>0</v>
      </c>
      <c r="L1028" s="206">
        <f>M!O47</f>
        <v>0</v>
      </c>
      <c r="M1028" s="207" t="s">
        <v>370</v>
      </c>
      <c r="N1028" s="207" t="s">
        <v>325</v>
      </c>
      <c r="O1028" s="524"/>
      <c r="P1028" s="283"/>
      <c r="Q1028" s="283"/>
      <c r="R1028" s="208"/>
      <c r="S1028" s="170"/>
    </row>
    <row r="1029" spans="1:19" s="167" customFormat="1" ht="12.75" customHeight="1" x14ac:dyDescent="0.2">
      <c r="A1029" s="294">
        <f t="shared" si="72"/>
        <v>0</v>
      </c>
      <c r="B1029" s="198"/>
      <c r="C1029" s="198"/>
      <c r="D1029" s="199" t="s">
        <v>36</v>
      </c>
      <c r="E1029" s="200"/>
      <c r="F1029" s="201"/>
      <c r="G1029" s="202" t="e">
        <f t="shared" si="73"/>
        <v>#N/A</v>
      </c>
      <c r="H1029" s="203" t="e">
        <f t="shared" si="74"/>
        <v>#N/A</v>
      </c>
      <c r="I1029" s="204" t="e">
        <f t="shared" si="75"/>
        <v>#N/A</v>
      </c>
      <c r="J1029" s="205"/>
      <c r="K1029" s="285">
        <f>M!P48</f>
        <v>0</v>
      </c>
      <c r="L1029" s="206">
        <f>M!O48</f>
        <v>0</v>
      </c>
      <c r="M1029" s="207" t="s">
        <v>370</v>
      </c>
      <c r="N1029" s="207" t="s">
        <v>325</v>
      </c>
      <c r="O1029" s="524"/>
      <c r="P1029" s="283"/>
      <c r="Q1029" s="283"/>
      <c r="R1029" s="208"/>
      <c r="S1029" s="170"/>
    </row>
    <row r="1030" spans="1:19" s="167" customFormat="1" ht="12.75" customHeight="1" x14ac:dyDescent="0.2">
      <c r="A1030" s="294">
        <f t="shared" si="72"/>
        <v>0</v>
      </c>
      <c r="B1030" s="198"/>
      <c r="C1030" s="198"/>
      <c r="D1030" s="199" t="s">
        <v>36</v>
      </c>
      <c r="E1030" s="200"/>
      <c r="F1030" s="201"/>
      <c r="G1030" s="202" t="e">
        <f t="shared" si="73"/>
        <v>#N/A</v>
      </c>
      <c r="H1030" s="203" t="e">
        <f t="shared" si="74"/>
        <v>#N/A</v>
      </c>
      <c r="I1030" s="204" t="e">
        <f t="shared" si="75"/>
        <v>#N/A</v>
      </c>
      <c r="J1030" s="205"/>
      <c r="K1030" s="285">
        <f>M!P49</f>
        <v>0</v>
      </c>
      <c r="L1030" s="206">
        <f>M!O49</f>
        <v>0</v>
      </c>
      <c r="M1030" s="207" t="s">
        <v>370</v>
      </c>
      <c r="N1030" s="207" t="s">
        <v>325</v>
      </c>
      <c r="O1030" s="524"/>
      <c r="P1030" s="283"/>
      <c r="Q1030" s="283"/>
      <c r="R1030" s="208"/>
      <c r="S1030" s="170"/>
    </row>
    <row r="1031" spans="1:19" s="167" customFormat="1" ht="12.75" customHeight="1" x14ac:dyDescent="0.2">
      <c r="A1031" s="294">
        <f t="shared" si="72"/>
        <v>0</v>
      </c>
      <c r="B1031" s="198"/>
      <c r="C1031" s="198"/>
      <c r="D1031" s="199" t="s">
        <v>36</v>
      </c>
      <c r="E1031" s="200"/>
      <c r="F1031" s="201"/>
      <c r="G1031" s="202" t="e">
        <f t="shared" si="73"/>
        <v>#N/A</v>
      </c>
      <c r="H1031" s="203" t="e">
        <f t="shared" si="74"/>
        <v>#N/A</v>
      </c>
      <c r="I1031" s="204" t="e">
        <f t="shared" si="75"/>
        <v>#N/A</v>
      </c>
      <c r="J1031" s="205"/>
      <c r="K1031" s="285">
        <f>M!P50</f>
        <v>0</v>
      </c>
      <c r="L1031" s="206">
        <f>M!O50</f>
        <v>0</v>
      </c>
      <c r="M1031" s="207" t="s">
        <v>370</v>
      </c>
      <c r="N1031" s="207" t="s">
        <v>325</v>
      </c>
      <c r="O1031" s="524"/>
      <c r="P1031" s="283"/>
      <c r="Q1031" s="283"/>
      <c r="R1031" s="208"/>
      <c r="S1031" s="170"/>
    </row>
    <row r="1032" spans="1:19" s="167" customFormat="1" ht="12.75" customHeight="1" x14ac:dyDescent="0.2">
      <c r="A1032" s="294">
        <f t="shared" si="72"/>
        <v>0</v>
      </c>
      <c r="B1032" s="198"/>
      <c r="C1032" s="198"/>
      <c r="D1032" s="199" t="s">
        <v>36</v>
      </c>
      <c r="E1032" s="200"/>
      <c r="F1032" s="201"/>
      <c r="G1032" s="202" t="e">
        <f t="shared" si="73"/>
        <v>#N/A</v>
      </c>
      <c r="H1032" s="203" t="e">
        <f t="shared" si="74"/>
        <v>#N/A</v>
      </c>
      <c r="I1032" s="204" t="e">
        <f t="shared" si="75"/>
        <v>#N/A</v>
      </c>
      <c r="J1032" s="205"/>
      <c r="K1032" s="285">
        <f>M!P51</f>
        <v>0</v>
      </c>
      <c r="L1032" s="206">
        <f>M!O51</f>
        <v>0</v>
      </c>
      <c r="M1032" s="207" t="s">
        <v>370</v>
      </c>
      <c r="N1032" s="207" t="s">
        <v>325</v>
      </c>
      <c r="O1032" s="524"/>
      <c r="P1032" s="283"/>
      <c r="Q1032" s="283"/>
      <c r="R1032" s="208"/>
      <c r="S1032" s="170"/>
    </row>
    <row r="1033" spans="1:19" s="167" customFormat="1" ht="12.75" customHeight="1" x14ac:dyDescent="0.2">
      <c r="A1033" s="294">
        <f t="shared" si="72"/>
        <v>0</v>
      </c>
      <c r="B1033" s="198"/>
      <c r="C1033" s="198"/>
      <c r="D1033" s="199" t="s">
        <v>36</v>
      </c>
      <c r="E1033" s="200"/>
      <c r="F1033" s="201"/>
      <c r="G1033" s="202" t="e">
        <f t="shared" si="73"/>
        <v>#N/A</v>
      </c>
      <c r="H1033" s="203" t="e">
        <f t="shared" si="74"/>
        <v>#N/A</v>
      </c>
      <c r="I1033" s="204" t="e">
        <f t="shared" si="75"/>
        <v>#N/A</v>
      </c>
      <c r="J1033" s="205"/>
      <c r="K1033" s="285">
        <f>M!P52</f>
        <v>0</v>
      </c>
      <c r="L1033" s="206">
        <f>M!O52</f>
        <v>0</v>
      </c>
      <c r="M1033" s="207" t="s">
        <v>370</v>
      </c>
      <c r="N1033" s="207" t="s">
        <v>325</v>
      </c>
      <c r="O1033" s="524"/>
      <c r="P1033" s="283"/>
      <c r="Q1033" s="283"/>
      <c r="R1033" s="208"/>
      <c r="S1033" s="170"/>
    </row>
    <row r="1034" spans="1:19" s="167" customFormat="1" ht="12.75" customHeight="1" x14ac:dyDescent="0.2">
      <c r="A1034" s="294">
        <f t="shared" si="72"/>
        <v>0</v>
      </c>
      <c r="B1034" s="198"/>
      <c r="C1034" s="198"/>
      <c r="D1034" s="199" t="s">
        <v>36</v>
      </c>
      <c r="E1034" s="200"/>
      <c r="F1034" s="201"/>
      <c r="G1034" s="202" t="e">
        <f t="shared" si="73"/>
        <v>#N/A</v>
      </c>
      <c r="H1034" s="203" t="e">
        <f t="shared" si="74"/>
        <v>#N/A</v>
      </c>
      <c r="I1034" s="204" t="e">
        <f t="shared" si="75"/>
        <v>#N/A</v>
      </c>
      <c r="J1034" s="205"/>
      <c r="K1034" s="285">
        <f>M!P53</f>
        <v>0</v>
      </c>
      <c r="L1034" s="206">
        <f>M!O53</f>
        <v>0</v>
      </c>
      <c r="M1034" s="207" t="s">
        <v>370</v>
      </c>
      <c r="N1034" s="207" t="s">
        <v>325</v>
      </c>
      <c r="O1034" s="524"/>
      <c r="P1034" s="283"/>
      <c r="Q1034" s="283"/>
      <c r="R1034" s="208"/>
      <c r="S1034" s="170"/>
    </row>
    <row r="1035" spans="1:19" s="167" customFormat="1" ht="12.75" customHeight="1" x14ac:dyDescent="0.2">
      <c r="A1035" s="294">
        <f t="shared" si="72"/>
        <v>0</v>
      </c>
      <c r="B1035" s="198"/>
      <c r="C1035" s="198"/>
      <c r="D1035" s="199" t="s">
        <v>36</v>
      </c>
      <c r="E1035" s="200"/>
      <c r="F1035" s="201"/>
      <c r="G1035" s="202" t="e">
        <f t="shared" si="73"/>
        <v>#N/A</v>
      </c>
      <c r="H1035" s="203" t="e">
        <f t="shared" si="74"/>
        <v>#N/A</v>
      </c>
      <c r="I1035" s="204" t="e">
        <f t="shared" si="75"/>
        <v>#N/A</v>
      </c>
      <c r="J1035" s="205"/>
      <c r="K1035" s="285">
        <f>M!P54</f>
        <v>0</v>
      </c>
      <c r="L1035" s="352" t="str">
        <f>M!O54</f>
        <v>Non-scorers Count =</v>
      </c>
      <c r="M1035" s="207" t="s">
        <v>370</v>
      </c>
      <c r="N1035" s="207" t="s">
        <v>325</v>
      </c>
      <c r="O1035" s="524"/>
      <c r="P1035" s="283"/>
      <c r="Q1035" s="283"/>
      <c r="R1035" s="208"/>
      <c r="S1035" s="170"/>
    </row>
    <row r="1036" spans="1:19" s="167" customFormat="1" ht="12.75" customHeight="1" x14ac:dyDescent="0.2">
      <c r="A1036" s="294">
        <f t="shared" si="72"/>
        <v>0</v>
      </c>
      <c r="B1036" s="198"/>
      <c r="C1036" s="198"/>
      <c r="D1036" s="199" t="s">
        <v>36</v>
      </c>
      <c r="E1036" s="200"/>
      <c r="F1036" s="201"/>
      <c r="G1036" s="202" t="e">
        <f t="shared" si="73"/>
        <v>#N/A</v>
      </c>
      <c r="H1036" s="203" t="e">
        <f t="shared" si="74"/>
        <v>#N/A</v>
      </c>
      <c r="I1036" s="204" t="e">
        <f t="shared" si="75"/>
        <v>#N/A</v>
      </c>
      <c r="J1036" s="205"/>
      <c r="K1036" s="285">
        <f>M!AG5</f>
        <v>661</v>
      </c>
      <c r="L1036" s="206" t="str">
        <f>M!AF5</f>
        <v>Raja Khan</v>
      </c>
      <c r="M1036" s="207" t="s">
        <v>370</v>
      </c>
      <c r="N1036" s="207" t="s">
        <v>326</v>
      </c>
      <c r="O1036" s="524"/>
      <c r="P1036" s="283"/>
      <c r="Q1036" s="283"/>
      <c r="R1036" s="208"/>
      <c r="S1036" s="170"/>
    </row>
    <row r="1037" spans="1:19" s="167" customFormat="1" ht="12.75" customHeight="1" x14ac:dyDescent="0.2">
      <c r="A1037" s="294">
        <f t="shared" si="72"/>
        <v>0</v>
      </c>
      <c r="B1037" s="198"/>
      <c r="C1037" s="198"/>
      <c r="D1037" s="199" t="s">
        <v>36</v>
      </c>
      <c r="E1037" s="200"/>
      <c r="F1037" s="201"/>
      <c r="G1037" s="202" t="e">
        <f t="shared" si="73"/>
        <v>#N/A</v>
      </c>
      <c r="H1037" s="203" t="e">
        <f t="shared" si="74"/>
        <v>#N/A</v>
      </c>
      <c r="I1037" s="204" t="e">
        <f t="shared" si="75"/>
        <v>#N/A</v>
      </c>
      <c r="J1037" s="205"/>
      <c r="K1037" s="285">
        <f>M!AG6</f>
        <v>662</v>
      </c>
      <c r="L1037" s="206" t="str">
        <f>M!AF6</f>
        <v>Toby Ralphs</v>
      </c>
      <c r="M1037" s="207" t="s">
        <v>370</v>
      </c>
      <c r="N1037" s="207" t="s">
        <v>326</v>
      </c>
      <c r="O1037" s="524"/>
      <c r="P1037" s="283"/>
      <c r="Q1037" s="283"/>
      <c r="R1037" s="208"/>
      <c r="S1037" s="170"/>
    </row>
    <row r="1038" spans="1:19" s="167" customFormat="1" ht="12.75" customHeight="1" x14ac:dyDescent="0.2">
      <c r="A1038" s="294">
        <f t="shared" si="72"/>
        <v>0</v>
      </c>
      <c r="B1038" s="198"/>
      <c r="C1038" s="198"/>
      <c r="D1038" s="199" t="s">
        <v>36</v>
      </c>
      <c r="E1038" s="200"/>
      <c r="F1038" s="201"/>
      <c r="G1038" s="202" t="e">
        <f t="shared" si="73"/>
        <v>#N/A</v>
      </c>
      <c r="H1038" s="203" t="e">
        <f t="shared" si="74"/>
        <v>#N/A</v>
      </c>
      <c r="I1038" s="204" t="e">
        <f t="shared" si="75"/>
        <v>#N/A</v>
      </c>
      <c r="J1038" s="205"/>
      <c r="K1038" s="285">
        <f>M!AG7</f>
        <v>663</v>
      </c>
      <c r="L1038" s="206" t="str">
        <f>M!AF7</f>
        <v>Adam Frost</v>
      </c>
      <c r="M1038" s="207" t="s">
        <v>370</v>
      </c>
      <c r="N1038" s="207" t="s">
        <v>326</v>
      </c>
      <c r="O1038" s="524"/>
      <c r="P1038" s="283"/>
      <c r="Q1038" s="283"/>
      <c r="R1038" s="208"/>
      <c r="S1038" s="170"/>
    </row>
    <row r="1039" spans="1:19" s="167" customFormat="1" ht="12.75" customHeight="1" x14ac:dyDescent="0.2">
      <c r="A1039" s="294">
        <f t="shared" si="72"/>
        <v>0</v>
      </c>
      <c r="B1039" s="198"/>
      <c r="C1039" s="198"/>
      <c r="D1039" s="199" t="s">
        <v>36</v>
      </c>
      <c r="E1039" s="200"/>
      <c r="F1039" s="201"/>
      <c r="G1039" s="202" t="e">
        <f t="shared" si="73"/>
        <v>#N/A</v>
      </c>
      <c r="H1039" s="203" t="e">
        <f t="shared" si="74"/>
        <v>#N/A</v>
      </c>
      <c r="I1039" s="204" t="e">
        <f t="shared" si="75"/>
        <v>#N/A</v>
      </c>
      <c r="J1039" s="205"/>
      <c r="K1039" s="285">
        <f>M!AG8</f>
        <v>664</v>
      </c>
      <c r="L1039" s="206" t="str">
        <f>M!AF8</f>
        <v>Kevan Mcormack</v>
      </c>
      <c r="M1039" s="207" t="s">
        <v>370</v>
      </c>
      <c r="N1039" s="207" t="s">
        <v>326</v>
      </c>
      <c r="O1039" s="524"/>
      <c r="P1039" s="283"/>
      <c r="Q1039" s="283"/>
      <c r="R1039" s="208"/>
      <c r="S1039" s="170"/>
    </row>
    <row r="1040" spans="1:19" s="167" customFormat="1" ht="12.75" customHeight="1" x14ac:dyDescent="0.2">
      <c r="A1040" s="294">
        <f t="shared" si="72"/>
        <v>0</v>
      </c>
      <c r="B1040" s="198"/>
      <c r="C1040" s="198"/>
      <c r="D1040" s="199" t="s">
        <v>36</v>
      </c>
      <c r="E1040" s="200"/>
      <c r="F1040" s="201"/>
      <c r="G1040" s="202" t="e">
        <f t="shared" si="73"/>
        <v>#N/A</v>
      </c>
      <c r="H1040" s="203" t="e">
        <f t="shared" si="74"/>
        <v>#N/A</v>
      </c>
      <c r="I1040" s="204" t="e">
        <f t="shared" si="75"/>
        <v>#N/A</v>
      </c>
      <c r="J1040" s="205"/>
      <c r="K1040" s="285">
        <f>M!AG9</f>
        <v>665</v>
      </c>
      <c r="L1040" s="206" t="str">
        <f>M!AF9</f>
        <v>Oscar Abrahamson</v>
      </c>
      <c r="M1040" s="207" t="s">
        <v>370</v>
      </c>
      <c r="N1040" s="207" t="s">
        <v>326</v>
      </c>
      <c r="O1040" s="524"/>
      <c r="P1040" s="283"/>
      <c r="Q1040" s="283"/>
      <c r="R1040" s="208"/>
      <c r="S1040" s="170"/>
    </row>
    <row r="1041" spans="1:19" s="167" customFormat="1" ht="12.75" customHeight="1" x14ac:dyDescent="0.2">
      <c r="A1041" s="294">
        <f t="shared" si="72"/>
        <v>0</v>
      </c>
      <c r="B1041" s="198"/>
      <c r="C1041" s="198"/>
      <c r="D1041" s="199" t="s">
        <v>36</v>
      </c>
      <c r="E1041" s="200"/>
      <c r="F1041" s="201"/>
      <c r="G1041" s="202" t="e">
        <f t="shared" si="73"/>
        <v>#N/A</v>
      </c>
      <c r="H1041" s="203" t="e">
        <f t="shared" si="74"/>
        <v>#N/A</v>
      </c>
      <c r="I1041" s="204" t="e">
        <f t="shared" si="75"/>
        <v>#N/A</v>
      </c>
      <c r="J1041" s="205"/>
      <c r="K1041" s="285">
        <f>M!AG10</f>
        <v>666</v>
      </c>
      <c r="L1041" s="206">
        <f>M!AF10</f>
        <v>0</v>
      </c>
      <c r="M1041" s="207" t="s">
        <v>370</v>
      </c>
      <c r="N1041" s="207" t="s">
        <v>326</v>
      </c>
      <c r="O1041" s="524"/>
      <c r="P1041" s="283"/>
      <c r="Q1041" s="283"/>
      <c r="R1041" s="208"/>
      <c r="S1041" s="170"/>
    </row>
    <row r="1042" spans="1:19" s="167" customFormat="1" ht="12.75" customHeight="1" x14ac:dyDescent="0.2">
      <c r="A1042" s="294">
        <f t="shared" si="72"/>
        <v>0</v>
      </c>
      <c r="B1042" s="198"/>
      <c r="C1042" s="198"/>
      <c r="D1042" s="199" t="s">
        <v>36</v>
      </c>
      <c r="E1042" s="200"/>
      <c r="F1042" s="201"/>
      <c r="G1042" s="202" t="e">
        <f t="shared" si="73"/>
        <v>#N/A</v>
      </c>
      <c r="H1042" s="203" t="e">
        <f t="shared" si="74"/>
        <v>#N/A</v>
      </c>
      <c r="I1042" s="204" t="e">
        <f t="shared" si="75"/>
        <v>#N/A</v>
      </c>
      <c r="J1042" s="205"/>
      <c r="K1042" s="285">
        <f>M!AG11</f>
        <v>667</v>
      </c>
      <c r="L1042" s="206">
        <f>M!AF11</f>
        <v>0</v>
      </c>
      <c r="M1042" s="207" t="s">
        <v>370</v>
      </c>
      <c r="N1042" s="207" t="s">
        <v>326</v>
      </c>
      <c r="O1042" s="524"/>
      <c r="P1042" s="283"/>
      <c r="Q1042" s="283"/>
      <c r="R1042" s="208"/>
      <c r="S1042" s="170"/>
    </row>
    <row r="1043" spans="1:19" s="167" customFormat="1" ht="12.75" customHeight="1" x14ac:dyDescent="0.2">
      <c r="A1043" s="294">
        <f t="shared" si="72"/>
        <v>0</v>
      </c>
      <c r="B1043" s="198"/>
      <c r="C1043" s="198"/>
      <c r="D1043" s="199" t="s">
        <v>36</v>
      </c>
      <c r="E1043" s="200"/>
      <c r="F1043" s="201"/>
      <c r="G1043" s="202" t="e">
        <f t="shared" si="73"/>
        <v>#N/A</v>
      </c>
      <c r="H1043" s="203" t="e">
        <f t="shared" si="74"/>
        <v>#N/A</v>
      </c>
      <c r="I1043" s="204" t="e">
        <f t="shared" si="75"/>
        <v>#N/A</v>
      </c>
      <c r="J1043" s="205"/>
      <c r="K1043" s="285">
        <f>M!AG12</f>
        <v>668</v>
      </c>
      <c r="L1043" s="206">
        <f>M!AF12</f>
        <v>0</v>
      </c>
      <c r="M1043" s="207" t="s">
        <v>370</v>
      </c>
      <c r="N1043" s="207" t="s">
        <v>326</v>
      </c>
      <c r="O1043" s="524"/>
      <c r="P1043" s="283"/>
      <c r="Q1043" s="283"/>
      <c r="R1043" s="208"/>
      <c r="S1043" s="170"/>
    </row>
    <row r="1044" spans="1:19" s="167" customFormat="1" ht="12.75" customHeight="1" x14ac:dyDescent="0.2">
      <c r="A1044" s="294">
        <f t="shared" si="72"/>
        <v>0</v>
      </c>
      <c r="B1044" s="198"/>
      <c r="C1044" s="198"/>
      <c r="D1044" s="199" t="s">
        <v>36</v>
      </c>
      <c r="E1044" s="200"/>
      <c r="F1044" s="201"/>
      <c r="G1044" s="202" t="e">
        <f t="shared" si="73"/>
        <v>#N/A</v>
      </c>
      <c r="H1044" s="203" t="e">
        <f t="shared" si="74"/>
        <v>#N/A</v>
      </c>
      <c r="I1044" s="204" t="e">
        <f t="shared" si="75"/>
        <v>#N/A</v>
      </c>
      <c r="J1044" s="205"/>
      <c r="K1044" s="285">
        <f>M!AG13</f>
        <v>669</v>
      </c>
      <c r="L1044" s="206">
        <f>M!AF13</f>
        <v>0</v>
      </c>
      <c r="M1044" s="207" t="s">
        <v>370</v>
      </c>
      <c r="N1044" s="207" t="s">
        <v>326</v>
      </c>
      <c r="O1044" s="524"/>
      <c r="P1044" s="283"/>
      <c r="Q1044" s="283"/>
      <c r="R1044" s="208"/>
      <c r="S1044" s="170"/>
    </row>
    <row r="1045" spans="1:19" s="167" customFormat="1" ht="12.75" customHeight="1" x14ac:dyDescent="0.2">
      <c r="A1045" s="294">
        <f t="shared" si="72"/>
        <v>0</v>
      </c>
      <c r="B1045" s="198"/>
      <c r="C1045" s="198"/>
      <c r="D1045" s="199" t="s">
        <v>36</v>
      </c>
      <c r="E1045" s="200"/>
      <c r="F1045" s="201"/>
      <c r="G1045" s="202" t="e">
        <f t="shared" si="73"/>
        <v>#N/A</v>
      </c>
      <c r="H1045" s="203" t="e">
        <f t="shared" si="74"/>
        <v>#N/A</v>
      </c>
      <c r="I1045" s="204" t="e">
        <f t="shared" si="75"/>
        <v>#N/A</v>
      </c>
      <c r="J1045" s="205"/>
      <c r="K1045" s="285">
        <f>M!AG14</f>
        <v>670</v>
      </c>
      <c r="L1045" s="206">
        <f>M!AF14</f>
        <v>0</v>
      </c>
      <c r="M1045" s="207" t="s">
        <v>370</v>
      </c>
      <c r="N1045" s="207" t="s">
        <v>326</v>
      </c>
      <c r="O1045" s="524"/>
      <c r="P1045" s="283"/>
      <c r="Q1045" s="283"/>
      <c r="R1045" s="208"/>
      <c r="S1045" s="170"/>
    </row>
    <row r="1046" spans="1:19" s="167" customFormat="1" ht="12.75" customHeight="1" x14ac:dyDescent="0.2">
      <c r="A1046" s="294">
        <f t="shared" si="72"/>
        <v>0</v>
      </c>
      <c r="B1046" s="198"/>
      <c r="C1046" s="198"/>
      <c r="D1046" s="199" t="s">
        <v>36</v>
      </c>
      <c r="E1046" s="200"/>
      <c r="F1046" s="201"/>
      <c r="G1046" s="202" t="e">
        <f t="shared" si="73"/>
        <v>#N/A</v>
      </c>
      <c r="H1046" s="203" t="e">
        <f t="shared" si="74"/>
        <v>#N/A</v>
      </c>
      <c r="I1046" s="204" t="e">
        <f t="shared" si="75"/>
        <v>#N/A</v>
      </c>
      <c r="J1046" s="205"/>
      <c r="K1046" s="285">
        <f>M!AG15</f>
        <v>671</v>
      </c>
      <c r="L1046" s="206">
        <f>M!AF15</f>
        <v>0</v>
      </c>
      <c r="M1046" s="207" t="s">
        <v>370</v>
      </c>
      <c r="N1046" s="207" t="s">
        <v>326</v>
      </c>
      <c r="O1046" s="524"/>
      <c r="P1046" s="283"/>
      <c r="Q1046" s="283"/>
      <c r="R1046" s="208"/>
      <c r="S1046" s="170"/>
    </row>
    <row r="1047" spans="1:19" s="167" customFormat="1" ht="12.75" customHeight="1" x14ac:dyDescent="0.2">
      <c r="A1047" s="294">
        <f t="shared" si="72"/>
        <v>0</v>
      </c>
      <c r="B1047" s="198"/>
      <c r="C1047" s="198"/>
      <c r="D1047" s="199" t="s">
        <v>36</v>
      </c>
      <c r="E1047" s="200"/>
      <c r="F1047" s="201"/>
      <c r="G1047" s="202" t="e">
        <f t="shared" si="73"/>
        <v>#N/A</v>
      </c>
      <c r="H1047" s="203" t="e">
        <f t="shared" si="74"/>
        <v>#N/A</v>
      </c>
      <c r="I1047" s="204" t="e">
        <f t="shared" si="75"/>
        <v>#N/A</v>
      </c>
      <c r="J1047" s="205"/>
      <c r="K1047" s="285">
        <f>M!AG16</f>
        <v>672</v>
      </c>
      <c r="L1047" s="206">
        <f>M!AF16</f>
        <v>0</v>
      </c>
      <c r="M1047" s="207" t="s">
        <v>370</v>
      </c>
      <c r="N1047" s="207" t="s">
        <v>326</v>
      </c>
      <c r="O1047" s="524"/>
      <c r="P1047" s="283"/>
      <c r="Q1047" s="283"/>
      <c r="R1047" s="208"/>
      <c r="S1047" s="170"/>
    </row>
    <row r="1048" spans="1:19" s="167" customFormat="1" ht="12.75" customHeight="1" x14ac:dyDescent="0.2">
      <c r="A1048" s="294">
        <f t="shared" si="72"/>
        <v>0</v>
      </c>
      <c r="B1048" s="198"/>
      <c r="C1048" s="198"/>
      <c r="D1048" s="199" t="s">
        <v>36</v>
      </c>
      <c r="E1048" s="200"/>
      <c r="F1048" s="201"/>
      <c r="G1048" s="202" t="e">
        <f t="shared" si="73"/>
        <v>#N/A</v>
      </c>
      <c r="H1048" s="203" t="e">
        <f t="shared" si="74"/>
        <v>#N/A</v>
      </c>
      <c r="I1048" s="204" t="e">
        <f t="shared" si="75"/>
        <v>#N/A</v>
      </c>
      <c r="J1048" s="205"/>
      <c r="K1048" s="285">
        <f>M!AG17</f>
        <v>673</v>
      </c>
      <c r="L1048" s="206">
        <f>M!AF17</f>
        <v>0</v>
      </c>
      <c r="M1048" s="207" t="s">
        <v>370</v>
      </c>
      <c r="N1048" s="207" t="s">
        <v>326</v>
      </c>
      <c r="O1048" s="524"/>
      <c r="P1048" s="283"/>
      <c r="Q1048" s="283"/>
      <c r="R1048" s="208"/>
      <c r="S1048" s="170"/>
    </row>
    <row r="1049" spans="1:19" s="167" customFormat="1" ht="12.75" customHeight="1" x14ac:dyDescent="0.2">
      <c r="A1049" s="294">
        <f t="shared" si="72"/>
        <v>0</v>
      </c>
      <c r="B1049" s="198"/>
      <c r="C1049" s="198"/>
      <c r="D1049" s="199" t="s">
        <v>36</v>
      </c>
      <c r="E1049" s="200"/>
      <c r="F1049" s="201"/>
      <c r="G1049" s="202" t="e">
        <f t="shared" si="73"/>
        <v>#N/A</v>
      </c>
      <c r="H1049" s="203" t="e">
        <f t="shared" si="74"/>
        <v>#N/A</v>
      </c>
      <c r="I1049" s="204" t="e">
        <f t="shared" si="75"/>
        <v>#N/A</v>
      </c>
      <c r="J1049" s="205"/>
      <c r="K1049" s="285">
        <f>M!AG18</f>
        <v>674</v>
      </c>
      <c r="L1049" s="206">
        <f>M!AF18</f>
        <v>0</v>
      </c>
      <c r="M1049" s="207" t="s">
        <v>370</v>
      </c>
      <c r="N1049" s="207" t="s">
        <v>326</v>
      </c>
      <c r="O1049" s="524"/>
      <c r="P1049" s="283"/>
      <c r="Q1049" s="283"/>
      <c r="R1049" s="208"/>
      <c r="S1049" s="170"/>
    </row>
    <row r="1050" spans="1:19" s="167" customFormat="1" ht="12.75" customHeight="1" x14ac:dyDescent="0.2">
      <c r="A1050" s="294">
        <f t="shared" si="72"/>
        <v>0</v>
      </c>
      <c r="B1050" s="198"/>
      <c r="C1050" s="198"/>
      <c r="D1050" s="199" t="s">
        <v>36</v>
      </c>
      <c r="E1050" s="200"/>
      <c r="F1050" s="201"/>
      <c r="G1050" s="202" t="e">
        <f t="shared" si="73"/>
        <v>#N/A</v>
      </c>
      <c r="H1050" s="203" t="e">
        <f t="shared" si="74"/>
        <v>#N/A</v>
      </c>
      <c r="I1050" s="204" t="e">
        <f t="shared" si="75"/>
        <v>#N/A</v>
      </c>
      <c r="J1050" s="205"/>
      <c r="K1050" s="285">
        <f>M!AG19</f>
        <v>675</v>
      </c>
      <c r="L1050" s="206">
        <f>M!AF19</f>
        <v>0</v>
      </c>
      <c r="M1050" s="207" t="s">
        <v>370</v>
      </c>
      <c r="N1050" s="207" t="s">
        <v>326</v>
      </c>
      <c r="O1050" s="524"/>
      <c r="P1050" s="283"/>
      <c r="Q1050" s="283"/>
      <c r="R1050" s="208"/>
      <c r="S1050" s="170"/>
    </row>
    <row r="1051" spans="1:19" s="167" customFormat="1" ht="12.75" customHeight="1" x14ac:dyDescent="0.2">
      <c r="A1051" s="294">
        <f t="shared" si="72"/>
        <v>0</v>
      </c>
      <c r="B1051" s="198"/>
      <c r="C1051" s="198"/>
      <c r="D1051" s="199" t="s">
        <v>36</v>
      </c>
      <c r="E1051" s="200"/>
      <c r="F1051" s="201"/>
      <c r="G1051" s="202" t="e">
        <f t="shared" si="73"/>
        <v>#N/A</v>
      </c>
      <c r="H1051" s="203" t="e">
        <f t="shared" si="74"/>
        <v>#N/A</v>
      </c>
      <c r="I1051" s="204" t="e">
        <f t="shared" si="75"/>
        <v>#N/A</v>
      </c>
      <c r="J1051" s="205"/>
      <c r="K1051" s="285">
        <f>M!AG20</f>
        <v>676</v>
      </c>
      <c r="L1051" s="206">
        <f>M!AF20</f>
        <v>0</v>
      </c>
      <c r="M1051" s="207" t="s">
        <v>370</v>
      </c>
      <c r="N1051" s="207" t="s">
        <v>326</v>
      </c>
      <c r="O1051" s="524"/>
      <c r="P1051" s="283"/>
      <c r="Q1051" s="283"/>
      <c r="R1051" s="208"/>
      <c r="S1051" s="170"/>
    </row>
    <row r="1052" spans="1:19" s="167" customFormat="1" ht="12.75" customHeight="1" x14ac:dyDescent="0.2">
      <c r="A1052" s="294">
        <f t="shared" si="72"/>
        <v>0</v>
      </c>
      <c r="B1052" s="198"/>
      <c r="C1052" s="198"/>
      <c r="D1052" s="199" t="s">
        <v>36</v>
      </c>
      <c r="E1052" s="200"/>
      <c r="F1052" s="201"/>
      <c r="G1052" s="202" t="e">
        <f t="shared" si="73"/>
        <v>#N/A</v>
      </c>
      <c r="H1052" s="203" t="e">
        <f t="shared" si="74"/>
        <v>#N/A</v>
      </c>
      <c r="I1052" s="204" t="e">
        <f t="shared" si="75"/>
        <v>#N/A</v>
      </c>
      <c r="J1052" s="205"/>
      <c r="K1052" s="285">
        <f>M!AG21</f>
        <v>677</v>
      </c>
      <c r="L1052" s="206">
        <f>M!AF21</f>
        <v>0</v>
      </c>
      <c r="M1052" s="207" t="s">
        <v>370</v>
      </c>
      <c r="N1052" s="207" t="s">
        <v>326</v>
      </c>
      <c r="O1052" s="524"/>
      <c r="P1052" s="283"/>
      <c r="Q1052" s="283"/>
      <c r="R1052" s="208"/>
      <c r="S1052" s="170"/>
    </row>
    <row r="1053" spans="1:19" s="167" customFormat="1" ht="12.75" customHeight="1" x14ac:dyDescent="0.2">
      <c r="A1053" s="294">
        <f t="shared" si="72"/>
        <v>0</v>
      </c>
      <c r="B1053" s="198"/>
      <c r="C1053" s="198"/>
      <c r="D1053" s="199" t="s">
        <v>36</v>
      </c>
      <c r="E1053" s="200"/>
      <c r="F1053" s="201"/>
      <c r="G1053" s="202" t="e">
        <f t="shared" si="73"/>
        <v>#N/A</v>
      </c>
      <c r="H1053" s="203" t="e">
        <f t="shared" si="74"/>
        <v>#N/A</v>
      </c>
      <c r="I1053" s="204" t="e">
        <f t="shared" si="75"/>
        <v>#N/A</v>
      </c>
      <c r="J1053" s="205"/>
      <c r="K1053" s="285">
        <f>M!AG22</f>
        <v>678</v>
      </c>
      <c r="L1053" s="206">
        <f>M!AF22</f>
        <v>0</v>
      </c>
      <c r="M1053" s="207" t="s">
        <v>370</v>
      </c>
      <c r="N1053" s="207" t="s">
        <v>326</v>
      </c>
      <c r="O1053" s="524"/>
      <c r="P1053" s="283"/>
      <c r="Q1053" s="283"/>
      <c r="R1053" s="208"/>
      <c r="S1053" s="170"/>
    </row>
    <row r="1054" spans="1:19" s="167" customFormat="1" ht="12.75" customHeight="1" x14ac:dyDescent="0.2">
      <c r="A1054" s="294">
        <f t="shared" si="72"/>
        <v>0</v>
      </c>
      <c r="B1054" s="198"/>
      <c r="C1054" s="198"/>
      <c r="D1054" s="199" t="s">
        <v>36</v>
      </c>
      <c r="E1054" s="200"/>
      <c r="F1054" s="201"/>
      <c r="G1054" s="202" t="e">
        <f t="shared" si="73"/>
        <v>#N/A</v>
      </c>
      <c r="H1054" s="203" t="e">
        <f t="shared" si="74"/>
        <v>#N/A</v>
      </c>
      <c r="I1054" s="204" t="e">
        <f t="shared" si="75"/>
        <v>#N/A</v>
      </c>
      <c r="J1054" s="205"/>
      <c r="K1054" s="285">
        <f>M!AG23</f>
        <v>679</v>
      </c>
      <c r="L1054" s="206">
        <f>M!AF23</f>
        <v>0</v>
      </c>
      <c r="M1054" s="207" t="s">
        <v>370</v>
      </c>
      <c r="N1054" s="207" t="s">
        <v>326</v>
      </c>
      <c r="O1054" s="524"/>
      <c r="P1054" s="283"/>
      <c r="Q1054" s="283"/>
      <c r="R1054" s="208"/>
      <c r="S1054" s="170"/>
    </row>
    <row r="1055" spans="1:19" s="167" customFormat="1" ht="12.75" customHeight="1" x14ac:dyDescent="0.2">
      <c r="A1055" s="294">
        <f t="shared" si="72"/>
        <v>0</v>
      </c>
      <c r="B1055" s="198"/>
      <c r="C1055" s="198"/>
      <c r="D1055" s="199" t="s">
        <v>36</v>
      </c>
      <c r="E1055" s="200"/>
      <c r="F1055" s="201"/>
      <c r="G1055" s="202" t="e">
        <f t="shared" si="73"/>
        <v>#N/A</v>
      </c>
      <c r="H1055" s="203" t="e">
        <f t="shared" si="74"/>
        <v>#N/A</v>
      </c>
      <c r="I1055" s="204" t="e">
        <f t="shared" si="75"/>
        <v>#N/A</v>
      </c>
      <c r="J1055" s="205"/>
      <c r="K1055" s="285">
        <f>M!AG24</f>
        <v>680</v>
      </c>
      <c r="L1055" s="206">
        <f>M!AF24</f>
        <v>0</v>
      </c>
      <c r="M1055" s="207" t="s">
        <v>370</v>
      </c>
      <c r="N1055" s="207" t="s">
        <v>326</v>
      </c>
      <c r="O1055" s="524"/>
      <c r="P1055" s="283"/>
      <c r="Q1055" s="283"/>
      <c r="R1055" s="208"/>
      <c r="S1055" s="170"/>
    </row>
    <row r="1056" spans="1:19" s="167" customFormat="1" ht="12.75" customHeight="1" x14ac:dyDescent="0.2">
      <c r="A1056" s="294">
        <f t="shared" si="72"/>
        <v>0</v>
      </c>
      <c r="B1056" s="198"/>
      <c r="C1056" s="198"/>
      <c r="D1056" s="199" t="s">
        <v>36</v>
      </c>
      <c r="E1056" s="200"/>
      <c r="F1056" s="201"/>
      <c r="G1056" s="202" t="e">
        <f t="shared" si="73"/>
        <v>#N/A</v>
      </c>
      <c r="H1056" s="203" t="e">
        <f t="shared" si="74"/>
        <v>#N/A</v>
      </c>
      <c r="I1056" s="204" t="e">
        <f t="shared" si="75"/>
        <v>#N/A</v>
      </c>
      <c r="J1056" s="205"/>
      <c r="K1056" s="285">
        <f>M!AG25</f>
        <v>0</v>
      </c>
      <c r="L1056" s="206">
        <f>M!AF25</f>
        <v>0</v>
      </c>
      <c r="M1056" s="207" t="s">
        <v>370</v>
      </c>
      <c r="N1056" s="207" t="s">
        <v>326</v>
      </c>
      <c r="O1056" s="524"/>
      <c r="P1056" s="283"/>
      <c r="Q1056" s="283"/>
      <c r="R1056" s="208"/>
      <c r="S1056" s="170"/>
    </row>
    <row r="1057" spans="1:19" s="167" customFormat="1" ht="12.75" customHeight="1" x14ac:dyDescent="0.2">
      <c r="A1057" s="294">
        <f t="shared" si="72"/>
        <v>0</v>
      </c>
      <c r="B1057" s="198"/>
      <c r="C1057" s="198"/>
      <c r="D1057" s="199" t="s">
        <v>36</v>
      </c>
      <c r="E1057" s="200"/>
      <c r="F1057" s="201"/>
      <c r="G1057" s="202" t="e">
        <f t="shared" si="73"/>
        <v>#N/A</v>
      </c>
      <c r="H1057" s="203" t="e">
        <f t="shared" si="74"/>
        <v>#N/A</v>
      </c>
      <c r="I1057" s="204" t="e">
        <f t="shared" si="75"/>
        <v>#N/A</v>
      </c>
      <c r="J1057" s="205"/>
      <c r="K1057" s="285">
        <f>M!AG26</f>
        <v>0</v>
      </c>
      <c r="L1057" s="206">
        <f>M!AF26</f>
        <v>0</v>
      </c>
      <c r="M1057" s="207" t="s">
        <v>370</v>
      </c>
      <c r="N1057" s="207" t="s">
        <v>326</v>
      </c>
      <c r="O1057" s="524"/>
      <c r="P1057" s="283"/>
      <c r="Q1057" s="283"/>
      <c r="R1057" s="208"/>
      <c r="S1057" s="170"/>
    </row>
    <row r="1058" spans="1:19" s="167" customFormat="1" ht="12.75" customHeight="1" x14ac:dyDescent="0.2">
      <c r="A1058" s="294">
        <f t="shared" si="72"/>
        <v>0</v>
      </c>
      <c r="B1058" s="198"/>
      <c r="C1058" s="198"/>
      <c r="D1058" s="199" t="s">
        <v>36</v>
      </c>
      <c r="E1058" s="200"/>
      <c r="F1058" s="201"/>
      <c r="G1058" s="202" t="e">
        <f t="shared" si="73"/>
        <v>#N/A</v>
      </c>
      <c r="H1058" s="203" t="e">
        <f t="shared" si="74"/>
        <v>#N/A</v>
      </c>
      <c r="I1058" s="204" t="e">
        <f t="shared" si="75"/>
        <v>#N/A</v>
      </c>
      <c r="J1058" s="205"/>
      <c r="K1058" s="285">
        <f>M!AG27</f>
        <v>0</v>
      </c>
      <c r="L1058" s="206">
        <f>M!AF27</f>
        <v>0</v>
      </c>
      <c r="M1058" s="207" t="s">
        <v>370</v>
      </c>
      <c r="N1058" s="207" t="s">
        <v>326</v>
      </c>
      <c r="O1058" s="524"/>
      <c r="P1058" s="283"/>
      <c r="Q1058" s="283"/>
      <c r="R1058" s="208"/>
      <c r="S1058" s="170"/>
    </row>
    <row r="1059" spans="1:19" s="167" customFormat="1" ht="12.75" customHeight="1" x14ac:dyDescent="0.2">
      <c r="A1059" s="294">
        <f t="shared" ref="A1059:A1122" si="76">F1059</f>
        <v>0</v>
      </c>
      <c r="B1059" s="198"/>
      <c r="C1059" s="198"/>
      <c r="D1059" s="199" t="s">
        <v>36</v>
      </c>
      <c r="E1059" s="200"/>
      <c r="F1059" s="201"/>
      <c r="G1059" s="202" t="e">
        <f t="shared" si="73"/>
        <v>#N/A</v>
      </c>
      <c r="H1059" s="203" t="e">
        <f t="shared" si="74"/>
        <v>#N/A</v>
      </c>
      <c r="I1059" s="204" t="e">
        <f t="shared" si="75"/>
        <v>#N/A</v>
      </c>
      <c r="J1059" s="205"/>
      <c r="K1059" s="285">
        <f>M!AG28</f>
        <v>0</v>
      </c>
      <c r="L1059" s="206">
        <f>M!AF28</f>
        <v>0</v>
      </c>
      <c r="M1059" s="207" t="s">
        <v>370</v>
      </c>
      <c r="N1059" s="207" t="s">
        <v>326</v>
      </c>
      <c r="O1059" s="524"/>
      <c r="P1059" s="283"/>
      <c r="Q1059" s="283"/>
      <c r="R1059" s="208"/>
      <c r="S1059" s="170"/>
    </row>
    <row r="1060" spans="1:19" s="167" customFormat="1" ht="12.75" customHeight="1" x14ac:dyDescent="0.2">
      <c r="A1060" s="294">
        <f t="shared" si="76"/>
        <v>0</v>
      </c>
      <c r="B1060" s="198"/>
      <c r="C1060" s="198"/>
      <c r="D1060" s="199" t="s">
        <v>36</v>
      </c>
      <c r="E1060" s="200"/>
      <c r="F1060" s="201"/>
      <c r="G1060" s="202" t="e">
        <f t="shared" ref="G1060:G1123" si="77">VLOOKUP(D1060,K$33:N$1834,2,FALSE)</f>
        <v>#N/A</v>
      </c>
      <c r="H1060" s="203" t="e">
        <f t="shared" ref="H1060:H1123" si="78">VLOOKUP(D1060,K$33:N$1834,3,FALSE)</f>
        <v>#N/A</v>
      </c>
      <c r="I1060" s="204" t="e">
        <f t="shared" ref="I1060:I1123" si="79">VLOOKUP(D1060,K$33:N$1834,4,FALSE)</f>
        <v>#N/A</v>
      </c>
      <c r="J1060" s="205"/>
      <c r="K1060" s="285">
        <f>M!AG29</f>
        <v>0</v>
      </c>
      <c r="L1060" s="206">
        <f>M!AF29</f>
        <v>0</v>
      </c>
      <c r="M1060" s="207" t="s">
        <v>370</v>
      </c>
      <c r="N1060" s="207" t="s">
        <v>326</v>
      </c>
      <c r="O1060" s="524"/>
      <c r="P1060" s="283"/>
      <c r="Q1060" s="283"/>
      <c r="R1060" s="208"/>
      <c r="S1060" s="170"/>
    </row>
    <row r="1061" spans="1:19" s="167" customFormat="1" ht="12.75" customHeight="1" x14ac:dyDescent="0.2">
      <c r="A1061" s="294">
        <f t="shared" si="76"/>
        <v>0</v>
      </c>
      <c r="B1061" s="198"/>
      <c r="C1061" s="198"/>
      <c r="D1061" s="199" t="s">
        <v>36</v>
      </c>
      <c r="E1061" s="200"/>
      <c r="F1061" s="201"/>
      <c r="G1061" s="202" t="e">
        <f t="shared" si="77"/>
        <v>#N/A</v>
      </c>
      <c r="H1061" s="203" t="e">
        <f t="shared" si="78"/>
        <v>#N/A</v>
      </c>
      <c r="I1061" s="204" t="e">
        <f t="shared" si="79"/>
        <v>#N/A</v>
      </c>
      <c r="J1061" s="205"/>
      <c r="K1061" s="285">
        <f>M!AG30</f>
        <v>0</v>
      </c>
      <c r="L1061" s="206">
        <f>M!AF30</f>
        <v>0</v>
      </c>
      <c r="M1061" s="207" t="s">
        <v>370</v>
      </c>
      <c r="N1061" s="207" t="s">
        <v>326</v>
      </c>
      <c r="O1061" s="524"/>
      <c r="P1061" s="283"/>
      <c r="Q1061" s="283"/>
      <c r="R1061" s="208"/>
      <c r="S1061" s="170"/>
    </row>
    <row r="1062" spans="1:19" s="167" customFormat="1" ht="12.75" customHeight="1" x14ac:dyDescent="0.2">
      <c r="A1062" s="294">
        <f t="shared" si="76"/>
        <v>0</v>
      </c>
      <c r="B1062" s="198"/>
      <c r="C1062" s="198"/>
      <c r="D1062" s="199" t="s">
        <v>36</v>
      </c>
      <c r="E1062" s="200"/>
      <c r="F1062" s="201"/>
      <c r="G1062" s="202" t="e">
        <f t="shared" si="77"/>
        <v>#N/A</v>
      </c>
      <c r="H1062" s="203" t="e">
        <f t="shared" si="78"/>
        <v>#N/A</v>
      </c>
      <c r="I1062" s="204" t="e">
        <f t="shared" si="79"/>
        <v>#N/A</v>
      </c>
      <c r="J1062" s="205"/>
      <c r="K1062" s="285">
        <f>M!AG31</f>
        <v>0</v>
      </c>
      <c r="L1062" s="206">
        <f>M!AF31</f>
        <v>0</v>
      </c>
      <c r="M1062" s="207" t="s">
        <v>370</v>
      </c>
      <c r="N1062" s="207" t="s">
        <v>326</v>
      </c>
      <c r="O1062" s="524"/>
      <c r="P1062" s="283"/>
      <c r="Q1062" s="283"/>
      <c r="R1062" s="208"/>
      <c r="S1062" s="170"/>
    </row>
    <row r="1063" spans="1:19" s="167" customFormat="1" ht="12.75" customHeight="1" x14ac:dyDescent="0.2">
      <c r="A1063" s="294">
        <f t="shared" si="76"/>
        <v>0</v>
      </c>
      <c r="B1063" s="198"/>
      <c r="C1063" s="198"/>
      <c r="D1063" s="199" t="s">
        <v>36</v>
      </c>
      <c r="E1063" s="200"/>
      <c r="F1063" s="201"/>
      <c r="G1063" s="202" t="e">
        <f t="shared" si="77"/>
        <v>#N/A</v>
      </c>
      <c r="H1063" s="203" t="e">
        <f t="shared" si="78"/>
        <v>#N/A</v>
      </c>
      <c r="I1063" s="204" t="e">
        <f t="shared" si="79"/>
        <v>#N/A</v>
      </c>
      <c r="J1063" s="205"/>
      <c r="K1063" s="285">
        <f>M!AG32</f>
        <v>0</v>
      </c>
      <c r="L1063" s="206">
        <f>M!AF32</f>
        <v>0</v>
      </c>
      <c r="M1063" s="207" t="s">
        <v>370</v>
      </c>
      <c r="N1063" s="207" t="s">
        <v>326</v>
      </c>
      <c r="O1063" s="524"/>
      <c r="P1063" s="283"/>
      <c r="Q1063" s="283"/>
      <c r="R1063" s="208"/>
      <c r="S1063" s="170"/>
    </row>
    <row r="1064" spans="1:19" s="167" customFormat="1" ht="12.75" customHeight="1" x14ac:dyDescent="0.2">
      <c r="A1064" s="294">
        <f t="shared" si="76"/>
        <v>0</v>
      </c>
      <c r="B1064" s="198"/>
      <c r="C1064" s="198"/>
      <c r="D1064" s="199" t="s">
        <v>36</v>
      </c>
      <c r="E1064" s="200"/>
      <c r="F1064" s="201"/>
      <c r="G1064" s="202" t="e">
        <f t="shared" si="77"/>
        <v>#N/A</v>
      </c>
      <c r="H1064" s="203" t="e">
        <f t="shared" si="78"/>
        <v>#N/A</v>
      </c>
      <c r="I1064" s="204" t="e">
        <f t="shared" si="79"/>
        <v>#N/A</v>
      </c>
      <c r="J1064" s="205"/>
      <c r="K1064" s="285">
        <f>M!AG33</f>
        <v>0</v>
      </c>
      <c r="L1064" s="206">
        <f>M!AF33</f>
        <v>0</v>
      </c>
      <c r="M1064" s="207" t="s">
        <v>370</v>
      </c>
      <c r="N1064" s="207" t="s">
        <v>326</v>
      </c>
      <c r="O1064" s="524"/>
      <c r="P1064" s="283"/>
      <c r="Q1064" s="283"/>
      <c r="R1064" s="208"/>
      <c r="S1064" s="170"/>
    </row>
    <row r="1065" spans="1:19" s="167" customFormat="1" ht="12.75" customHeight="1" x14ac:dyDescent="0.2">
      <c r="A1065" s="294">
        <f t="shared" si="76"/>
        <v>0</v>
      </c>
      <c r="B1065" s="198"/>
      <c r="C1065" s="198"/>
      <c r="D1065" s="199" t="s">
        <v>36</v>
      </c>
      <c r="E1065" s="200"/>
      <c r="F1065" s="201"/>
      <c r="G1065" s="202" t="e">
        <f t="shared" si="77"/>
        <v>#N/A</v>
      </c>
      <c r="H1065" s="203" t="e">
        <f t="shared" si="78"/>
        <v>#N/A</v>
      </c>
      <c r="I1065" s="204" t="e">
        <f t="shared" si="79"/>
        <v>#N/A</v>
      </c>
      <c r="J1065" s="205"/>
      <c r="K1065" s="285">
        <f>M!AG34</f>
        <v>0</v>
      </c>
      <c r="L1065" s="206">
        <f>M!AF34</f>
        <v>0</v>
      </c>
      <c r="M1065" s="207" t="s">
        <v>370</v>
      </c>
      <c r="N1065" s="207" t="s">
        <v>326</v>
      </c>
      <c r="O1065" s="524"/>
      <c r="P1065" s="283"/>
      <c r="Q1065" s="283"/>
      <c r="R1065" s="208"/>
      <c r="S1065" s="170"/>
    </row>
    <row r="1066" spans="1:19" s="167" customFormat="1" ht="12.75" customHeight="1" x14ac:dyDescent="0.2">
      <c r="A1066" s="294">
        <f t="shared" si="76"/>
        <v>0</v>
      </c>
      <c r="B1066" s="198"/>
      <c r="C1066" s="198"/>
      <c r="D1066" s="199" t="s">
        <v>36</v>
      </c>
      <c r="E1066" s="200"/>
      <c r="F1066" s="201"/>
      <c r="G1066" s="202" t="e">
        <f t="shared" si="77"/>
        <v>#N/A</v>
      </c>
      <c r="H1066" s="203" t="e">
        <f t="shared" si="78"/>
        <v>#N/A</v>
      </c>
      <c r="I1066" s="204" t="e">
        <f t="shared" si="79"/>
        <v>#N/A</v>
      </c>
      <c r="J1066" s="205"/>
      <c r="K1066" s="285">
        <f>M!AG35</f>
        <v>0</v>
      </c>
      <c r="L1066" s="206">
        <f>M!AF35</f>
        <v>0</v>
      </c>
      <c r="M1066" s="207" t="s">
        <v>370</v>
      </c>
      <c r="N1066" s="207" t="s">
        <v>326</v>
      </c>
      <c r="O1066" s="524"/>
      <c r="P1066" s="283"/>
      <c r="Q1066" s="283"/>
      <c r="R1066" s="208"/>
      <c r="S1066" s="170"/>
    </row>
    <row r="1067" spans="1:19" s="167" customFormat="1" ht="12.75" customHeight="1" x14ac:dyDescent="0.2">
      <c r="A1067" s="294">
        <f t="shared" si="76"/>
        <v>0</v>
      </c>
      <c r="B1067" s="198"/>
      <c r="C1067" s="198"/>
      <c r="D1067" s="199" t="s">
        <v>36</v>
      </c>
      <c r="E1067" s="200"/>
      <c r="F1067" s="201"/>
      <c r="G1067" s="202" t="e">
        <f t="shared" si="77"/>
        <v>#N/A</v>
      </c>
      <c r="H1067" s="203" t="e">
        <f t="shared" si="78"/>
        <v>#N/A</v>
      </c>
      <c r="I1067" s="204" t="e">
        <f t="shared" si="79"/>
        <v>#N/A</v>
      </c>
      <c r="J1067" s="205"/>
      <c r="K1067" s="285">
        <f>M!AG36</f>
        <v>0</v>
      </c>
      <c r="L1067" s="206">
        <f>M!AF36</f>
        <v>0</v>
      </c>
      <c r="M1067" s="207" t="s">
        <v>370</v>
      </c>
      <c r="N1067" s="207" t="s">
        <v>326</v>
      </c>
      <c r="O1067" s="524"/>
      <c r="P1067" s="283"/>
      <c r="Q1067" s="283"/>
      <c r="R1067" s="208"/>
      <c r="S1067" s="170"/>
    </row>
    <row r="1068" spans="1:19" s="167" customFormat="1" ht="12.75" customHeight="1" x14ac:dyDescent="0.2">
      <c r="A1068" s="294">
        <f t="shared" si="76"/>
        <v>0</v>
      </c>
      <c r="B1068" s="198"/>
      <c r="C1068" s="198"/>
      <c r="D1068" s="199" t="s">
        <v>36</v>
      </c>
      <c r="E1068" s="200"/>
      <c r="F1068" s="201"/>
      <c r="G1068" s="202" t="e">
        <f t="shared" si="77"/>
        <v>#N/A</v>
      </c>
      <c r="H1068" s="203" t="e">
        <f t="shared" si="78"/>
        <v>#N/A</v>
      </c>
      <c r="I1068" s="204" t="e">
        <f t="shared" si="79"/>
        <v>#N/A</v>
      </c>
      <c r="J1068" s="205"/>
      <c r="K1068" s="285">
        <f>M!AG37</f>
        <v>0</v>
      </c>
      <c r="L1068" s="206">
        <f>M!AF37</f>
        <v>0</v>
      </c>
      <c r="M1068" s="207" t="s">
        <v>370</v>
      </c>
      <c r="N1068" s="207" t="s">
        <v>326</v>
      </c>
      <c r="O1068" s="524"/>
      <c r="P1068" s="283"/>
      <c r="Q1068" s="283"/>
      <c r="R1068" s="208"/>
      <c r="S1068" s="170"/>
    </row>
    <row r="1069" spans="1:19" s="167" customFormat="1" ht="12.75" customHeight="1" x14ac:dyDescent="0.2">
      <c r="A1069" s="294">
        <f t="shared" si="76"/>
        <v>0</v>
      </c>
      <c r="B1069" s="198"/>
      <c r="C1069" s="198"/>
      <c r="D1069" s="199" t="s">
        <v>36</v>
      </c>
      <c r="E1069" s="200"/>
      <c r="F1069" s="201"/>
      <c r="G1069" s="202" t="e">
        <f t="shared" si="77"/>
        <v>#N/A</v>
      </c>
      <c r="H1069" s="203" t="e">
        <f t="shared" si="78"/>
        <v>#N/A</v>
      </c>
      <c r="I1069" s="204" t="e">
        <f t="shared" si="79"/>
        <v>#N/A</v>
      </c>
      <c r="J1069" s="205"/>
      <c r="K1069" s="285">
        <f>M!AG38</f>
        <v>0</v>
      </c>
      <c r="L1069" s="206">
        <f>M!AF38</f>
        <v>0</v>
      </c>
      <c r="M1069" s="207" t="s">
        <v>370</v>
      </c>
      <c r="N1069" s="207" t="s">
        <v>326</v>
      </c>
      <c r="O1069" s="524"/>
      <c r="P1069" s="283"/>
      <c r="Q1069" s="283"/>
      <c r="R1069" s="208"/>
      <c r="S1069" s="170"/>
    </row>
    <row r="1070" spans="1:19" s="167" customFormat="1" ht="12.75" customHeight="1" x14ac:dyDescent="0.2">
      <c r="A1070" s="294">
        <f t="shared" si="76"/>
        <v>0</v>
      </c>
      <c r="B1070" s="198"/>
      <c r="C1070" s="198"/>
      <c r="D1070" s="199" t="s">
        <v>36</v>
      </c>
      <c r="E1070" s="200"/>
      <c r="F1070" s="201"/>
      <c r="G1070" s="202" t="e">
        <f t="shared" si="77"/>
        <v>#N/A</v>
      </c>
      <c r="H1070" s="203" t="e">
        <f t="shared" si="78"/>
        <v>#N/A</v>
      </c>
      <c r="I1070" s="204" t="e">
        <f t="shared" si="79"/>
        <v>#N/A</v>
      </c>
      <c r="J1070" s="205"/>
      <c r="K1070" s="285">
        <f>M!AG39</f>
        <v>0</v>
      </c>
      <c r="L1070" s="206">
        <f>M!AF39</f>
        <v>0</v>
      </c>
      <c r="M1070" s="207" t="s">
        <v>370</v>
      </c>
      <c r="N1070" s="207" t="s">
        <v>326</v>
      </c>
      <c r="O1070" s="524"/>
      <c r="P1070" s="283"/>
      <c r="Q1070" s="283"/>
      <c r="R1070" s="208"/>
      <c r="S1070" s="170"/>
    </row>
    <row r="1071" spans="1:19" s="167" customFormat="1" ht="12.75" customHeight="1" x14ac:dyDescent="0.2">
      <c r="A1071" s="294">
        <f t="shared" si="76"/>
        <v>0</v>
      </c>
      <c r="B1071" s="198"/>
      <c r="C1071" s="198"/>
      <c r="D1071" s="199" t="s">
        <v>36</v>
      </c>
      <c r="E1071" s="200"/>
      <c r="F1071" s="201"/>
      <c r="G1071" s="202" t="e">
        <f t="shared" si="77"/>
        <v>#N/A</v>
      </c>
      <c r="H1071" s="203" t="e">
        <f t="shared" si="78"/>
        <v>#N/A</v>
      </c>
      <c r="I1071" s="204" t="e">
        <f t="shared" si="79"/>
        <v>#N/A</v>
      </c>
      <c r="J1071" s="205"/>
      <c r="K1071" s="285">
        <f>M!AG40</f>
        <v>0</v>
      </c>
      <c r="L1071" s="206">
        <f>M!AF40</f>
        <v>0</v>
      </c>
      <c r="M1071" s="207" t="s">
        <v>370</v>
      </c>
      <c r="N1071" s="207" t="s">
        <v>326</v>
      </c>
      <c r="O1071" s="524"/>
      <c r="P1071" s="283"/>
      <c r="Q1071" s="283"/>
      <c r="R1071" s="208"/>
      <c r="S1071" s="170"/>
    </row>
    <row r="1072" spans="1:19" s="167" customFormat="1" ht="12.75" customHeight="1" x14ac:dyDescent="0.2">
      <c r="A1072" s="294">
        <f t="shared" si="76"/>
        <v>0</v>
      </c>
      <c r="B1072" s="198"/>
      <c r="C1072" s="198"/>
      <c r="D1072" s="199" t="s">
        <v>36</v>
      </c>
      <c r="E1072" s="200"/>
      <c r="F1072" s="201"/>
      <c r="G1072" s="202" t="e">
        <f t="shared" si="77"/>
        <v>#N/A</v>
      </c>
      <c r="H1072" s="203" t="e">
        <f t="shared" si="78"/>
        <v>#N/A</v>
      </c>
      <c r="I1072" s="204" t="e">
        <f t="shared" si="79"/>
        <v>#N/A</v>
      </c>
      <c r="J1072" s="205"/>
      <c r="K1072" s="285">
        <f>M!AG41</f>
        <v>0</v>
      </c>
      <c r="L1072" s="206">
        <f>M!AF41</f>
        <v>0</v>
      </c>
      <c r="M1072" s="207" t="s">
        <v>370</v>
      </c>
      <c r="N1072" s="207" t="s">
        <v>326</v>
      </c>
      <c r="O1072" s="524"/>
      <c r="P1072" s="283"/>
      <c r="Q1072" s="283"/>
      <c r="R1072" s="208"/>
      <c r="S1072" s="170"/>
    </row>
    <row r="1073" spans="1:19" s="167" customFormat="1" ht="12.75" customHeight="1" x14ac:dyDescent="0.2">
      <c r="A1073" s="294">
        <f t="shared" si="76"/>
        <v>0</v>
      </c>
      <c r="B1073" s="198"/>
      <c r="C1073" s="198"/>
      <c r="D1073" s="199" t="s">
        <v>36</v>
      </c>
      <c r="E1073" s="200"/>
      <c r="F1073" s="201"/>
      <c r="G1073" s="202" t="e">
        <f t="shared" si="77"/>
        <v>#N/A</v>
      </c>
      <c r="H1073" s="203" t="e">
        <f t="shared" si="78"/>
        <v>#N/A</v>
      </c>
      <c r="I1073" s="204" t="e">
        <f t="shared" si="79"/>
        <v>#N/A</v>
      </c>
      <c r="J1073" s="205"/>
      <c r="K1073" s="285">
        <f>M!AG42</f>
        <v>0</v>
      </c>
      <c r="L1073" s="206">
        <f>M!AF42</f>
        <v>0</v>
      </c>
      <c r="M1073" s="207" t="s">
        <v>370</v>
      </c>
      <c r="N1073" s="207" t="s">
        <v>326</v>
      </c>
      <c r="O1073" s="524"/>
      <c r="P1073" s="283"/>
      <c r="Q1073" s="283"/>
      <c r="R1073" s="208"/>
      <c r="S1073" s="170"/>
    </row>
    <row r="1074" spans="1:19" s="167" customFormat="1" ht="12.75" customHeight="1" x14ac:dyDescent="0.2">
      <c r="A1074" s="294">
        <f t="shared" si="76"/>
        <v>0</v>
      </c>
      <c r="B1074" s="198"/>
      <c r="C1074" s="198"/>
      <c r="D1074" s="199" t="s">
        <v>36</v>
      </c>
      <c r="E1074" s="200"/>
      <c r="F1074" s="201"/>
      <c r="G1074" s="202" t="e">
        <f t="shared" si="77"/>
        <v>#N/A</v>
      </c>
      <c r="H1074" s="203" t="e">
        <f t="shared" si="78"/>
        <v>#N/A</v>
      </c>
      <c r="I1074" s="204" t="e">
        <f t="shared" si="79"/>
        <v>#N/A</v>
      </c>
      <c r="J1074" s="205"/>
      <c r="K1074" s="285">
        <f>M!AG43</f>
        <v>0</v>
      </c>
      <c r="L1074" s="206">
        <f>M!AF43</f>
        <v>0</v>
      </c>
      <c r="M1074" s="207" t="s">
        <v>370</v>
      </c>
      <c r="N1074" s="207" t="s">
        <v>326</v>
      </c>
      <c r="O1074" s="524"/>
      <c r="P1074" s="283"/>
      <c r="Q1074" s="283"/>
      <c r="R1074" s="208"/>
      <c r="S1074" s="170"/>
    </row>
    <row r="1075" spans="1:19" s="167" customFormat="1" ht="12.75" customHeight="1" x14ac:dyDescent="0.2">
      <c r="A1075" s="294">
        <f t="shared" si="76"/>
        <v>0</v>
      </c>
      <c r="B1075" s="198"/>
      <c r="C1075" s="198"/>
      <c r="D1075" s="199" t="s">
        <v>36</v>
      </c>
      <c r="E1075" s="200"/>
      <c r="F1075" s="201"/>
      <c r="G1075" s="202" t="e">
        <f t="shared" si="77"/>
        <v>#N/A</v>
      </c>
      <c r="H1075" s="203" t="e">
        <f t="shared" si="78"/>
        <v>#N/A</v>
      </c>
      <c r="I1075" s="204" t="e">
        <f t="shared" si="79"/>
        <v>#N/A</v>
      </c>
      <c r="J1075" s="205"/>
      <c r="K1075" s="285">
        <f>M!AG44</f>
        <v>0</v>
      </c>
      <c r="L1075" s="206">
        <f>M!AF44</f>
        <v>0</v>
      </c>
      <c r="M1075" s="207" t="s">
        <v>370</v>
      </c>
      <c r="N1075" s="207" t="s">
        <v>326</v>
      </c>
      <c r="O1075" s="524"/>
      <c r="P1075" s="283"/>
      <c r="Q1075" s="283"/>
      <c r="R1075" s="208"/>
      <c r="S1075" s="170"/>
    </row>
    <row r="1076" spans="1:19" s="167" customFormat="1" ht="12.75" customHeight="1" x14ac:dyDescent="0.2">
      <c r="A1076" s="294">
        <f t="shared" si="76"/>
        <v>0</v>
      </c>
      <c r="B1076" s="198"/>
      <c r="C1076" s="198"/>
      <c r="D1076" s="199" t="s">
        <v>36</v>
      </c>
      <c r="E1076" s="200"/>
      <c r="F1076" s="201"/>
      <c r="G1076" s="202" t="e">
        <f t="shared" si="77"/>
        <v>#N/A</v>
      </c>
      <c r="H1076" s="203" t="e">
        <f t="shared" si="78"/>
        <v>#N/A</v>
      </c>
      <c r="I1076" s="204" t="e">
        <f t="shared" si="79"/>
        <v>#N/A</v>
      </c>
      <c r="J1076" s="205"/>
      <c r="K1076" s="285">
        <f>M!AG45</f>
        <v>0</v>
      </c>
      <c r="L1076" s="206">
        <f>M!AF45</f>
        <v>0</v>
      </c>
      <c r="M1076" s="207" t="s">
        <v>370</v>
      </c>
      <c r="N1076" s="207" t="s">
        <v>326</v>
      </c>
      <c r="O1076" s="524"/>
      <c r="P1076" s="283"/>
      <c r="Q1076" s="283"/>
      <c r="R1076" s="208"/>
      <c r="S1076" s="170"/>
    </row>
    <row r="1077" spans="1:19" s="167" customFormat="1" ht="12.75" customHeight="1" x14ac:dyDescent="0.2">
      <c r="A1077" s="294">
        <f t="shared" si="76"/>
        <v>0</v>
      </c>
      <c r="B1077" s="198"/>
      <c r="C1077" s="198"/>
      <c r="D1077" s="199" t="s">
        <v>36</v>
      </c>
      <c r="E1077" s="200"/>
      <c r="F1077" s="201"/>
      <c r="G1077" s="202" t="e">
        <f t="shared" si="77"/>
        <v>#N/A</v>
      </c>
      <c r="H1077" s="203" t="e">
        <f t="shared" si="78"/>
        <v>#N/A</v>
      </c>
      <c r="I1077" s="204" t="e">
        <f t="shared" si="79"/>
        <v>#N/A</v>
      </c>
      <c r="J1077" s="205"/>
      <c r="K1077" s="285">
        <f>M!AG46</f>
        <v>0</v>
      </c>
      <c r="L1077" s="206">
        <f>M!AF46</f>
        <v>0</v>
      </c>
      <c r="M1077" s="207" t="s">
        <v>370</v>
      </c>
      <c r="N1077" s="207" t="s">
        <v>326</v>
      </c>
      <c r="O1077" s="524"/>
      <c r="P1077" s="283"/>
      <c r="Q1077" s="283"/>
      <c r="R1077" s="208"/>
      <c r="S1077" s="170"/>
    </row>
    <row r="1078" spans="1:19" s="167" customFormat="1" ht="12.75" customHeight="1" x14ac:dyDescent="0.2">
      <c r="A1078" s="294">
        <f t="shared" si="76"/>
        <v>0</v>
      </c>
      <c r="B1078" s="198"/>
      <c r="C1078" s="198"/>
      <c r="D1078" s="199" t="s">
        <v>36</v>
      </c>
      <c r="E1078" s="200"/>
      <c r="F1078" s="201"/>
      <c r="G1078" s="202" t="e">
        <f t="shared" si="77"/>
        <v>#N/A</v>
      </c>
      <c r="H1078" s="203" t="e">
        <f t="shared" si="78"/>
        <v>#N/A</v>
      </c>
      <c r="I1078" s="204" t="e">
        <f t="shared" si="79"/>
        <v>#N/A</v>
      </c>
      <c r="J1078" s="205"/>
      <c r="K1078" s="285">
        <f>M!AG47</f>
        <v>0</v>
      </c>
      <c r="L1078" s="206">
        <f>M!AF47</f>
        <v>0</v>
      </c>
      <c r="M1078" s="207" t="s">
        <v>370</v>
      </c>
      <c r="N1078" s="207" t="s">
        <v>326</v>
      </c>
      <c r="O1078" s="524"/>
      <c r="P1078" s="283"/>
      <c r="Q1078" s="283"/>
      <c r="R1078" s="208"/>
      <c r="S1078" s="170"/>
    </row>
    <row r="1079" spans="1:19" s="167" customFormat="1" ht="12.75" customHeight="1" x14ac:dyDescent="0.2">
      <c r="A1079" s="294">
        <f t="shared" si="76"/>
        <v>0</v>
      </c>
      <c r="B1079" s="198"/>
      <c r="C1079" s="198"/>
      <c r="D1079" s="199" t="s">
        <v>36</v>
      </c>
      <c r="E1079" s="200"/>
      <c r="F1079" s="201"/>
      <c r="G1079" s="202" t="e">
        <f t="shared" si="77"/>
        <v>#N/A</v>
      </c>
      <c r="H1079" s="203" t="e">
        <f t="shared" si="78"/>
        <v>#N/A</v>
      </c>
      <c r="I1079" s="204" t="e">
        <f t="shared" si="79"/>
        <v>#N/A</v>
      </c>
      <c r="J1079" s="205"/>
      <c r="K1079" s="285">
        <f>M!AG48</f>
        <v>0</v>
      </c>
      <c r="L1079" s="206">
        <f>M!AF48</f>
        <v>0</v>
      </c>
      <c r="M1079" s="207" t="s">
        <v>370</v>
      </c>
      <c r="N1079" s="207" t="s">
        <v>326</v>
      </c>
      <c r="O1079" s="524"/>
      <c r="P1079" s="283"/>
      <c r="Q1079" s="283"/>
      <c r="R1079" s="208"/>
      <c r="S1079" s="170"/>
    </row>
    <row r="1080" spans="1:19" s="167" customFormat="1" ht="12.75" customHeight="1" x14ac:dyDescent="0.2">
      <c r="A1080" s="294">
        <f t="shared" si="76"/>
        <v>0</v>
      </c>
      <c r="B1080" s="198"/>
      <c r="C1080" s="198"/>
      <c r="D1080" s="199" t="s">
        <v>36</v>
      </c>
      <c r="E1080" s="200"/>
      <c r="F1080" s="201"/>
      <c r="G1080" s="202" t="e">
        <f t="shared" si="77"/>
        <v>#N/A</v>
      </c>
      <c r="H1080" s="203" t="e">
        <f t="shared" si="78"/>
        <v>#N/A</v>
      </c>
      <c r="I1080" s="204" t="e">
        <f t="shared" si="79"/>
        <v>#N/A</v>
      </c>
      <c r="J1080" s="205"/>
      <c r="K1080" s="285">
        <f>M!AG49</f>
        <v>0</v>
      </c>
      <c r="L1080" s="206">
        <f>M!AF49</f>
        <v>0</v>
      </c>
      <c r="M1080" s="207" t="s">
        <v>370</v>
      </c>
      <c r="N1080" s="207" t="s">
        <v>326</v>
      </c>
      <c r="O1080" s="524"/>
      <c r="P1080" s="283"/>
      <c r="Q1080" s="283"/>
      <c r="R1080" s="208"/>
      <c r="S1080" s="170"/>
    </row>
    <row r="1081" spans="1:19" s="167" customFormat="1" ht="12.75" customHeight="1" x14ac:dyDescent="0.2">
      <c r="A1081" s="294">
        <f t="shared" si="76"/>
        <v>0</v>
      </c>
      <c r="B1081" s="198"/>
      <c r="C1081" s="198"/>
      <c r="D1081" s="199" t="s">
        <v>36</v>
      </c>
      <c r="E1081" s="200"/>
      <c r="F1081" s="201"/>
      <c r="G1081" s="202" t="e">
        <f t="shared" si="77"/>
        <v>#N/A</v>
      </c>
      <c r="H1081" s="203" t="e">
        <f t="shared" si="78"/>
        <v>#N/A</v>
      </c>
      <c r="I1081" s="204" t="e">
        <f t="shared" si="79"/>
        <v>#N/A</v>
      </c>
      <c r="J1081" s="205"/>
      <c r="K1081" s="285">
        <f>M!AG50</f>
        <v>0</v>
      </c>
      <c r="L1081" s="206">
        <f>M!AF50</f>
        <v>0</v>
      </c>
      <c r="M1081" s="207" t="s">
        <v>370</v>
      </c>
      <c r="N1081" s="207" t="s">
        <v>326</v>
      </c>
      <c r="O1081" s="524"/>
      <c r="P1081" s="283"/>
      <c r="Q1081" s="283"/>
      <c r="R1081" s="208"/>
      <c r="S1081" s="170"/>
    </row>
    <row r="1082" spans="1:19" s="167" customFormat="1" ht="12.75" customHeight="1" x14ac:dyDescent="0.2">
      <c r="A1082" s="294">
        <f t="shared" si="76"/>
        <v>0</v>
      </c>
      <c r="B1082" s="198"/>
      <c r="C1082" s="198"/>
      <c r="D1082" s="199" t="s">
        <v>36</v>
      </c>
      <c r="E1082" s="200"/>
      <c r="F1082" s="201"/>
      <c r="G1082" s="202" t="e">
        <f t="shared" si="77"/>
        <v>#N/A</v>
      </c>
      <c r="H1082" s="203" t="e">
        <f t="shared" si="78"/>
        <v>#N/A</v>
      </c>
      <c r="I1082" s="204" t="e">
        <f t="shared" si="79"/>
        <v>#N/A</v>
      </c>
      <c r="J1082" s="205"/>
      <c r="K1082" s="285">
        <f>M!AG51</f>
        <v>0</v>
      </c>
      <c r="L1082" s="206">
        <f>M!AF51</f>
        <v>0</v>
      </c>
      <c r="M1082" s="207" t="s">
        <v>370</v>
      </c>
      <c r="N1082" s="207" t="s">
        <v>326</v>
      </c>
      <c r="O1082" s="524"/>
      <c r="P1082" s="283"/>
      <c r="Q1082" s="283"/>
      <c r="R1082" s="208"/>
      <c r="S1082" s="170"/>
    </row>
    <row r="1083" spans="1:19" s="167" customFormat="1" ht="12.75" customHeight="1" x14ac:dyDescent="0.2">
      <c r="A1083" s="294">
        <f t="shared" si="76"/>
        <v>0</v>
      </c>
      <c r="B1083" s="198"/>
      <c r="C1083" s="198"/>
      <c r="D1083" s="199" t="s">
        <v>36</v>
      </c>
      <c r="E1083" s="200"/>
      <c r="F1083" s="201"/>
      <c r="G1083" s="202" t="e">
        <f t="shared" si="77"/>
        <v>#N/A</v>
      </c>
      <c r="H1083" s="203" t="e">
        <f t="shared" si="78"/>
        <v>#N/A</v>
      </c>
      <c r="I1083" s="204" t="e">
        <f t="shared" si="79"/>
        <v>#N/A</v>
      </c>
      <c r="J1083" s="205"/>
      <c r="K1083" s="285">
        <f>M!AG52</f>
        <v>0</v>
      </c>
      <c r="L1083" s="206">
        <f>M!AF52</f>
        <v>0</v>
      </c>
      <c r="M1083" s="207" t="s">
        <v>370</v>
      </c>
      <c r="N1083" s="207" t="s">
        <v>326</v>
      </c>
      <c r="O1083" s="524"/>
      <c r="P1083" s="283"/>
      <c r="Q1083" s="283"/>
      <c r="R1083" s="208"/>
      <c r="S1083" s="170"/>
    </row>
    <row r="1084" spans="1:19" s="167" customFormat="1" ht="12.75" customHeight="1" x14ac:dyDescent="0.2">
      <c r="A1084" s="294">
        <f t="shared" si="76"/>
        <v>0</v>
      </c>
      <c r="B1084" s="198"/>
      <c r="C1084" s="198"/>
      <c r="D1084" s="199" t="s">
        <v>36</v>
      </c>
      <c r="E1084" s="200"/>
      <c r="F1084" s="201"/>
      <c r="G1084" s="202" t="e">
        <f t="shared" si="77"/>
        <v>#N/A</v>
      </c>
      <c r="H1084" s="203" t="e">
        <f t="shared" si="78"/>
        <v>#N/A</v>
      </c>
      <c r="I1084" s="204" t="e">
        <f t="shared" si="79"/>
        <v>#N/A</v>
      </c>
      <c r="J1084" s="205"/>
      <c r="K1084" s="285">
        <f>M!AG53</f>
        <v>0</v>
      </c>
      <c r="L1084" s="206">
        <f>M!AF53</f>
        <v>0</v>
      </c>
      <c r="M1084" s="207" t="s">
        <v>370</v>
      </c>
      <c r="N1084" s="207" t="s">
        <v>326</v>
      </c>
      <c r="O1084" s="524"/>
      <c r="P1084" s="283"/>
      <c r="Q1084" s="283"/>
      <c r="R1084" s="208"/>
      <c r="S1084" s="170"/>
    </row>
    <row r="1085" spans="1:19" s="167" customFormat="1" ht="12.75" customHeight="1" x14ac:dyDescent="0.2">
      <c r="A1085" s="294">
        <f t="shared" si="76"/>
        <v>0</v>
      </c>
      <c r="B1085" s="198"/>
      <c r="C1085" s="198"/>
      <c r="D1085" s="199" t="s">
        <v>36</v>
      </c>
      <c r="E1085" s="200"/>
      <c r="F1085" s="201"/>
      <c r="G1085" s="202" t="e">
        <f t="shared" si="77"/>
        <v>#N/A</v>
      </c>
      <c r="H1085" s="203" t="e">
        <f t="shared" si="78"/>
        <v>#N/A</v>
      </c>
      <c r="I1085" s="204" t="e">
        <f t="shared" si="79"/>
        <v>#N/A</v>
      </c>
      <c r="J1085" s="205"/>
      <c r="K1085" s="285">
        <f>M!AG54</f>
        <v>0</v>
      </c>
      <c r="L1085" s="352" t="str">
        <f>M!AF54</f>
        <v>Non-scorers Count =</v>
      </c>
      <c r="M1085" s="207" t="s">
        <v>370</v>
      </c>
      <c r="N1085" s="207" t="s">
        <v>326</v>
      </c>
      <c r="O1085" s="527"/>
      <c r="P1085" s="283"/>
      <c r="Q1085" s="283"/>
      <c r="R1085" s="208"/>
      <c r="S1085" s="170"/>
    </row>
    <row r="1086" spans="1:19" s="167" customFormat="1" ht="12.75" customHeight="1" x14ac:dyDescent="0.2">
      <c r="A1086" s="294">
        <f t="shared" si="76"/>
        <v>0</v>
      </c>
      <c r="B1086" s="198"/>
      <c r="C1086" s="198"/>
      <c r="D1086" s="199" t="s">
        <v>36</v>
      </c>
      <c r="E1086" s="200"/>
      <c r="F1086" s="201"/>
      <c r="G1086" s="202" t="e">
        <f t="shared" si="77"/>
        <v>#N/A</v>
      </c>
      <c r="H1086" s="203" t="e">
        <f t="shared" si="78"/>
        <v>#N/A</v>
      </c>
      <c r="I1086" s="204" t="e">
        <f t="shared" si="79"/>
        <v>#N/A</v>
      </c>
      <c r="J1086" s="205"/>
      <c r="K1086" s="285">
        <f>'R'!B5</f>
        <v>0</v>
      </c>
      <c r="L1086" s="206" t="str">
        <f>'R'!A5</f>
        <v>Aaron Lamb</v>
      </c>
      <c r="M1086" s="207" t="s">
        <v>371</v>
      </c>
      <c r="N1086" s="207" t="s">
        <v>324</v>
      </c>
      <c r="O1086" s="523"/>
      <c r="P1086" s="283"/>
      <c r="Q1086" s="283"/>
      <c r="R1086" s="208"/>
      <c r="S1086" s="170"/>
    </row>
    <row r="1087" spans="1:19" s="167" customFormat="1" ht="12.75" customHeight="1" x14ac:dyDescent="0.2">
      <c r="A1087" s="294">
        <f t="shared" si="76"/>
        <v>0</v>
      </c>
      <c r="B1087" s="198"/>
      <c r="C1087" s="198"/>
      <c r="D1087" s="199" t="s">
        <v>36</v>
      </c>
      <c r="E1087" s="200"/>
      <c r="F1087" s="201"/>
      <c r="G1087" s="202" t="e">
        <f t="shared" si="77"/>
        <v>#N/A</v>
      </c>
      <c r="H1087" s="203" t="e">
        <f t="shared" si="78"/>
        <v>#N/A</v>
      </c>
      <c r="I1087" s="204" t="e">
        <f t="shared" si="79"/>
        <v>#N/A</v>
      </c>
      <c r="J1087" s="205"/>
      <c r="K1087" s="285">
        <f>'R'!B6</f>
        <v>0</v>
      </c>
      <c r="L1087" s="206" t="str">
        <f>'R'!A6</f>
        <v>Aidan Marshall</v>
      </c>
      <c r="M1087" s="207" t="s">
        <v>371</v>
      </c>
      <c r="N1087" s="207" t="s">
        <v>324</v>
      </c>
      <c r="O1087" s="524"/>
      <c r="P1087" s="283"/>
      <c r="Q1087" s="283"/>
      <c r="R1087" s="208"/>
      <c r="S1087" s="170"/>
    </row>
    <row r="1088" spans="1:19" s="167" customFormat="1" ht="12.75" customHeight="1" x14ac:dyDescent="0.2">
      <c r="A1088" s="294">
        <f t="shared" si="76"/>
        <v>0</v>
      </c>
      <c r="B1088" s="198"/>
      <c r="C1088" s="198"/>
      <c r="D1088" s="199" t="s">
        <v>36</v>
      </c>
      <c r="E1088" s="200"/>
      <c r="F1088" s="201"/>
      <c r="G1088" s="202" t="e">
        <f t="shared" si="77"/>
        <v>#N/A</v>
      </c>
      <c r="H1088" s="203" t="e">
        <f t="shared" si="78"/>
        <v>#N/A</v>
      </c>
      <c r="I1088" s="204" t="e">
        <f t="shared" si="79"/>
        <v>#N/A</v>
      </c>
      <c r="J1088" s="205"/>
      <c r="K1088" s="285">
        <f>'R'!B7</f>
        <v>0</v>
      </c>
      <c r="L1088" s="206" t="str">
        <f>'R'!A7</f>
        <v>Charlie  Rickards</v>
      </c>
      <c r="M1088" s="207" t="s">
        <v>371</v>
      </c>
      <c r="N1088" s="207" t="s">
        <v>324</v>
      </c>
      <c r="O1088" s="524"/>
      <c r="P1088" s="283"/>
      <c r="Q1088" s="283"/>
      <c r="R1088" s="208"/>
      <c r="S1088" s="170"/>
    </row>
    <row r="1089" spans="1:19" s="167" customFormat="1" ht="12.75" customHeight="1" x14ac:dyDescent="0.2">
      <c r="A1089" s="294">
        <f t="shared" si="76"/>
        <v>0</v>
      </c>
      <c r="B1089" s="198"/>
      <c r="C1089" s="198"/>
      <c r="D1089" s="199" t="s">
        <v>36</v>
      </c>
      <c r="E1089" s="200"/>
      <c r="F1089" s="201"/>
      <c r="G1089" s="202" t="e">
        <f t="shared" si="77"/>
        <v>#N/A</v>
      </c>
      <c r="H1089" s="203" t="e">
        <f t="shared" si="78"/>
        <v>#N/A</v>
      </c>
      <c r="I1089" s="204" t="e">
        <f t="shared" si="79"/>
        <v>#N/A</v>
      </c>
      <c r="J1089" s="205"/>
      <c r="K1089" s="285">
        <f>'R'!B8</f>
        <v>751</v>
      </c>
      <c r="L1089" s="206" t="str">
        <f>'R'!A8</f>
        <v>Daniel Ricketts</v>
      </c>
      <c r="M1089" s="207" t="s">
        <v>371</v>
      </c>
      <c r="N1089" s="207" t="s">
        <v>324</v>
      </c>
      <c r="O1089" s="524"/>
      <c r="P1089" s="283"/>
      <c r="Q1089" s="283"/>
      <c r="R1089" s="208"/>
      <c r="S1089" s="170"/>
    </row>
    <row r="1090" spans="1:19" s="167" customFormat="1" ht="12.75" customHeight="1" x14ac:dyDescent="0.2">
      <c r="A1090" s="294">
        <f t="shared" si="76"/>
        <v>0</v>
      </c>
      <c r="B1090" s="198"/>
      <c r="C1090" s="198"/>
      <c r="D1090" s="199" t="s">
        <v>36</v>
      </c>
      <c r="E1090" s="200"/>
      <c r="F1090" s="201"/>
      <c r="G1090" s="202" t="e">
        <f t="shared" si="77"/>
        <v>#N/A</v>
      </c>
      <c r="H1090" s="203" t="e">
        <f t="shared" si="78"/>
        <v>#N/A</v>
      </c>
      <c r="I1090" s="204" t="e">
        <f t="shared" si="79"/>
        <v>#N/A</v>
      </c>
      <c r="J1090" s="205"/>
      <c r="K1090" s="285">
        <f>'R'!B9</f>
        <v>0</v>
      </c>
      <c r="L1090" s="206" t="str">
        <f>'R'!A9</f>
        <v>Edward Mercer-Gray</v>
      </c>
      <c r="M1090" s="207" t="s">
        <v>371</v>
      </c>
      <c r="N1090" s="207" t="s">
        <v>324</v>
      </c>
      <c r="O1090" s="524"/>
      <c r="P1090" s="283"/>
      <c r="Q1090" s="283"/>
      <c r="R1090" s="208"/>
      <c r="S1090" s="170"/>
    </row>
    <row r="1091" spans="1:19" s="167" customFormat="1" ht="12.75" customHeight="1" x14ac:dyDescent="0.2">
      <c r="A1091" s="294">
        <f t="shared" si="76"/>
        <v>0</v>
      </c>
      <c r="B1091" s="198"/>
      <c r="C1091" s="198"/>
      <c r="D1091" s="199" t="s">
        <v>36</v>
      </c>
      <c r="E1091" s="200"/>
      <c r="F1091" s="201"/>
      <c r="G1091" s="202" t="e">
        <f t="shared" si="77"/>
        <v>#N/A</v>
      </c>
      <c r="H1091" s="203" t="e">
        <f t="shared" si="78"/>
        <v>#N/A</v>
      </c>
      <c r="I1091" s="204" t="e">
        <f t="shared" si="79"/>
        <v>#N/A</v>
      </c>
      <c r="J1091" s="205"/>
      <c r="K1091" s="285">
        <f>'R'!B10</f>
        <v>752</v>
      </c>
      <c r="L1091" s="206" t="str">
        <f>'R'!A10</f>
        <v>Evan Richards</v>
      </c>
      <c r="M1091" s="207" t="s">
        <v>371</v>
      </c>
      <c r="N1091" s="207" t="s">
        <v>324</v>
      </c>
      <c r="O1091" s="524"/>
      <c r="P1091" s="283"/>
      <c r="Q1091" s="283"/>
      <c r="R1091" s="208"/>
      <c r="S1091" s="170"/>
    </row>
    <row r="1092" spans="1:19" s="167" customFormat="1" ht="12.75" customHeight="1" x14ac:dyDescent="0.2">
      <c r="A1092" s="294">
        <f t="shared" si="76"/>
        <v>0</v>
      </c>
      <c r="B1092" s="198"/>
      <c r="C1092" s="198"/>
      <c r="D1092" s="199" t="s">
        <v>36</v>
      </c>
      <c r="E1092" s="200"/>
      <c r="F1092" s="201"/>
      <c r="G1092" s="202" t="e">
        <f t="shared" si="77"/>
        <v>#N/A</v>
      </c>
      <c r="H1092" s="203" t="e">
        <f t="shared" si="78"/>
        <v>#N/A</v>
      </c>
      <c r="I1092" s="204" t="e">
        <f t="shared" si="79"/>
        <v>#N/A</v>
      </c>
      <c r="J1092" s="205"/>
      <c r="K1092" s="285">
        <f>'R'!B11</f>
        <v>753</v>
      </c>
      <c r="L1092" s="206" t="str">
        <f>'R'!A11</f>
        <v>George Huggett</v>
      </c>
      <c r="M1092" s="207" t="s">
        <v>371</v>
      </c>
      <c r="N1092" s="207" t="s">
        <v>324</v>
      </c>
      <c r="O1092" s="524"/>
      <c r="P1092" s="283"/>
      <c r="Q1092" s="283"/>
      <c r="R1092" s="208"/>
      <c r="S1092" s="170"/>
    </row>
    <row r="1093" spans="1:19" s="167" customFormat="1" ht="12.75" customHeight="1" x14ac:dyDescent="0.2">
      <c r="A1093" s="294">
        <f t="shared" si="76"/>
        <v>0</v>
      </c>
      <c r="B1093" s="198"/>
      <c r="C1093" s="198"/>
      <c r="D1093" s="199" t="s">
        <v>36</v>
      </c>
      <c r="E1093" s="200"/>
      <c r="F1093" s="201"/>
      <c r="G1093" s="202" t="e">
        <f t="shared" si="77"/>
        <v>#N/A</v>
      </c>
      <c r="H1093" s="203" t="e">
        <f t="shared" si="78"/>
        <v>#N/A</v>
      </c>
      <c r="I1093" s="204" t="e">
        <f t="shared" si="79"/>
        <v>#N/A</v>
      </c>
      <c r="J1093" s="205"/>
      <c r="K1093" s="285">
        <f>'R'!B12</f>
        <v>754</v>
      </c>
      <c r="L1093" s="206" t="str">
        <f>'R'!A12</f>
        <v>Hal Rust D'Eye</v>
      </c>
      <c r="M1093" s="207" t="s">
        <v>371</v>
      </c>
      <c r="N1093" s="207" t="s">
        <v>324</v>
      </c>
      <c r="O1093" s="524"/>
      <c r="P1093" s="283"/>
      <c r="Q1093" s="283"/>
      <c r="R1093" s="208"/>
      <c r="S1093" s="170"/>
    </row>
    <row r="1094" spans="1:19" s="167" customFormat="1" ht="12.75" customHeight="1" x14ac:dyDescent="0.2">
      <c r="A1094" s="294">
        <f t="shared" si="76"/>
        <v>0</v>
      </c>
      <c r="B1094" s="198"/>
      <c r="C1094" s="198"/>
      <c r="D1094" s="199" t="s">
        <v>36</v>
      </c>
      <c r="E1094" s="200"/>
      <c r="F1094" s="201"/>
      <c r="G1094" s="202" t="e">
        <f t="shared" si="77"/>
        <v>#N/A</v>
      </c>
      <c r="H1094" s="203" t="e">
        <f t="shared" si="78"/>
        <v>#N/A</v>
      </c>
      <c r="I1094" s="204" t="e">
        <f t="shared" si="79"/>
        <v>#N/A</v>
      </c>
      <c r="J1094" s="205"/>
      <c r="K1094" s="285">
        <f>'R'!B13</f>
        <v>755</v>
      </c>
      <c r="L1094" s="206" t="str">
        <f>'R'!A13</f>
        <v>Luca Thomson</v>
      </c>
      <c r="M1094" s="207" t="s">
        <v>371</v>
      </c>
      <c r="N1094" s="207" t="s">
        <v>324</v>
      </c>
      <c r="O1094" s="524"/>
      <c r="P1094" s="283"/>
      <c r="Q1094" s="283"/>
      <c r="R1094" s="208"/>
      <c r="S1094" s="170"/>
    </row>
    <row r="1095" spans="1:19" s="167" customFormat="1" ht="12.75" customHeight="1" x14ac:dyDescent="0.2">
      <c r="A1095" s="294">
        <f t="shared" si="76"/>
        <v>0</v>
      </c>
      <c r="B1095" s="198"/>
      <c r="C1095" s="198"/>
      <c r="D1095" s="199" t="s">
        <v>36</v>
      </c>
      <c r="E1095" s="200"/>
      <c r="F1095" s="201"/>
      <c r="G1095" s="202" t="e">
        <f t="shared" si="77"/>
        <v>#N/A</v>
      </c>
      <c r="H1095" s="203" t="e">
        <f t="shared" si="78"/>
        <v>#N/A</v>
      </c>
      <c r="I1095" s="204" t="e">
        <f t="shared" si="79"/>
        <v>#N/A</v>
      </c>
      <c r="J1095" s="205"/>
      <c r="K1095" s="285">
        <f>'R'!B14</f>
        <v>0</v>
      </c>
      <c r="L1095" s="206" t="str">
        <f>'R'!A14</f>
        <v>Lucas Tallon-Viejo</v>
      </c>
      <c r="M1095" s="207" t="s">
        <v>371</v>
      </c>
      <c r="N1095" s="207" t="s">
        <v>324</v>
      </c>
      <c r="O1095" s="524"/>
      <c r="P1095" s="283"/>
      <c r="Q1095" s="283"/>
      <c r="R1095" s="208"/>
      <c r="S1095" s="170"/>
    </row>
    <row r="1096" spans="1:19" s="167" customFormat="1" ht="12.75" customHeight="1" x14ac:dyDescent="0.2">
      <c r="A1096" s="294">
        <f t="shared" si="76"/>
        <v>0</v>
      </c>
      <c r="B1096" s="198"/>
      <c r="C1096" s="198"/>
      <c r="D1096" s="199" t="s">
        <v>36</v>
      </c>
      <c r="E1096" s="200"/>
      <c r="F1096" s="201"/>
      <c r="G1096" s="202" t="e">
        <f t="shared" si="77"/>
        <v>#N/A</v>
      </c>
      <c r="H1096" s="203" t="e">
        <f t="shared" si="78"/>
        <v>#N/A</v>
      </c>
      <c r="I1096" s="204" t="e">
        <f t="shared" si="79"/>
        <v>#N/A</v>
      </c>
      <c r="J1096" s="205"/>
      <c r="K1096" s="285">
        <f>'R'!B15</f>
        <v>756</v>
      </c>
      <c r="L1096" s="206" t="str">
        <f>'R'!A15</f>
        <v>Luke Ridley</v>
      </c>
      <c r="M1096" s="207" t="s">
        <v>371</v>
      </c>
      <c r="N1096" s="207" t="s">
        <v>324</v>
      </c>
      <c r="O1096" s="524"/>
      <c r="P1096" s="283"/>
      <c r="Q1096" s="283"/>
      <c r="R1096" s="208"/>
      <c r="S1096" s="170"/>
    </row>
    <row r="1097" spans="1:19" s="167" customFormat="1" ht="12.75" customHeight="1" x14ac:dyDescent="0.2">
      <c r="A1097" s="294">
        <f t="shared" si="76"/>
        <v>0</v>
      </c>
      <c r="B1097" s="198"/>
      <c r="C1097" s="198"/>
      <c r="D1097" s="199" t="s">
        <v>36</v>
      </c>
      <c r="E1097" s="200"/>
      <c r="F1097" s="201"/>
      <c r="G1097" s="202" t="e">
        <f t="shared" si="77"/>
        <v>#N/A</v>
      </c>
      <c r="H1097" s="203" t="e">
        <f t="shared" si="78"/>
        <v>#N/A</v>
      </c>
      <c r="I1097" s="204" t="e">
        <f t="shared" si="79"/>
        <v>#N/A</v>
      </c>
      <c r="J1097" s="205"/>
      <c r="K1097" s="285">
        <f>'R'!B16</f>
        <v>757</v>
      </c>
      <c r="L1097" s="206" t="str">
        <f>'R'!A16</f>
        <v>Osian Watson</v>
      </c>
      <c r="M1097" s="207" t="s">
        <v>371</v>
      </c>
      <c r="N1097" s="207" t="s">
        <v>324</v>
      </c>
      <c r="O1097" s="524"/>
      <c r="P1097" s="283"/>
      <c r="Q1097" s="283"/>
      <c r="R1097" s="208"/>
      <c r="S1097" s="170"/>
    </row>
    <row r="1098" spans="1:19" s="167" customFormat="1" ht="12.75" customHeight="1" x14ac:dyDescent="0.2">
      <c r="A1098" s="294">
        <f t="shared" si="76"/>
        <v>0</v>
      </c>
      <c r="B1098" s="198"/>
      <c r="C1098" s="198"/>
      <c r="D1098" s="199" t="s">
        <v>36</v>
      </c>
      <c r="E1098" s="200"/>
      <c r="F1098" s="201"/>
      <c r="G1098" s="202" t="e">
        <f t="shared" si="77"/>
        <v>#N/A</v>
      </c>
      <c r="H1098" s="203" t="e">
        <f t="shared" si="78"/>
        <v>#N/A</v>
      </c>
      <c r="I1098" s="204" t="e">
        <f t="shared" si="79"/>
        <v>#N/A</v>
      </c>
      <c r="J1098" s="205"/>
      <c r="K1098" s="285">
        <f>'R'!B17</f>
        <v>758</v>
      </c>
      <c r="L1098" s="206" t="str">
        <f>'R'!A17</f>
        <v>Reuben Anthony-Deyemo</v>
      </c>
      <c r="M1098" s="207" t="s">
        <v>371</v>
      </c>
      <c r="N1098" s="207" t="s">
        <v>324</v>
      </c>
      <c r="O1098" s="524"/>
      <c r="P1098" s="283"/>
      <c r="Q1098" s="283"/>
      <c r="R1098" s="208"/>
      <c r="S1098" s="170"/>
    </row>
    <row r="1099" spans="1:19" s="167" customFormat="1" ht="12.75" customHeight="1" x14ac:dyDescent="0.2">
      <c r="A1099" s="294">
        <f t="shared" si="76"/>
        <v>0</v>
      </c>
      <c r="B1099" s="198"/>
      <c r="C1099" s="198"/>
      <c r="D1099" s="199" t="s">
        <v>36</v>
      </c>
      <c r="E1099" s="200"/>
      <c r="F1099" s="201"/>
      <c r="G1099" s="202" t="e">
        <f t="shared" si="77"/>
        <v>#N/A</v>
      </c>
      <c r="H1099" s="203" t="e">
        <f t="shared" si="78"/>
        <v>#N/A</v>
      </c>
      <c r="I1099" s="204" t="e">
        <f t="shared" si="79"/>
        <v>#N/A</v>
      </c>
      <c r="J1099" s="205"/>
      <c r="K1099" s="285">
        <f>'R'!B18</f>
        <v>0</v>
      </c>
      <c r="L1099" s="206" t="str">
        <f>'R'!A18</f>
        <v>Reuben Jones</v>
      </c>
      <c r="M1099" s="207" t="s">
        <v>371</v>
      </c>
      <c r="N1099" s="207" t="s">
        <v>324</v>
      </c>
      <c r="O1099" s="524"/>
      <c r="P1099" s="283"/>
      <c r="Q1099" s="283"/>
      <c r="R1099" s="208"/>
      <c r="S1099" s="170"/>
    </row>
    <row r="1100" spans="1:19" s="167" customFormat="1" ht="12.75" customHeight="1" x14ac:dyDescent="0.2">
      <c r="A1100" s="294">
        <f t="shared" si="76"/>
        <v>0</v>
      </c>
      <c r="B1100" s="198"/>
      <c r="C1100" s="198"/>
      <c r="D1100" s="199" t="s">
        <v>36</v>
      </c>
      <c r="E1100" s="200"/>
      <c r="F1100" s="201"/>
      <c r="G1100" s="202" t="e">
        <f t="shared" si="77"/>
        <v>#N/A</v>
      </c>
      <c r="H1100" s="203" t="e">
        <f t="shared" si="78"/>
        <v>#N/A</v>
      </c>
      <c r="I1100" s="204" t="e">
        <f t="shared" si="79"/>
        <v>#N/A</v>
      </c>
      <c r="J1100" s="205"/>
      <c r="K1100" s="285">
        <f>'R'!B19</f>
        <v>759</v>
      </c>
      <c r="L1100" s="206" t="str">
        <f>'R'!A19</f>
        <v>Rhys Underwood</v>
      </c>
      <c r="M1100" s="207" t="s">
        <v>371</v>
      </c>
      <c r="N1100" s="207" t="s">
        <v>324</v>
      </c>
      <c r="O1100" s="524"/>
      <c r="P1100" s="283"/>
      <c r="Q1100" s="283"/>
      <c r="R1100" s="208"/>
      <c r="S1100" s="170"/>
    </row>
    <row r="1101" spans="1:19" s="167" customFormat="1" ht="12.75" customHeight="1" x14ac:dyDescent="0.2">
      <c r="A1101" s="294">
        <f t="shared" si="76"/>
        <v>0</v>
      </c>
      <c r="B1101" s="198"/>
      <c r="C1101" s="198"/>
      <c r="D1101" s="199" t="s">
        <v>36</v>
      </c>
      <c r="E1101" s="200"/>
      <c r="F1101" s="201"/>
      <c r="G1101" s="202" t="e">
        <f t="shared" si="77"/>
        <v>#N/A</v>
      </c>
      <c r="H1101" s="203" t="e">
        <f t="shared" si="78"/>
        <v>#N/A</v>
      </c>
      <c r="I1101" s="204" t="e">
        <f t="shared" si="79"/>
        <v>#N/A</v>
      </c>
      <c r="J1101" s="205"/>
      <c r="K1101" s="285">
        <f>'R'!B20</f>
        <v>0</v>
      </c>
      <c r="L1101" s="206">
        <f>'R'!A20</f>
        <v>0</v>
      </c>
      <c r="M1101" s="207" t="s">
        <v>371</v>
      </c>
      <c r="N1101" s="207" t="s">
        <v>324</v>
      </c>
      <c r="O1101" s="524"/>
      <c r="P1101" s="283"/>
      <c r="Q1101" s="283"/>
      <c r="R1101" s="208"/>
      <c r="S1101" s="170"/>
    </row>
    <row r="1102" spans="1:19" s="167" customFormat="1" ht="12.75" customHeight="1" x14ac:dyDescent="0.2">
      <c r="A1102" s="294">
        <f t="shared" si="76"/>
        <v>0</v>
      </c>
      <c r="B1102" s="198"/>
      <c r="C1102" s="198"/>
      <c r="D1102" s="199" t="s">
        <v>36</v>
      </c>
      <c r="E1102" s="200"/>
      <c r="F1102" s="201"/>
      <c r="G1102" s="202" t="e">
        <f t="shared" si="77"/>
        <v>#N/A</v>
      </c>
      <c r="H1102" s="203" t="e">
        <f t="shared" si="78"/>
        <v>#N/A</v>
      </c>
      <c r="I1102" s="204" t="e">
        <f t="shared" si="79"/>
        <v>#N/A</v>
      </c>
      <c r="J1102" s="205"/>
      <c r="K1102" s="285">
        <f>'R'!B21</f>
        <v>0</v>
      </c>
      <c r="L1102" s="206">
        <f>'R'!A21</f>
        <v>0</v>
      </c>
      <c r="M1102" s="207" t="s">
        <v>371</v>
      </c>
      <c r="N1102" s="207" t="s">
        <v>324</v>
      </c>
      <c r="O1102" s="524"/>
      <c r="P1102" s="283"/>
      <c r="Q1102" s="283"/>
      <c r="R1102" s="208"/>
      <c r="S1102" s="170"/>
    </row>
    <row r="1103" spans="1:19" s="167" customFormat="1" ht="12.75" customHeight="1" x14ac:dyDescent="0.2">
      <c r="A1103" s="294">
        <f t="shared" si="76"/>
        <v>0</v>
      </c>
      <c r="B1103" s="198"/>
      <c r="C1103" s="198"/>
      <c r="D1103" s="199" t="s">
        <v>36</v>
      </c>
      <c r="E1103" s="200"/>
      <c r="F1103" s="201"/>
      <c r="G1103" s="202" t="e">
        <f t="shared" si="77"/>
        <v>#N/A</v>
      </c>
      <c r="H1103" s="203" t="e">
        <f t="shared" si="78"/>
        <v>#N/A</v>
      </c>
      <c r="I1103" s="204" t="e">
        <f t="shared" si="79"/>
        <v>#N/A</v>
      </c>
      <c r="J1103" s="205"/>
      <c r="K1103" s="285">
        <f>'R'!B22</f>
        <v>0</v>
      </c>
      <c r="L1103" s="206">
        <f>'R'!A22</f>
        <v>0</v>
      </c>
      <c r="M1103" s="207" t="s">
        <v>371</v>
      </c>
      <c r="N1103" s="207" t="s">
        <v>324</v>
      </c>
      <c r="O1103" s="524"/>
      <c r="P1103" s="283"/>
      <c r="Q1103" s="283"/>
      <c r="R1103" s="208"/>
      <c r="S1103" s="170"/>
    </row>
    <row r="1104" spans="1:19" s="167" customFormat="1" ht="12.75" customHeight="1" x14ac:dyDescent="0.2">
      <c r="A1104" s="294">
        <f t="shared" si="76"/>
        <v>0</v>
      </c>
      <c r="B1104" s="198"/>
      <c r="C1104" s="198"/>
      <c r="D1104" s="199" t="s">
        <v>36</v>
      </c>
      <c r="E1104" s="200"/>
      <c r="F1104" s="201"/>
      <c r="G1104" s="202" t="e">
        <f t="shared" si="77"/>
        <v>#N/A</v>
      </c>
      <c r="H1104" s="203" t="e">
        <f t="shared" si="78"/>
        <v>#N/A</v>
      </c>
      <c r="I1104" s="204" t="e">
        <f t="shared" si="79"/>
        <v>#N/A</v>
      </c>
      <c r="J1104" s="205"/>
      <c r="K1104" s="285">
        <f>'R'!B23</f>
        <v>0</v>
      </c>
      <c r="L1104" s="206">
        <f>'R'!A23</f>
        <v>0</v>
      </c>
      <c r="M1104" s="207" t="s">
        <v>371</v>
      </c>
      <c r="N1104" s="207" t="s">
        <v>324</v>
      </c>
      <c r="O1104" s="524"/>
      <c r="P1104" s="283"/>
      <c r="Q1104" s="283"/>
      <c r="R1104" s="208"/>
      <c r="S1104" s="170"/>
    </row>
    <row r="1105" spans="1:19" s="167" customFormat="1" ht="12.75" customHeight="1" x14ac:dyDescent="0.2">
      <c r="A1105" s="294">
        <f t="shared" si="76"/>
        <v>0</v>
      </c>
      <c r="B1105" s="198"/>
      <c r="C1105" s="198"/>
      <c r="D1105" s="199" t="s">
        <v>36</v>
      </c>
      <c r="E1105" s="200"/>
      <c r="F1105" s="201"/>
      <c r="G1105" s="202" t="e">
        <f t="shared" si="77"/>
        <v>#N/A</v>
      </c>
      <c r="H1105" s="203" t="e">
        <f t="shared" si="78"/>
        <v>#N/A</v>
      </c>
      <c r="I1105" s="204" t="e">
        <f t="shared" si="79"/>
        <v>#N/A</v>
      </c>
      <c r="J1105" s="205"/>
      <c r="K1105" s="285">
        <f>'R'!B24</f>
        <v>0</v>
      </c>
      <c r="L1105" s="206">
        <f>'R'!A24</f>
        <v>0</v>
      </c>
      <c r="M1105" s="207" t="s">
        <v>371</v>
      </c>
      <c r="N1105" s="207" t="s">
        <v>324</v>
      </c>
      <c r="O1105" s="524"/>
      <c r="P1105" s="283"/>
      <c r="Q1105" s="283"/>
      <c r="R1105" s="208"/>
      <c r="S1105" s="170"/>
    </row>
    <row r="1106" spans="1:19" s="167" customFormat="1" ht="12.75" customHeight="1" x14ac:dyDescent="0.2">
      <c r="A1106" s="294">
        <f t="shared" si="76"/>
        <v>0</v>
      </c>
      <c r="B1106" s="198"/>
      <c r="C1106" s="198"/>
      <c r="D1106" s="199" t="s">
        <v>36</v>
      </c>
      <c r="E1106" s="200"/>
      <c r="F1106" s="201"/>
      <c r="G1106" s="202" t="e">
        <f t="shared" si="77"/>
        <v>#N/A</v>
      </c>
      <c r="H1106" s="203" t="e">
        <f t="shared" si="78"/>
        <v>#N/A</v>
      </c>
      <c r="I1106" s="204" t="e">
        <f t="shared" si="79"/>
        <v>#N/A</v>
      </c>
      <c r="J1106" s="205"/>
      <c r="K1106" s="285">
        <f>'R'!B25</f>
        <v>0</v>
      </c>
      <c r="L1106" s="206">
        <f>'R'!A25</f>
        <v>0</v>
      </c>
      <c r="M1106" s="207" t="s">
        <v>371</v>
      </c>
      <c r="N1106" s="207" t="s">
        <v>324</v>
      </c>
      <c r="O1106" s="524"/>
      <c r="P1106" s="283"/>
      <c r="Q1106" s="283"/>
      <c r="R1106" s="208"/>
      <c r="S1106" s="170"/>
    </row>
    <row r="1107" spans="1:19" s="167" customFormat="1" ht="12.75" customHeight="1" x14ac:dyDescent="0.2">
      <c r="A1107" s="294">
        <f t="shared" si="76"/>
        <v>0</v>
      </c>
      <c r="B1107" s="198"/>
      <c r="C1107" s="198"/>
      <c r="D1107" s="199" t="s">
        <v>36</v>
      </c>
      <c r="E1107" s="200"/>
      <c r="F1107" s="201"/>
      <c r="G1107" s="202" t="e">
        <f t="shared" si="77"/>
        <v>#N/A</v>
      </c>
      <c r="H1107" s="203" t="e">
        <f t="shared" si="78"/>
        <v>#N/A</v>
      </c>
      <c r="I1107" s="204" t="e">
        <f t="shared" si="79"/>
        <v>#N/A</v>
      </c>
      <c r="J1107" s="205"/>
      <c r="K1107" s="285">
        <f>'R'!B26</f>
        <v>0</v>
      </c>
      <c r="L1107" s="206">
        <f>'R'!A26</f>
        <v>0</v>
      </c>
      <c r="M1107" s="207" t="s">
        <v>371</v>
      </c>
      <c r="N1107" s="207" t="s">
        <v>324</v>
      </c>
      <c r="O1107" s="524"/>
      <c r="P1107" s="283"/>
      <c r="Q1107" s="283"/>
      <c r="R1107" s="208"/>
      <c r="S1107" s="170"/>
    </row>
    <row r="1108" spans="1:19" s="167" customFormat="1" ht="12.75" customHeight="1" x14ac:dyDescent="0.2">
      <c r="A1108" s="294">
        <f t="shared" si="76"/>
        <v>0</v>
      </c>
      <c r="B1108" s="198"/>
      <c r="C1108" s="198"/>
      <c r="D1108" s="199" t="s">
        <v>36</v>
      </c>
      <c r="E1108" s="200"/>
      <c r="F1108" s="201"/>
      <c r="G1108" s="202" t="e">
        <f t="shared" si="77"/>
        <v>#N/A</v>
      </c>
      <c r="H1108" s="203" t="e">
        <f t="shared" si="78"/>
        <v>#N/A</v>
      </c>
      <c r="I1108" s="204" t="e">
        <f t="shared" si="79"/>
        <v>#N/A</v>
      </c>
      <c r="J1108" s="205"/>
      <c r="K1108" s="285">
        <f>'R'!B27</f>
        <v>0</v>
      </c>
      <c r="L1108" s="206">
        <f>'R'!A27</f>
        <v>0</v>
      </c>
      <c r="M1108" s="207" t="s">
        <v>371</v>
      </c>
      <c r="N1108" s="207" t="s">
        <v>324</v>
      </c>
      <c r="O1108" s="524"/>
      <c r="P1108" s="283"/>
      <c r="Q1108" s="283"/>
      <c r="R1108" s="208"/>
      <c r="S1108" s="170"/>
    </row>
    <row r="1109" spans="1:19" s="167" customFormat="1" ht="12.75" customHeight="1" x14ac:dyDescent="0.2">
      <c r="A1109" s="294">
        <f t="shared" si="76"/>
        <v>0</v>
      </c>
      <c r="B1109" s="198"/>
      <c r="C1109" s="198"/>
      <c r="D1109" s="199" t="s">
        <v>36</v>
      </c>
      <c r="E1109" s="200"/>
      <c r="F1109" s="201"/>
      <c r="G1109" s="202" t="e">
        <f t="shared" si="77"/>
        <v>#N/A</v>
      </c>
      <c r="H1109" s="203" t="e">
        <f t="shared" si="78"/>
        <v>#N/A</v>
      </c>
      <c r="I1109" s="204" t="e">
        <f t="shared" si="79"/>
        <v>#N/A</v>
      </c>
      <c r="J1109" s="205"/>
      <c r="K1109" s="285">
        <f>'R'!B28</f>
        <v>0</v>
      </c>
      <c r="L1109" s="206">
        <f>'R'!A28</f>
        <v>0</v>
      </c>
      <c r="M1109" s="207" t="s">
        <v>371</v>
      </c>
      <c r="N1109" s="207" t="s">
        <v>324</v>
      </c>
      <c r="O1109" s="524"/>
      <c r="P1109" s="283"/>
      <c r="Q1109" s="283"/>
      <c r="R1109" s="208"/>
      <c r="S1109" s="170"/>
    </row>
    <row r="1110" spans="1:19" s="167" customFormat="1" ht="12.75" customHeight="1" x14ac:dyDescent="0.2">
      <c r="A1110" s="294">
        <f t="shared" si="76"/>
        <v>0</v>
      </c>
      <c r="B1110" s="198"/>
      <c r="C1110" s="198"/>
      <c r="D1110" s="199" t="s">
        <v>36</v>
      </c>
      <c r="E1110" s="200"/>
      <c r="F1110" s="201"/>
      <c r="G1110" s="202" t="e">
        <f t="shared" si="77"/>
        <v>#N/A</v>
      </c>
      <c r="H1110" s="203" t="e">
        <f t="shared" si="78"/>
        <v>#N/A</v>
      </c>
      <c r="I1110" s="204" t="e">
        <f t="shared" si="79"/>
        <v>#N/A</v>
      </c>
      <c r="J1110" s="205"/>
      <c r="K1110" s="285">
        <f>'R'!B29</f>
        <v>0</v>
      </c>
      <c r="L1110" s="206">
        <f>'R'!A29</f>
        <v>0</v>
      </c>
      <c r="M1110" s="207" t="s">
        <v>371</v>
      </c>
      <c r="N1110" s="207" t="s">
        <v>324</v>
      </c>
      <c r="O1110" s="524"/>
      <c r="P1110" s="283"/>
      <c r="Q1110" s="283"/>
      <c r="R1110" s="208"/>
      <c r="S1110" s="170"/>
    </row>
    <row r="1111" spans="1:19" s="167" customFormat="1" ht="12.75" customHeight="1" x14ac:dyDescent="0.2">
      <c r="A1111" s="294">
        <f t="shared" si="76"/>
        <v>0</v>
      </c>
      <c r="B1111" s="198"/>
      <c r="C1111" s="198"/>
      <c r="D1111" s="199" t="s">
        <v>36</v>
      </c>
      <c r="E1111" s="200"/>
      <c r="F1111" s="201"/>
      <c r="G1111" s="202" t="e">
        <f t="shared" si="77"/>
        <v>#N/A</v>
      </c>
      <c r="H1111" s="203" t="e">
        <f t="shared" si="78"/>
        <v>#N/A</v>
      </c>
      <c r="I1111" s="204" t="e">
        <f t="shared" si="79"/>
        <v>#N/A</v>
      </c>
      <c r="J1111" s="205"/>
      <c r="K1111" s="285">
        <f>'R'!B30</f>
        <v>0</v>
      </c>
      <c r="L1111" s="206">
        <f>'R'!A30</f>
        <v>0</v>
      </c>
      <c r="M1111" s="207" t="s">
        <v>371</v>
      </c>
      <c r="N1111" s="207" t="s">
        <v>324</v>
      </c>
      <c r="O1111" s="524"/>
      <c r="P1111" s="283"/>
      <c r="Q1111" s="283"/>
      <c r="R1111" s="208"/>
      <c r="S1111" s="170"/>
    </row>
    <row r="1112" spans="1:19" s="167" customFormat="1" ht="12.75" customHeight="1" x14ac:dyDescent="0.2">
      <c r="A1112" s="294">
        <f t="shared" si="76"/>
        <v>0</v>
      </c>
      <c r="B1112" s="198"/>
      <c r="C1112" s="198"/>
      <c r="D1112" s="199" t="s">
        <v>36</v>
      </c>
      <c r="E1112" s="200"/>
      <c r="F1112" s="201"/>
      <c r="G1112" s="202" t="e">
        <f t="shared" si="77"/>
        <v>#N/A</v>
      </c>
      <c r="H1112" s="203" t="e">
        <f t="shared" si="78"/>
        <v>#N/A</v>
      </c>
      <c r="I1112" s="204" t="e">
        <f t="shared" si="79"/>
        <v>#N/A</v>
      </c>
      <c r="J1112" s="205"/>
      <c r="K1112" s="285">
        <f>'R'!B31</f>
        <v>0</v>
      </c>
      <c r="L1112" s="206">
        <f>'R'!A31</f>
        <v>0</v>
      </c>
      <c r="M1112" s="207" t="s">
        <v>371</v>
      </c>
      <c r="N1112" s="207" t="s">
        <v>324</v>
      </c>
      <c r="O1112" s="524"/>
      <c r="P1112" s="283"/>
      <c r="Q1112" s="283"/>
      <c r="R1112" s="208"/>
      <c r="S1112" s="170"/>
    </row>
    <row r="1113" spans="1:19" s="167" customFormat="1" ht="12.75" customHeight="1" x14ac:dyDescent="0.2">
      <c r="A1113" s="294">
        <f t="shared" si="76"/>
        <v>0</v>
      </c>
      <c r="B1113" s="198"/>
      <c r="C1113" s="198"/>
      <c r="D1113" s="199" t="s">
        <v>36</v>
      </c>
      <c r="E1113" s="200"/>
      <c r="F1113" s="201"/>
      <c r="G1113" s="202" t="e">
        <f t="shared" si="77"/>
        <v>#N/A</v>
      </c>
      <c r="H1113" s="203" t="e">
        <f t="shared" si="78"/>
        <v>#N/A</v>
      </c>
      <c r="I1113" s="204" t="e">
        <f t="shared" si="79"/>
        <v>#N/A</v>
      </c>
      <c r="J1113" s="205"/>
      <c r="K1113" s="285">
        <f>'R'!B32</f>
        <v>0</v>
      </c>
      <c r="L1113" s="206">
        <f>'R'!A32</f>
        <v>0</v>
      </c>
      <c r="M1113" s="207" t="s">
        <v>371</v>
      </c>
      <c r="N1113" s="207" t="s">
        <v>324</v>
      </c>
      <c r="O1113" s="524"/>
      <c r="P1113" s="283"/>
      <c r="Q1113" s="283"/>
      <c r="R1113" s="208"/>
      <c r="S1113" s="170"/>
    </row>
    <row r="1114" spans="1:19" s="167" customFormat="1" ht="12.75" customHeight="1" x14ac:dyDescent="0.2">
      <c r="A1114" s="294">
        <f t="shared" si="76"/>
        <v>0</v>
      </c>
      <c r="B1114" s="198"/>
      <c r="C1114" s="198"/>
      <c r="D1114" s="199" t="s">
        <v>36</v>
      </c>
      <c r="E1114" s="200"/>
      <c r="F1114" s="201"/>
      <c r="G1114" s="202" t="e">
        <f t="shared" si="77"/>
        <v>#N/A</v>
      </c>
      <c r="H1114" s="203" t="e">
        <f t="shared" si="78"/>
        <v>#N/A</v>
      </c>
      <c r="I1114" s="204" t="e">
        <f t="shared" si="79"/>
        <v>#N/A</v>
      </c>
      <c r="J1114" s="205"/>
      <c r="K1114" s="285">
        <f>'R'!B33</f>
        <v>0</v>
      </c>
      <c r="L1114" s="206">
        <f>'R'!A33</f>
        <v>0</v>
      </c>
      <c r="M1114" s="207" t="s">
        <v>371</v>
      </c>
      <c r="N1114" s="207" t="s">
        <v>324</v>
      </c>
      <c r="O1114" s="524"/>
      <c r="P1114" s="283"/>
      <c r="Q1114" s="283"/>
      <c r="R1114" s="208"/>
      <c r="S1114" s="170"/>
    </row>
    <row r="1115" spans="1:19" s="167" customFormat="1" ht="12.75" customHeight="1" x14ac:dyDescent="0.2">
      <c r="A1115" s="294">
        <f t="shared" si="76"/>
        <v>0</v>
      </c>
      <c r="B1115" s="198"/>
      <c r="C1115" s="198"/>
      <c r="D1115" s="199" t="s">
        <v>36</v>
      </c>
      <c r="E1115" s="200"/>
      <c r="F1115" s="201"/>
      <c r="G1115" s="202" t="e">
        <f t="shared" si="77"/>
        <v>#N/A</v>
      </c>
      <c r="H1115" s="203" t="e">
        <f t="shared" si="78"/>
        <v>#N/A</v>
      </c>
      <c r="I1115" s="204" t="e">
        <f t="shared" si="79"/>
        <v>#N/A</v>
      </c>
      <c r="J1115" s="205"/>
      <c r="K1115" s="285">
        <f>'R'!B34</f>
        <v>0</v>
      </c>
      <c r="L1115" s="206">
        <f>'R'!A34</f>
        <v>0</v>
      </c>
      <c r="M1115" s="207" t="s">
        <v>371</v>
      </c>
      <c r="N1115" s="207" t="s">
        <v>324</v>
      </c>
      <c r="O1115" s="524"/>
      <c r="P1115" s="283"/>
      <c r="Q1115" s="283"/>
      <c r="R1115" s="208"/>
      <c r="S1115" s="170"/>
    </row>
    <row r="1116" spans="1:19" s="167" customFormat="1" ht="12.75" customHeight="1" x14ac:dyDescent="0.2">
      <c r="A1116" s="294">
        <f t="shared" si="76"/>
        <v>0</v>
      </c>
      <c r="B1116" s="198"/>
      <c r="C1116" s="198"/>
      <c r="D1116" s="199" t="s">
        <v>36</v>
      </c>
      <c r="E1116" s="200"/>
      <c r="F1116" s="201"/>
      <c r="G1116" s="202" t="e">
        <f t="shared" si="77"/>
        <v>#N/A</v>
      </c>
      <c r="H1116" s="203" t="e">
        <f t="shared" si="78"/>
        <v>#N/A</v>
      </c>
      <c r="I1116" s="204" t="e">
        <f t="shared" si="79"/>
        <v>#N/A</v>
      </c>
      <c r="J1116" s="205"/>
      <c r="K1116" s="285">
        <f>'R'!B35</f>
        <v>0</v>
      </c>
      <c r="L1116" s="206">
        <f>'R'!A35</f>
        <v>0</v>
      </c>
      <c r="M1116" s="207" t="s">
        <v>371</v>
      </c>
      <c r="N1116" s="207" t="s">
        <v>324</v>
      </c>
      <c r="O1116" s="524"/>
      <c r="P1116" s="283"/>
      <c r="Q1116" s="283"/>
      <c r="R1116" s="208"/>
      <c r="S1116" s="170"/>
    </row>
    <row r="1117" spans="1:19" s="167" customFormat="1" ht="12.75" customHeight="1" x14ac:dyDescent="0.2">
      <c r="A1117" s="294">
        <f t="shared" si="76"/>
        <v>0</v>
      </c>
      <c r="B1117" s="198"/>
      <c r="C1117" s="198"/>
      <c r="D1117" s="199" t="s">
        <v>36</v>
      </c>
      <c r="E1117" s="200"/>
      <c r="F1117" s="201"/>
      <c r="G1117" s="202" t="e">
        <f t="shared" si="77"/>
        <v>#N/A</v>
      </c>
      <c r="H1117" s="203" t="e">
        <f t="shared" si="78"/>
        <v>#N/A</v>
      </c>
      <c r="I1117" s="204" t="e">
        <f t="shared" si="79"/>
        <v>#N/A</v>
      </c>
      <c r="J1117" s="205"/>
      <c r="K1117" s="285">
        <f>'R'!B36</f>
        <v>0</v>
      </c>
      <c r="L1117" s="206">
        <f>'R'!A36</f>
        <v>0</v>
      </c>
      <c r="M1117" s="207" t="s">
        <v>371</v>
      </c>
      <c r="N1117" s="207" t="s">
        <v>324</v>
      </c>
      <c r="O1117" s="524"/>
      <c r="P1117" s="283"/>
      <c r="Q1117" s="283"/>
      <c r="R1117" s="208"/>
      <c r="S1117" s="170"/>
    </row>
    <row r="1118" spans="1:19" s="167" customFormat="1" ht="12.75" customHeight="1" x14ac:dyDescent="0.2">
      <c r="A1118" s="294">
        <f t="shared" si="76"/>
        <v>0</v>
      </c>
      <c r="B1118" s="198"/>
      <c r="C1118" s="198"/>
      <c r="D1118" s="199" t="s">
        <v>36</v>
      </c>
      <c r="E1118" s="200"/>
      <c r="F1118" s="201"/>
      <c r="G1118" s="202" t="e">
        <f t="shared" si="77"/>
        <v>#N/A</v>
      </c>
      <c r="H1118" s="203" t="e">
        <f t="shared" si="78"/>
        <v>#N/A</v>
      </c>
      <c r="I1118" s="204" t="e">
        <f t="shared" si="79"/>
        <v>#N/A</v>
      </c>
      <c r="J1118" s="205"/>
      <c r="K1118" s="285">
        <f>'R'!B37</f>
        <v>0</v>
      </c>
      <c r="L1118" s="206">
        <f>'R'!A37</f>
        <v>0</v>
      </c>
      <c r="M1118" s="207" t="s">
        <v>371</v>
      </c>
      <c r="N1118" s="207" t="s">
        <v>324</v>
      </c>
      <c r="O1118" s="524"/>
      <c r="P1118" s="283"/>
      <c r="Q1118" s="283"/>
      <c r="R1118" s="208"/>
      <c r="S1118" s="170"/>
    </row>
    <row r="1119" spans="1:19" s="167" customFormat="1" ht="12.75" customHeight="1" x14ac:dyDescent="0.2">
      <c r="A1119" s="294">
        <f t="shared" si="76"/>
        <v>0</v>
      </c>
      <c r="B1119" s="198"/>
      <c r="C1119" s="198"/>
      <c r="D1119" s="199" t="s">
        <v>36</v>
      </c>
      <c r="E1119" s="200"/>
      <c r="F1119" s="201"/>
      <c r="G1119" s="202" t="e">
        <f t="shared" si="77"/>
        <v>#N/A</v>
      </c>
      <c r="H1119" s="203" t="e">
        <f t="shared" si="78"/>
        <v>#N/A</v>
      </c>
      <c r="I1119" s="204" t="e">
        <f t="shared" si="79"/>
        <v>#N/A</v>
      </c>
      <c r="J1119" s="205"/>
      <c r="K1119" s="285">
        <f>'R'!B38</f>
        <v>0</v>
      </c>
      <c r="L1119" s="206">
        <f>'R'!A38</f>
        <v>0</v>
      </c>
      <c r="M1119" s="207" t="s">
        <v>371</v>
      </c>
      <c r="N1119" s="207" t="s">
        <v>324</v>
      </c>
      <c r="O1119" s="524"/>
      <c r="P1119" s="283"/>
      <c r="Q1119" s="283"/>
      <c r="R1119" s="208"/>
      <c r="S1119" s="170"/>
    </row>
    <row r="1120" spans="1:19" s="167" customFormat="1" ht="12.75" customHeight="1" x14ac:dyDescent="0.2">
      <c r="A1120" s="294">
        <f t="shared" si="76"/>
        <v>0</v>
      </c>
      <c r="B1120" s="198"/>
      <c r="C1120" s="198"/>
      <c r="D1120" s="199" t="s">
        <v>36</v>
      </c>
      <c r="E1120" s="200"/>
      <c r="F1120" s="201"/>
      <c r="G1120" s="202" t="e">
        <f t="shared" si="77"/>
        <v>#N/A</v>
      </c>
      <c r="H1120" s="203" t="e">
        <f t="shared" si="78"/>
        <v>#N/A</v>
      </c>
      <c r="I1120" s="204" t="e">
        <f t="shared" si="79"/>
        <v>#N/A</v>
      </c>
      <c r="J1120" s="205"/>
      <c r="K1120" s="285">
        <f>'R'!B39</f>
        <v>0</v>
      </c>
      <c r="L1120" s="206">
        <f>'R'!A39</f>
        <v>0</v>
      </c>
      <c r="M1120" s="207" t="s">
        <v>371</v>
      </c>
      <c r="N1120" s="207" t="s">
        <v>324</v>
      </c>
      <c r="O1120" s="524"/>
      <c r="P1120" s="283"/>
      <c r="Q1120" s="283"/>
      <c r="R1120" s="208"/>
      <c r="S1120" s="170"/>
    </row>
    <row r="1121" spans="1:19" s="167" customFormat="1" ht="12.75" customHeight="1" x14ac:dyDescent="0.2">
      <c r="A1121" s="294">
        <f t="shared" si="76"/>
        <v>0</v>
      </c>
      <c r="B1121" s="198"/>
      <c r="C1121" s="198"/>
      <c r="D1121" s="199" t="s">
        <v>36</v>
      </c>
      <c r="E1121" s="200"/>
      <c r="F1121" s="201"/>
      <c r="G1121" s="202" t="e">
        <f t="shared" si="77"/>
        <v>#N/A</v>
      </c>
      <c r="H1121" s="203" t="e">
        <f t="shared" si="78"/>
        <v>#N/A</v>
      </c>
      <c r="I1121" s="204" t="e">
        <f t="shared" si="79"/>
        <v>#N/A</v>
      </c>
      <c r="J1121" s="205"/>
      <c r="K1121" s="285">
        <f>'R'!B40</f>
        <v>0</v>
      </c>
      <c r="L1121" s="206">
        <f>'R'!A40</f>
        <v>0</v>
      </c>
      <c r="M1121" s="207" t="s">
        <v>371</v>
      </c>
      <c r="N1121" s="207" t="s">
        <v>324</v>
      </c>
      <c r="O1121" s="524"/>
      <c r="P1121" s="283"/>
      <c r="Q1121" s="283"/>
      <c r="R1121" s="208"/>
      <c r="S1121" s="170"/>
    </row>
    <row r="1122" spans="1:19" s="167" customFormat="1" ht="12.75" customHeight="1" x14ac:dyDescent="0.2">
      <c r="A1122" s="294">
        <f t="shared" si="76"/>
        <v>0</v>
      </c>
      <c r="B1122" s="198"/>
      <c r="C1122" s="198"/>
      <c r="D1122" s="199" t="s">
        <v>36</v>
      </c>
      <c r="E1122" s="200"/>
      <c r="F1122" s="201"/>
      <c r="G1122" s="202" t="e">
        <f t="shared" si="77"/>
        <v>#N/A</v>
      </c>
      <c r="H1122" s="203" t="e">
        <f t="shared" si="78"/>
        <v>#N/A</v>
      </c>
      <c r="I1122" s="204" t="e">
        <f t="shared" si="79"/>
        <v>#N/A</v>
      </c>
      <c r="J1122" s="205"/>
      <c r="K1122" s="285">
        <f>'R'!B41</f>
        <v>0</v>
      </c>
      <c r="L1122" s="206">
        <f>'R'!A41</f>
        <v>0</v>
      </c>
      <c r="M1122" s="207" t="s">
        <v>371</v>
      </c>
      <c r="N1122" s="207" t="s">
        <v>324</v>
      </c>
      <c r="O1122" s="524"/>
      <c r="P1122" s="283"/>
      <c r="Q1122" s="283"/>
      <c r="R1122" s="208"/>
      <c r="S1122" s="170"/>
    </row>
    <row r="1123" spans="1:19" s="167" customFormat="1" ht="12.75" customHeight="1" x14ac:dyDescent="0.2">
      <c r="A1123" s="294">
        <f t="shared" ref="A1123:A1186" si="80">F1123</f>
        <v>0</v>
      </c>
      <c r="B1123" s="198"/>
      <c r="C1123" s="198"/>
      <c r="D1123" s="199" t="s">
        <v>36</v>
      </c>
      <c r="E1123" s="200"/>
      <c r="F1123" s="201"/>
      <c r="G1123" s="202" t="e">
        <f t="shared" si="77"/>
        <v>#N/A</v>
      </c>
      <c r="H1123" s="203" t="e">
        <f t="shared" si="78"/>
        <v>#N/A</v>
      </c>
      <c r="I1123" s="204" t="e">
        <f t="shared" si="79"/>
        <v>#N/A</v>
      </c>
      <c r="J1123" s="205"/>
      <c r="K1123" s="285">
        <f>'R'!B42</f>
        <v>0</v>
      </c>
      <c r="L1123" s="206">
        <f>'R'!A42</f>
        <v>0</v>
      </c>
      <c r="M1123" s="207" t="s">
        <v>371</v>
      </c>
      <c r="N1123" s="207" t="s">
        <v>324</v>
      </c>
      <c r="O1123" s="524"/>
      <c r="P1123" s="283"/>
      <c r="Q1123" s="283"/>
      <c r="R1123" s="208"/>
      <c r="S1123" s="170"/>
    </row>
    <row r="1124" spans="1:19" s="167" customFormat="1" ht="12.75" customHeight="1" x14ac:dyDescent="0.2">
      <c r="A1124" s="294">
        <f t="shared" si="80"/>
        <v>0</v>
      </c>
      <c r="B1124" s="198"/>
      <c r="C1124" s="198"/>
      <c r="D1124" s="199" t="s">
        <v>36</v>
      </c>
      <c r="E1124" s="200"/>
      <c r="F1124" s="201"/>
      <c r="G1124" s="202" t="e">
        <f t="shared" ref="G1124:G1187" si="81">VLOOKUP(D1124,K$33:N$1834,2,FALSE)</f>
        <v>#N/A</v>
      </c>
      <c r="H1124" s="203" t="e">
        <f t="shared" ref="H1124:H1187" si="82">VLOOKUP(D1124,K$33:N$1834,3,FALSE)</f>
        <v>#N/A</v>
      </c>
      <c r="I1124" s="204" t="e">
        <f t="shared" ref="I1124:I1187" si="83">VLOOKUP(D1124,K$33:N$1834,4,FALSE)</f>
        <v>#N/A</v>
      </c>
      <c r="J1124" s="205"/>
      <c r="K1124" s="285">
        <f>'R'!B43</f>
        <v>0</v>
      </c>
      <c r="L1124" s="206">
        <f>'R'!A43</f>
        <v>0</v>
      </c>
      <c r="M1124" s="207" t="s">
        <v>371</v>
      </c>
      <c r="N1124" s="207" t="s">
        <v>324</v>
      </c>
      <c r="O1124" s="524"/>
      <c r="P1124" s="283"/>
      <c r="Q1124" s="283"/>
      <c r="R1124" s="208"/>
      <c r="S1124" s="170"/>
    </row>
    <row r="1125" spans="1:19" s="167" customFormat="1" ht="12.75" customHeight="1" x14ac:dyDescent="0.2">
      <c r="A1125" s="294">
        <f t="shared" si="80"/>
        <v>0</v>
      </c>
      <c r="B1125" s="198"/>
      <c r="C1125" s="198"/>
      <c r="D1125" s="199" t="s">
        <v>36</v>
      </c>
      <c r="E1125" s="200"/>
      <c r="F1125" s="201"/>
      <c r="G1125" s="202" t="e">
        <f t="shared" si="81"/>
        <v>#N/A</v>
      </c>
      <c r="H1125" s="203" t="e">
        <f t="shared" si="82"/>
        <v>#N/A</v>
      </c>
      <c r="I1125" s="204" t="e">
        <f t="shared" si="83"/>
        <v>#N/A</v>
      </c>
      <c r="J1125" s="205"/>
      <c r="K1125" s="285">
        <f>'R'!B44</f>
        <v>0</v>
      </c>
      <c r="L1125" s="206">
        <f>'R'!A44</f>
        <v>0</v>
      </c>
      <c r="M1125" s="207" t="s">
        <v>371</v>
      </c>
      <c r="N1125" s="207" t="s">
        <v>324</v>
      </c>
      <c r="O1125" s="524"/>
      <c r="P1125" s="283"/>
      <c r="Q1125" s="283"/>
      <c r="R1125" s="208"/>
      <c r="S1125" s="170"/>
    </row>
    <row r="1126" spans="1:19" s="167" customFormat="1" ht="12.75" customHeight="1" x14ac:dyDescent="0.2">
      <c r="A1126" s="294">
        <f t="shared" si="80"/>
        <v>0</v>
      </c>
      <c r="B1126" s="198"/>
      <c r="C1126" s="198"/>
      <c r="D1126" s="199" t="s">
        <v>36</v>
      </c>
      <c r="E1126" s="200"/>
      <c r="F1126" s="201"/>
      <c r="G1126" s="202" t="e">
        <f t="shared" si="81"/>
        <v>#N/A</v>
      </c>
      <c r="H1126" s="203" t="e">
        <f t="shared" si="82"/>
        <v>#N/A</v>
      </c>
      <c r="I1126" s="204" t="e">
        <f t="shared" si="83"/>
        <v>#N/A</v>
      </c>
      <c r="J1126" s="205"/>
      <c r="K1126" s="285">
        <f>'R'!B45</f>
        <v>0</v>
      </c>
      <c r="L1126" s="206">
        <f>'R'!A45</f>
        <v>0</v>
      </c>
      <c r="M1126" s="207" t="s">
        <v>371</v>
      </c>
      <c r="N1126" s="207" t="s">
        <v>324</v>
      </c>
      <c r="O1126" s="524"/>
      <c r="P1126" s="283"/>
      <c r="Q1126" s="283"/>
      <c r="R1126" s="208"/>
      <c r="S1126" s="170"/>
    </row>
    <row r="1127" spans="1:19" s="167" customFormat="1" ht="12.75" customHeight="1" x14ac:dyDescent="0.2">
      <c r="A1127" s="294">
        <f t="shared" si="80"/>
        <v>0</v>
      </c>
      <c r="B1127" s="198"/>
      <c r="C1127" s="198"/>
      <c r="D1127" s="199" t="s">
        <v>36</v>
      </c>
      <c r="E1127" s="200"/>
      <c r="F1127" s="201"/>
      <c r="G1127" s="202" t="e">
        <f t="shared" si="81"/>
        <v>#N/A</v>
      </c>
      <c r="H1127" s="203" t="e">
        <f t="shared" si="82"/>
        <v>#N/A</v>
      </c>
      <c r="I1127" s="204" t="e">
        <f t="shared" si="83"/>
        <v>#N/A</v>
      </c>
      <c r="J1127" s="205"/>
      <c r="K1127" s="285">
        <f>'R'!B46</f>
        <v>0</v>
      </c>
      <c r="L1127" s="206">
        <f>'R'!A46</f>
        <v>0</v>
      </c>
      <c r="M1127" s="207" t="s">
        <v>371</v>
      </c>
      <c r="N1127" s="207" t="s">
        <v>324</v>
      </c>
      <c r="O1127" s="524"/>
      <c r="P1127" s="283"/>
      <c r="Q1127" s="283"/>
      <c r="R1127" s="208"/>
      <c r="S1127" s="170"/>
    </row>
    <row r="1128" spans="1:19" s="167" customFormat="1" ht="12.75" customHeight="1" x14ac:dyDescent="0.2">
      <c r="A1128" s="294">
        <f t="shared" si="80"/>
        <v>0</v>
      </c>
      <c r="B1128" s="198"/>
      <c r="C1128" s="198"/>
      <c r="D1128" s="199" t="s">
        <v>36</v>
      </c>
      <c r="E1128" s="200"/>
      <c r="F1128" s="201"/>
      <c r="G1128" s="202" t="e">
        <f t="shared" si="81"/>
        <v>#N/A</v>
      </c>
      <c r="H1128" s="203" t="e">
        <f t="shared" si="82"/>
        <v>#N/A</v>
      </c>
      <c r="I1128" s="204" t="e">
        <f t="shared" si="83"/>
        <v>#N/A</v>
      </c>
      <c r="J1128" s="205"/>
      <c r="K1128" s="285">
        <f>'R'!B47</f>
        <v>0</v>
      </c>
      <c r="L1128" s="206">
        <f>'R'!A47</f>
        <v>0</v>
      </c>
      <c r="M1128" s="207" t="s">
        <v>371</v>
      </c>
      <c r="N1128" s="207" t="s">
        <v>324</v>
      </c>
      <c r="O1128" s="524"/>
      <c r="P1128" s="283"/>
      <c r="Q1128" s="283"/>
      <c r="R1128" s="208"/>
      <c r="S1128" s="170"/>
    </row>
    <row r="1129" spans="1:19" s="167" customFormat="1" ht="12.75" customHeight="1" x14ac:dyDescent="0.2">
      <c r="A1129" s="294">
        <f t="shared" si="80"/>
        <v>0</v>
      </c>
      <c r="B1129" s="198"/>
      <c r="C1129" s="198"/>
      <c r="D1129" s="199" t="s">
        <v>36</v>
      </c>
      <c r="E1129" s="200"/>
      <c r="F1129" s="201"/>
      <c r="G1129" s="202" t="e">
        <f t="shared" si="81"/>
        <v>#N/A</v>
      </c>
      <c r="H1129" s="203" t="e">
        <f t="shared" si="82"/>
        <v>#N/A</v>
      </c>
      <c r="I1129" s="204" t="e">
        <f t="shared" si="83"/>
        <v>#N/A</v>
      </c>
      <c r="J1129" s="205"/>
      <c r="K1129" s="285">
        <f>'R'!B48</f>
        <v>0</v>
      </c>
      <c r="L1129" s="206">
        <f>'R'!A48</f>
        <v>0</v>
      </c>
      <c r="M1129" s="207" t="s">
        <v>371</v>
      </c>
      <c r="N1129" s="207" t="s">
        <v>324</v>
      </c>
      <c r="O1129" s="524"/>
      <c r="P1129" s="283"/>
      <c r="Q1129" s="283"/>
      <c r="R1129" s="208"/>
      <c r="S1129" s="170"/>
    </row>
    <row r="1130" spans="1:19" s="167" customFormat="1" ht="12.75" customHeight="1" x14ac:dyDescent="0.2">
      <c r="A1130" s="294">
        <f t="shared" si="80"/>
        <v>0</v>
      </c>
      <c r="B1130" s="198"/>
      <c r="C1130" s="198"/>
      <c r="D1130" s="199" t="s">
        <v>36</v>
      </c>
      <c r="E1130" s="200"/>
      <c r="F1130" s="201"/>
      <c r="G1130" s="202" t="e">
        <f t="shared" si="81"/>
        <v>#N/A</v>
      </c>
      <c r="H1130" s="203" t="e">
        <f t="shared" si="82"/>
        <v>#N/A</v>
      </c>
      <c r="I1130" s="204" t="e">
        <f t="shared" si="83"/>
        <v>#N/A</v>
      </c>
      <c r="J1130" s="205"/>
      <c r="K1130" s="285">
        <f>'R'!B49</f>
        <v>0</v>
      </c>
      <c r="L1130" s="206">
        <f>'R'!A49</f>
        <v>0</v>
      </c>
      <c r="M1130" s="207" t="s">
        <v>371</v>
      </c>
      <c r="N1130" s="207" t="s">
        <v>324</v>
      </c>
      <c r="O1130" s="524"/>
      <c r="P1130" s="283"/>
      <c r="Q1130" s="283"/>
      <c r="R1130" s="208"/>
      <c r="S1130" s="170"/>
    </row>
    <row r="1131" spans="1:19" s="167" customFormat="1" ht="12.75" customHeight="1" x14ac:dyDescent="0.2">
      <c r="A1131" s="294">
        <f t="shared" si="80"/>
        <v>0</v>
      </c>
      <c r="B1131" s="198"/>
      <c r="C1131" s="198"/>
      <c r="D1131" s="199" t="s">
        <v>36</v>
      </c>
      <c r="E1131" s="200"/>
      <c r="F1131" s="201"/>
      <c r="G1131" s="202" t="e">
        <f t="shared" si="81"/>
        <v>#N/A</v>
      </c>
      <c r="H1131" s="203" t="e">
        <f t="shared" si="82"/>
        <v>#N/A</v>
      </c>
      <c r="I1131" s="204" t="e">
        <f t="shared" si="83"/>
        <v>#N/A</v>
      </c>
      <c r="J1131" s="205"/>
      <c r="K1131" s="285">
        <f>'R'!B50</f>
        <v>0</v>
      </c>
      <c r="L1131" s="206">
        <f>'R'!A50</f>
        <v>0</v>
      </c>
      <c r="M1131" s="207" t="s">
        <v>371</v>
      </c>
      <c r="N1131" s="207" t="s">
        <v>324</v>
      </c>
      <c r="O1131" s="524"/>
      <c r="P1131" s="283"/>
      <c r="Q1131" s="283"/>
      <c r="R1131" s="208"/>
      <c r="S1131" s="170"/>
    </row>
    <row r="1132" spans="1:19" s="167" customFormat="1" ht="12.75" customHeight="1" x14ac:dyDescent="0.2">
      <c r="A1132" s="294">
        <f t="shared" si="80"/>
        <v>0</v>
      </c>
      <c r="B1132" s="198"/>
      <c r="C1132" s="198"/>
      <c r="D1132" s="199" t="s">
        <v>36</v>
      </c>
      <c r="E1132" s="200"/>
      <c r="F1132" s="201"/>
      <c r="G1132" s="202" t="e">
        <f t="shared" si="81"/>
        <v>#N/A</v>
      </c>
      <c r="H1132" s="203" t="e">
        <f t="shared" si="82"/>
        <v>#N/A</v>
      </c>
      <c r="I1132" s="204" t="e">
        <f t="shared" si="83"/>
        <v>#N/A</v>
      </c>
      <c r="J1132" s="205"/>
      <c r="K1132" s="285">
        <f>'R'!B51</f>
        <v>0</v>
      </c>
      <c r="L1132" s="206">
        <f>'R'!A51</f>
        <v>0</v>
      </c>
      <c r="M1132" s="207" t="s">
        <v>371</v>
      </c>
      <c r="N1132" s="207" t="s">
        <v>324</v>
      </c>
      <c r="O1132" s="524"/>
      <c r="P1132" s="283"/>
      <c r="Q1132" s="283"/>
      <c r="R1132" s="208"/>
      <c r="S1132" s="170"/>
    </row>
    <row r="1133" spans="1:19" s="167" customFormat="1" ht="12.75" customHeight="1" x14ac:dyDescent="0.2">
      <c r="A1133" s="294">
        <f t="shared" si="80"/>
        <v>0</v>
      </c>
      <c r="B1133" s="198"/>
      <c r="C1133" s="198"/>
      <c r="D1133" s="199" t="s">
        <v>36</v>
      </c>
      <c r="E1133" s="200"/>
      <c r="F1133" s="201"/>
      <c r="G1133" s="202" t="e">
        <f t="shared" si="81"/>
        <v>#N/A</v>
      </c>
      <c r="H1133" s="203" t="e">
        <f t="shared" si="82"/>
        <v>#N/A</v>
      </c>
      <c r="I1133" s="204" t="e">
        <f t="shared" si="83"/>
        <v>#N/A</v>
      </c>
      <c r="J1133" s="205"/>
      <c r="K1133" s="285">
        <f>'R'!B52</f>
        <v>0</v>
      </c>
      <c r="L1133" s="206">
        <f>'R'!A52</f>
        <v>0</v>
      </c>
      <c r="M1133" s="207" t="s">
        <v>371</v>
      </c>
      <c r="N1133" s="207" t="s">
        <v>324</v>
      </c>
      <c r="O1133" s="524"/>
      <c r="P1133" s="283"/>
      <c r="Q1133" s="283"/>
      <c r="R1133" s="208"/>
      <c r="S1133" s="170"/>
    </row>
    <row r="1134" spans="1:19" s="167" customFormat="1" ht="12.75" customHeight="1" x14ac:dyDescent="0.2">
      <c r="A1134" s="294">
        <f t="shared" si="80"/>
        <v>0</v>
      </c>
      <c r="B1134" s="198"/>
      <c r="C1134" s="198"/>
      <c r="D1134" s="199" t="s">
        <v>36</v>
      </c>
      <c r="E1134" s="200"/>
      <c r="F1134" s="201"/>
      <c r="G1134" s="202" t="e">
        <f t="shared" si="81"/>
        <v>#N/A</v>
      </c>
      <c r="H1134" s="203" t="e">
        <f t="shared" si="82"/>
        <v>#N/A</v>
      </c>
      <c r="I1134" s="204" t="e">
        <f t="shared" si="83"/>
        <v>#N/A</v>
      </c>
      <c r="J1134" s="205"/>
      <c r="K1134" s="285">
        <f>'R'!B53</f>
        <v>0</v>
      </c>
      <c r="L1134" s="206">
        <f>'R'!A53</f>
        <v>0</v>
      </c>
      <c r="M1134" s="207" t="s">
        <v>371</v>
      </c>
      <c r="N1134" s="207" t="s">
        <v>324</v>
      </c>
      <c r="O1134" s="524"/>
      <c r="P1134" s="283"/>
      <c r="Q1134" s="283"/>
      <c r="R1134" s="208"/>
      <c r="S1134" s="170"/>
    </row>
    <row r="1135" spans="1:19" s="167" customFormat="1" ht="12.75" customHeight="1" x14ac:dyDescent="0.2">
      <c r="A1135" s="294">
        <f t="shared" si="80"/>
        <v>0</v>
      </c>
      <c r="B1135" s="198"/>
      <c r="C1135" s="198"/>
      <c r="D1135" s="199" t="s">
        <v>36</v>
      </c>
      <c r="E1135" s="200"/>
      <c r="F1135" s="201"/>
      <c r="G1135" s="202" t="e">
        <f t="shared" si="81"/>
        <v>#N/A</v>
      </c>
      <c r="H1135" s="203" t="e">
        <f t="shared" si="82"/>
        <v>#N/A</v>
      </c>
      <c r="I1135" s="204" t="e">
        <f t="shared" si="83"/>
        <v>#N/A</v>
      </c>
      <c r="J1135" s="205"/>
      <c r="K1135" s="285">
        <f>'R'!B54</f>
        <v>0</v>
      </c>
      <c r="L1135" s="352" t="str">
        <f>'R'!A54</f>
        <v>Non-scorers Count =</v>
      </c>
      <c r="M1135" s="207" t="s">
        <v>371</v>
      </c>
      <c r="N1135" s="207" t="s">
        <v>324</v>
      </c>
      <c r="O1135" s="524"/>
      <c r="P1135" s="283"/>
      <c r="Q1135" s="283"/>
      <c r="R1135" s="208"/>
      <c r="S1135" s="170"/>
    </row>
    <row r="1136" spans="1:19" s="167" customFormat="1" ht="12.75" customHeight="1" x14ac:dyDescent="0.2">
      <c r="A1136" s="294">
        <f t="shared" si="80"/>
        <v>0</v>
      </c>
      <c r="B1136" s="198"/>
      <c r="C1136" s="198"/>
      <c r="D1136" s="199" t="s">
        <v>36</v>
      </c>
      <c r="E1136" s="200"/>
      <c r="F1136" s="201"/>
      <c r="G1136" s="202" t="e">
        <f t="shared" si="81"/>
        <v>#N/A</v>
      </c>
      <c r="H1136" s="203" t="e">
        <f t="shared" si="82"/>
        <v>#N/A</v>
      </c>
      <c r="I1136" s="204" t="e">
        <f t="shared" si="83"/>
        <v>#N/A</v>
      </c>
      <c r="J1136" s="205"/>
      <c r="K1136" s="285">
        <f>'R'!P5</f>
        <v>0</v>
      </c>
      <c r="L1136" s="206" t="str">
        <f>'R'!O5</f>
        <v>Aryan Gupta</v>
      </c>
      <c r="M1136" s="207" t="s">
        <v>371</v>
      </c>
      <c r="N1136" s="207" t="s">
        <v>325</v>
      </c>
      <c r="O1136" s="524"/>
      <c r="P1136" s="283"/>
      <c r="Q1136" s="283"/>
      <c r="R1136" s="208"/>
      <c r="S1136" s="170"/>
    </row>
    <row r="1137" spans="1:19" s="167" customFormat="1" ht="12.75" customHeight="1" x14ac:dyDescent="0.2">
      <c r="A1137" s="294">
        <f t="shared" si="80"/>
        <v>0</v>
      </c>
      <c r="B1137" s="198"/>
      <c r="C1137" s="198"/>
      <c r="D1137" s="199" t="s">
        <v>36</v>
      </c>
      <c r="E1137" s="200"/>
      <c r="F1137" s="201"/>
      <c r="G1137" s="202" t="e">
        <f t="shared" si="81"/>
        <v>#N/A</v>
      </c>
      <c r="H1137" s="203" t="e">
        <f t="shared" si="82"/>
        <v>#N/A</v>
      </c>
      <c r="I1137" s="204" t="e">
        <f t="shared" si="83"/>
        <v>#N/A</v>
      </c>
      <c r="J1137" s="205"/>
      <c r="K1137" s="285">
        <f>'R'!P6</f>
        <v>760</v>
      </c>
      <c r="L1137" s="206" t="str">
        <f>'R'!O6</f>
        <v>Charlie Orbell</v>
      </c>
      <c r="M1137" s="207" t="s">
        <v>371</v>
      </c>
      <c r="N1137" s="207" t="s">
        <v>325</v>
      </c>
      <c r="O1137" s="524"/>
      <c r="P1137" s="283"/>
      <c r="Q1137" s="283"/>
      <c r="R1137" s="208"/>
      <c r="S1137" s="170"/>
    </row>
    <row r="1138" spans="1:19" s="167" customFormat="1" ht="12.75" customHeight="1" x14ac:dyDescent="0.2">
      <c r="A1138" s="294">
        <f t="shared" si="80"/>
        <v>0</v>
      </c>
      <c r="B1138" s="198"/>
      <c r="C1138" s="198"/>
      <c r="D1138" s="199" t="s">
        <v>36</v>
      </c>
      <c r="E1138" s="200"/>
      <c r="F1138" s="201"/>
      <c r="G1138" s="202" t="e">
        <f t="shared" si="81"/>
        <v>#N/A</v>
      </c>
      <c r="H1138" s="203" t="e">
        <f t="shared" si="82"/>
        <v>#N/A</v>
      </c>
      <c r="I1138" s="204" t="e">
        <f t="shared" si="83"/>
        <v>#N/A</v>
      </c>
      <c r="J1138" s="205"/>
      <c r="K1138" s="285">
        <f>'R'!P7</f>
        <v>761</v>
      </c>
      <c r="L1138" s="206" t="str">
        <f>'R'!O7</f>
        <v>Ciaran Murtagh</v>
      </c>
      <c r="M1138" s="207" t="s">
        <v>371</v>
      </c>
      <c r="N1138" s="207" t="s">
        <v>325</v>
      </c>
      <c r="O1138" s="524"/>
      <c r="P1138" s="283"/>
      <c r="Q1138" s="283"/>
      <c r="R1138" s="208"/>
      <c r="S1138" s="170"/>
    </row>
    <row r="1139" spans="1:19" s="167" customFormat="1" ht="12.75" customHeight="1" x14ac:dyDescent="0.2">
      <c r="A1139" s="294">
        <f t="shared" si="80"/>
        <v>0</v>
      </c>
      <c r="B1139" s="198"/>
      <c r="C1139" s="198"/>
      <c r="D1139" s="199" t="s">
        <v>36</v>
      </c>
      <c r="E1139" s="200"/>
      <c r="F1139" s="201"/>
      <c r="G1139" s="202" t="e">
        <f t="shared" si="81"/>
        <v>#N/A</v>
      </c>
      <c r="H1139" s="203" t="e">
        <f t="shared" si="82"/>
        <v>#N/A</v>
      </c>
      <c r="I1139" s="204" t="e">
        <f t="shared" si="83"/>
        <v>#N/A</v>
      </c>
      <c r="J1139" s="205"/>
      <c r="K1139" s="285">
        <f>'R'!P8</f>
        <v>0</v>
      </c>
      <c r="L1139" s="206" t="str">
        <f>'R'!O8</f>
        <v>Connor MacKenzie</v>
      </c>
      <c r="M1139" s="207" t="s">
        <v>371</v>
      </c>
      <c r="N1139" s="207" t="s">
        <v>325</v>
      </c>
      <c r="O1139" s="524"/>
      <c r="P1139" s="283"/>
      <c r="Q1139" s="283"/>
      <c r="R1139" s="208"/>
      <c r="S1139" s="170"/>
    </row>
    <row r="1140" spans="1:19" s="167" customFormat="1" ht="12.75" customHeight="1" x14ac:dyDescent="0.2">
      <c r="A1140" s="294">
        <f t="shared" si="80"/>
        <v>0</v>
      </c>
      <c r="B1140" s="198"/>
      <c r="C1140" s="198"/>
      <c r="D1140" s="199" t="s">
        <v>36</v>
      </c>
      <c r="E1140" s="200"/>
      <c r="F1140" s="201"/>
      <c r="G1140" s="202" t="e">
        <f t="shared" si="81"/>
        <v>#N/A</v>
      </c>
      <c r="H1140" s="203" t="e">
        <f t="shared" si="82"/>
        <v>#N/A</v>
      </c>
      <c r="I1140" s="204" t="e">
        <f t="shared" si="83"/>
        <v>#N/A</v>
      </c>
      <c r="J1140" s="205"/>
      <c r="K1140" s="285">
        <f>'R'!P9</f>
        <v>762</v>
      </c>
      <c r="L1140" s="206" t="str">
        <f>'R'!O9</f>
        <v>Dylan Lowther</v>
      </c>
      <c r="M1140" s="207" t="s">
        <v>371</v>
      </c>
      <c r="N1140" s="207" t="s">
        <v>325</v>
      </c>
      <c r="O1140" s="524"/>
      <c r="P1140" s="283"/>
      <c r="Q1140" s="283"/>
      <c r="R1140" s="208"/>
      <c r="S1140" s="170"/>
    </row>
    <row r="1141" spans="1:19" s="167" customFormat="1" ht="12.75" customHeight="1" x14ac:dyDescent="0.2">
      <c r="A1141" s="294">
        <f t="shared" si="80"/>
        <v>0</v>
      </c>
      <c r="B1141" s="198"/>
      <c r="C1141" s="198"/>
      <c r="D1141" s="199" t="s">
        <v>36</v>
      </c>
      <c r="E1141" s="200"/>
      <c r="F1141" s="201"/>
      <c r="G1141" s="202" t="e">
        <f t="shared" si="81"/>
        <v>#N/A</v>
      </c>
      <c r="H1141" s="203" t="e">
        <f t="shared" si="82"/>
        <v>#N/A</v>
      </c>
      <c r="I1141" s="204" t="e">
        <f t="shared" si="83"/>
        <v>#N/A</v>
      </c>
      <c r="J1141" s="205"/>
      <c r="K1141" s="285">
        <f>'R'!P10</f>
        <v>0</v>
      </c>
      <c r="L1141" s="206" t="str">
        <f>'R'!O10</f>
        <v>Elio Babb</v>
      </c>
      <c r="M1141" s="207" t="s">
        <v>371</v>
      </c>
      <c r="N1141" s="207" t="s">
        <v>325</v>
      </c>
      <c r="O1141" s="524"/>
      <c r="P1141" s="283"/>
      <c r="Q1141" s="283"/>
      <c r="R1141" s="208"/>
      <c r="S1141" s="170"/>
    </row>
    <row r="1142" spans="1:19" s="167" customFormat="1" ht="12.75" customHeight="1" x14ac:dyDescent="0.2">
      <c r="A1142" s="294">
        <f t="shared" si="80"/>
        <v>0</v>
      </c>
      <c r="B1142" s="198"/>
      <c r="C1142" s="198"/>
      <c r="D1142" s="199" t="s">
        <v>36</v>
      </c>
      <c r="E1142" s="200"/>
      <c r="F1142" s="201"/>
      <c r="G1142" s="202" t="e">
        <f t="shared" si="81"/>
        <v>#N/A</v>
      </c>
      <c r="H1142" s="203" t="e">
        <f t="shared" si="82"/>
        <v>#N/A</v>
      </c>
      <c r="I1142" s="204" t="e">
        <f t="shared" si="83"/>
        <v>#N/A</v>
      </c>
      <c r="J1142" s="205"/>
      <c r="K1142" s="285">
        <f>'R'!P11</f>
        <v>0</v>
      </c>
      <c r="L1142" s="206" t="str">
        <f>'R'!O11</f>
        <v>Fraser Hills</v>
      </c>
      <c r="M1142" s="207" t="s">
        <v>371</v>
      </c>
      <c r="N1142" s="207" t="s">
        <v>325</v>
      </c>
      <c r="O1142" s="524"/>
      <c r="P1142" s="283"/>
      <c r="Q1142" s="283"/>
      <c r="R1142" s="208"/>
      <c r="S1142" s="170"/>
    </row>
    <row r="1143" spans="1:19" s="167" customFormat="1" ht="12.75" customHeight="1" x14ac:dyDescent="0.2">
      <c r="A1143" s="294">
        <f t="shared" si="80"/>
        <v>0</v>
      </c>
      <c r="B1143" s="198"/>
      <c r="C1143" s="198"/>
      <c r="D1143" s="199" t="s">
        <v>36</v>
      </c>
      <c r="E1143" s="200"/>
      <c r="F1143" s="201"/>
      <c r="G1143" s="202" t="e">
        <f t="shared" si="81"/>
        <v>#N/A</v>
      </c>
      <c r="H1143" s="203" t="e">
        <f t="shared" si="82"/>
        <v>#N/A</v>
      </c>
      <c r="I1143" s="204" t="e">
        <f t="shared" si="83"/>
        <v>#N/A</v>
      </c>
      <c r="J1143" s="205"/>
      <c r="K1143" s="285">
        <f>'R'!P12</f>
        <v>0</v>
      </c>
      <c r="L1143" s="206" t="str">
        <f>'R'!O12</f>
        <v>Gabriel Isaacs</v>
      </c>
      <c r="M1143" s="207" t="s">
        <v>371</v>
      </c>
      <c r="N1143" s="207" t="s">
        <v>325</v>
      </c>
      <c r="O1143" s="524"/>
      <c r="P1143" s="283"/>
      <c r="Q1143" s="283"/>
      <c r="R1143" s="208"/>
      <c r="S1143" s="170"/>
    </row>
    <row r="1144" spans="1:19" s="167" customFormat="1" ht="12.75" customHeight="1" x14ac:dyDescent="0.2">
      <c r="A1144" s="294">
        <f t="shared" si="80"/>
        <v>0</v>
      </c>
      <c r="B1144" s="198"/>
      <c r="C1144" s="198"/>
      <c r="D1144" s="199" t="s">
        <v>36</v>
      </c>
      <c r="E1144" s="200"/>
      <c r="F1144" s="201"/>
      <c r="G1144" s="202" t="e">
        <f t="shared" si="81"/>
        <v>#N/A</v>
      </c>
      <c r="H1144" s="203" t="e">
        <f t="shared" si="82"/>
        <v>#N/A</v>
      </c>
      <c r="I1144" s="204" t="e">
        <f t="shared" si="83"/>
        <v>#N/A</v>
      </c>
      <c r="J1144" s="205"/>
      <c r="K1144" s="285">
        <f>'R'!P13</f>
        <v>763</v>
      </c>
      <c r="L1144" s="206" t="str">
        <f>'R'!O13</f>
        <v>Hagen Mzee</v>
      </c>
      <c r="M1144" s="207" t="s">
        <v>371</v>
      </c>
      <c r="N1144" s="207" t="s">
        <v>325</v>
      </c>
      <c r="O1144" s="524"/>
      <c r="P1144" s="283"/>
      <c r="Q1144" s="283"/>
      <c r="R1144" s="208"/>
      <c r="S1144" s="170"/>
    </row>
    <row r="1145" spans="1:19" s="167" customFormat="1" ht="12.75" customHeight="1" x14ac:dyDescent="0.2">
      <c r="A1145" s="294">
        <f t="shared" si="80"/>
        <v>0</v>
      </c>
      <c r="B1145" s="198"/>
      <c r="C1145" s="198"/>
      <c r="D1145" s="199" t="s">
        <v>36</v>
      </c>
      <c r="E1145" s="200"/>
      <c r="F1145" s="201"/>
      <c r="G1145" s="202" t="e">
        <f t="shared" si="81"/>
        <v>#N/A</v>
      </c>
      <c r="H1145" s="203" t="e">
        <f t="shared" si="82"/>
        <v>#N/A</v>
      </c>
      <c r="I1145" s="204" t="e">
        <f t="shared" si="83"/>
        <v>#N/A</v>
      </c>
      <c r="J1145" s="205"/>
      <c r="K1145" s="285">
        <f>'R'!P14</f>
        <v>778</v>
      </c>
      <c r="L1145" s="206" t="str">
        <f>'R'!O14</f>
        <v>Hugo Domingos</v>
      </c>
      <c r="M1145" s="207" t="s">
        <v>371</v>
      </c>
      <c r="N1145" s="207" t="s">
        <v>325</v>
      </c>
      <c r="O1145" s="524"/>
      <c r="P1145" s="283"/>
      <c r="Q1145" s="283"/>
      <c r="R1145" s="208"/>
      <c r="S1145" s="170"/>
    </row>
    <row r="1146" spans="1:19" s="167" customFormat="1" ht="12.75" customHeight="1" x14ac:dyDescent="0.2">
      <c r="A1146" s="294">
        <f t="shared" si="80"/>
        <v>0</v>
      </c>
      <c r="B1146" s="198"/>
      <c r="C1146" s="198"/>
      <c r="D1146" s="199" t="s">
        <v>36</v>
      </c>
      <c r="E1146" s="200"/>
      <c r="F1146" s="201"/>
      <c r="G1146" s="202" t="e">
        <f t="shared" si="81"/>
        <v>#N/A</v>
      </c>
      <c r="H1146" s="203" t="e">
        <f t="shared" si="82"/>
        <v>#N/A</v>
      </c>
      <c r="I1146" s="204" t="e">
        <f t="shared" si="83"/>
        <v>#N/A</v>
      </c>
      <c r="J1146" s="205"/>
      <c r="K1146" s="285">
        <f>'R'!P15</f>
        <v>764</v>
      </c>
      <c r="L1146" s="206" t="str">
        <f>'R'!O15</f>
        <v>Joe Frew</v>
      </c>
      <c r="M1146" s="207" t="s">
        <v>371</v>
      </c>
      <c r="N1146" s="207" t="s">
        <v>325</v>
      </c>
      <c r="O1146" s="524"/>
      <c r="P1146" s="283"/>
      <c r="Q1146" s="283"/>
      <c r="R1146" s="208"/>
      <c r="S1146" s="170"/>
    </row>
    <row r="1147" spans="1:19" s="167" customFormat="1" ht="12.75" customHeight="1" x14ac:dyDescent="0.2">
      <c r="A1147" s="294">
        <f t="shared" si="80"/>
        <v>0</v>
      </c>
      <c r="B1147" s="198"/>
      <c r="C1147" s="198"/>
      <c r="D1147" s="199" t="s">
        <v>36</v>
      </c>
      <c r="E1147" s="200"/>
      <c r="F1147" s="201"/>
      <c r="G1147" s="202" t="e">
        <f t="shared" si="81"/>
        <v>#N/A</v>
      </c>
      <c r="H1147" s="203" t="e">
        <f t="shared" si="82"/>
        <v>#N/A</v>
      </c>
      <c r="I1147" s="204" t="e">
        <f t="shared" si="83"/>
        <v>#N/A</v>
      </c>
      <c r="J1147" s="205"/>
      <c r="K1147" s="285">
        <f>'R'!P16</f>
        <v>0</v>
      </c>
      <c r="L1147" s="206" t="str">
        <f>'R'!O16</f>
        <v>Laurie Baker</v>
      </c>
      <c r="M1147" s="207" t="s">
        <v>371</v>
      </c>
      <c r="N1147" s="207" t="s">
        <v>325</v>
      </c>
      <c r="O1147" s="524"/>
      <c r="P1147" s="283"/>
      <c r="Q1147" s="283"/>
      <c r="R1147" s="208"/>
      <c r="S1147" s="170"/>
    </row>
    <row r="1148" spans="1:19" s="167" customFormat="1" ht="12.75" customHeight="1" x14ac:dyDescent="0.2">
      <c r="A1148" s="294">
        <f t="shared" si="80"/>
        <v>0</v>
      </c>
      <c r="B1148" s="198"/>
      <c r="C1148" s="198"/>
      <c r="D1148" s="199" t="s">
        <v>36</v>
      </c>
      <c r="E1148" s="200"/>
      <c r="F1148" s="201"/>
      <c r="G1148" s="202" t="e">
        <f t="shared" si="81"/>
        <v>#N/A</v>
      </c>
      <c r="H1148" s="203" t="e">
        <f t="shared" si="82"/>
        <v>#N/A</v>
      </c>
      <c r="I1148" s="204" t="e">
        <f t="shared" si="83"/>
        <v>#N/A</v>
      </c>
      <c r="J1148" s="205"/>
      <c r="K1148" s="285">
        <f>'R'!P17</f>
        <v>0</v>
      </c>
      <c r="L1148" s="206" t="str">
        <f>'R'!O17</f>
        <v>Matthew Kirk</v>
      </c>
      <c r="M1148" s="207" t="s">
        <v>371</v>
      </c>
      <c r="N1148" s="207" t="s">
        <v>325</v>
      </c>
      <c r="O1148" s="524"/>
      <c r="P1148" s="283"/>
      <c r="Q1148" s="283"/>
      <c r="R1148" s="208"/>
      <c r="S1148" s="170"/>
    </row>
    <row r="1149" spans="1:19" s="167" customFormat="1" ht="12.75" customHeight="1" x14ac:dyDescent="0.2">
      <c r="A1149" s="294">
        <f t="shared" si="80"/>
        <v>0</v>
      </c>
      <c r="B1149" s="198"/>
      <c r="C1149" s="198"/>
      <c r="D1149" s="199" t="s">
        <v>36</v>
      </c>
      <c r="E1149" s="200"/>
      <c r="F1149" s="201"/>
      <c r="G1149" s="202" t="e">
        <f t="shared" si="81"/>
        <v>#N/A</v>
      </c>
      <c r="H1149" s="203" t="e">
        <f t="shared" si="82"/>
        <v>#N/A</v>
      </c>
      <c r="I1149" s="204" t="e">
        <f t="shared" si="83"/>
        <v>#N/A</v>
      </c>
      <c r="J1149" s="205"/>
      <c r="K1149" s="285">
        <f>'R'!P18</f>
        <v>765</v>
      </c>
      <c r="L1149" s="206" t="str">
        <f>'R'!O18</f>
        <v>Max Davies</v>
      </c>
      <c r="M1149" s="207" t="s">
        <v>371</v>
      </c>
      <c r="N1149" s="207" t="s">
        <v>325</v>
      </c>
      <c r="O1149" s="524"/>
      <c r="P1149" s="283"/>
      <c r="Q1149" s="283"/>
      <c r="R1149" s="208"/>
      <c r="S1149" s="170"/>
    </row>
    <row r="1150" spans="1:19" s="167" customFormat="1" ht="12.75" customHeight="1" x14ac:dyDescent="0.2">
      <c r="A1150" s="294">
        <f t="shared" si="80"/>
        <v>0</v>
      </c>
      <c r="B1150" s="198"/>
      <c r="C1150" s="198"/>
      <c r="D1150" s="199" t="s">
        <v>36</v>
      </c>
      <c r="E1150" s="200"/>
      <c r="F1150" s="201"/>
      <c r="G1150" s="202" t="e">
        <f t="shared" si="81"/>
        <v>#N/A</v>
      </c>
      <c r="H1150" s="203" t="e">
        <f t="shared" si="82"/>
        <v>#N/A</v>
      </c>
      <c r="I1150" s="204" t="e">
        <f t="shared" si="83"/>
        <v>#N/A</v>
      </c>
      <c r="J1150" s="205"/>
      <c r="K1150" s="285">
        <f>'R'!P19</f>
        <v>0</v>
      </c>
      <c r="L1150" s="206" t="str">
        <f>'R'!O19</f>
        <v>Reuben Henry-Daire</v>
      </c>
      <c r="M1150" s="207" t="s">
        <v>371</v>
      </c>
      <c r="N1150" s="207" t="s">
        <v>325</v>
      </c>
      <c r="O1150" s="524"/>
      <c r="P1150" s="283"/>
      <c r="Q1150" s="283"/>
      <c r="R1150" s="208"/>
      <c r="S1150" s="170"/>
    </row>
    <row r="1151" spans="1:19" s="167" customFormat="1" ht="12.75" customHeight="1" x14ac:dyDescent="0.2">
      <c r="A1151" s="294">
        <f t="shared" si="80"/>
        <v>0</v>
      </c>
      <c r="B1151" s="198"/>
      <c r="C1151" s="198"/>
      <c r="D1151" s="199" t="s">
        <v>36</v>
      </c>
      <c r="E1151" s="200"/>
      <c r="F1151" s="201"/>
      <c r="G1151" s="202" t="e">
        <f t="shared" si="81"/>
        <v>#N/A</v>
      </c>
      <c r="H1151" s="203" t="e">
        <f t="shared" si="82"/>
        <v>#N/A</v>
      </c>
      <c r="I1151" s="204" t="e">
        <f t="shared" si="83"/>
        <v>#N/A</v>
      </c>
      <c r="J1151" s="205"/>
      <c r="K1151" s="285">
        <f>'R'!P20</f>
        <v>0</v>
      </c>
      <c r="L1151" s="206" t="str">
        <f>'R'!O20</f>
        <v>Sammy Ball</v>
      </c>
      <c r="M1151" s="207" t="s">
        <v>371</v>
      </c>
      <c r="N1151" s="207" t="s">
        <v>325</v>
      </c>
      <c r="O1151" s="524"/>
      <c r="P1151" s="283"/>
      <c r="Q1151" s="283"/>
      <c r="R1151" s="208"/>
      <c r="S1151" s="170"/>
    </row>
    <row r="1152" spans="1:19" s="167" customFormat="1" ht="12.75" customHeight="1" x14ac:dyDescent="0.2">
      <c r="A1152" s="294">
        <f t="shared" si="80"/>
        <v>0</v>
      </c>
      <c r="B1152" s="198"/>
      <c r="C1152" s="198"/>
      <c r="D1152" s="199" t="s">
        <v>36</v>
      </c>
      <c r="E1152" s="200"/>
      <c r="F1152" s="201"/>
      <c r="G1152" s="202" t="e">
        <f t="shared" si="81"/>
        <v>#N/A</v>
      </c>
      <c r="H1152" s="203" t="e">
        <f t="shared" si="82"/>
        <v>#N/A</v>
      </c>
      <c r="I1152" s="204" t="e">
        <f t="shared" si="83"/>
        <v>#N/A</v>
      </c>
      <c r="J1152" s="205"/>
      <c r="K1152" s="285">
        <f>'R'!P21</f>
        <v>0</v>
      </c>
      <c r="L1152" s="206" t="str">
        <f>'R'!O21</f>
        <v>Tariq Skeete</v>
      </c>
      <c r="M1152" s="207" t="s">
        <v>371</v>
      </c>
      <c r="N1152" s="207" t="s">
        <v>325</v>
      </c>
      <c r="O1152" s="524"/>
      <c r="P1152" s="283"/>
      <c r="Q1152" s="283"/>
      <c r="R1152" s="208"/>
      <c r="S1152" s="170"/>
    </row>
    <row r="1153" spans="1:19" s="167" customFormat="1" ht="12.75" customHeight="1" x14ac:dyDescent="0.2">
      <c r="A1153" s="294">
        <f t="shared" si="80"/>
        <v>0</v>
      </c>
      <c r="B1153" s="198"/>
      <c r="C1153" s="198"/>
      <c r="D1153" s="199" t="s">
        <v>36</v>
      </c>
      <c r="E1153" s="200"/>
      <c r="F1153" s="201"/>
      <c r="G1153" s="202" t="e">
        <f t="shared" si="81"/>
        <v>#N/A</v>
      </c>
      <c r="H1153" s="203" t="e">
        <f t="shared" si="82"/>
        <v>#N/A</v>
      </c>
      <c r="I1153" s="204" t="e">
        <f t="shared" si="83"/>
        <v>#N/A</v>
      </c>
      <c r="J1153" s="205"/>
      <c r="K1153" s="285">
        <f>'R'!P22</f>
        <v>766</v>
      </c>
      <c r="L1153" s="206" t="str">
        <f>'R'!O22</f>
        <v>Warren Gardner</v>
      </c>
      <c r="M1153" s="207" t="s">
        <v>371</v>
      </c>
      <c r="N1153" s="207" t="s">
        <v>325</v>
      </c>
      <c r="O1153" s="524"/>
      <c r="P1153" s="283"/>
      <c r="Q1153" s="283"/>
      <c r="R1153" s="208"/>
      <c r="S1153" s="170"/>
    </row>
    <row r="1154" spans="1:19" s="167" customFormat="1" ht="12.75" customHeight="1" x14ac:dyDescent="0.2">
      <c r="A1154" s="294">
        <f t="shared" si="80"/>
        <v>0</v>
      </c>
      <c r="B1154" s="198"/>
      <c r="C1154" s="198"/>
      <c r="D1154" s="199" t="s">
        <v>36</v>
      </c>
      <c r="E1154" s="200"/>
      <c r="F1154" s="201"/>
      <c r="G1154" s="202" t="e">
        <f t="shared" si="81"/>
        <v>#N/A</v>
      </c>
      <c r="H1154" s="203" t="e">
        <f t="shared" si="82"/>
        <v>#N/A</v>
      </c>
      <c r="I1154" s="204" t="e">
        <f t="shared" si="83"/>
        <v>#N/A</v>
      </c>
      <c r="J1154" s="205"/>
      <c r="K1154" s="285">
        <f>'R'!P23</f>
        <v>0</v>
      </c>
      <c r="L1154" s="206">
        <f>'R'!O23</f>
        <v>0</v>
      </c>
      <c r="M1154" s="207" t="s">
        <v>371</v>
      </c>
      <c r="N1154" s="207" t="s">
        <v>325</v>
      </c>
      <c r="O1154" s="524"/>
      <c r="P1154" s="283"/>
      <c r="Q1154" s="283"/>
      <c r="R1154" s="208"/>
      <c r="S1154" s="170"/>
    </row>
    <row r="1155" spans="1:19" s="167" customFormat="1" ht="12.75" customHeight="1" x14ac:dyDescent="0.2">
      <c r="A1155" s="294">
        <f t="shared" si="80"/>
        <v>0</v>
      </c>
      <c r="B1155" s="198"/>
      <c r="C1155" s="198"/>
      <c r="D1155" s="199" t="s">
        <v>36</v>
      </c>
      <c r="E1155" s="200"/>
      <c r="F1155" s="201"/>
      <c r="G1155" s="202" t="e">
        <f t="shared" si="81"/>
        <v>#N/A</v>
      </c>
      <c r="H1155" s="203" t="e">
        <f t="shared" si="82"/>
        <v>#N/A</v>
      </c>
      <c r="I1155" s="204" t="e">
        <f t="shared" si="83"/>
        <v>#N/A</v>
      </c>
      <c r="J1155" s="205"/>
      <c r="K1155" s="285">
        <f>'R'!P24</f>
        <v>0</v>
      </c>
      <c r="L1155" s="206">
        <f>'R'!O24</f>
        <v>0</v>
      </c>
      <c r="M1155" s="207" t="s">
        <v>371</v>
      </c>
      <c r="N1155" s="207" t="s">
        <v>325</v>
      </c>
      <c r="O1155" s="524"/>
      <c r="P1155" s="283"/>
      <c r="Q1155" s="283"/>
      <c r="R1155" s="208"/>
      <c r="S1155" s="170"/>
    </row>
    <row r="1156" spans="1:19" s="167" customFormat="1" ht="12.75" customHeight="1" x14ac:dyDescent="0.2">
      <c r="A1156" s="294">
        <f t="shared" si="80"/>
        <v>0</v>
      </c>
      <c r="B1156" s="198"/>
      <c r="C1156" s="198"/>
      <c r="D1156" s="199" t="s">
        <v>36</v>
      </c>
      <c r="E1156" s="200"/>
      <c r="F1156" s="201"/>
      <c r="G1156" s="202" t="e">
        <f t="shared" si="81"/>
        <v>#N/A</v>
      </c>
      <c r="H1156" s="203" t="e">
        <f t="shared" si="82"/>
        <v>#N/A</v>
      </c>
      <c r="I1156" s="204" t="e">
        <f t="shared" si="83"/>
        <v>#N/A</v>
      </c>
      <c r="J1156" s="205"/>
      <c r="K1156" s="285">
        <f>'R'!P25</f>
        <v>0</v>
      </c>
      <c r="L1156" s="206">
        <f>'R'!O25</f>
        <v>0</v>
      </c>
      <c r="M1156" s="207" t="s">
        <v>371</v>
      </c>
      <c r="N1156" s="207" t="s">
        <v>325</v>
      </c>
      <c r="O1156" s="524"/>
      <c r="P1156" s="283"/>
      <c r="Q1156" s="283"/>
      <c r="R1156" s="208"/>
      <c r="S1156" s="170"/>
    </row>
    <row r="1157" spans="1:19" s="167" customFormat="1" ht="12.75" customHeight="1" x14ac:dyDescent="0.2">
      <c r="A1157" s="294">
        <f t="shared" si="80"/>
        <v>0</v>
      </c>
      <c r="B1157" s="198"/>
      <c r="C1157" s="198"/>
      <c r="D1157" s="199" t="s">
        <v>36</v>
      </c>
      <c r="E1157" s="200"/>
      <c r="F1157" s="201"/>
      <c r="G1157" s="202" t="e">
        <f t="shared" si="81"/>
        <v>#N/A</v>
      </c>
      <c r="H1157" s="203" t="e">
        <f t="shared" si="82"/>
        <v>#N/A</v>
      </c>
      <c r="I1157" s="204" t="e">
        <f t="shared" si="83"/>
        <v>#N/A</v>
      </c>
      <c r="J1157" s="205"/>
      <c r="K1157" s="285">
        <f>'R'!P26</f>
        <v>0</v>
      </c>
      <c r="L1157" s="206">
        <f>'R'!O26</f>
        <v>0</v>
      </c>
      <c r="M1157" s="207" t="s">
        <v>371</v>
      </c>
      <c r="N1157" s="207" t="s">
        <v>325</v>
      </c>
      <c r="O1157" s="524"/>
      <c r="P1157" s="283"/>
      <c r="Q1157" s="283"/>
      <c r="R1157" s="208"/>
      <c r="S1157" s="170"/>
    </row>
    <row r="1158" spans="1:19" s="167" customFormat="1" ht="12.75" customHeight="1" x14ac:dyDescent="0.2">
      <c r="A1158" s="294">
        <f t="shared" si="80"/>
        <v>0</v>
      </c>
      <c r="B1158" s="198"/>
      <c r="C1158" s="198"/>
      <c r="D1158" s="199" t="s">
        <v>36</v>
      </c>
      <c r="E1158" s="200"/>
      <c r="F1158" s="201"/>
      <c r="G1158" s="202" t="e">
        <f t="shared" si="81"/>
        <v>#N/A</v>
      </c>
      <c r="H1158" s="203" t="e">
        <f t="shared" si="82"/>
        <v>#N/A</v>
      </c>
      <c r="I1158" s="204" t="e">
        <f t="shared" si="83"/>
        <v>#N/A</v>
      </c>
      <c r="J1158" s="205"/>
      <c r="K1158" s="285">
        <f>'R'!P27</f>
        <v>0</v>
      </c>
      <c r="L1158" s="206">
        <f>'R'!O27</f>
        <v>0</v>
      </c>
      <c r="M1158" s="207" t="s">
        <v>371</v>
      </c>
      <c r="N1158" s="207" t="s">
        <v>325</v>
      </c>
      <c r="O1158" s="524"/>
      <c r="P1158" s="283"/>
      <c r="Q1158" s="283"/>
      <c r="R1158" s="208"/>
      <c r="S1158" s="170"/>
    </row>
    <row r="1159" spans="1:19" s="167" customFormat="1" ht="12.75" customHeight="1" x14ac:dyDescent="0.2">
      <c r="A1159" s="294">
        <f t="shared" si="80"/>
        <v>0</v>
      </c>
      <c r="B1159" s="198"/>
      <c r="C1159" s="198"/>
      <c r="D1159" s="199" t="s">
        <v>36</v>
      </c>
      <c r="E1159" s="200"/>
      <c r="F1159" s="201"/>
      <c r="G1159" s="202" t="e">
        <f t="shared" si="81"/>
        <v>#N/A</v>
      </c>
      <c r="H1159" s="203" t="e">
        <f t="shared" si="82"/>
        <v>#N/A</v>
      </c>
      <c r="I1159" s="204" t="e">
        <f t="shared" si="83"/>
        <v>#N/A</v>
      </c>
      <c r="J1159" s="205"/>
      <c r="K1159" s="285">
        <f>'R'!P28</f>
        <v>0</v>
      </c>
      <c r="L1159" s="206">
        <f>'R'!O28</f>
        <v>0</v>
      </c>
      <c r="M1159" s="207" t="s">
        <v>371</v>
      </c>
      <c r="N1159" s="207" t="s">
        <v>325</v>
      </c>
      <c r="O1159" s="524"/>
      <c r="P1159" s="283"/>
      <c r="Q1159" s="283"/>
      <c r="R1159" s="208"/>
      <c r="S1159" s="170"/>
    </row>
    <row r="1160" spans="1:19" s="167" customFormat="1" ht="12.75" customHeight="1" x14ac:dyDescent="0.2">
      <c r="A1160" s="294">
        <f t="shared" si="80"/>
        <v>0</v>
      </c>
      <c r="B1160" s="198"/>
      <c r="C1160" s="198"/>
      <c r="D1160" s="199" t="s">
        <v>36</v>
      </c>
      <c r="E1160" s="200"/>
      <c r="F1160" s="201"/>
      <c r="G1160" s="202" t="e">
        <f t="shared" si="81"/>
        <v>#N/A</v>
      </c>
      <c r="H1160" s="203" t="e">
        <f t="shared" si="82"/>
        <v>#N/A</v>
      </c>
      <c r="I1160" s="204" t="e">
        <f t="shared" si="83"/>
        <v>#N/A</v>
      </c>
      <c r="J1160" s="205"/>
      <c r="K1160" s="285">
        <f>'R'!P29</f>
        <v>0</v>
      </c>
      <c r="L1160" s="206">
        <f>'R'!O29</f>
        <v>0</v>
      </c>
      <c r="M1160" s="207" t="s">
        <v>371</v>
      </c>
      <c r="N1160" s="207" t="s">
        <v>325</v>
      </c>
      <c r="O1160" s="524"/>
      <c r="P1160" s="283"/>
      <c r="Q1160" s="283"/>
      <c r="R1160" s="208"/>
      <c r="S1160" s="170"/>
    </row>
    <row r="1161" spans="1:19" s="167" customFormat="1" ht="12.75" customHeight="1" x14ac:dyDescent="0.2">
      <c r="A1161" s="294">
        <f t="shared" si="80"/>
        <v>0</v>
      </c>
      <c r="B1161" s="198"/>
      <c r="C1161" s="198"/>
      <c r="D1161" s="199" t="s">
        <v>36</v>
      </c>
      <c r="E1161" s="200"/>
      <c r="F1161" s="201"/>
      <c r="G1161" s="202" t="e">
        <f t="shared" si="81"/>
        <v>#N/A</v>
      </c>
      <c r="H1161" s="203" t="e">
        <f t="shared" si="82"/>
        <v>#N/A</v>
      </c>
      <c r="I1161" s="204" t="e">
        <f t="shared" si="83"/>
        <v>#N/A</v>
      </c>
      <c r="J1161" s="205"/>
      <c r="K1161" s="285">
        <f>'R'!P30</f>
        <v>0</v>
      </c>
      <c r="L1161" s="206">
        <f>'R'!O30</f>
        <v>0</v>
      </c>
      <c r="M1161" s="207" t="s">
        <v>371</v>
      </c>
      <c r="N1161" s="207" t="s">
        <v>325</v>
      </c>
      <c r="O1161" s="524"/>
      <c r="P1161" s="283"/>
      <c r="Q1161" s="283"/>
      <c r="R1161" s="208"/>
      <c r="S1161" s="170"/>
    </row>
    <row r="1162" spans="1:19" s="167" customFormat="1" ht="12.75" customHeight="1" x14ac:dyDescent="0.2">
      <c r="A1162" s="294">
        <f t="shared" si="80"/>
        <v>0</v>
      </c>
      <c r="B1162" s="198"/>
      <c r="C1162" s="198"/>
      <c r="D1162" s="199" t="s">
        <v>36</v>
      </c>
      <c r="E1162" s="200"/>
      <c r="F1162" s="201"/>
      <c r="G1162" s="202" t="e">
        <f t="shared" si="81"/>
        <v>#N/A</v>
      </c>
      <c r="H1162" s="203" t="e">
        <f t="shared" si="82"/>
        <v>#N/A</v>
      </c>
      <c r="I1162" s="204" t="e">
        <f t="shared" si="83"/>
        <v>#N/A</v>
      </c>
      <c r="J1162" s="205"/>
      <c r="K1162" s="285">
        <f>'R'!P31</f>
        <v>0</v>
      </c>
      <c r="L1162" s="206">
        <f>'R'!O31</f>
        <v>0</v>
      </c>
      <c r="M1162" s="207" t="s">
        <v>371</v>
      </c>
      <c r="N1162" s="207" t="s">
        <v>325</v>
      </c>
      <c r="O1162" s="524"/>
      <c r="P1162" s="283"/>
      <c r="Q1162" s="283"/>
      <c r="R1162" s="208"/>
      <c r="S1162" s="170"/>
    </row>
    <row r="1163" spans="1:19" s="167" customFormat="1" ht="12.75" customHeight="1" x14ac:dyDescent="0.2">
      <c r="A1163" s="294">
        <f t="shared" si="80"/>
        <v>0</v>
      </c>
      <c r="B1163" s="198"/>
      <c r="C1163" s="198"/>
      <c r="D1163" s="199" t="s">
        <v>36</v>
      </c>
      <c r="E1163" s="200"/>
      <c r="F1163" s="201"/>
      <c r="G1163" s="202" t="e">
        <f t="shared" si="81"/>
        <v>#N/A</v>
      </c>
      <c r="H1163" s="203" t="e">
        <f t="shared" si="82"/>
        <v>#N/A</v>
      </c>
      <c r="I1163" s="204" t="e">
        <f t="shared" si="83"/>
        <v>#N/A</v>
      </c>
      <c r="J1163" s="205"/>
      <c r="K1163" s="285">
        <f>'R'!P32</f>
        <v>0</v>
      </c>
      <c r="L1163" s="206">
        <f>'R'!O32</f>
        <v>0</v>
      </c>
      <c r="M1163" s="207" t="s">
        <v>371</v>
      </c>
      <c r="N1163" s="207" t="s">
        <v>325</v>
      </c>
      <c r="O1163" s="524"/>
      <c r="P1163" s="283"/>
      <c r="Q1163" s="283"/>
      <c r="R1163" s="208"/>
      <c r="S1163" s="170"/>
    </row>
    <row r="1164" spans="1:19" s="167" customFormat="1" ht="12.75" customHeight="1" x14ac:dyDescent="0.2">
      <c r="A1164" s="294">
        <f t="shared" si="80"/>
        <v>0</v>
      </c>
      <c r="B1164" s="198"/>
      <c r="C1164" s="198"/>
      <c r="D1164" s="199" t="s">
        <v>36</v>
      </c>
      <c r="E1164" s="200"/>
      <c r="F1164" s="201"/>
      <c r="G1164" s="202" t="e">
        <f t="shared" si="81"/>
        <v>#N/A</v>
      </c>
      <c r="H1164" s="203" t="e">
        <f t="shared" si="82"/>
        <v>#N/A</v>
      </c>
      <c r="I1164" s="204" t="e">
        <f t="shared" si="83"/>
        <v>#N/A</v>
      </c>
      <c r="J1164" s="205"/>
      <c r="K1164" s="285">
        <f>'R'!P33</f>
        <v>0</v>
      </c>
      <c r="L1164" s="206">
        <f>'R'!O33</f>
        <v>0</v>
      </c>
      <c r="M1164" s="207" t="s">
        <v>371</v>
      </c>
      <c r="N1164" s="207" t="s">
        <v>325</v>
      </c>
      <c r="O1164" s="524"/>
      <c r="P1164" s="283"/>
      <c r="Q1164" s="283"/>
      <c r="R1164" s="208"/>
      <c r="S1164" s="170"/>
    </row>
    <row r="1165" spans="1:19" s="167" customFormat="1" ht="12.75" customHeight="1" x14ac:dyDescent="0.2">
      <c r="A1165" s="294">
        <f t="shared" si="80"/>
        <v>0</v>
      </c>
      <c r="B1165" s="198"/>
      <c r="C1165" s="198"/>
      <c r="D1165" s="199" t="s">
        <v>36</v>
      </c>
      <c r="E1165" s="200"/>
      <c r="F1165" s="201"/>
      <c r="G1165" s="202" t="e">
        <f t="shared" si="81"/>
        <v>#N/A</v>
      </c>
      <c r="H1165" s="203" t="e">
        <f t="shared" si="82"/>
        <v>#N/A</v>
      </c>
      <c r="I1165" s="204" t="e">
        <f t="shared" si="83"/>
        <v>#N/A</v>
      </c>
      <c r="J1165" s="205"/>
      <c r="K1165" s="285">
        <f>'R'!P34</f>
        <v>0</v>
      </c>
      <c r="L1165" s="206">
        <f>'R'!O34</f>
        <v>0</v>
      </c>
      <c r="M1165" s="207" t="s">
        <v>371</v>
      </c>
      <c r="N1165" s="207" t="s">
        <v>325</v>
      </c>
      <c r="O1165" s="524"/>
      <c r="P1165" s="283"/>
      <c r="Q1165" s="283"/>
      <c r="R1165" s="208"/>
      <c r="S1165" s="170"/>
    </row>
    <row r="1166" spans="1:19" s="167" customFormat="1" ht="12.75" customHeight="1" x14ac:dyDescent="0.2">
      <c r="A1166" s="294">
        <f t="shared" si="80"/>
        <v>0</v>
      </c>
      <c r="B1166" s="198"/>
      <c r="C1166" s="198"/>
      <c r="D1166" s="199" t="s">
        <v>36</v>
      </c>
      <c r="E1166" s="200"/>
      <c r="F1166" s="201"/>
      <c r="G1166" s="202" t="e">
        <f t="shared" si="81"/>
        <v>#N/A</v>
      </c>
      <c r="H1166" s="203" t="e">
        <f t="shared" si="82"/>
        <v>#N/A</v>
      </c>
      <c r="I1166" s="204" t="e">
        <f t="shared" si="83"/>
        <v>#N/A</v>
      </c>
      <c r="J1166" s="205"/>
      <c r="K1166" s="285">
        <f>'R'!P35</f>
        <v>0</v>
      </c>
      <c r="L1166" s="206">
        <f>'R'!O35</f>
        <v>0</v>
      </c>
      <c r="M1166" s="207" t="s">
        <v>371</v>
      </c>
      <c r="N1166" s="207" t="s">
        <v>325</v>
      </c>
      <c r="O1166" s="524"/>
      <c r="P1166" s="283"/>
      <c r="Q1166" s="283"/>
      <c r="R1166" s="208"/>
      <c r="S1166" s="170"/>
    </row>
    <row r="1167" spans="1:19" s="167" customFormat="1" ht="12.75" customHeight="1" x14ac:dyDescent="0.2">
      <c r="A1167" s="294">
        <f t="shared" si="80"/>
        <v>0</v>
      </c>
      <c r="B1167" s="198"/>
      <c r="C1167" s="198"/>
      <c r="D1167" s="199" t="s">
        <v>36</v>
      </c>
      <c r="E1167" s="200"/>
      <c r="F1167" s="201"/>
      <c r="G1167" s="202" t="e">
        <f t="shared" si="81"/>
        <v>#N/A</v>
      </c>
      <c r="H1167" s="203" t="e">
        <f t="shared" si="82"/>
        <v>#N/A</v>
      </c>
      <c r="I1167" s="204" t="e">
        <f t="shared" si="83"/>
        <v>#N/A</v>
      </c>
      <c r="J1167" s="205"/>
      <c r="K1167" s="285">
        <f>'R'!P36</f>
        <v>0</v>
      </c>
      <c r="L1167" s="206">
        <f>'R'!O36</f>
        <v>0</v>
      </c>
      <c r="M1167" s="207" t="s">
        <v>371</v>
      </c>
      <c r="N1167" s="207" t="s">
        <v>325</v>
      </c>
      <c r="O1167" s="524"/>
      <c r="P1167" s="283"/>
      <c r="Q1167" s="283"/>
      <c r="R1167" s="208"/>
      <c r="S1167" s="170"/>
    </row>
    <row r="1168" spans="1:19" s="167" customFormat="1" ht="12.75" customHeight="1" x14ac:dyDescent="0.2">
      <c r="A1168" s="294">
        <f t="shared" si="80"/>
        <v>0</v>
      </c>
      <c r="B1168" s="198"/>
      <c r="C1168" s="198"/>
      <c r="D1168" s="199" t="s">
        <v>36</v>
      </c>
      <c r="E1168" s="200"/>
      <c r="F1168" s="201"/>
      <c r="G1168" s="202" t="e">
        <f t="shared" si="81"/>
        <v>#N/A</v>
      </c>
      <c r="H1168" s="203" t="e">
        <f t="shared" si="82"/>
        <v>#N/A</v>
      </c>
      <c r="I1168" s="204" t="e">
        <f t="shared" si="83"/>
        <v>#N/A</v>
      </c>
      <c r="J1168" s="205"/>
      <c r="K1168" s="285">
        <f>'R'!P37</f>
        <v>0</v>
      </c>
      <c r="L1168" s="206">
        <f>'R'!O37</f>
        <v>0</v>
      </c>
      <c r="M1168" s="207" t="s">
        <v>371</v>
      </c>
      <c r="N1168" s="207" t="s">
        <v>325</v>
      </c>
      <c r="O1168" s="524"/>
      <c r="P1168" s="283"/>
      <c r="Q1168" s="283"/>
      <c r="R1168" s="208"/>
      <c r="S1168" s="170"/>
    </row>
    <row r="1169" spans="1:19" s="167" customFormat="1" ht="12.75" customHeight="1" x14ac:dyDescent="0.2">
      <c r="A1169" s="294">
        <f t="shared" si="80"/>
        <v>0</v>
      </c>
      <c r="B1169" s="198"/>
      <c r="C1169" s="198"/>
      <c r="D1169" s="199" t="s">
        <v>36</v>
      </c>
      <c r="E1169" s="200"/>
      <c r="F1169" s="201"/>
      <c r="G1169" s="202" t="e">
        <f t="shared" si="81"/>
        <v>#N/A</v>
      </c>
      <c r="H1169" s="203" t="e">
        <f t="shared" si="82"/>
        <v>#N/A</v>
      </c>
      <c r="I1169" s="204" t="e">
        <f t="shared" si="83"/>
        <v>#N/A</v>
      </c>
      <c r="J1169" s="205"/>
      <c r="K1169" s="285">
        <f>'R'!P38</f>
        <v>0</v>
      </c>
      <c r="L1169" s="206">
        <f>'R'!O38</f>
        <v>0</v>
      </c>
      <c r="M1169" s="207" t="s">
        <v>371</v>
      </c>
      <c r="N1169" s="207" t="s">
        <v>325</v>
      </c>
      <c r="O1169" s="524"/>
      <c r="P1169" s="283"/>
      <c r="Q1169" s="283"/>
      <c r="R1169" s="208"/>
      <c r="S1169" s="170"/>
    </row>
    <row r="1170" spans="1:19" s="167" customFormat="1" ht="12.75" customHeight="1" x14ac:dyDescent="0.2">
      <c r="A1170" s="294">
        <f t="shared" si="80"/>
        <v>0</v>
      </c>
      <c r="B1170" s="198"/>
      <c r="C1170" s="198"/>
      <c r="D1170" s="199" t="s">
        <v>36</v>
      </c>
      <c r="E1170" s="200"/>
      <c r="F1170" s="201"/>
      <c r="G1170" s="202" t="e">
        <f t="shared" si="81"/>
        <v>#N/A</v>
      </c>
      <c r="H1170" s="203" t="e">
        <f t="shared" si="82"/>
        <v>#N/A</v>
      </c>
      <c r="I1170" s="204" t="e">
        <f t="shared" si="83"/>
        <v>#N/A</v>
      </c>
      <c r="J1170" s="205"/>
      <c r="K1170" s="285">
        <f>'R'!P39</f>
        <v>0</v>
      </c>
      <c r="L1170" s="206">
        <f>'R'!O39</f>
        <v>0</v>
      </c>
      <c r="M1170" s="207" t="s">
        <v>371</v>
      </c>
      <c r="N1170" s="207" t="s">
        <v>325</v>
      </c>
      <c r="O1170" s="524"/>
      <c r="P1170" s="283"/>
      <c r="Q1170" s="283"/>
      <c r="R1170" s="208"/>
      <c r="S1170" s="170"/>
    </row>
    <row r="1171" spans="1:19" s="167" customFormat="1" ht="12.75" customHeight="1" x14ac:dyDescent="0.2">
      <c r="A1171" s="294">
        <f t="shared" si="80"/>
        <v>0</v>
      </c>
      <c r="B1171" s="198"/>
      <c r="C1171" s="198"/>
      <c r="D1171" s="199" t="s">
        <v>36</v>
      </c>
      <c r="E1171" s="200"/>
      <c r="F1171" s="201"/>
      <c r="G1171" s="202" t="e">
        <f t="shared" si="81"/>
        <v>#N/A</v>
      </c>
      <c r="H1171" s="203" t="e">
        <f t="shared" si="82"/>
        <v>#N/A</v>
      </c>
      <c r="I1171" s="204" t="e">
        <f t="shared" si="83"/>
        <v>#N/A</v>
      </c>
      <c r="J1171" s="205"/>
      <c r="K1171" s="285">
        <f>'R'!P40</f>
        <v>0</v>
      </c>
      <c r="L1171" s="206">
        <f>'R'!O40</f>
        <v>0</v>
      </c>
      <c r="M1171" s="207" t="s">
        <v>371</v>
      </c>
      <c r="N1171" s="207" t="s">
        <v>325</v>
      </c>
      <c r="O1171" s="524"/>
      <c r="P1171" s="283"/>
      <c r="Q1171" s="283"/>
      <c r="R1171" s="208"/>
      <c r="S1171" s="170"/>
    </row>
    <row r="1172" spans="1:19" s="167" customFormat="1" ht="12.75" customHeight="1" x14ac:dyDescent="0.2">
      <c r="A1172" s="294">
        <f t="shared" si="80"/>
        <v>0</v>
      </c>
      <c r="B1172" s="198"/>
      <c r="C1172" s="198"/>
      <c r="D1172" s="199" t="s">
        <v>36</v>
      </c>
      <c r="E1172" s="200"/>
      <c r="F1172" s="201"/>
      <c r="G1172" s="202" t="e">
        <f t="shared" si="81"/>
        <v>#N/A</v>
      </c>
      <c r="H1172" s="203" t="e">
        <f t="shared" si="82"/>
        <v>#N/A</v>
      </c>
      <c r="I1172" s="204" t="e">
        <f t="shared" si="83"/>
        <v>#N/A</v>
      </c>
      <c r="J1172" s="205"/>
      <c r="K1172" s="285">
        <f>'R'!P41</f>
        <v>0</v>
      </c>
      <c r="L1172" s="206">
        <f>'R'!O41</f>
        <v>0</v>
      </c>
      <c r="M1172" s="207" t="s">
        <v>371</v>
      </c>
      <c r="N1172" s="207" t="s">
        <v>325</v>
      </c>
      <c r="O1172" s="524"/>
      <c r="P1172" s="283"/>
      <c r="Q1172" s="283"/>
      <c r="R1172" s="208"/>
      <c r="S1172" s="170"/>
    </row>
    <row r="1173" spans="1:19" s="167" customFormat="1" ht="12.75" customHeight="1" x14ac:dyDescent="0.2">
      <c r="A1173" s="294">
        <f t="shared" si="80"/>
        <v>0</v>
      </c>
      <c r="B1173" s="198"/>
      <c r="C1173" s="198"/>
      <c r="D1173" s="199" t="s">
        <v>36</v>
      </c>
      <c r="E1173" s="200"/>
      <c r="F1173" s="201"/>
      <c r="G1173" s="202" t="e">
        <f t="shared" si="81"/>
        <v>#N/A</v>
      </c>
      <c r="H1173" s="203" t="e">
        <f t="shared" si="82"/>
        <v>#N/A</v>
      </c>
      <c r="I1173" s="204" t="e">
        <f t="shared" si="83"/>
        <v>#N/A</v>
      </c>
      <c r="J1173" s="205"/>
      <c r="K1173" s="285">
        <f>'R'!P42</f>
        <v>0</v>
      </c>
      <c r="L1173" s="206">
        <f>'R'!O42</f>
        <v>0</v>
      </c>
      <c r="M1173" s="207" t="s">
        <v>371</v>
      </c>
      <c r="N1173" s="207" t="s">
        <v>325</v>
      </c>
      <c r="O1173" s="524"/>
      <c r="P1173" s="283"/>
      <c r="Q1173" s="283"/>
      <c r="R1173" s="208"/>
      <c r="S1173" s="170"/>
    </row>
    <row r="1174" spans="1:19" s="167" customFormat="1" ht="12.75" customHeight="1" x14ac:dyDescent="0.2">
      <c r="A1174" s="294">
        <f t="shared" si="80"/>
        <v>0</v>
      </c>
      <c r="B1174" s="198"/>
      <c r="C1174" s="198"/>
      <c r="D1174" s="199" t="s">
        <v>36</v>
      </c>
      <c r="E1174" s="200"/>
      <c r="F1174" s="201"/>
      <c r="G1174" s="202" t="e">
        <f t="shared" si="81"/>
        <v>#N/A</v>
      </c>
      <c r="H1174" s="203" t="e">
        <f t="shared" si="82"/>
        <v>#N/A</v>
      </c>
      <c r="I1174" s="204" t="e">
        <f t="shared" si="83"/>
        <v>#N/A</v>
      </c>
      <c r="J1174" s="205"/>
      <c r="K1174" s="285">
        <f>'R'!P43</f>
        <v>0</v>
      </c>
      <c r="L1174" s="206">
        <f>'R'!O43</f>
        <v>0</v>
      </c>
      <c r="M1174" s="207" t="s">
        <v>371</v>
      </c>
      <c r="N1174" s="207" t="s">
        <v>325</v>
      </c>
      <c r="O1174" s="524"/>
      <c r="P1174" s="283"/>
      <c r="Q1174" s="283"/>
      <c r="R1174" s="208"/>
      <c r="S1174" s="170"/>
    </row>
    <row r="1175" spans="1:19" s="167" customFormat="1" ht="12.75" customHeight="1" x14ac:dyDescent="0.2">
      <c r="A1175" s="294">
        <f t="shared" si="80"/>
        <v>0</v>
      </c>
      <c r="B1175" s="198"/>
      <c r="C1175" s="198"/>
      <c r="D1175" s="199" t="s">
        <v>36</v>
      </c>
      <c r="E1175" s="200"/>
      <c r="F1175" s="201"/>
      <c r="G1175" s="202" t="e">
        <f t="shared" si="81"/>
        <v>#N/A</v>
      </c>
      <c r="H1175" s="203" t="e">
        <f t="shared" si="82"/>
        <v>#N/A</v>
      </c>
      <c r="I1175" s="204" t="e">
        <f t="shared" si="83"/>
        <v>#N/A</v>
      </c>
      <c r="J1175" s="205"/>
      <c r="K1175" s="285">
        <f>'R'!P44</f>
        <v>0</v>
      </c>
      <c r="L1175" s="206">
        <f>'R'!O44</f>
        <v>0</v>
      </c>
      <c r="M1175" s="207" t="s">
        <v>371</v>
      </c>
      <c r="N1175" s="207" t="s">
        <v>325</v>
      </c>
      <c r="O1175" s="524"/>
      <c r="P1175" s="283"/>
      <c r="Q1175" s="283"/>
      <c r="R1175" s="208"/>
      <c r="S1175" s="170"/>
    </row>
    <row r="1176" spans="1:19" s="167" customFormat="1" ht="12.75" customHeight="1" x14ac:dyDescent="0.2">
      <c r="A1176" s="294">
        <f t="shared" si="80"/>
        <v>0</v>
      </c>
      <c r="B1176" s="198"/>
      <c r="C1176" s="198"/>
      <c r="D1176" s="199" t="s">
        <v>36</v>
      </c>
      <c r="E1176" s="200"/>
      <c r="F1176" s="201"/>
      <c r="G1176" s="202" t="e">
        <f t="shared" si="81"/>
        <v>#N/A</v>
      </c>
      <c r="H1176" s="203" t="e">
        <f t="shared" si="82"/>
        <v>#N/A</v>
      </c>
      <c r="I1176" s="204" t="e">
        <f t="shared" si="83"/>
        <v>#N/A</v>
      </c>
      <c r="J1176" s="205"/>
      <c r="K1176" s="285">
        <f>'R'!P45</f>
        <v>0</v>
      </c>
      <c r="L1176" s="206">
        <f>'R'!O45</f>
        <v>0</v>
      </c>
      <c r="M1176" s="207" t="s">
        <v>371</v>
      </c>
      <c r="N1176" s="207" t="s">
        <v>325</v>
      </c>
      <c r="O1176" s="524"/>
      <c r="P1176" s="283"/>
      <c r="Q1176" s="283"/>
      <c r="R1176" s="208"/>
      <c r="S1176" s="170"/>
    </row>
    <row r="1177" spans="1:19" s="167" customFormat="1" ht="12.75" customHeight="1" x14ac:dyDescent="0.2">
      <c r="A1177" s="294">
        <f t="shared" si="80"/>
        <v>0</v>
      </c>
      <c r="B1177" s="198"/>
      <c r="C1177" s="198"/>
      <c r="D1177" s="199" t="s">
        <v>36</v>
      </c>
      <c r="E1177" s="200"/>
      <c r="F1177" s="201"/>
      <c r="G1177" s="202" t="e">
        <f t="shared" si="81"/>
        <v>#N/A</v>
      </c>
      <c r="H1177" s="203" t="e">
        <f t="shared" si="82"/>
        <v>#N/A</v>
      </c>
      <c r="I1177" s="204" t="e">
        <f t="shared" si="83"/>
        <v>#N/A</v>
      </c>
      <c r="J1177" s="205"/>
      <c r="K1177" s="285">
        <f>'R'!P46</f>
        <v>0</v>
      </c>
      <c r="L1177" s="206">
        <f>'R'!O46</f>
        <v>0</v>
      </c>
      <c r="M1177" s="207" t="s">
        <v>371</v>
      </c>
      <c r="N1177" s="207" t="s">
        <v>325</v>
      </c>
      <c r="O1177" s="524"/>
      <c r="P1177" s="283"/>
      <c r="Q1177" s="283"/>
      <c r="R1177" s="208"/>
      <c r="S1177" s="170"/>
    </row>
    <row r="1178" spans="1:19" s="167" customFormat="1" ht="12.75" customHeight="1" x14ac:dyDescent="0.2">
      <c r="A1178" s="294">
        <f t="shared" si="80"/>
        <v>0</v>
      </c>
      <c r="B1178" s="198"/>
      <c r="C1178" s="198"/>
      <c r="D1178" s="199" t="s">
        <v>36</v>
      </c>
      <c r="E1178" s="200"/>
      <c r="F1178" s="201"/>
      <c r="G1178" s="202" t="e">
        <f t="shared" si="81"/>
        <v>#N/A</v>
      </c>
      <c r="H1178" s="203" t="e">
        <f t="shared" si="82"/>
        <v>#N/A</v>
      </c>
      <c r="I1178" s="204" t="e">
        <f t="shared" si="83"/>
        <v>#N/A</v>
      </c>
      <c r="J1178" s="205"/>
      <c r="K1178" s="285">
        <f>'R'!P47</f>
        <v>0</v>
      </c>
      <c r="L1178" s="206">
        <f>'R'!O47</f>
        <v>0</v>
      </c>
      <c r="M1178" s="207" t="s">
        <v>371</v>
      </c>
      <c r="N1178" s="207" t="s">
        <v>325</v>
      </c>
      <c r="O1178" s="524"/>
      <c r="P1178" s="283"/>
      <c r="Q1178" s="283"/>
      <c r="R1178" s="208"/>
      <c r="S1178" s="170"/>
    </row>
    <row r="1179" spans="1:19" s="167" customFormat="1" ht="12.75" customHeight="1" x14ac:dyDescent="0.2">
      <c r="A1179" s="294">
        <f t="shared" si="80"/>
        <v>0</v>
      </c>
      <c r="B1179" s="198"/>
      <c r="C1179" s="198"/>
      <c r="D1179" s="199" t="s">
        <v>36</v>
      </c>
      <c r="E1179" s="200"/>
      <c r="F1179" s="201"/>
      <c r="G1179" s="202" t="e">
        <f t="shared" si="81"/>
        <v>#N/A</v>
      </c>
      <c r="H1179" s="203" t="e">
        <f t="shared" si="82"/>
        <v>#N/A</v>
      </c>
      <c r="I1179" s="204" t="e">
        <f t="shared" si="83"/>
        <v>#N/A</v>
      </c>
      <c r="J1179" s="205"/>
      <c r="K1179" s="285">
        <f>'R'!P48</f>
        <v>0</v>
      </c>
      <c r="L1179" s="206">
        <f>'R'!O48</f>
        <v>0</v>
      </c>
      <c r="M1179" s="207" t="s">
        <v>371</v>
      </c>
      <c r="N1179" s="207" t="s">
        <v>325</v>
      </c>
      <c r="O1179" s="524"/>
      <c r="P1179" s="283"/>
      <c r="Q1179" s="283"/>
      <c r="R1179" s="208"/>
      <c r="S1179" s="170"/>
    </row>
    <row r="1180" spans="1:19" s="167" customFormat="1" ht="12.75" customHeight="1" x14ac:dyDescent="0.2">
      <c r="A1180" s="294">
        <f t="shared" si="80"/>
        <v>0</v>
      </c>
      <c r="B1180" s="198"/>
      <c r="C1180" s="198"/>
      <c r="D1180" s="199" t="s">
        <v>36</v>
      </c>
      <c r="E1180" s="200"/>
      <c r="F1180" s="201"/>
      <c r="G1180" s="202" t="e">
        <f t="shared" si="81"/>
        <v>#N/A</v>
      </c>
      <c r="H1180" s="203" t="e">
        <f t="shared" si="82"/>
        <v>#N/A</v>
      </c>
      <c r="I1180" s="204" t="e">
        <f t="shared" si="83"/>
        <v>#N/A</v>
      </c>
      <c r="J1180" s="205"/>
      <c r="K1180" s="285">
        <f>'R'!P49</f>
        <v>0</v>
      </c>
      <c r="L1180" s="206">
        <f>'R'!O49</f>
        <v>0</v>
      </c>
      <c r="M1180" s="207" t="s">
        <v>371</v>
      </c>
      <c r="N1180" s="207" t="s">
        <v>325</v>
      </c>
      <c r="O1180" s="524"/>
      <c r="P1180" s="283"/>
      <c r="Q1180" s="283"/>
      <c r="R1180" s="208"/>
      <c r="S1180" s="170"/>
    </row>
    <row r="1181" spans="1:19" s="167" customFormat="1" ht="12.75" customHeight="1" x14ac:dyDescent="0.2">
      <c r="A1181" s="294">
        <f t="shared" si="80"/>
        <v>0</v>
      </c>
      <c r="B1181" s="198"/>
      <c r="C1181" s="198"/>
      <c r="D1181" s="199" t="s">
        <v>36</v>
      </c>
      <c r="E1181" s="200"/>
      <c r="F1181" s="201"/>
      <c r="G1181" s="202" t="e">
        <f t="shared" si="81"/>
        <v>#N/A</v>
      </c>
      <c r="H1181" s="203" t="e">
        <f t="shared" si="82"/>
        <v>#N/A</v>
      </c>
      <c r="I1181" s="204" t="e">
        <f t="shared" si="83"/>
        <v>#N/A</v>
      </c>
      <c r="J1181" s="205"/>
      <c r="K1181" s="285">
        <f>'R'!P50</f>
        <v>0</v>
      </c>
      <c r="L1181" s="206">
        <f>'R'!O50</f>
        <v>0</v>
      </c>
      <c r="M1181" s="207" t="s">
        <v>371</v>
      </c>
      <c r="N1181" s="207" t="s">
        <v>325</v>
      </c>
      <c r="O1181" s="524"/>
      <c r="P1181" s="283"/>
      <c r="Q1181" s="283"/>
      <c r="R1181" s="208"/>
      <c r="S1181" s="170"/>
    </row>
    <row r="1182" spans="1:19" s="167" customFormat="1" ht="12.75" customHeight="1" x14ac:dyDescent="0.2">
      <c r="A1182" s="294">
        <f t="shared" si="80"/>
        <v>0</v>
      </c>
      <c r="B1182" s="198"/>
      <c r="C1182" s="198"/>
      <c r="D1182" s="199" t="s">
        <v>36</v>
      </c>
      <c r="E1182" s="200"/>
      <c r="F1182" s="201"/>
      <c r="G1182" s="202" t="e">
        <f t="shared" si="81"/>
        <v>#N/A</v>
      </c>
      <c r="H1182" s="203" t="e">
        <f t="shared" si="82"/>
        <v>#N/A</v>
      </c>
      <c r="I1182" s="204" t="e">
        <f t="shared" si="83"/>
        <v>#N/A</v>
      </c>
      <c r="J1182" s="205"/>
      <c r="K1182" s="285">
        <f>'R'!P51</f>
        <v>0</v>
      </c>
      <c r="L1182" s="206">
        <f>'R'!O51</f>
        <v>0</v>
      </c>
      <c r="M1182" s="207" t="s">
        <v>371</v>
      </c>
      <c r="N1182" s="207" t="s">
        <v>325</v>
      </c>
      <c r="O1182" s="524"/>
      <c r="P1182" s="283"/>
      <c r="Q1182" s="283"/>
      <c r="R1182" s="208"/>
      <c r="S1182" s="170"/>
    </row>
    <row r="1183" spans="1:19" s="167" customFormat="1" ht="12.75" customHeight="1" x14ac:dyDescent="0.2">
      <c r="A1183" s="294">
        <f t="shared" si="80"/>
        <v>0</v>
      </c>
      <c r="B1183" s="198"/>
      <c r="C1183" s="198"/>
      <c r="D1183" s="199" t="s">
        <v>36</v>
      </c>
      <c r="E1183" s="200"/>
      <c r="F1183" s="201"/>
      <c r="G1183" s="202" t="e">
        <f t="shared" si="81"/>
        <v>#N/A</v>
      </c>
      <c r="H1183" s="203" t="e">
        <f t="shared" si="82"/>
        <v>#N/A</v>
      </c>
      <c r="I1183" s="204" t="e">
        <f t="shared" si="83"/>
        <v>#N/A</v>
      </c>
      <c r="J1183" s="205"/>
      <c r="K1183" s="285">
        <f>'R'!P52</f>
        <v>0</v>
      </c>
      <c r="L1183" s="206">
        <f>'R'!O52</f>
        <v>0</v>
      </c>
      <c r="M1183" s="207" t="s">
        <v>371</v>
      </c>
      <c r="N1183" s="207" t="s">
        <v>325</v>
      </c>
      <c r="O1183" s="524"/>
      <c r="P1183" s="283"/>
      <c r="Q1183" s="283"/>
      <c r="R1183" s="208"/>
      <c r="S1183" s="170"/>
    </row>
    <row r="1184" spans="1:19" s="167" customFormat="1" ht="12.75" customHeight="1" x14ac:dyDescent="0.2">
      <c r="A1184" s="294">
        <f t="shared" si="80"/>
        <v>0</v>
      </c>
      <c r="B1184" s="198"/>
      <c r="C1184" s="198"/>
      <c r="D1184" s="199" t="s">
        <v>36</v>
      </c>
      <c r="E1184" s="200"/>
      <c r="F1184" s="201"/>
      <c r="G1184" s="202" t="e">
        <f t="shared" si="81"/>
        <v>#N/A</v>
      </c>
      <c r="H1184" s="203" t="e">
        <f t="shared" si="82"/>
        <v>#N/A</v>
      </c>
      <c r="I1184" s="204" t="e">
        <f t="shared" si="83"/>
        <v>#N/A</v>
      </c>
      <c r="J1184" s="205"/>
      <c r="K1184" s="285">
        <f>'R'!P53</f>
        <v>0</v>
      </c>
      <c r="L1184" s="206">
        <f>'R'!O53</f>
        <v>0</v>
      </c>
      <c r="M1184" s="207" t="s">
        <v>371</v>
      </c>
      <c r="N1184" s="207" t="s">
        <v>325</v>
      </c>
      <c r="O1184" s="524"/>
      <c r="P1184" s="283"/>
      <c r="Q1184" s="283"/>
      <c r="R1184" s="208"/>
      <c r="S1184" s="170"/>
    </row>
    <row r="1185" spans="1:19" s="167" customFormat="1" ht="12.75" customHeight="1" x14ac:dyDescent="0.2">
      <c r="A1185" s="294">
        <f t="shared" si="80"/>
        <v>0</v>
      </c>
      <c r="B1185" s="198"/>
      <c r="C1185" s="198"/>
      <c r="D1185" s="199" t="s">
        <v>36</v>
      </c>
      <c r="E1185" s="200"/>
      <c r="F1185" s="201"/>
      <c r="G1185" s="202" t="e">
        <f t="shared" si="81"/>
        <v>#N/A</v>
      </c>
      <c r="H1185" s="203" t="e">
        <f t="shared" si="82"/>
        <v>#N/A</v>
      </c>
      <c r="I1185" s="204" t="e">
        <f t="shared" si="83"/>
        <v>#N/A</v>
      </c>
      <c r="J1185" s="205"/>
      <c r="K1185" s="285">
        <f>'R'!P54</f>
        <v>0</v>
      </c>
      <c r="L1185" s="352" t="str">
        <f>'R'!O54</f>
        <v>Non-scorers Count =</v>
      </c>
      <c r="M1185" s="207" t="s">
        <v>371</v>
      </c>
      <c r="N1185" s="207" t="s">
        <v>325</v>
      </c>
      <c r="O1185" s="524"/>
      <c r="P1185" s="283"/>
      <c r="Q1185" s="283"/>
      <c r="R1185" s="208"/>
      <c r="S1185" s="170"/>
    </row>
    <row r="1186" spans="1:19" s="167" customFormat="1" ht="12.75" customHeight="1" x14ac:dyDescent="0.2">
      <c r="A1186" s="294">
        <f t="shared" si="80"/>
        <v>0</v>
      </c>
      <c r="B1186" s="198"/>
      <c r="C1186" s="198"/>
      <c r="D1186" s="199" t="s">
        <v>36</v>
      </c>
      <c r="E1186" s="200"/>
      <c r="F1186" s="201"/>
      <c r="G1186" s="202" t="e">
        <f t="shared" si="81"/>
        <v>#N/A</v>
      </c>
      <c r="H1186" s="203" t="e">
        <f t="shared" si="82"/>
        <v>#N/A</v>
      </c>
      <c r="I1186" s="204" t="e">
        <f t="shared" si="83"/>
        <v>#N/A</v>
      </c>
      <c r="J1186" s="205"/>
      <c r="K1186" s="285">
        <f>'R'!AG5</f>
        <v>0</v>
      </c>
      <c r="L1186" s="206" t="str">
        <f>'R'!AF5</f>
        <v>Daniel Animashaun</v>
      </c>
      <c r="M1186" s="207" t="s">
        <v>371</v>
      </c>
      <c r="N1186" s="207" t="s">
        <v>326</v>
      </c>
      <c r="O1186" s="524"/>
      <c r="P1186" s="283"/>
      <c r="Q1186" s="283"/>
      <c r="R1186" s="208"/>
      <c r="S1186" s="170"/>
    </row>
    <row r="1187" spans="1:19" s="167" customFormat="1" ht="12.75" customHeight="1" x14ac:dyDescent="0.2">
      <c r="A1187" s="294">
        <f t="shared" ref="A1187:A1250" si="84">F1187</f>
        <v>0</v>
      </c>
      <c r="B1187" s="198"/>
      <c r="C1187" s="198"/>
      <c r="D1187" s="199" t="s">
        <v>36</v>
      </c>
      <c r="E1187" s="200"/>
      <c r="F1187" s="201"/>
      <c r="G1187" s="202" t="e">
        <f t="shared" si="81"/>
        <v>#N/A</v>
      </c>
      <c r="H1187" s="203" t="e">
        <f t="shared" si="82"/>
        <v>#N/A</v>
      </c>
      <c r="I1187" s="204" t="e">
        <f t="shared" si="83"/>
        <v>#N/A</v>
      </c>
      <c r="J1187" s="205"/>
      <c r="K1187" s="285">
        <f>'R'!AG6</f>
        <v>0</v>
      </c>
      <c r="L1187" s="206" t="str">
        <f>'R'!AF6</f>
        <v>Ethan Bains Gillespie</v>
      </c>
      <c r="M1187" s="207" t="s">
        <v>371</v>
      </c>
      <c r="N1187" s="207" t="s">
        <v>326</v>
      </c>
      <c r="O1187" s="524"/>
      <c r="P1187" s="283"/>
      <c r="Q1187" s="283"/>
      <c r="R1187" s="208"/>
      <c r="S1187" s="170"/>
    </row>
    <row r="1188" spans="1:19" s="167" customFormat="1" ht="12.75" customHeight="1" x14ac:dyDescent="0.2">
      <c r="A1188" s="294">
        <f t="shared" si="84"/>
        <v>0</v>
      </c>
      <c r="B1188" s="198"/>
      <c r="C1188" s="198"/>
      <c r="D1188" s="199" t="s">
        <v>36</v>
      </c>
      <c r="E1188" s="200"/>
      <c r="F1188" s="201"/>
      <c r="G1188" s="202" t="e">
        <f t="shared" ref="G1188:G1251" si="85">VLOOKUP(D1188,K$33:N$1834,2,FALSE)</f>
        <v>#N/A</v>
      </c>
      <c r="H1188" s="203" t="e">
        <f t="shared" ref="H1188:H1251" si="86">VLOOKUP(D1188,K$33:N$1834,3,FALSE)</f>
        <v>#N/A</v>
      </c>
      <c r="I1188" s="204" t="e">
        <f t="shared" ref="I1188:I1251" si="87">VLOOKUP(D1188,K$33:N$1834,4,FALSE)</f>
        <v>#N/A</v>
      </c>
      <c r="J1188" s="205"/>
      <c r="K1188" s="285">
        <f>'R'!AG7</f>
        <v>767</v>
      </c>
      <c r="L1188" s="206" t="str">
        <f>'R'!AF7</f>
        <v>Harrison Lynch</v>
      </c>
      <c r="M1188" s="207" t="s">
        <v>371</v>
      </c>
      <c r="N1188" s="207" t="s">
        <v>326</v>
      </c>
      <c r="O1188" s="524"/>
      <c r="P1188" s="283"/>
      <c r="Q1188" s="283"/>
      <c r="R1188" s="208"/>
      <c r="S1188" s="170"/>
    </row>
    <row r="1189" spans="1:19" s="167" customFormat="1" ht="12.75" customHeight="1" x14ac:dyDescent="0.2">
      <c r="A1189" s="294">
        <f t="shared" si="84"/>
        <v>0</v>
      </c>
      <c r="B1189" s="198"/>
      <c r="C1189" s="198"/>
      <c r="D1189" s="199" t="s">
        <v>36</v>
      </c>
      <c r="E1189" s="200"/>
      <c r="F1189" s="201"/>
      <c r="G1189" s="202" t="e">
        <f t="shared" si="85"/>
        <v>#N/A</v>
      </c>
      <c r="H1189" s="203" t="e">
        <f t="shared" si="86"/>
        <v>#N/A</v>
      </c>
      <c r="I1189" s="204" t="e">
        <f t="shared" si="87"/>
        <v>#N/A</v>
      </c>
      <c r="J1189" s="205"/>
      <c r="K1189" s="285">
        <f>'R'!AG8</f>
        <v>0</v>
      </c>
      <c r="L1189" s="206" t="str">
        <f>'R'!AF8</f>
        <v>Harry Daisley</v>
      </c>
      <c r="M1189" s="207" t="s">
        <v>371</v>
      </c>
      <c r="N1189" s="207" t="s">
        <v>326</v>
      </c>
      <c r="O1189" s="524"/>
      <c r="P1189" s="283"/>
      <c r="Q1189" s="283"/>
      <c r="R1189" s="208"/>
      <c r="S1189" s="170"/>
    </row>
    <row r="1190" spans="1:19" s="167" customFormat="1" ht="12.75" customHeight="1" x14ac:dyDescent="0.2">
      <c r="A1190" s="294">
        <f t="shared" si="84"/>
        <v>0</v>
      </c>
      <c r="B1190" s="198"/>
      <c r="C1190" s="198"/>
      <c r="D1190" s="199" t="s">
        <v>36</v>
      </c>
      <c r="E1190" s="200"/>
      <c r="F1190" s="201"/>
      <c r="G1190" s="202" t="e">
        <f t="shared" si="85"/>
        <v>#N/A</v>
      </c>
      <c r="H1190" s="203" t="e">
        <f t="shared" si="86"/>
        <v>#N/A</v>
      </c>
      <c r="I1190" s="204" t="e">
        <f t="shared" si="87"/>
        <v>#N/A</v>
      </c>
      <c r="J1190" s="205"/>
      <c r="K1190" s="285">
        <f>'R'!AG9</f>
        <v>768</v>
      </c>
      <c r="L1190" s="206" t="str">
        <f>'R'!AF9</f>
        <v>Jahari Nneke</v>
      </c>
      <c r="M1190" s="207" t="s">
        <v>371</v>
      </c>
      <c r="N1190" s="207" t="s">
        <v>326</v>
      </c>
      <c r="O1190" s="524"/>
      <c r="P1190" s="283"/>
      <c r="Q1190" s="283"/>
      <c r="R1190" s="208"/>
      <c r="S1190" s="170"/>
    </row>
    <row r="1191" spans="1:19" s="167" customFormat="1" ht="12.75" customHeight="1" x14ac:dyDescent="0.2">
      <c r="A1191" s="294">
        <f t="shared" si="84"/>
        <v>0</v>
      </c>
      <c r="B1191" s="198"/>
      <c r="C1191" s="198"/>
      <c r="D1191" s="199" t="s">
        <v>36</v>
      </c>
      <c r="E1191" s="200"/>
      <c r="F1191" s="201"/>
      <c r="G1191" s="202" t="e">
        <f t="shared" si="85"/>
        <v>#N/A</v>
      </c>
      <c r="H1191" s="203" t="e">
        <f t="shared" si="86"/>
        <v>#N/A</v>
      </c>
      <c r="I1191" s="204" t="e">
        <f t="shared" si="87"/>
        <v>#N/A</v>
      </c>
      <c r="J1191" s="205"/>
      <c r="K1191" s="285">
        <f>'R'!AG10</f>
        <v>0</v>
      </c>
      <c r="L1191" s="206" t="str">
        <f>'R'!AF10</f>
        <v>Jamie Bonella-Duke</v>
      </c>
      <c r="M1191" s="207" t="s">
        <v>371</v>
      </c>
      <c r="N1191" s="207" t="s">
        <v>326</v>
      </c>
      <c r="O1191" s="524"/>
      <c r="P1191" s="283"/>
      <c r="Q1191" s="283"/>
      <c r="R1191" s="208"/>
      <c r="S1191" s="170"/>
    </row>
    <row r="1192" spans="1:19" s="167" customFormat="1" ht="12.75" customHeight="1" x14ac:dyDescent="0.2">
      <c r="A1192" s="294">
        <f t="shared" si="84"/>
        <v>0</v>
      </c>
      <c r="B1192" s="198"/>
      <c r="C1192" s="198"/>
      <c r="D1192" s="199" t="s">
        <v>36</v>
      </c>
      <c r="E1192" s="200"/>
      <c r="F1192" s="201"/>
      <c r="G1192" s="202" t="e">
        <f t="shared" si="85"/>
        <v>#N/A</v>
      </c>
      <c r="H1192" s="203" t="e">
        <f t="shared" si="86"/>
        <v>#N/A</v>
      </c>
      <c r="I1192" s="204" t="e">
        <f t="shared" si="87"/>
        <v>#N/A</v>
      </c>
      <c r="J1192" s="205"/>
      <c r="K1192" s="285">
        <f>'R'!AG11</f>
        <v>0</v>
      </c>
      <c r="L1192" s="206" t="str">
        <f>'R'!AF11</f>
        <v>Joe Cox</v>
      </c>
      <c r="M1192" s="207" t="s">
        <v>371</v>
      </c>
      <c r="N1192" s="207" t="s">
        <v>326</v>
      </c>
      <c r="O1192" s="524"/>
      <c r="P1192" s="283"/>
      <c r="Q1192" s="283"/>
      <c r="R1192" s="208"/>
      <c r="S1192" s="170"/>
    </row>
    <row r="1193" spans="1:19" s="167" customFormat="1" ht="12.75" customHeight="1" x14ac:dyDescent="0.2">
      <c r="A1193" s="294">
        <f t="shared" si="84"/>
        <v>0</v>
      </c>
      <c r="B1193" s="198"/>
      <c r="C1193" s="198"/>
      <c r="D1193" s="199" t="s">
        <v>36</v>
      </c>
      <c r="E1193" s="200"/>
      <c r="F1193" s="201"/>
      <c r="G1193" s="202" t="e">
        <f t="shared" si="85"/>
        <v>#N/A</v>
      </c>
      <c r="H1193" s="203" t="e">
        <f t="shared" si="86"/>
        <v>#N/A</v>
      </c>
      <c r="I1193" s="204" t="e">
        <f t="shared" si="87"/>
        <v>#N/A</v>
      </c>
      <c r="J1193" s="205"/>
      <c r="K1193" s="285">
        <f>'R'!AG12</f>
        <v>0</v>
      </c>
      <c r="L1193" s="206" t="str">
        <f>'R'!AF12</f>
        <v>Joseph Mott</v>
      </c>
      <c r="M1193" s="207" t="s">
        <v>371</v>
      </c>
      <c r="N1193" s="207" t="s">
        <v>326</v>
      </c>
      <c r="O1193" s="524"/>
      <c r="P1193" s="283"/>
      <c r="Q1193" s="283"/>
      <c r="R1193" s="208"/>
      <c r="S1193" s="170"/>
    </row>
    <row r="1194" spans="1:19" s="167" customFormat="1" ht="12.75" customHeight="1" x14ac:dyDescent="0.2">
      <c r="A1194" s="294">
        <f t="shared" si="84"/>
        <v>0</v>
      </c>
      <c r="B1194" s="198"/>
      <c r="C1194" s="198"/>
      <c r="D1194" s="199" t="s">
        <v>36</v>
      </c>
      <c r="E1194" s="200"/>
      <c r="F1194" s="201"/>
      <c r="G1194" s="202" t="e">
        <f t="shared" si="85"/>
        <v>#N/A</v>
      </c>
      <c r="H1194" s="203" t="e">
        <f t="shared" si="86"/>
        <v>#N/A</v>
      </c>
      <c r="I1194" s="204" t="e">
        <f t="shared" si="87"/>
        <v>#N/A</v>
      </c>
      <c r="J1194" s="205"/>
      <c r="K1194" s="285">
        <f>'R'!AG13</f>
        <v>769</v>
      </c>
      <c r="L1194" s="206" t="str">
        <f>'R'!AF13</f>
        <v>Leon Bradshaw</v>
      </c>
      <c r="M1194" s="207" t="s">
        <v>371</v>
      </c>
      <c r="N1194" s="207" t="s">
        <v>326</v>
      </c>
      <c r="O1194" s="524"/>
      <c r="P1194" s="283"/>
      <c r="Q1194" s="283"/>
      <c r="R1194" s="208"/>
      <c r="S1194" s="170"/>
    </row>
    <row r="1195" spans="1:19" s="167" customFormat="1" ht="12.75" customHeight="1" x14ac:dyDescent="0.2">
      <c r="A1195" s="294">
        <f t="shared" si="84"/>
        <v>0</v>
      </c>
      <c r="B1195" s="198"/>
      <c r="C1195" s="198"/>
      <c r="D1195" s="199" t="s">
        <v>36</v>
      </c>
      <c r="E1195" s="200"/>
      <c r="F1195" s="201"/>
      <c r="G1195" s="202" t="e">
        <f t="shared" si="85"/>
        <v>#N/A</v>
      </c>
      <c r="H1195" s="203" t="e">
        <f t="shared" si="86"/>
        <v>#N/A</v>
      </c>
      <c r="I1195" s="204" t="e">
        <f t="shared" si="87"/>
        <v>#N/A</v>
      </c>
      <c r="J1195" s="205"/>
      <c r="K1195" s="285">
        <f>'R'!AG14</f>
        <v>770</v>
      </c>
      <c r="L1195" s="206" t="str">
        <f>'R'!AF14</f>
        <v>Lemuel Bodi-Ngwala</v>
      </c>
      <c r="M1195" s="207" t="s">
        <v>371</v>
      </c>
      <c r="N1195" s="207" t="s">
        <v>326</v>
      </c>
      <c r="O1195" s="524"/>
      <c r="P1195" s="283"/>
      <c r="Q1195" s="283"/>
      <c r="R1195" s="208"/>
      <c r="S1195" s="170"/>
    </row>
    <row r="1196" spans="1:19" s="167" customFormat="1" ht="12.75" customHeight="1" x14ac:dyDescent="0.2">
      <c r="A1196" s="294">
        <f t="shared" si="84"/>
        <v>0</v>
      </c>
      <c r="B1196" s="198"/>
      <c r="C1196" s="198"/>
      <c r="D1196" s="199" t="s">
        <v>36</v>
      </c>
      <c r="E1196" s="200"/>
      <c r="F1196" s="201"/>
      <c r="G1196" s="202" t="e">
        <f t="shared" si="85"/>
        <v>#N/A</v>
      </c>
      <c r="H1196" s="203" t="e">
        <f t="shared" si="86"/>
        <v>#N/A</v>
      </c>
      <c r="I1196" s="204" t="e">
        <f t="shared" si="87"/>
        <v>#N/A</v>
      </c>
      <c r="J1196" s="205"/>
      <c r="K1196" s="285">
        <f>'R'!AG15</f>
        <v>771</v>
      </c>
      <c r="L1196" s="206" t="str">
        <f>'R'!AF15</f>
        <v>Marley Lockhart</v>
      </c>
      <c r="M1196" s="207" t="s">
        <v>371</v>
      </c>
      <c r="N1196" s="207" t="s">
        <v>326</v>
      </c>
      <c r="O1196" s="524"/>
      <c r="P1196" s="283"/>
      <c r="Q1196" s="283"/>
      <c r="R1196" s="208"/>
      <c r="S1196" s="170"/>
    </row>
    <row r="1197" spans="1:19" s="167" customFormat="1" ht="12.75" customHeight="1" x14ac:dyDescent="0.2">
      <c r="A1197" s="294">
        <f t="shared" si="84"/>
        <v>0</v>
      </c>
      <c r="B1197" s="198"/>
      <c r="C1197" s="198"/>
      <c r="D1197" s="199" t="s">
        <v>36</v>
      </c>
      <c r="E1197" s="200"/>
      <c r="F1197" s="201"/>
      <c r="G1197" s="202" t="e">
        <f t="shared" si="85"/>
        <v>#N/A</v>
      </c>
      <c r="H1197" s="203" t="e">
        <f t="shared" si="86"/>
        <v>#N/A</v>
      </c>
      <c r="I1197" s="204" t="e">
        <f t="shared" si="87"/>
        <v>#N/A</v>
      </c>
      <c r="J1197" s="205"/>
      <c r="K1197" s="285">
        <f>'R'!AG16</f>
        <v>772</v>
      </c>
      <c r="L1197" s="206" t="str">
        <f>'R'!AF16</f>
        <v>Max Gaskin</v>
      </c>
      <c r="M1197" s="207" t="s">
        <v>371</v>
      </c>
      <c r="N1197" s="207" t="s">
        <v>326</v>
      </c>
      <c r="O1197" s="524"/>
      <c r="P1197" s="283"/>
      <c r="Q1197" s="283"/>
      <c r="R1197" s="208"/>
      <c r="S1197" s="170"/>
    </row>
    <row r="1198" spans="1:19" s="167" customFormat="1" ht="12.75" customHeight="1" x14ac:dyDescent="0.2">
      <c r="A1198" s="294">
        <f t="shared" si="84"/>
        <v>0</v>
      </c>
      <c r="B1198" s="198"/>
      <c r="C1198" s="198"/>
      <c r="D1198" s="199" t="s">
        <v>36</v>
      </c>
      <c r="E1198" s="200"/>
      <c r="F1198" s="201"/>
      <c r="G1198" s="202" t="e">
        <f t="shared" si="85"/>
        <v>#N/A</v>
      </c>
      <c r="H1198" s="203" t="e">
        <f t="shared" si="86"/>
        <v>#N/A</v>
      </c>
      <c r="I1198" s="204" t="e">
        <f t="shared" si="87"/>
        <v>#N/A</v>
      </c>
      <c r="J1198" s="205"/>
      <c r="K1198" s="285">
        <f>'R'!AG17</f>
        <v>0</v>
      </c>
      <c r="L1198" s="206" t="str">
        <f>'R'!AF17</f>
        <v>Max Young</v>
      </c>
      <c r="M1198" s="207" t="s">
        <v>371</v>
      </c>
      <c r="N1198" s="207" t="s">
        <v>326</v>
      </c>
      <c r="O1198" s="524"/>
      <c r="P1198" s="283"/>
      <c r="Q1198" s="283"/>
      <c r="R1198" s="208"/>
      <c r="S1198" s="170"/>
    </row>
    <row r="1199" spans="1:19" s="167" customFormat="1" ht="12.75" customHeight="1" x14ac:dyDescent="0.2">
      <c r="A1199" s="294">
        <f t="shared" si="84"/>
        <v>0</v>
      </c>
      <c r="B1199" s="198"/>
      <c r="C1199" s="198"/>
      <c r="D1199" s="199" t="s">
        <v>36</v>
      </c>
      <c r="E1199" s="200"/>
      <c r="F1199" s="201"/>
      <c r="G1199" s="202" t="e">
        <f t="shared" si="85"/>
        <v>#N/A</v>
      </c>
      <c r="H1199" s="203" t="e">
        <f t="shared" si="86"/>
        <v>#N/A</v>
      </c>
      <c r="I1199" s="204" t="e">
        <f t="shared" si="87"/>
        <v>#N/A</v>
      </c>
      <c r="J1199" s="205"/>
      <c r="K1199" s="285">
        <f>'R'!AG18</f>
        <v>0</v>
      </c>
      <c r="L1199" s="206" t="str">
        <f>'R'!AF18</f>
        <v>O'Shillou Johnson</v>
      </c>
      <c r="M1199" s="207" t="s">
        <v>371</v>
      </c>
      <c r="N1199" s="207" t="s">
        <v>326</v>
      </c>
      <c r="O1199" s="524"/>
      <c r="P1199" s="283"/>
      <c r="Q1199" s="283"/>
      <c r="R1199" s="208"/>
      <c r="S1199" s="170"/>
    </row>
    <row r="1200" spans="1:19" s="167" customFormat="1" ht="12.75" customHeight="1" x14ac:dyDescent="0.2">
      <c r="A1200" s="294">
        <f t="shared" si="84"/>
        <v>0</v>
      </c>
      <c r="B1200" s="198"/>
      <c r="C1200" s="198"/>
      <c r="D1200" s="199" t="s">
        <v>36</v>
      </c>
      <c r="E1200" s="200"/>
      <c r="F1200" s="201"/>
      <c r="G1200" s="202" t="e">
        <f t="shared" si="85"/>
        <v>#N/A</v>
      </c>
      <c r="H1200" s="203" t="e">
        <f t="shared" si="86"/>
        <v>#N/A</v>
      </c>
      <c r="I1200" s="204" t="e">
        <f t="shared" si="87"/>
        <v>#N/A</v>
      </c>
      <c r="J1200" s="205"/>
      <c r="K1200" s="285">
        <f>'R'!AG19</f>
        <v>773</v>
      </c>
      <c r="L1200" s="206" t="str">
        <f>'R'!AF19</f>
        <v>Pearse Hegarty</v>
      </c>
      <c r="M1200" s="207" t="s">
        <v>371</v>
      </c>
      <c r="N1200" s="207" t="s">
        <v>326</v>
      </c>
      <c r="O1200" s="524"/>
      <c r="P1200" s="283"/>
      <c r="Q1200" s="283"/>
      <c r="R1200" s="208"/>
      <c r="S1200" s="170"/>
    </row>
    <row r="1201" spans="1:19" s="167" customFormat="1" ht="12.75" customHeight="1" x14ac:dyDescent="0.2">
      <c r="A1201" s="294">
        <f t="shared" si="84"/>
        <v>0</v>
      </c>
      <c r="B1201" s="198"/>
      <c r="C1201" s="198"/>
      <c r="D1201" s="199" t="s">
        <v>36</v>
      </c>
      <c r="E1201" s="200"/>
      <c r="F1201" s="201"/>
      <c r="G1201" s="202" t="e">
        <f t="shared" si="85"/>
        <v>#N/A</v>
      </c>
      <c r="H1201" s="203" t="e">
        <f t="shared" si="86"/>
        <v>#N/A</v>
      </c>
      <c r="I1201" s="204" t="e">
        <f t="shared" si="87"/>
        <v>#N/A</v>
      </c>
      <c r="J1201" s="205"/>
      <c r="K1201" s="285">
        <f>'R'!AG20</f>
        <v>774</v>
      </c>
      <c r="L1201" s="206" t="str">
        <f>'R'!AF20</f>
        <v>Sadik Mohamed Ali</v>
      </c>
      <c r="M1201" s="207" t="s">
        <v>371</v>
      </c>
      <c r="N1201" s="207" t="s">
        <v>326</v>
      </c>
      <c r="O1201" s="524"/>
      <c r="P1201" s="283"/>
      <c r="Q1201" s="283"/>
      <c r="R1201" s="208"/>
      <c r="S1201" s="170"/>
    </row>
    <row r="1202" spans="1:19" s="167" customFormat="1" ht="12.75" customHeight="1" x14ac:dyDescent="0.2">
      <c r="A1202" s="294">
        <f t="shared" si="84"/>
        <v>0</v>
      </c>
      <c r="B1202" s="198"/>
      <c r="C1202" s="198"/>
      <c r="D1202" s="199" t="s">
        <v>36</v>
      </c>
      <c r="E1202" s="200"/>
      <c r="F1202" s="201"/>
      <c r="G1202" s="202" t="e">
        <f t="shared" si="85"/>
        <v>#N/A</v>
      </c>
      <c r="H1202" s="203" t="e">
        <f t="shared" si="86"/>
        <v>#N/A</v>
      </c>
      <c r="I1202" s="204" t="e">
        <f t="shared" si="87"/>
        <v>#N/A</v>
      </c>
      <c r="J1202" s="205"/>
      <c r="K1202" s="285">
        <f>'R'!AG21</f>
        <v>0</v>
      </c>
      <c r="L1202" s="206" t="str">
        <f>'R'!AF21</f>
        <v>Sam Elwood</v>
      </c>
      <c r="M1202" s="207" t="s">
        <v>371</v>
      </c>
      <c r="N1202" s="207" t="s">
        <v>326</v>
      </c>
      <c r="O1202" s="524"/>
      <c r="P1202" s="283"/>
      <c r="Q1202" s="283"/>
      <c r="R1202" s="208"/>
      <c r="S1202" s="170"/>
    </row>
    <row r="1203" spans="1:19" s="167" customFormat="1" ht="12.75" customHeight="1" x14ac:dyDescent="0.2">
      <c r="A1203" s="294">
        <f t="shared" si="84"/>
        <v>0</v>
      </c>
      <c r="B1203" s="198"/>
      <c r="C1203" s="198"/>
      <c r="D1203" s="199" t="s">
        <v>36</v>
      </c>
      <c r="E1203" s="200"/>
      <c r="F1203" s="201"/>
      <c r="G1203" s="202" t="e">
        <f t="shared" si="85"/>
        <v>#N/A</v>
      </c>
      <c r="H1203" s="203" t="e">
        <f t="shared" si="86"/>
        <v>#N/A</v>
      </c>
      <c r="I1203" s="204" t="e">
        <f t="shared" si="87"/>
        <v>#N/A</v>
      </c>
      <c r="J1203" s="205"/>
      <c r="K1203" s="285">
        <f>'R'!AG22</f>
        <v>775</v>
      </c>
      <c r="L1203" s="206" t="str">
        <f>'R'!AF22</f>
        <v>Sam Keys</v>
      </c>
      <c r="M1203" s="207" t="s">
        <v>371</v>
      </c>
      <c r="N1203" s="207" t="s">
        <v>326</v>
      </c>
      <c r="O1203" s="524"/>
      <c r="P1203" s="283"/>
      <c r="Q1203" s="283"/>
      <c r="R1203" s="208"/>
      <c r="S1203" s="170"/>
    </row>
    <row r="1204" spans="1:19" s="167" customFormat="1" ht="12.75" customHeight="1" x14ac:dyDescent="0.2">
      <c r="A1204" s="294">
        <f t="shared" si="84"/>
        <v>0</v>
      </c>
      <c r="B1204" s="198"/>
      <c r="C1204" s="198"/>
      <c r="D1204" s="199" t="s">
        <v>36</v>
      </c>
      <c r="E1204" s="200"/>
      <c r="F1204" s="201"/>
      <c r="G1204" s="202" t="e">
        <f t="shared" si="85"/>
        <v>#N/A</v>
      </c>
      <c r="H1204" s="203" t="e">
        <f t="shared" si="86"/>
        <v>#N/A</v>
      </c>
      <c r="I1204" s="204" t="e">
        <f t="shared" si="87"/>
        <v>#N/A</v>
      </c>
      <c r="J1204" s="205"/>
      <c r="K1204" s="285">
        <f>'R'!AG23</f>
        <v>776</v>
      </c>
      <c r="L1204" s="206" t="str">
        <f>'R'!AF23</f>
        <v>Sam Kral-Waters</v>
      </c>
      <c r="M1204" s="207" t="s">
        <v>371</v>
      </c>
      <c r="N1204" s="207" t="s">
        <v>326</v>
      </c>
      <c r="O1204" s="524"/>
      <c r="P1204" s="283"/>
      <c r="Q1204" s="283"/>
      <c r="R1204" s="208"/>
      <c r="S1204" s="170"/>
    </row>
    <row r="1205" spans="1:19" s="167" customFormat="1" ht="12.75" customHeight="1" x14ac:dyDescent="0.2">
      <c r="A1205" s="294">
        <f t="shared" si="84"/>
        <v>0</v>
      </c>
      <c r="B1205" s="198"/>
      <c r="C1205" s="198"/>
      <c r="D1205" s="199" t="s">
        <v>36</v>
      </c>
      <c r="E1205" s="200"/>
      <c r="F1205" s="201"/>
      <c r="G1205" s="202" t="e">
        <f t="shared" si="85"/>
        <v>#N/A</v>
      </c>
      <c r="H1205" s="203" t="e">
        <f t="shared" si="86"/>
        <v>#N/A</v>
      </c>
      <c r="I1205" s="204" t="e">
        <f t="shared" si="87"/>
        <v>#N/A</v>
      </c>
      <c r="J1205" s="205"/>
      <c r="K1205" s="285">
        <f>'R'!AG24</f>
        <v>777</v>
      </c>
      <c r="L1205" s="206" t="str">
        <f>'R'!AF24</f>
        <v>Thomas Anderson</v>
      </c>
      <c r="M1205" s="207" t="s">
        <v>371</v>
      </c>
      <c r="N1205" s="207" t="s">
        <v>326</v>
      </c>
      <c r="O1205" s="524"/>
      <c r="P1205" s="283"/>
      <c r="Q1205" s="283"/>
      <c r="R1205" s="208"/>
      <c r="S1205" s="170"/>
    </row>
    <row r="1206" spans="1:19" s="167" customFormat="1" ht="12.75" customHeight="1" x14ac:dyDescent="0.2">
      <c r="A1206" s="294">
        <f t="shared" si="84"/>
        <v>0</v>
      </c>
      <c r="B1206" s="198"/>
      <c r="C1206" s="198"/>
      <c r="D1206" s="199" t="s">
        <v>36</v>
      </c>
      <c r="E1206" s="200"/>
      <c r="F1206" s="201"/>
      <c r="G1206" s="202" t="e">
        <f t="shared" si="85"/>
        <v>#N/A</v>
      </c>
      <c r="H1206" s="203" t="e">
        <f t="shared" si="86"/>
        <v>#N/A</v>
      </c>
      <c r="I1206" s="204" t="e">
        <f t="shared" si="87"/>
        <v>#N/A</v>
      </c>
      <c r="J1206" s="205"/>
      <c r="K1206" s="285">
        <f>'R'!AG25</f>
        <v>0</v>
      </c>
      <c r="L1206" s="206" t="str">
        <f>'R'!AF25</f>
        <v>Toby Irving</v>
      </c>
      <c r="M1206" s="207" t="s">
        <v>371</v>
      </c>
      <c r="N1206" s="207" t="s">
        <v>326</v>
      </c>
      <c r="O1206" s="524"/>
      <c r="P1206" s="283"/>
      <c r="Q1206" s="283"/>
      <c r="R1206" s="208"/>
      <c r="S1206" s="170"/>
    </row>
    <row r="1207" spans="1:19" s="167" customFormat="1" ht="12.75" customHeight="1" x14ac:dyDescent="0.2">
      <c r="A1207" s="294">
        <f t="shared" si="84"/>
        <v>0</v>
      </c>
      <c r="B1207" s="198"/>
      <c r="C1207" s="198"/>
      <c r="D1207" s="199" t="s">
        <v>36</v>
      </c>
      <c r="E1207" s="200"/>
      <c r="F1207" s="201"/>
      <c r="G1207" s="202" t="e">
        <f t="shared" si="85"/>
        <v>#N/A</v>
      </c>
      <c r="H1207" s="203" t="e">
        <f t="shared" si="86"/>
        <v>#N/A</v>
      </c>
      <c r="I1207" s="204" t="e">
        <f t="shared" si="87"/>
        <v>#N/A</v>
      </c>
      <c r="J1207" s="205"/>
      <c r="K1207" s="285">
        <f>'R'!AG26</f>
        <v>0</v>
      </c>
      <c r="L1207" s="206" t="str">
        <f>'R'!AF26</f>
        <v>Tom Rickards</v>
      </c>
      <c r="M1207" s="207" t="s">
        <v>371</v>
      </c>
      <c r="N1207" s="207" t="s">
        <v>326</v>
      </c>
      <c r="O1207" s="524"/>
      <c r="P1207" s="283"/>
      <c r="Q1207" s="283"/>
      <c r="R1207" s="208"/>
      <c r="S1207" s="170"/>
    </row>
    <row r="1208" spans="1:19" s="167" customFormat="1" ht="12.75" customHeight="1" x14ac:dyDescent="0.2">
      <c r="A1208" s="294">
        <f t="shared" si="84"/>
        <v>0</v>
      </c>
      <c r="B1208" s="198"/>
      <c r="C1208" s="198"/>
      <c r="D1208" s="199" t="s">
        <v>36</v>
      </c>
      <c r="E1208" s="200"/>
      <c r="F1208" s="201"/>
      <c r="G1208" s="202" t="e">
        <f t="shared" si="85"/>
        <v>#N/A</v>
      </c>
      <c r="H1208" s="203" t="e">
        <f t="shared" si="86"/>
        <v>#N/A</v>
      </c>
      <c r="I1208" s="204" t="e">
        <f t="shared" si="87"/>
        <v>#N/A</v>
      </c>
      <c r="J1208" s="205"/>
      <c r="K1208" s="285">
        <f>'R'!AG27</f>
        <v>0</v>
      </c>
      <c r="L1208" s="206">
        <f>'R'!AF27</f>
        <v>0</v>
      </c>
      <c r="M1208" s="207" t="s">
        <v>371</v>
      </c>
      <c r="N1208" s="207" t="s">
        <v>326</v>
      </c>
      <c r="O1208" s="524"/>
      <c r="P1208" s="283"/>
      <c r="Q1208" s="283"/>
      <c r="R1208" s="208"/>
      <c r="S1208" s="170"/>
    </row>
    <row r="1209" spans="1:19" s="167" customFormat="1" ht="12.75" customHeight="1" x14ac:dyDescent="0.2">
      <c r="A1209" s="294">
        <f t="shared" si="84"/>
        <v>0</v>
      </c>
      <c r="B1209" s="198"/>
      <c r="C1209" s="198"/>
      <c r="D1209" s="199" t="s">
        <v>36</v>
      </c>
      <c r="E1209" s="200"/>
      <c r="F1209" s="201"/>
      <c r="G1209" s="202" t="e">
        <f t="shared" si="85"/>
        <v>#N/A</v>
      </c>
      <c r="H1209" s="203" t="e">
        <f t="shared" si="86"/>
        <v>#N/A</v>
      </c>
      <c r="I1209" s="204" t="e">
        <f t="shared" si="87"/>
        <v>#N/A</v>
      </c>
      <c r="J1209" s="205"/>
      <c r="K1209" s="285">
        <f>'R'!AG28</f>
        <v>0</v>
      </c>
      <c r="L1209" s="206">
        <f>'R'!AF28</f>
        <v>0</v>
      </c>
      <c r="M1209" s="207" t="s">
        <v>371</v>
      </c>
      <c r="N1209" s="207" t="s">
        <v>326</v>
      </c>
      <c r="O1209" s="524"/>
      <c r="P1209" s="283"/>
      <c r="Q1209" s="283"/>
      <c r="R1209" s="208"/>
      <c r="S1209" s="170"/>
    </row>
    <row r="1210" spans="1:19" s="167" customFormat="1" ht="12.75" customHeight="1" x14ac:dyDescent="0.2">
      <c r="A1210" s="294">
        <f t="shared" si="84"/>
        <v>0</v>
      </c>
      <c r="B1210" s="198"/>
      <c r="C1210" s="198"/>
      <c r="D1210" s="199" t="s">
        <v>36</v>
      </c>
      <c r="E1210" s="200"/>
      <c r="F1210" s="201"/>
      <c r="G1210" s="202" t="e">
        <f t="shared" si="85"/>
        <v>#N/A</v>
      </c>
      <c r="H1210" s="203" t="e">
        <f t="shared" si="86"/>
        <v>#N/A</v>
      </c>
      <c r="I1210" s="204" t="e">
        <f t="shared" si="87"/>
        <v>#N/A</v>
      </c>
      <c r="J1210" s="205"/>
      <c r="K1210" s="285">
        <f>'R'!AG29</f>
        <v>0</v>
      </c>
      <c r="L1210" s="206">
        <f>'R'!AF29</f>
        <v>0</v>
      </c>
      <c r="M1210" s="207" t="s">
        <v>371</v>
      </c>
      <c r="N1210" s="207" t="s">
        <v>326</v>
      </c>
      <c r="O1210" s="524"/>
      <c r="P1210" s="283"/>
      <c r="Q1210" s="283"/>
      <c r="R1210" s="208"/>
      <c r="S1210" s="170"/>
    </row>
    <row r="1211" spans="1:19" s="167" customFormat="1" ht="12.75" customHeight="1" x14ac:dyDescent="0.2">
      <c r="A1211" s="294">
        <f t="shared" si="84"/>
        <v>0</v>
      </c>
      <c r="B1211" s="198"/>
      <c r="C1211" s="198"/>
      <c r="D1211" s="199" t="s">
        <v>36</v>
      </c>
      <c r="E1211" s="200"/>
      <c r="F1211" s="201"/>
      <c r="G1211" s="202" t="e">
        <f t="shared" si="85"/>
        <v>#N/A</v>
      </c>
      <c r="H1211" s="203" t="e">
        <f t="shared" si="86"/>
        <v>#N/A</v>
      </c>
      <c r="I1211" s="204" t="e">
        <f t="shared" si="87"/>
        <v>#N/A</v>
      </c>
      <c r="J1211" s="205"/>
      <c r="K1211" s="285">
        <f>'R'!AG30</f>
        <v>0</v>
      </c>
      <c r="L1211" s="206">
        <f>'R'!AF30</f>
        <v>0</v>
      </c>
      <c r="M1211" s="207" t="s">
        <v>371</v>
      </c>
      <c r="N1211" s="207" t="s">
        <v>326</v>
      </c>
      <c r="O1211" s="524"/>
      <c r="P1211" s="283"/>
      <c r="Q1211" s="283"/>
      <c r="R1211" s="208"/>
      <c r="S1211" s="170"/>
    </row>
    <row r="1212" spans="1:19" s="167" customFormat="1" ht="12.75" customHeight="1" x14ac:dyDescent="0.2">
      <c r="A1212" s="294">
        <f t="shared" si="84"/>
        <v>0</v>
      </c>
      <c r="B1212" s="198"/>
      <c r="C1212" s="198"/>
      <c r="D1212" s="199" t="s">
        <v>36</v>
      </c>
      <c r="E1212" s="200"/>
      <c r="F1212" s="201"/>
      <c r="G1212" s="202" t="e">
        <f t="shared" si="85"/>
        <v>#N/A</v>
      </c>
      <c r="H1212" s="203" t="e">
        <f t="shared" si="86"/>
        <v>#N/A</v>
      </c>
      <c r="I1212" s="204" t="e">
        <f t="shared" si="87"/>
        <v>#N/A</v>
      </c>
      <c r="J1212" s="205"/>
      <c r="K1212" s="285">
        <f>'R'!AG31</f>
        <v>0</v>
      </c>
      <c r="L1212" s="206">
        <f>'R'!AF31</f>
        <v>0</v>
      </c>
      <c r="M1212" s="207" t="s">
        <v>371</v>
      </c>
      <c r="N1212" s="207" t="s">
        <v>326</v>
      </c>
      <c r="O1212" s="524"/>
      <c r="P1212" s="283"/>
      <c r="Q1212" s="283"/>
      <c r="R1212" s="208"/>
      <c r="S1212" s="170"/>
    </row>
    <row r="1213" spans="1:19" s="167" customFormat="1" ht="12.75" customHeight="1" x14ac:dyDescent="0.2">
      <c r="A1213" s="294">
        <f t="shared" si="84"/>
        <v>0</v>
      </c>
      <c r="B1213" s="198"/>
      <c r="C1213" s="198"/>
      <c r="D1213" s="199" t="s">
        <v>36</v>
      </c>
      <c r="E1213" s="200"/>
      <c r="F1213" s="201"/>
      <c r="G1213" s="202" t="e">
        <f t="shared" si="85"/>
        <v>#N/A</v>
      </c>
      <c r="H1213" s="203" t="e">
        <f t="shared" si="86"/>
        <v>#N/A</v>
      </c>
      <c r="I1213" s="204" t="e">
        <f t="shared" si="87"/>
        <v>#N/A</v>
      </c>
      <c r="J1213" s="205"/>
      <c r="K1213" s="285">
        <f>'R'!AG32</f>
        <v>0</v>
      </c>
      <c r="L1213" s="206">
        <f>'R'!AF32</f>
        <v>0</v>
      </c>
      <c r="M1213" s="207" t="s">
        <v>371</v>
      </c>
      <c r="N1213" s="207" t="s">
        <v>326</v>
      </c>
      <c r="O1213" s="524"/>
      <c r="P1213" s="283"/>
      <c r="Q1213" s="283"/>
      <c r="R1213" s="208"/>
      <c r="S1213" s="170"/>
    </row>
    <row r="1214" spans="1:19" s="167" customFormat="1" ht="12.75" customHeight="1" x14ac:dyDescent="0.2">
      <c r="A1214" s="294">
        <f t="shared" si="84"/>
        <v>0</v>
      </c>
      <c r="B1214" s="198"/>
      <c r="C1214" s="198"/>
      <c r="D1214" s="199" t="s">
        <v>36</v>
      </c>
      <c r="E1214" s="200"/>
      <c r="F1214" s="201"/>
      <c r="G1214" s="202" t="e">
        <f t="shared" si="85"/>
        <v>#N/A</v>
      </c>
      <c r="H1214" s="203" t="e">
        <f t="shared" si="86"/>
        <v>#N/A</v>
      </c>
      <c r="I1214" s="204" t="e">
        <f t="shared" si="87"/>
        <v>#N/A</v>
      </c>
      <c r="J1214" s="205"/>
      <c r="K1214" s="285">
        <f>'R'!AG33</f>
        <v>0</v>
      </c>
      <c r="L1214" s="206">
        <f>'R'!AF33</f>
        <v>0</v>
      </c>
      <c r="M1214" s="207" t="s">
        <v>371</v>
      </c>
      <c r="N1214" s="207" t="s">
        <v>326</v>
      </c>
      <c r="O1214" s="524"/>
      <c r="P1214" s="283"/>
      <c r="Q1214" s="283"/>
      <c r="R1214" s="208"/>
      <c r="S1214" s="170"/>
    </row>
    <row r="1215" spans="1:19" s="167" customFormat="1" ht="12.75" customHeight="1" x14ac:dyDescent="0.2">
      <c r="A1215" s="294">
        <f t="shared" si="84"/>
        <v>0</v>
      </c>
      <c r="B1215" s="198"/>
      <c r="C1215" s="198"/>
      <c r="D1215" s="199" t="s">
        <v>36</v>
      </c>
      <c r="E1215" s="200"/>
      <c r="F1215" s="201"/>
      <c r="G1215" s="202" t="e">
        <f t="shared" si="85"/>
        <v>#N/A</v>
      </c>
      <c r="H1215" s="203" t="e">
        <f t="shared" si="86"/>
        <v>#N/A</v>
      </c>
      <c r="I1215" s="204" t="e">
        <f t="shared" si="87"/>
        <v>#N/A</v>
      </c>
      <c r="J1215" s="205"/>
      <c r="K1215" s="285">
        <f>'R'!AG34</f>
        <v>0</v>
      </c>
      <c r="L1215" s="206">
        <f>'R'!AF34</f>
        <v>0</v>
      </c>
      <c r="M1215" s="207" t="s">
        <v>371</v>
      </c>
      <c r="N1215" s="207" t="s">
        <v>326</v>
      </c>
      <c r="O1215" s="524"/>
      <c r="P1215" s="283"/>
      <c r="Q1215" s="283"/>
      <c r="R1215" s="208"/>
      <c r="S1215" s="170"/>
    </row>
    <row r="1216" spans="1:19" s="167" customFormat="1" ht="12.75" customHeight="1" x14ac:dyDescent="0.2">
      <c r="A1216" s="294">
        <f t="shared" si="84"/>
        <v>0</v>
      </c>
      <c r="B1216" s="198"/>
      <c r="C1216" s="198"/>
      <c r="D1216" s="199" t="s">
        <v>36</v>
      </c>
      <c r="E1216" s="200"/>
      <c r="F1216" s="201"/>
      <c r="G1216" s="202" t="e">
        <f t="shared" si="85"/>
        <v>#N/A</v>
      </c>
      <c r="H1216" s="203" t="e">
        <f t="shared" si="86"/>
        <v>#N/A</v>
      </c>
      <c r="I1216" s="204" t="e">
        <f t="shared" si="87"/>
        <v>#N/A</v>
      </c>
      <c r="J1216" s="205"/>
      <c r="K1216" s="285">
        <f>'R'!AG35</f>
        <v>0</v>
      </c>
      <c r="L1216" s="206">
        <f>'R'!AF35</f>
        <v>0</v>
      </c>
      <c r="M1216" s="207" t="s">
        <v>371</v>
      </c>
      <c r="N1216" s="207" t="s">
        <v>326</v>
      </c>
      <c r="O1216" s="524"/>
      <c r="P1216" s="283"/>
      <c r="Q1216" s="283"/>
      <c r="R1216" s="208"/>
      <c r="S1216" s="170"/>
    </row>
    <row r="1217" spans="1:19" s="167" customFormat="1" ht="12.75" customHeight="1" x14ac:dyDescent="0.2">
      <c r="A1217" s="294">
        <f t="shared" si="84"/>
        <v>0</v>
      </c>
      <c r="B1217" s="198"/>
      <c r="C1217" s="198"/>
      <c r="D1217" s="199" t="s">
        <v>36</v>
      </c>
      <c r="E1217" s="200"/>
      <c r="F1217" s="201"/>
      <c r="G1217" s="202" t="e">
        <f t="shared" si="85"/>
        <v>#N/A</v>
      </c>
      <c r="H1217" s="203" t="e">
        <f t="shared" si="86"/>
        <v>#N/A</v>
      </c>
      <c r="I1217" s="204" t="e">
        <f t="shared" si="87"/>
        <v>#N/A</v>
      </c>
      <c r="J1217" s="205"/>
      <c r="K1217" s="285">
        <f>'R'!AG36</f>
        <v>0</v>
      </c>
      <c r="L1217" s="206">
        <f>'R'!AF36</f>
        <v>0</v>
      </c>
      <c r="M1217" s="207" t="s">
        <v>371</v>
      </c>
      <c r="N1217" s="207" t="s">
        <v>326</v>
      </c>
      <c r="O1217" s="524"/>
      <c r="P1217" s="283"/>
      <c r="Q1217" s="283"/>
      <c r="R1217" s="208"/>
      <c r="S1217" s="170"/>
    </row>
    <row r="1218" spans="1:19" s="167" customFormat="1" ht="12.75" customHeight="1" x14ac:dyDescent="0.2">
      <c r="A1218" s="294">
        <f t="shared" si="84"/>
        <v>0</v>
      </c>
      <c r="B1218" s="198"/>
      <c r="C1218" s="198"/>
      <c r="D1218" s="199" t="s">
        <v>36</v>
      </c>
      <c r="E1218" s="200"/>
      <c r="F1218" s="201"/>
      <c r="G1218" s="202" t="e">
        <f t="shared" si="85"/>
        <v>#N/A</v>
      </c>
      <c r="H1218" s="203" t="e">
        <f t="shared" si="86"/>
        <v>#N/A</v>
      </c>
      <c r="I1218" s="204" t="e">
        <f t="shared" si="87"/>
        <v>#N/A</v>
      </c>
      <c r="J1218" s="205"/>
      <c r="K1218" s="285">
        <f>'R'!AG37</f>
        <v>0</v>
      </c>
      <c r="L1218" s="206">
        <f>'R'!AF37</f>
        <v>0</v>
      </c>
      <c r="M1218" s="207" t="s">
        <v>371</v>
      </c>
      <c r="N1218" s="207" t="s">
        <v>326</v>
      </c>
      <c r="O1218" s="524"/>
      <c r="P1218" s="283"/>
      <c r="Q1218" s="283"/>
      <c r="R1218" s="208"/>
      <c r="S1218" s="170"/>
    </row>
    <row r="1219" spans="1:19" s="167" customFormat="1" ht="12.75" customHeight="1" x14ac:dyDescent="0.2">
      <c r="A1219" s="294">
        <f t="shared" si="84"/>
        <v>0</v>
      </c>
      <c r="B1219" s="198"/>
      <c r="C1219" s="198"/>
      <c r="D1219" s="199" t="s">
        <v>36</v>
      </c>
      <c r="E1219" s="200"/>
      <c r="F1219" s="201"/>
      <c r="G1219" s="202" t="e">
        <f t="shared" si="85"/>
        <v>#N/A</v>
      </c>
      <c r="H1219" s="203" t="e">
        <f t="shared" si="86"/>
        <v>#N/A</v>
      </c>
      <c r="I1219" s="204" t="e">
        <f t="shared" si="87"/>
        <v>#N/A</v>
      </c>
      <c r="J1219" s="205"/>
      <c r="K1219" s="285">
        <f>'R'!AG38</f>
        <v>0</v>
      </c>
      <c r="L1219" s="206">
        <f>'R'!AF38</f>
        <v>0</v>
      </c>
      <c r="M1219" s="207" t="s">
        <v>371</v>
      </c>
      <c r="N1219" s="207" t="s">
        <v>326</v>
      </c>
      <c r="O1219" s="524"/>
      <c r="P1219" s="283"/>
      <c r="Q1219" s="283"/>
      <c r="R1219" s="208"/>
      <c r="S1219" s="170"/>
    </row>
    <row r="1220" spans="1:19" s="167" customFormat="1" ht="12.75" customHeight="1" x14ac:dyDescent="0.2">
      <c r="A1220" s="294">
        <f t="shared" si="84"/>
        <v>0</v>
      </c>
      <c r="B1220" s="198"/>
      <c r="C1220" s="198"/>
      <c r="D1220" s="199" t="s">
        <v>36</v>
      </c>
      <c r="E1220" s="200"/>
      <c r="F1220" s="201"/>
      <c r="G1220" s="202" t="e">
        <f t="shared" si="85"/>
        <v>#N/A</v>
      </c>
      <c r="H1220" s="203" t="e">
        <f t="shared" si="86"/>
        <v>#N/A</v>
      </c>
      <c r="I1220" s="204" t="e">
        <f t="shared" si="87"/>
        <v>#N/A</v>
      </c>
      <c r="J1220" s="205"/>
      <c r="K1220" s="285">
        <f>'R'!AG39</f>
        <v>0</v>
      </c>
      <c r="L1220" s="206">
        <f>'R'!AF39</f>
        <v>0</v>
      </c>
      <c r="M1220" s="207" t="s">
        <v>371</v>
      </c>
      <c r="N1220" s="207" t="s">
        <v>326</v>
      </c>
      <c r="O1220" s="524"/>
      <c r="P1220" s="283"/>
      <c r="Q1220" s="283"/>
      <c r="R1220" s="208"/>
      <c r="S1220" s="170"/>
    </row>
    <row r="1221" spans="1:19" s="167" customFormat="1" ht="12.75" customHeight="1" x14ac:dyDescent="0.2">
      <c r="A1221" s="294">
        <f t="shared" si="84"/>
        <v>0</v>
      </c>
      <c r="B1221" s="198"/>
      <c r="C1221" s="198"/>
      <c r="D1221" s="199" t="s">
        <v>36</v>
      </c>
      <c r="E1221" s="200"/>
      <c r="F1221" s="201"/>
      <c r="G1221" s="202" t="e">
        <f t="shared" si="85"/>
        <v>#N/A</v>
      </c>
      <c r="H1221" s="203" t="e">
        <f t="shared" si="86"/>
        <v>#N/A</v>
      </c>
      <c r="I1221" s="204" t="e">
        <f t="shared" si="87"/>
        <v>#N/A</v>
      </c>
      <c r="J1221" s="205"/>
      <c r="K1221" s="285">
        <f>'R'!AG40</f>
        <v>0</v>
      </c>
      <c r="L1221" s="206">
        <f>'R'!AF40</f>
        <v>0</v>
      </c>
      <c r="M1221" s="207" t="s">
        <v>371</v>
      </c>
      <c r="N1221" s="207" t="s">
        <v>326</v>
      </c>
      <c r="O1221" s="524"/>
      <c r="P1221" s="283"/>
      <c r="Q1221" s="283"/>
      <c r="R1221" s="208"/>
      <c r="S1221" s="170"/>
    </row>
    <row r="1222" spans="1:19" s="167" customFormat="1" ht="12.75" customHeight="1" x14ac:dyDescent="0.2">
      <c r="A1222" s="294">
        <f t="shared" si="84"/>
        <v>0</v>
      </c>
      <c r="B1222" s="198"/>
      <c r="C1222" s="198"/>
      <c r="D1222" s="199" t="s">
        <v>36</v>
      </c>
      <c r="E1222" s="200"/>
      <c r="F1222" s="201"/>
      <c r="G1222" s="202" t="e">
        <f t="shared" si="85"/>
        <v>#N/A</v>
      </c>
      <c r="H1222" s="203" t="e">
        <f t="shared" si="86"/>
        <v>#N/A</v>
      </c>
      <c r="I1222" s="204" t="e">
        <f t="shared" si="87"/>
        <v>#N/A</v>
      </c>
      <c r="J1222" s="205"/>
      <c r="K1222" s="285">
        <f>'R'!AG41</f>
        <v>0</v>
      </c>
      <c r="L1222" s="206">
        <f>'R'!AF41</f>
        <v>0</v>
      </c>
      <c r="M1222" s="207" t="s">
        <v>371</v>
      </c>
      <c r="N1222" s="207" t="s">
        <v>326</v>
      </c>
      <c r="O1222" s="524"/>
      <c r="P1222" s="283"/>
      <c r="Q1222" s="283"/>
      <c r="R1222" s="208"/>
      <c r="S1222" s="170"/>
    </row>
    <row r="1223" spans="1:19" s="167" customFormat="1" ht="12.75" customHeight="1" x14ac:dyDescent="0.2">
      <c r="A1223" s="294">
        <f t="shared" si="84"/>
        <v>0</v>
      </c>
      <c r="B1223" s="198"/>
      <c r="C1223" s="198"/>
      <c r="D1223" s="199" t="s">
        <v>36</v>
      </c>
      <c r="E1223" s="200"/>
      <c r="F1223" s="201"/>
      <c r="G1223" s="202" t="e">
        <f t="shared" si="85"/>
        <v>#N/A</v>
      </c>
      <c r="H1223" s="203" t="e">
        <f t="shared" si="86"/>
        <v>#N/A</v>
      </c>
      <c r="I1223" s="204" t="e">
        <f t="shared" si="87"/>
        <v>#N/A</v>
      </c>
      <c r="J1223" s="205"/>
      <c r="K1223" s="285">
        <f>'R'!AG42</f>
        <v>0</v>
      </c>
      <c r="L1223" s="206">
        <f>'R'!AF42</f>
        <v>0</v>
      </c>
      <c r="M1223" s="207" t="s">
        <v>371</v>
      </c>
      <c r="N1223" s="207" t="s">
        <v>326</v>
      </c>
      <c r="O1223" s="524"/>
      <c r="P1223" s="283"/>
      <c r="Q1223" s="283"/>
      <c r="R1223" s="208"/>
      <c r="S1223" s="170"/>
    </row>
    <row r="1224" spans="1:19" s="167" customFormat="1" ht="12.75" customHeight="1" x14ac:dyDescent="0.2">
      <c r="A1224" s="294">
        <f t="shared" si="84"/>
        <v>0</v>
      </c>
      <c r="B1224" s="198"/>
      <c r="C1224" s="198"/>
      <c r="D1224" s="199" t="s">
        <v>36</v>
      </c>
      <c r="E1224" s="200"/>
      <c r="F1224" s="201"/>
      <c r="G1224" s="202" t="e">
        <f t="shared" si="85"/>
        <v>#N/A</v>
      </c>
      <c r="H1224" s="203" t="e">
        <f t="shared" si="86"/>
        <v>#N/A</v>
      </c>
      <c r="I1224" s="204" t="e">
        <f t="shared" si="87"/>
        <v>#N/A</v>
      </c>
      <c r="J1224" s="205"/>
      <c r="K1224" s="285">
        <f>'R'!AG43</f>
        <v>0</v>
      </c>
      <c r="L1224" s="206">
        <f>'R'!AF43</f>
        <v>0</v>
      </c>
      <c r="M1224" s="207" t="s">
        <v>371</v>
      </c>
      <c r="N1224" s="207" t="s">
        <v>326</v>
      </c>
      <c r="O1224" s="524"/>
      <c r="P1224" s="283"/>
      <c r="Q1224" s="283"/>
      <c r="R1224" s="208"/>
      <c r="S1224" s="170"/>
    </row>
    <row r="1225" spans="1:19" s="167" customFormat="1" ht="12.75" customHeight="1" x14ac:dyDescent="0.2">
      <c r="A1225" s="294">
        <f t="shared" si="84"/>
        <v>0</v>
      </c>
      <c r="B1225" s="198"/>
      <c r="C1225" s="198"/>
      <c r="D1225" s="199" t="s">
        <v>36</v>
      </c>
      <c r="E1225" s="200"/>
      <c r="F1225" s="201"/>
      <c r="G1225" s="202" t="e">
        <f t="shared" si="85"/>
        <v>#N/A</v>
      </c>
      <c r="H1225" s="203" t="e">
        <f t="shared" si="86"/>
        <v>#N/A</v>
      </c>
      <c r="I1225" s="204" t="e">
        <f t="shared" si="87"/>
        <v>#N/A</v>
      </c>
      <c r="J1225" s="205"/>
      <c r="K1225" s="285">
        <f>'R'!AG44</f>
        <v>0</v>
      </c>
      <c r="L1225" s="206">
        <f>'R'!AF44</f>
        <v>0</v>
      </c>
      <c r="M1225" s="207" t="s">
        <v>371</v>
      </c>
      <c r="N1225" s="207" t="s">
        <v>326</v>
      </c>
      <c r="O1225" s="524"/>
      <c r="P1225" s="283"/>
      <c r="Q1225" s="283"/>
      <c r="R1225" s="208"/>
      <c r="S1225" s="170"/>
    </row>
    <row r="1226" spans="1:19" s="167" customFormat="1" ht="12.75" customHeight="1" x14ac:dyDescent="0.2">
      <c r="A1226" s="294">
        <f t="shared" si="84"/>
        <v>0</v>
      </c>
      <c r="B1226" s="198"/>
      <c r="C1226" s="198"/>
      <c r="D1226" s="199" t="s">
        <v>36</v>
      </c>
      <c r="E1226" s="200"/>
      <c r="F1226" s="201"/>
      <c r="G1226" s="202" t="e">
        <f t="shared" si="85"/>
        <v>#N/A</v>
      </c>
      <c r="H1226" s="203" t="e">
        <f t="shared" si="86"/>
        <v>#N/A</v>
      </c>
      <c r="I1226" s="204" t="e">
        <f t="shared" si="87"/>
        <v>#N/A</v>
      </c>
      <c r="J1226" s="205"/>
      <c r="K1226" s="285">
        <f>'R'!AG45</f>
        <v>0</v>
      </c>
      <c r="L1226" s="206">
        <f>'R'!AF45</f>
        <v>0</v>
      </c>
      <c r="M1226" s="207" t="s">
        <v>371</v>
      </c>
      <c r="N1226" s="207" t="s">
        <v>326</v>
      </c>
      <c r="O1226" s="524"/>
      <c r="P1226" s="283"/>
      <c r="Q1226" s="283"/>
      <c r="R1226" s="208"/>
      <c r="S1226" s="170"/>
    </row>
    <row r="1227" spans="1:19" s="167" customFormat="1" ht="12.75" customHeight="1" x14ac:dyDescent="0.2">
      <c r="A1227" s="294">
        <f t="shared" si="84"/>
        <v>0</v>
      </c>
      <c r="B1227" s="198"/>
      <c r="C1227" s="198"/>
      <c r="D1227" s="199" t="s">
        <v>36</v>
      </c>
      <c r="E1227" s="200"/>
      <c r="F1227" s="201"/>
      <c r="G1227" s="202" t="e">
        <f t="shared" si="85"/>
        <v>#N/A</v>
      </c>
      <c r="H1227" s="203" t="e">
        <f t="shared" si="86"/>
        <v>#N/A</v>
      </c>
      <c r="I1227" s="204" t="e">
        <f t="shared" si="87"/>
        <v>#N/A</v>
      </c>
      <c r="J1227" s="205"/>
      <c r="K1227" s="285">
        <f>'R'!AG46</f>
        <v>0</v>
      </c>
      <c r="L1227" s="206">
        <f>'R'!AF46</f>
        <v>0</v>
      </c>
      <c r="M1227" s="207" t="s">
        <v>371</v>
      </c>
      <c r="N1227" s="207" t="s">
        <v>326</v>
      </c>
      <c r="O1227" s="524"/>
      <c r="P1227" s="283"/>
      <c r="Q1227" s="283"/>
      <c r="R1227" s="208"/>
      <c r="S1227" s="170"/>
    </row>
    <row r="1228" spans="1:19" s="167" customFormat="1" ht="12.75" customHeight="1" x14ac:dyDescent="0.2">
      <c r="A1228" s="294">
        <f t="shared" si="84"/>
        <v>0</v>
      </c>
      <c r="B1228" s="198"/>
      <c r="C1228" s="198"/>
      <c r="D1228" s="199" t="s">
        <v>36</v>
      </c>
      <c r="E1228" s="200"/>
      <c r="F1228" s="201"/>
      <c r="G1228" s="202" t="e">
        <f t="shared" si="85"/>
        <v>#N/A</v>
      </c>
      <c r="H1228" s="203" t="e">
        <f t="shared" si="86"/>
        <v>#N/A</v>
      </c>
      <c r="I1228" s="204" t="e">
        <f t="shared" si="87"/>
        <v>#N/A</v>
      </c>
      <c r="J1228" s="205"/>
      <c r="K1228" s="285">
        <f>'R'!AG47</f>
        <v>0</v>
      </c>
      <c r="L1228" s="206">
        <f>'R'!AF47</f>
        <v>0</v>
      </c>
      <c r="M1228" s="207" t="s">
        <v>371</v>
      </c>
      <c r="N1228" s="207" t="s">
        <v>326</v>
      </c>
      <c r="O1228" s="524"/>
      <c r="P1228" s="283"/>
      <c r="Q1228" s="283"/>
      <c r="R1228" s="208"/>
      <c r="S1228" s="170"/>
    </row>
    <row r="1229" spans="1:19" s="167" customFormat="1" ht="12.75" customHeight="1" x14ac:dyDescent="0.2">
      <c r="A1229" s="294">
        <f t="shared" si="84"/>
        <v>0</v>
      </c>
      <c r="B1229" s="198"/>
      <c r="C1229" s="198"/>
      <c r="D1229" s="199" t="s">
        <v>36</v>
      </c>
      <c r="E1229" s="200"/>
      <c r="F1229" s="201"/>
      <c r="G1229" s="202" t="e">
        <f t="shared" si="85"/>
        <v>#N/A</v>
      </c>
      <c r="H1229" s="203" t="e">
        <f t="shared" si="86"/>
        <v>#N/A</v>
      </c>
      <c r="I1229" s="204" t="e">
        <f t="shared" si="87"/>
        <v>#N/A</v>
      </c>
      <c r="J1229" s="205"/>
      <c r="K1229" s="285">
        <f>'R'!AG48</f>
        <v>0</v>
      </c>
      <c r="L1229" s="206">
        <f>'R'!AF48</f>
        <v>0</v>
      </c>
      <c r="M1229" s="207" t="s">
        <v>371</v>
      </c>
      <c r="N1229" s="207" t="s">
        <v>326</v>
      </c>
      <c r="O1229" s="524"/>
      <c r="P1229" s="283"/>
      <c r="Q1229" s="283"/>
      <c r="R1229" s="208"/>
      <c r="S1229" s="170"/>
    </row>
    <row r="1230" spans="1:19" s="167" customFormat="1" ht="12.75" customHeight="1" x14ac:dyDescent="0.2">
      <c r="A1230" s="294">
        <f t="shared" si="84"/>
        <v>0</v>
      </c>
      <c r="B1230" s="198"/>
      <c r="C1230" s="198"/>
      <c r="D1230" s="199" t="s">
        <v>36</v>
      </c>
      <c r="E1230" s="200"/>
      <c r="F1230" s="201"/>
      <c r="G1230" s="202" t="e">
        <f t="shared" si="85"/>
        <v>#N/A</v>
      </c>
      <c r="H1230" s="203" t="e">
        <f t="shared" si="86"/>
        <v>#N/A</v>
      </c>
      <c r="I1230" s="204" t="e">
        <f t="shared" si="87"/>
        <v>#N/A</v>
      </c>
      <c r="J1230" s="205"/>
      <c r="K1230" s="285">
        <f>'R'!AG49</f>
        <v>0</v>
      </c>
      <c r="L1230" s="206">
        <f>'R'!AF49</f>
        <v>0</v>
      </c>
      <c r="M1230" s="207" t="s">
        <v>371</v>
      </c>
      <c r="N1230" s="207" t="s">
        <v>326</v>
      </c>
      <c r="O1230" s="524"/>
      <c r="P1230" s="283"/>
      <c r="Q1230" s="283"/>
      <c r="R1230" s="208"/>
      <c r="S1230" s="170"/>
    </row>
    <row r="1231" spans="1:19" s="167" customFormat="1" ht="12.75" customHeight="1" x14ac:dyDescent="0.2">
      <c r="A1231" s="294">
        <f t="shared" si="84"/>
        <v>0</v>
      </c>
      <c r="B1231" s="198"/>
      <c r="C1231" s="198"/>
      <c r="D1231" s="199" t="s">
        <v>36</v>
      </c>
      <c r="E1231" s="200"/>
      <c r="F1231" s="201"/>
      <c r="G1231" s="202" t="e">
        <f t="shared" si="85"/>
        <v>#N/A</v>
      </c>
      <c r="H1231" s="203" t="e">
        <f t="shared" si="86"/>
        <v>#N/A</v>
      </c>
      <c r="I1231" s="204" t="e">
        <f t="shared" si="87"/>
        <v>#N/A</v>
      </c>
      <c r="J1231" s="205"/>
      <c r="K1231" s="285">
        <f>'R'!AG50</f>
        <v>0</v>
      </c>
      <c r="L1231" s="206">
        <f>'R'!AF50</f>
        <v>0</v>
      </c>
      <c r="M1231" s="207" t="s">
        <v>371</v>
      </c>
      <c r="N1231" s="207" t="s">
        <v>326</v>
      </c>
      <c r="O1231" s="524"/>
      <c r="P1231" s="283"/>
      <c r="Q1231" s="283"/>
      <c r="R1231" s="208"/>
      <c r="S1231" s="170"/>
    </row>
    <row r="1232" spans="1:19" s="167" customFormat="1" ht="12.75" customHeight="1" x14ac:dyDescent="0.2">
      <c r="A1232" s="294">
        <f t="shared" si="84"/>
        <v>0</v>
      </c>
      <c r="B1232" s="198"/>
      <c r="C1232" s="198"/>
      <c r="D1232" s="199" t="s">
        <v>36</v>
      </c>
      <c r="E1232" s="200"/>
      <c r="F1232" s="201"/>
      <c r="G1232" s="202" t="e">
        <f t="shared" si="85"/>
        <v>#N/A</v>
      </c>
      <c r="H1232" s="203" t="e">
        <f t="shared" si="86"/>
        <v>#N/A</v>
      </c>
      <c r="I1232" s="204" t="e">
        <f t="shared" si="87"/>
        <v>#N/A</v>
      </c>
      <c r="J1232" s="205"/>
      <c r="K1232" s="285">
        <f>'R'!AG51</f>
        <v>0</v>
      </c>
      <c r="L1232" s="206">
        <f>'R'!AF51</f>
        <v>0</v>
      </c>
      <c r="M1232" s="207" t="s">
        <v>371</v>
      </c>
      <c r="N1232" s="207" t="s">
        <v>326</v>
      </c>
      <c r="O1232" s="524"/>
      <c r="P1232" s="283"/>
      <c r="Q1232" s="283"/>
      <c r="R1232" s="208"/>
      <c r="S1232" s="170"/>
    </row>
    <row r="1233" spans="1:19" s="167" customFormat="1" ht="12.75" customHeight="1" x14ac:dyDescent="0.2">
      <c r="A1233" s="294">
        <f t="shared" si="84"/>
        <v>0</v>
      </c>
      <c r="B1233" s="198"/>
      <c r="C1233" s="198"/>
      <c r="D1233" s="199" t="s">
        <v>36</v>
      </c>
      <c r="E1233" s="200"/>
      <c r="F1233" s="201"/>
      <c r="G1233" s="202" t="e">
        <f t="shared" si="85"/>
        <v>#N/A</v>
      </c>
      <c r="H1233" s="203" t="e">
        <f t="shared" si="86"/>
        <v>#N/A</v>
      </c>
      <c r="I1233" s="204" t="e">
        <f t="shared" si="87"/>
        <v>#N/A</v>
      </c>
      <c r="J1233" s="205"/>
      <c r="K1233" s="285">
        <f>'R'!AG52</f>
        <v>0</v>
      </c>
      <c r="L1233" s="206">
        <f>'R'!AF52</f>
        <v>0</v>
      </c>
      <c r="M1233" s="207" t="s">
        <v>371</v>
      </c>
      <c r="N1233" s="207" t="s">
        <v>326</v>
      </c>
      <c r="O1233" s="524"/>
      <c r="P1233" s="283"/>
      <c r="Q1233" s="283"/>
      <c r="R1233" s="208"/>
      <c r="S1233" s="170"/>
    </row>
    <row r="1234" spans="1:19" s="167" customFormat="1" ht="12.75" customHeight="1" x14ac:dyDescent="0.2">
      <c r="A1234" s="294">
        <f t="shared" si="84"/>
        <v>0</v>
      </c>
      <c r="B1234" s="198"/>
      <c r="C1234" s="198"/>
      <c r="D1234" s="199" t="s">
        <v>36</v>
      </c>
      <c r="E1234" s="200"/>
      <c r="F1234" s="201"/>
      <c r="G1234" s="202" t="e">
        <f t="shared" si="85"/>
        <v>#N/A</v>
      </c>
      <c r="H1234" s="203" t="e">
        <f t="shared" si="86"/>
        <v>#N/A</v>
      </c>
      <c r="I1234" s="204" t="e">
        <f t="shared" si="87"/>
        <v>#N/A</v>
      </c>
      <c r="J1234" s="205"/>
      <c r="K1234" s="285">
        <f>'R'!AG53</f>
        <v>0</v>
      </c>
      <c r="L1234" s="206">
        <f>'R'!AF53</f>
        <v>0</v>
      </c>
      <c r="M1234" s="207" t="s">
        <v>371</v>
      </c>
      <c r="N1234" s="207" t="s">
        <v>326</v>
      </c>
      <c r="O1234" s="524"/>
      <c r="P1234" s="283"/>
      <c r="Q1234" s="283"/>
      <c r="R1234" s="208"/>
      <c r="S1234" s="170"/>
    </row>
    <row r="1235" spans="1:19" s="167" customFormat="1" ht="12.75" customHeight="1" x14ac:dyDescent="0.2">
      <c r="A1235" s="294">
        <f t="shared" si="84"/>
        <v>0</v>
      </c>
      <c r="B1235" s="198"/>
      <c r="C1235" s="198"/>
      <c r="D1235" s="199" t="s">
        <v>36</v>
      </c>
      <c r="E1235" s="200"/>
      <c r="F1235" s="201"/>
      <c r="G1235" s="202" t="e">
        <f t="shared" si="85"/>
        <v>#N/A</v>
      </c>
      <c r="H1235" s="203" t="e">
        <f t="shared" si="86"/>
        <v>#N/A</v>
      </c>
      <c r="I1235" s="204" t="e">
        <f t="shared" si="87"/>
        <v>#N/A</v>
      </c>
      <c r="J1235" s="205"/>
      <c r="K1235" s="285">
        <f>'R'!AG54</f>
        <v>0</v>
      </c>
      <c r="L1235" s="352" t="str">
        <f>'R'!AF54</f>
        <v>Non-scorers Count =</v>
      </c>
      <c r="M1235" s="207" t="s">
        <v>371</v>
      </c>
      <c r="N1235" s="207" t="s">
        <v>326</v>
      </c>
      <c r="O1235" s="527"/>
      <c r="P1235" s="283"/>
      <c r="Q1235" s="283"/>
      <c r="R1235" s="208"/>
      <c r="S1235" s="170"/>
    </row>
    <row r="1236" spans="1:19" s="167" customFormat="1" ht="12.75" customHeight="1" x14ac:dyDescent="0.2">
      <c r="A1236" s="294">
        <f t="shared" si="84"/>
        <v>0</v>
      </c>
      <c r="B1236" s="198"/>
      <c r="C1236" s="198"/>
      <c r="D1236" s="199" t="s">
        <v>36</v>
      </c>
      <c r="E1236" s="200"/>
      <c r="F1236" s="201"/>
      <c r="G1236" s="202" t="e">
        <f t="shared" si="85"/>
        <v>#N/A</v>
      </c>
      <c r="H1236" s="203" t="e">
        <f t="shared" si="86"/>
        <v>#N/A</v>
      </c>
      <c r="I1236" s="204" t="e">
        <f t="shared" si="87"/>
        <v>#N/A</v>
      </c>
      <c r="J1236" s="205"/>
      <c r="K1236" s="285">
        <f>W!B5</f>
        <v>817</v>
      </c>
      <c r="L1236" s="206" t="str">
        <f>W!A5</f>
        <v>Sebastian Baker</v>
      </c>
      <c r="M1236" s="207" t="s">
        <v>139</v>
      </c>
      <c r="N1236" s="207" t="s">
        <v>324</v>
      </c>
      <c r="O1236" s="523"/>
      <c r="P1236" s="283"/>
      <c r="Q1236" s="283"/>
      <c r="R1236" s="208"/>
      <c r="S1236" s="170"/>
    </row>
    <row r="1237" spans="1:19" s="167" customFormat="1" ht="12.75" customHeight="1" x14ac:dyDescent="0.2">
      <c r="A1237" s="294">
        <f t="shared" si="84"/>
        <v>0</v>
      </c>
      <c r="B1237" s="198"/>
      <c r="C1237" s="198"/>
      <c r="D1237" s="199" t="s">
        <v>36</v>
      </c>
      <c r="E1237" s="200"/>
      <c r="F1237" s="201"/>
      <c r="G1237" s="202" t="e">
        <f t="shared" si="85"/>
        <v>#N/A</v>
      </c>
      <c r="H1237" s="203" t="e">
        <f t="shared" si="86"/>
        <v>#N/A</v>
      </c>
      <c r="I1237" s="204" t="e">
        <f t="shared" si="87"/>
        <v>#N/A</v>
      </c>
      <c r="J1237" s="205"/>
      <c r="K1237" s="285">
        <f>W!B6</f>
        <v>0</v>
      </c>
      <c r="L1237" s="206" t="str">
        <f>W!A6</f>
        <v>Joshua Claassen</v>
      </c>
      <c r="M1237" s="207" t="s">
        <v>139</v>
      </c>
      <c r="N1237" s="207" t="s">
        <v>324</v>
      </c>
      <c r="O1237" s="524"/>
      <c r="P1237" s="283"/>
      <c r="Q1237" s="283"/>
      <c r="R1237" s="208"/>
      <c r="S1237" s="170"/>
    </row>
    <row r="1238" spans="1:19" s="167" customFormat="1" ht="12.75" customHeight="1" x14ac:dyDescent="0.2">
      <c r="A1238" s="294">
        <f t="shared" si="84"/>
        <v>0</v>
      </c>
      <c r="B1238" s="198"/>
      <c r="C1238" s="198"/>
      <c r="D1238" s="199" t="s">
        <v>36</v>
      </c>
      <c r="E1238" s="200"/>
      <c r="F1238" s="201"/>
      <c r="G1238" s="202" t="e">
        <f t="shared" si="85"/>
        <v>#N/A</v>
      </c>
      <c r="H1238" s="203" t="e">
        <f t="shared" si="86"/>
        <v>#N/A</v>
      </c>
      <c r="I1238" s="204" t="e">
        <f t="shared" si="87"/>
        <v>#N/A</v>
      </c>
      <c r="J1238" s="205"/>
      <c r="K1238" s="285">
        <f>W!B7</f>
        <v>823</v>
      </c>
      <c r="L1238" s="206" t="str">
        <f>W!A7</f>
        <v>Kai Norbron</v>
      </c>
      <c r="M1238" s="207" t="s">
        <v>139</v>
      </c>
      <c r="N1238" s="207" t="s">
        <v>324</v>
      </c>
      <c r="O1238" s="524"/>
      <c r="P1238" s="283"/>
      <c r="Q1238" s="283"/>
      <c r="R1238" s="208"/>
      <c r="S1238" s="170"/>
    </row>
    <row r="1239" spans="1:19" s="167" customFormat="1" ht="12.75" customHeight="1" x14ac:dyDescent="0.2">
      <c r="A1239" s="294">
        <f t="shared" si="84"/>
        <v>0</v>
      </c>
      <c r="B1239" s="198"/>
      <c r="C1239" s="198"/>
      <c r="D1239" s="199" t="s">
        <v>36</v>
      </c>
      <c r="E1239" s="200"/>
      <c r="F1239" s="201"/>
      <c r="G1239" s="202" t="e">
        <f t="shared" si="85"/>
        <v>#N/A</v>
      </c>
      <c r="H1239" s="203" t="e">
        <f t="shared" si="86"/>
        <v>#N/A</v>
      </c>
      <c r="I1239" s="204" t="e">
        <f t="shared" si="87"/>
        <v>#N/A</v>
      </c>
      <c r="J1239" s="205"/>
      <c r="K1239" s="285">
        <f>W!B8</f>
        <v>0</v>
      </c>
      <c r="L1239" s="206" t="str">
        <f>W!A8</f>
        <v>Adam Sfendla</v>
      </c>
      <c r="M1239" s="207" t="s">
        <v>139</v>
      </c>
      <c r="N1239" s="207" t="s">
        <v>324</v>
      </c>
      <c r="O1239" s="524"/>
      <c r="P1239" s="283"/>
      <c r="Q1239" s="283"/>
      <c r="R1239" s="208"/>
      <c r="S1239" s="170"/>
    </row>
    <row r="1240" spans="1:19" s="167" customFormat="1" ht="12.75" customHeight="1" x14ac:dyDescent="0.2">
      <c r="A1240" s="294">
        <f t="shared" si="84"/>
        <v>0</v>
      </c>
      <c r="B1240" s="198"/>
      <c r="C1240" s="198"/>
      <c r="D1240" s="199" t="s">
        <v>36</v>
      </c>
      <c r="E1240" s="200"/>
      <c r="F1240" s="201"/>
      <c r="G1240" s="202" t="e">
        <f t="shared" si="85"/>
        <v>#N/A</v>
      </c>
      <c r="H1240" s="203" t="e">
        <f t="shared" si="86"/>
        <v>#N/A</v>
      </c>
      <c r="I1240" s="204" t="e">
        <f t="shared" si="87"/>
        <v>#N/A</v>
      </c>
      <c r="J1240" s="205"/>
      <c r="K1240" s="285">
        <f>W!B9</f>
        <v>0</v>
      </c>
      <c r="L1240" s="206" t="str">
        <f>W!A9</f>
        <v>Charlie Hodson</v>
      </c>
      <c r="M1240" s="207" t="s">
        <v>139</v>
      </c>
      <c r="N1240" s="207" t="s">
        <v>324</v>
      </c>
      <c r="O1240" s="524"/>
      <c r="P1240" s="283"/>
      <c r="Q1240" s="283"/>
      <c r="R1240" s="208"/>
      <c r="S1240" s="170"/>
    </row>
    <row r="1241" spans="1:19" s="167" customFormat="1" ht="12.75" customHeight="1" x14ac:dyDescent="0.2">
      <c r="A1241" s="294">
        <f t="shared" si="84"/>
        <v>0</v>
      </c>
      <c r="B1241" s="198"/>
      <c r="C1241" s="198"/>
      <c r="D1241" s="199" t="s">
        <v>36</v>
      </c>
      <c r="E1241" s="200"/>
      <c r="F1241" s="201"/>
      <c r="G1241" s="202" t="e">
        <f t="shared" si="85"/>
        <v>#N/A</v>
      </c>
      <c r="H1241" s="203" t="e">
        <f t="shared" si="86"/>
        <v>#N/A</v>
      </c>
      <c r="I1241" s="204" t="e">
        <f t="shared" si="87"/>
        <v>#N/A</v>
      </c>
      <c r="J1241" s="205"/>
      <c r="K1241" s="285">
        <f>W!B10</f>
        <v>830</v>
      </c>
      <c r="L1241" s="206" t="str">
        <f>W!A10</f>
        <v>Isiah Samuel</v>
      </c>
      <c r="M1241" s="207" t="s">
        <v>139</v>
      </c>
      <c r="N1241" s="207" t="s">
        <v>324</v>
      </c>
      <c r="O1241" s="524"/>
      <c r="P1241" s="283"/>
      <c r="Q1241" s="283"/>
      <c r="R1241" s="208"/>
      <c r="S1241" s="170"/>
    </row>
    <row r="1242" spans="1:19" s="167" customFormat="1" ht="12.75" customHeight="1" x14ac:dyDescent="0.2">
      <c r="A1242" s="294">
        <f t="shared" si="84"/>
        <v>0</v>
      </c>
      <c r="B1242" s="198"/>
      <c r="C1242" s="198"/>
      <c r="D1242" s="199" t="s">
        <v>36</v>
      </c>
      <c r="E1242" s="200"/>
      <c r="F1242" s="201"/>
      <c r="G1242" s="202" t="e">
        <f t="shared" si="85"/>
        <v>#N/A</v>
      </c>
      <c r="H1242" s="203" t="e">
        <f t="shared" si="86"/>
        <v>#N/A</v>
      </c>
      <c r="I1242" s="204" t="e">
        <f t="shared" si="87"/>
        <v>#N/A</v>
      </c>
      <c r="J1242" s="205"/>
      <c r="K1242" s="285">
        <f>W!B11</f>
        <v>0</v>
      </c>
      <c r="L1242" s="206" t="str">
        <f>W!A11</f>
        <v>Samuel Johnston</v>
      </c>
      <c r="M1242" s="207" t="s">
        <v>139</v>
      </c>
      <c r="N1242" s="207" t="s">
        <v>324</v>
      </c>
      <c r="O1242" s="524"/>
      <c r="P1242" s="283"/>
      <c r="Q1242" s="283"/>
      <c r="R1242" s="208"/>
      <c r="S1242" s="170"/>
    </row>
    <row r="1243" spans="1:19" s="167" customFormat="1" ht="12.75" customHeight="1" x14ac:dyDescent="0.2">
      <c r="A1243" s="294">
        <f t="shared" si="84"/>
        <v>0</v>
      </c>
      <c r="B1243" s="198"/>
      <c r="C1243" s="198"/>
      <c r="D1243" s="199" t="s">
        <v>36</v>
      </c>
      <c r="E1243" s="200"/>
      <c r="F1243" s="201"/>
      <c r="G1243" s="202" t="e">
        <f t="shared" si="85"/>
        <v>#N/A</v>
      </c>
      <c r="H1243" s="203" t="e">
        <f t="shared" si="86"/>
        <v>#N/A</v>
      </c>
      <c r="I1243" s="204" t="e">
        <f t="shared" si="87"/>
        <v>#N/A</v>
      </c>
      <c r="J1243" s="205"/>
      <c r="K1243" s="285">
        <f>W!B12</f>
        <v>0</v>
      </c>
      <c r="L1243" s="206" t="str">
        <f>W!A12</f>
        <v>Oliver Layfield</v>
      </c>
      <c r="M1243" s="207" t="s">
        <v>139</v>
      </c>
      <c r="N1243" s="207" t="s">
        <v>324</v>
      </c>
      <c r="O1243" s="524"/>
      <c r="P1243" s="283"/>
      <c r="Q1243" s="283"/>
      <c r="R1243" s="208"/>
      <c r="S1243" s="170"/>
    </row>
    <row r="1244" spans="1:19" s="167" customFormat="1" ht="12.75" customHeight="1" x14ac:dyDescent="0.2">
      <c r="A1244" s="294">
        <f t="shared" si="84"/>
        <v>0</v>
      </c>
      <c r="B1244" s="198"/>
      <c r="C1244" s="198"/>
      <c r="D1244" s="199" t="s">
        <v>36</v>
      </c>
      <c r="E1244" s="200"/>
      <c r="F1244" s="201"/>
      <c r="G1244" s="202" t="e">
        <f t="shared" si="85"/>
        <v>#N/A</v>
      </c>
      <c r="H1244" s="203" t="e">
        <f t="shared" si="86"/>
        <v>#N/A</v>
      </c>
      <c r="I1244" s="204" t="e">
        <f t="shared" si="87"/>
        <v>#N/A</v>
      </c>
      <c r="J1244" s="205"/>
      <c r="K1244" s="285">
        <f>W!B13</f>
        <v>833</v>
      </c>
      <c r="L1244" s="206" t="str">
        <f>W!A13</f>
        <v>Mackenzie Lothian</v>
      </c>
      <c r="M1244" s="207" t="s">
        <v>139</v>
      </c>
      <c r="N1244" s="207" t="s">
        <v>324</v>
      </c>
      <c r="O1244" s="524"/>
      <c r="P1244" s="283"/>
      <c r="Q1244" s="283"/>
      <c r="R1244" s="208"/>
      <c r="S1244" s="170"/>
    </row>
    <row r="1245" spans="1:19" s="167" customFormat="1" ht="12.75" customHeight="1" x14ac:dyDescent="0.2">
      <c r="A1245" s="294">
        <f t="shared" si="84"/>
        <v>0</v>
      </c>
      <c r="B1245" s="198"/>
      <c r="C1245" s="198"/>
      <c r="D1245" s="199" t="s">
        <v>36</v>
      </c>
      <c r="E1245" s="200"/>
      <c r="F1245" s="201"/>
      <c r="G1245" s="202" t="e">
        <f t="shared" si="85"/>
        <v>#N/A</v>
      </c>
      <c r="H1245" s="203" t="e">
        <f t="shared" si="86"/>
        <v>#N/A</v>
      </c>
      <c r="I1245" s="204" t="e">
        <f t="shared" si="87"/>
        <v>#N/A</v>
      </c>
      <c r="J1245" s="205"/>
      <c r="K1245" s="285">
        <f>W!B14</f>
        <v>0</v>
      </c>
      <c r="L1245" s="206" t="str">
        <f>W!A14</f>
        <v>Joseph Caesar</v>
      </c>
      <c r="M1245" s="207" t="s">
        <v>139</v>
      </c>
      <c r="N1245" s="207" t="s">
        <v>324</v>
      </c>
      <c r="O1245" s="524"/>
      <c r="P1245" s="283"/>
      <c r="Q1245" s="283"/>
      <c r="R1245" s="208"/>
      <c r="S1245" s="170"/>
    </row>
    <row r="1246" spans="1:19" s="167" customFormat="1" ht="12.75" customHeight="1" x14ac:dyDescent="0.2">
      <c r="A1246" s="294">
        <f t="shared" si="84"/>
        <v>0</v>
      </c>
      <c r="B1246" s="198"/>
      <c r="C1246" s="198"/>
      <c r="D1246" s="199" t="s">
        <v>36</v>
      </c>
      <c r="E1246" s="200"/>
      <c r="F1246" s="201"/>
      <c r="G1246" s="202" t="e">
        <f t="shared" si="85"/>
        <v>#N/A</v>
      </c>
      <c r="H1246" s="203" t="e">
        <f t="shared" si="86"/>
        <v>#N/A</v>
      </c>
      <c r="I1246" s="204" t="e">
        <f t="shared" si="87"/>
        <v>#N/A</v>
      </c>
      <c r="J1246" s="205"/>
      <c r="K1246" s="285">
        <f>W!B15</f>
        <v>0</v>
      </c>
      <c r="L1246" s="206" t="str">
        <f>W!A15</f>
        <v>Monty Gurney</v>
      </c>
      <c r="M1246" s="207" t="s">
        <v>139</v>
      </c>
      <c r="N1246" s="207" t="s">
        <v>324</v>
      </c>
      <c r="O1246" s="524"/>
      <c r="P1246" s="283"/>
      <c r="Q1246" s="283"/>
      <c r="R1246" s="208"/>
      <c r="S1246" s="170"/>
    </row>
    <row r="1247" spans="1:19" s="167" customFormat="1" ht="12.75" customHeight="1" x14ac:dyDescent="0.2">
      <c r="A1247" s="294">
        <f t="shared" si="84"/>
        <v>0</v>
      </c>
      <c r="B1247" s="198"/>
      <c r="C1247" s="198"/>
      <c r="D1247" s="199" t="s">
        <v>36</v>
      </c>
      <c r="E1247" s="200"/>
      <c r="F1247" s="201"/>
      <c r="G1247" s="202" t="e">
        <f t="shared" si="85"/>
        <v>#N/A</v>
      </c>
      <c r="H1247" s="203" t="e">
        <f t="shared" si="86"/>
        <v>#N/A</v>
      </c>
      <c r="I1247" s="204" t="e">
        <f t="shared" si="87"/>
        <v>#N/A</v>
      </c>
      <c r="J1247" s="205"/>
      <c r="K1247" s="285">
        <f>W!B16</f>
        <v>0</v>
      </c>
      <c r="L1247" s="206">
        <f>W!A16</f>
        <v>0</v>
      </c>
      <c r="M1247" s="207" t="s">
        <v>139</v>
      </c>
      <c r="N1247" s="207" t="s">
        <v>324</v>
      </c>
      <c r="O1247" s="524"/>
      <c r="P1247" s="283"/>
      <c r="Q1247" s="283"/>
      <c r="R1247" s="208"/>
      <c r="S1247" s="170"/>
    </row>
    <row r="1248" spans="1:19" s="167" customFormat="1" ht="12.75" customHeight="1" x14ac:dyDescent="0.2">
      <c r="A1248" s="294">
        <f t="shared" si="84"/>
        <v>0</v>
      </c>
      <c r="B1248" s="198"/>
      <c r="C1248" s="198"/>
      <c r="D1248" s="199" t="s">
        <v>36</v>
      </c>
      <c r="E1248" s="200"/>
      <c r="F1248" s="201"/>
      <c r="G1248" s="202" t="e">
        <f t="shared" si="85"/>
        <v>#N/A</v>
      </c>
      <c r="H1248" s="203" t="e">
        <f t="shared" si="86"/>
        <v>#N/A</v>
      </c>
      <c r="I1248" s="204" t="e">
        <f t="shared" si="87"/>
        <v>#N/A</v>
      </c>
      <c r="J1248" s="205"/>
      <c r="K1248" s="285">
        <f>W!B17</f>
        <v>0</v>
      </c>
      <c r="L1248" s="206">
        <f>W!A17</f>
        <v>0</v>
      </c>
      <c r="M1248" s="207" t="s">
        <v>139</v>
      </c>
      <c r="N1248" s="207" t="s">
        <v>324</v>
      </c>
      <c r="O1248" s="524"/>
      <c r="P1248" s="283"/>
      <c r="Q1248" s="283"/>
      <c r="R1248" s="208"/>
      <c r="S1248" s="170"/>
    </row>
    <row r="1249" spans="1:19" s="167" customFormat="1" ht="12.75" customHeight="1" x14ac:dyDescent="0.2">
      <c r="A1249" s="294">
        <f t="shared" si="84"/>
        <v>0</v>
      </c>
      <c r="B1249" s="198"/>
      <c r="C1249" s="198"/>
      <c r="D1249" s="199" t="s">
        <v>36</v>
      </c>
      <c r="E1249" s="200"/>
      <c r="F1249" s="201"/>
      <c r="G1249" s="202" t="e">
        <f t="shared" si="85"/>
        <v>#N/A</v>
      </c>
      <c r="H1249" s="203" t="e">
        <f t="shared" si="86"/>
        <v>#N/A</v>
      </c>
      <c r="I1249" s="204" t="e">
        <f t="shared" si="87"/>
        <v>#N/A</v>
      </c>
      <c r="J1249" s="205"/>
      <c r="K1249" s="285">
        <f>W!B18</f>
        <v>0</v>
      </c>
      <c r="L1249" s="206">
        <f>W!A18</f>
        <v>0</v>
      </c>
      <c r="M1249" s="207" t="s">
        <v>139</v>
      </c>
      <c r="N1249" s="207" t="s">
        <v>324</v>
      </c>
      <c r="O1249" s="524"/>
      <c r="P1249" s="283"/>
      <c r="Q1249" s="283"/>
      <c r="R1249" s="208"/>
      <c r="S1249" s="170"/>
    </row>
    <row r="1250" spans="1:19" s="167" customFormat="1" ht="12.75" customHeight="1" x14ac:dyDescent="0.2">
      <c r="A1250" s="294">
        <f t="shared" si="84"/>
        <v>0</v>
      </c>
      <c r="B1250" s="198"/>
      <c r="C1250" s="198"/>
      <c r="D1250" s="199" t="s">
        <v>36</v>
      </c>
      <c r="E1250" s="200"/>
      <c r="F1250" s="201"/>
      <c r="G1250" s="202" t="e">
        <f t="shared" si="85"/>
        <v>#N/A</v>
      </c>
      <c r="H1250" s="203" t="e">
        <f t="shared" si="86"/>
        <v>#N/A</v>
      </c>
      <c r="I1250" s="204" t="e">
        <f t="shared" si="87"/>
        <v>#N/A</v>
      </c>
      <c r="J1250" s="205"/>
      <c r="K1250" s="285">
        <f>W!B19</f>
        <v>0</v>
      </c>
      <c r="L1250" s="206">
        <f>W!A19</f>
        <v>0</v>
      </c>
      <c r="M1250" s="207" t="s">
        <v>139</v>
      </c>
      <c r="N1250" s="207" t="s">
        <v>324</v>
      </c>
      <c r="O1250" s="524"/>
      <c r="P1250" s="283"/>
      <c r="Q1250" s="283"/>
      <c r="R1250" s="208"/>
      <c r="S1250" s="170"/>
    </row>
    <row r="1251" spans="1:19" s="167" customFormat="1" ht="12.75" customHeight="1" x14ac:dyDescent="0.2">
      <c r="A1251" s="294">
        <f t="shared" ref="A1251:A1314" si="88">F1251</f>
        <v>0</v>
      </c>
      <c r="B1251" s="198"/>
      <c r="C1251" s="198"/>
      <c r="D1251" s="199" t="s">
        <v>36</v>
      </c>
      <c r="E1251" s="200"/>
      <c r="F1251" s="201"/>
      <c r="G1251" s="202" t="e">
        <f t="shared" si="85"/>
        <v>#N/A</v>
      </c>
      <c r="H1251" s="203" t="e">
        <f t="shared" si="86"/>
        <v>#N/A</v>
      </c>
      <c r="I1251" s="204" t="e">
        <f t="shared" si="87"/>
        <v>#N/A</v>
      </c>
      <c r="J1251" s="205"/>
      <c r="K1251" s="285">
        <f>W!B20</f>
        <v>0</v>
      </c>
      <c r="L1251" s="206">
        <f>W!A20</f>
        <v>0</v>
      </c>
      <c r="M1251" s="207" t="s">
        <v>139</v>
      </c>
      <c r="N1251" s="207" t="s">
        <v>324</v>
      </c>
      <c r="O1251" s="524"/>
      <c r="P1251" s="283"/>
      <c r="Q1251" s="283"/>
      <c r="R1251" s="208"/>
      <c r="S1251" s="170"/>
    </row>
    <row r="1252" spans="1:19" s="167" customFormat="1" ht="12.75" customHeight="1" x14ac:dyDescent="0.2">
      <c r="A1252" s="294">
        <f t="shared" si="88"/>
        <v>0</v>
      </c>
      <c r="B1252" s="198"/>
      <c r="C1252" s="198"/>
      <c r="D1252" s="199" t="s">
        <v>36</v>
      </c>
      <c r="E1252" s="200"/>
      <c r="F1252" s="201"/>
      <c r="G1252" s="202" t="e">
        <f t="shared" ref="G1252:G1315" si="89">VLOOKUP(D1252,K$33:N$1834,2,FALSE)</f>
        <v>#N/A</v>
      </c>
      <c r="H1252" s="203" t="e">
        <f t="shared" ref="H1252:H1315" si="90">VLOOKUP(D1252,K$33:N$1834,3,FALSE)</f>
        <v>#N/A</v>
      </c>
      <c r="I1252" s="204" t="e">
        <f t="shared" ref="I1252:I1315" si="91">VLOOKUP(D1252,K$33:N$1834,4,FALSE)</f>
        <v>#N/A</v>
      </c>
      <c r="J1252" s="205"/>
      <c r="K1252" s="285">
        <f>W!B21</f>
        <v>0</v>
      </c>
      <c r="L1252" s="206">
        <f>W!A21</f>
        <v>0</v>
      </c>
      <c r="M1252" s="207" t="s">
        <v>139</v>
      </c>
      <c r="N1252" s="207" t="s">
        <v>324</v>
      </c>
      <c r="O1252" s="524"/>
      <c r="P1252" s="283"/>
      <c r="Q1252" s="283"/>
      <c r="R1252" s="208"/>
      <c r="S1252" s="170"/>
    </row>
    <row r="1253" spans="1:19" s="167" customFormat="1" ht="12.75" customHeight="1" x14ac:dyDescent="0.2">
      <c r="A1253" s="294">
        <f t="shared" si="88"/>
        <v>0</v>
      </c>
      <c r="B1253" s="198"/>
      <c r="C1253" s="198"/>
      <c r="D1253" s="199" t="s">
        <v>36</v>
      </c>
      <c r="E1253" s="200"/>
      <c r="F1253" s="201"/>
      <c r="G1253" s="202" t="e">
        <f t="shared" si="89"/>
        <v>#N/A</v>
      </c>
      <c r="H1253" s="203" t="e">
        <f t="shared" si="90"/>
        <v>#N/A</v>
      </c>
      <c r="I1253" s="204" t="e">
        <f t="shared" si="91"/>
        <v>#N/A</v>
      </c>
      <c r="J1253" s="205"/>
      <c r="K1253" s="285">
        <f>W!B22</f>
        <v>0</v>
      </c>
      <c r="L1253" s="206">
        <f>W!A22</f>
        <v>0</v>
      </c>
      <c r="M1253" s="207" t="s">
        <v>139</v>
      </c>
      <c r="N1253" s="207" t="s">
        <v>324</v>
      </c>
      <c r="O1253" s="524"/>
      <c r="P1253" s="283"/>
      <c r="Q1253" s="283"/>
      <c r="R1253" s="208"/>
      <c r="S1253" s="170"/>
    </row>
    <row r="1254" spans="1:19" s="167" customFormat="1" ht="12.75" customHeight="1" x14ac:dyDescent="0.2">
      <c r="A1254" s="294">
        <f t="shared" si="88"/>
        <v>0</v>
      </c>
      <c r="B1254" s="198"/>
      <c r="C1254" s="198"/>
      <c r="D1254" s="199" t="s">
        <v>36</v>
      </c>
      <c r="E1254" s="200"/>
      <c r="F1254" s="201"/>
      <c r="G1254" s="202" t="e">
        <f t="shared" si="89"/>
        <v>#N/A</v>
      </c>
      <c r="H1254" s="203" t="e">
        <f t="shared" si="90"/>
        <v>#N/A</v>
      </c>
      <c r="I1254" s="204" t="e">
        <f t="shared" si="91"/>
        <v>#N/A</v>
      </c>
      <c r="J1254" s="205"/>
      <c r="K1254" s="285">
        <f>W!B23</f>
        <v>0</v>
      </c>
      <c r="L1254" s="206">
        <f>W!A23</f>
        <v>0</v>
      </c>
      <c r="M1254" s="207" t="s">
        <v>139</v>
      </c>
      <c r="N1254" s="207" t="s">
        <v>324</v>
      </c>
      <c r="O1254" s="524"/>
      <c r="P1254" s="283"/>
      <c r="Q1254" s="283"/>
      <c r="R1254" s="208"/>
      <c r="S1254" s="170"/>
    </row>
    <row r="1255" spans="1:19" s="167" customFormat="1" ht="12.75" customHeight="1" x14ac:dyDescent="0.2">
      <c r="A1255" s="294">
        <f t="shared" si="88"/>
        <v>0</v>
      </c>
      <c r="B1255" s="198"/>
      <c r="C1255" s="198"/>
      <c r="D1255" s="199" t="s">
        <v>36</v>
      </c>
      <c r="E1255" s="200"/>
      <c r="F1255" s="201"/>
      <c r="G1255" s="202" t="e">
        <f t="shared" si="89"/>
        <v>#N/A</v>
      </c>
      <c r="H1255" s="203" t="e">
        <f t="shared" si="90"/>
        <v>#N/A</v>
      </c>
      <c r="I1255" s="204" t="e">
        <f t="shared" si="91"/>
        <v>#N/A</v>
      </c>
      <c r="J1255" s="205"/>
      <c r="K1255" s="285">
        <f>W!B24</f>
        <v>0</v>
      </c>
      <c r="L1255" s="206">
        <f>W!A24</f>
        <v>0</v>
      </c>
      <c r="M1255" s="207" t="s">
        <v>139</v>
      </c>
      <c r="N1255" s="207" t="s">
        <v>324</v>
      </c>
      <c r="O1255" s="524"/>
      <c r="P1255" s="283"/>
      <c r="Q1255" s="283"/>
      <c r="R1255" s="208"/>
      <c r="S1255" s="170"/>
    </row>
    <row r="1256" spans="1:19" s="167" customFormat="1" ht="12.75" customHeight="1" x14ac:dyDescent="0.2">
      <c r="A1256" s="294">
        <f t="shared" si="88"/>
        <v>0</v>
      </c>
      <c r="B1256" s="198"/>
      <c r="C1256" s="198"/>
      <c r="D1256" s="199" t="s">
        <v>36</v>
      </c>
      <c r="E1256" s="200"/>
      <c r="F1256" s="201"/>
      <c r="G1256" s="202" t="e">
        <f t="shared" si="89"/>
        <v>#N/A</v>
      </c>
      <c r="H1256" s="203" t="e">
        <f t="shared" si="90"/>
        <v>#N/A</v>
      </c>
      <c r="I1256" s="204" t="e">
        <f t="shared" si="91"/>
        <v>#N/A</v>
      </c>
      <c r="J1256" s="205"/>
      <c r="K1256" s="285">
        <f>W!B25</f>
        <v>0</v>
      </c>
      <c r="L1256" s="206">
        <f>W!A25</f>
        <v>0</v>
      </c>
      <c r="M1256" s="207" t="s">
        <v>139</v>
      </c>
      <c r="N1256" s="207" t="s">
        <v>324</v>
      </c>
      <c r="O1256" s="524"/>
      <c r="P1256" s="283"/>
      <c r="Q1256" s="283"/>
      <c r="R1256" s="208"/>
      <c r="S1256" s="170"/>
    </row>
    <row r="1257" spans="1:19" s="167" customFormat="1" ht="12.75" customHeight="1" x14ac:dyDescent="0.2">
      <c r="A1257" s="294">
        <f t="shared" si="88"/>
        <v>0</v>
      </c>
      <c r="B1257" s="198"/>
      <c r="C1257" s="198"/>
      <c r="D1257" s="199" t="s">
        <v>36</v>
      </c>
      <c r="E1257" s="200"/>
      <c r="F1257" s="201"/>
      <c r="G1257" s="202" t="e">
        <f t="shared" si="89"/>
        <v>#N/A</v>
      </c>
      <c r="H1257" s="203" t="e">
        <f t="shared" si="90"/>
        <v>#N/A</v>
      </c>
      <c r="I1257" s="204" t="e">
        <f t="shared" si="91"/>
        <v>#N/A</v>
      </c>
      <c r="J1257" s="205"/>
      <c r="K1257" s="285">
        <f>W!B26</f>
        <v>0</v>
      </c>
      <c r="L1257" s="206">
        <f>W!A26</f>
        <v>0</v>
      </c>
      <c r="M1257" s="207" t="s">
        <v>139</v>
      </c>
      <c r="N1257" s="207" t="s">
        <v>324</v>
      </c>
      <c r="O1257" s="524"/>
      <c r="P1257" s="283"/>
      <c r="Q1257" s="283"/>
      <c r="R1257" s="208"/>
      <c r="S1257" s="170"/>
    </row>
    <row r="1258" spans="1:19" s="167" customFormat="1" ht="12.75" customHeight="1" x14ac:dyDescent="0.2">
      <c r="A1258" s="294">
        <f t="shared" si="88"/>
        <v>0</v>
      </c>
      <c r="B1258" s="198"/>
      <c r="C1258" s="198"/>
      <c r="D1258" s="199" t="s">
        <v>36</v>
      </c>
      <c r="E1258" s="200"/>
      <c r="F1258" s="201"/>
      <c r="G1258" s="202" t="e">
        <f t="shared" si="89"/>
        <v>#N/A</v>
      </c>
      <c r="H1258" s="203" t="e">
        <f t="shared" si="90"/>
        <v>#N/A</v>
      </c>
      <c r="I1258" s="204" t="e">
        <f t="shared" si="91"/>
        <v>#N/A</v>
      </c>
      <c r="J1258" s="205"/>
      <c r="K1258" s="285">
        <f>W!B27</f>
        <v>0</v>
      </c>
      <c r="L1258" s="206">
        <f>W!A27</f>
        <v>0</v>
      </c>
      <c r="M1258" s="207" t="s">
        <v>139</v>
      </c>
      <c r="N1258" s="207" t="s">
        <v>324</v>
      </c>
      <c r="O1258" s="524"/>
      <c r="P1258" s="283"/>
      <c r="Q1258" s="283"/>
      <c r="R1258" s="208"/>
      <c r="S1258" s="170"/>
    </row>
    <row r="1259" spans="1:19" s="167" customFormat="1" ht="12.75" customHeight="1" x14ac:dyDescent="0.2">
      <c r="A1259" s="294">
        <f t="shared" si="88"/>
        <v>0</v>
      </c>
      <c r="B1259" s="198"/>
      <c r="C1259" s="198"/>
      <c r="D1259" s="199" t="s">
        <v>36</v>
      </c>
      <c r="E1259" s="200"/>
      <c r="F1259" s="201"/>
      <c r="G1259" s="202" t="e">
        <f t="shared" si="89"/>
        <v>#N/A</v>
      </c>
      <c r="H1259" s="203" t="e">
        <f t="shared" si="90"/>
        <v>#N/A</v>
      </c>
      <c r="I1259" s="204" t="e">
        <f t="shared" si="91"/>
        <v>#N/A</v>
      </c>
      <c r="J1259" s="205"/>
      <c r="K1259" s="285">
        <f>W!B28</f>
        <v>0</v>
      </c>
      <c r="L1259" s="206">
        <f>W!A28</f>
        <v>0</v>
      </c>
      <c r="M1259" s="207" t="s">
        <v>139</v>
      </c>
      <c r="N1259" s="207" t="s">
        <v>324</v>
      </c>
      <c r="O1259" s="524"/>
      <c r="P1259" s="283"/>
      <c r="Q1259" s="283"/>
      <c r="R1259" s="208"/>
      <c r="S1259" s="170"/>
    </row>
    <row r="1260" spans="1:19" s="167" customFormat="1" ht="12.75" customHeight="1" x14ac:dyDescent="0.2">
      <c r="A1260" s="294">
        <f t="shared" si="88"/>
        <v>0</v>
      </c>
      <c r="B1260" s="198"/>
      <c r="C1260" s="198"/>
      <c r="D1260" s="199" t="s">
        <v>36</v>
      </c>
      <c r="E1260" s="200"/>
      <c r="F1260" s="201"/>
      <c r="G1260" s="202" t="e">
        <f t="shared" si="89"/>
        <v>#N/A</v>
      </c>
      <c r="H1260" s="203" t="e">
        <f t="shared" si="90"/>
        <v>#N/A</v>
      </c>
      <c r="I1260" s="204" t="e">
        <f t="shared" si="91"/>
        <v>#N/A</v>
      </c>
      <c r="J1260" s="205"/>
      <c r="K1260" s="285">
        <f>W!B29</f>
        <v>0</v>
      </c>
      <c r="L1260" s="206">
        <f>W!A29</f>
        <v>0</v>
      </c>
      <c r="M1260" s="207" t="s">
        <v>139</v>
      </c>
      <c r="N1260" s="207" t="s">
        <v>324</v>
      </c>
      <c r="O1260" s="524"/>
      <c r="P1260" s="283"/>
      <c r="Q1260" s="283"/>
      <c r="R1260" s="208"/>
      <c r="S1260" s="170"/>
    </row>
    <row r="1261" spans="1:19" s="167" customFormat="1" ht="12.75" customHeight="1" x14ac:dyDescent="0.2">
      <c r="A1261" s="294">
        <f t="shared" si="88"/>
        <v>0</v>
      </c>
      <c r="B1261" s="198"/>
      <c r="C1261" s="198"/>
      <c r="D1261" s="199" t="s">
        <v>36</v>
      </c>
      <c r="E1261" s="200"/>
      <c r="F1261" s="201"/>
      <c r="G1261" s="202" t="e">
        <f t="shared" si="89"/>
        <v>#N/A</v>
      </c>
      <c r="H1261" s="203" t="e">
        <f t="shared" si="90"/>
        <v>#N/A</v>
      </c>
      <c r="I1261" s="204" t="e">
        <f t="shared" si="91"/>
        <v>#N/A</v>
      </c>
      <c r="J1261" s="205"/>
      <c r="K1261" s="285">
        <f>W!B30</f>
        <v>0</v>
      </c>
      <c r="L1261" s="206">
        <f>W!A30</f>
        <v>0</v>
      </c>
      <c r="M1261" s="207" t="s">
        <v>139</v>
      </c>
      <c r="N1261" s="207" t="s">
        <v>324</v>
      </c>
      <c r="O1261" s="524"/>
      <c r="P1261" s="283"/>
      <c r="Q1261" s="283"/>
      <c r="R1261" s="208"/>
      <c r="S1261" s="170"/>
    </row>
    <row r="1262" spans="1:19" s="167" customFormat="1" ht="12.75" customHeight="1" x14ac:dyDescent="0.2">
      <c r="A1262" s="294">
        <f t="shared" si="88"/>
        <v>0</v>
      </c>
      <c r="B1262" s="198"/>
      <c r="C1262" s="198"/>
      <c r="D1262" s="199" t="s">
        <v>36</v>
      </c>
      <c r="E1262" s="200"/>
      <c r="F1262" s="201"/>
      <c r="G1262" s="202" t="e">
        <f t="shared" si="89"/>
        <v>#N/A</v>
      </c>
      <c r="H1262" s="203" t="e">
        <f t="shared" si="90"/>
        <v>#N/A</v>
      </c>
      <c r="I1262" s="204" t="e">
        <f t="shared" si="91"/>
        <v>#N/A</v>
      </c>
      <c r="J1262" s="205"/>
      <c r="K1262" s="285">
        <f>W!B31</f>
        <v>0</v>
      </c>
      <c r="L1262" s="206">
        <f>W!A31</f>
        <v>0</v>
      </c>
      <c r="M1262" s="207" t="s">
        <v>139</v>
      </c>
      <c r="N1262" s="207" t="s">
        <v>324</v>
      </c>
      <c r="O1262" s="524"/>
      <c r="P1262" s="283"/>
      <c r="Q1262" s="283"/>
      <c r="R1262" s="208"/>
      <c r="S1262" s="170"/>
    </row>
    <row r="1263" spans="1:19" s="167" customFormat="1" ht="12.75" customHeight="1" x14ac:dyDescent="0.2">
      <c r="A1263" s="294">
        <f t="shared" si="88"/>
        <v>0</v>
      </c>
      <c r="B1263" s="198"/>
      <c r="C1263" s="198"/>
      <c r="D1263" s="199" t="s">
        <v>36</v>
      </c>
      <c r="E1263" s="200"/>
      <c r="F1263" s="201"/>
      <c r="G1263" s="202" t="e">
        <f t="shared" si="89"/>
        <v>#N/A</v>
      </c>
      <c r="H1263" s="203" t="e">
        <f t="shared" si="90"/>
        <v>#N/A</v>
      </c>
      <c r="I1263" s="204" t="e">
        <f t="shared" si="91"/>
        <v>#N/A</v>
      </c>
      <c r="J1263" s="205"/>
      <c r="K1263" s="285">
        <f>W!B32</f>
        <v>0</v>
      </c>
      <c r="L1263" s="206">
        <f>W!A32</f>
        <v>0</v>
      </c>
      <c r="M1263" s="207" t="s">
        <v>139</v>
      </c>
      <c r="N1263" s="207" t="s">
        <v>324</v>
      </c>
      <c r="O1263" s="524"/>
      <c r="P1263" s="283"/>
      <c r="Q1263" s="283"/>
      <c r="R1263" s="208"/>
      <c r="S1263" s="170"/>
    </row>
    <row r="1264" spans="1:19" s="167" customFormat="1" ht="12.75" customHeight="1" x14ac:dyDescent="0.2">
      <c r="A1264" s="294">
        <f t="shared" si="88"/>
        <v>0</v>
      </c>
      <c r="B1264" s="198"/>
      <c r="C1264" s="198"/>
      <c r="D1264" s="199" t="s">
        <v>36</v>
      </c>
      <c r="E1264" s="200"/>
      <c r="F1264" s="201"/>
      <c r="G1264" s="202" t="e">
        <f t="shared" si="89"/>
        <v>#N/A</v>
      </c>
      <c r="H1264" s="203" t="e">
        <f t="shared" si="90"/>
        <v>#N/A</v>
      </c>
      <c r="I1264" s="204" t="e">
        <f t="shared" si="91"/>
        <v>#N/A</v>
      </c>
      <c r="J1264" s="205"/>
      <c r="K1264" s="285">
        <f>W!B33</f>
        <v>0</v>
      </c>
      <c r="L1264" s="206">
        <f>W!A33</f>
        <v>0</v>
      </c>
      <c r="M1264" s="207" t="s">
        <v>139</v>
      </c>
      <c r="N1264" s="207" t="s">
        <v>324</v>
      </c>
      <c r="O1264" s="524"/>
      <c r="P1264" s="283"/>
      <c r="Q1264" s="283"/>
      <c r="R1264" s="208"/>
      <c r="S1264" s="170"/>
    </row>
    <row r="1265" spans="1:19" s="167" customFormat="1" ht="12.75" customHeight="1" x14ac:dyDescent="0.2">
      <c r="A1265" s="294">
        <f t="shared" si="88"/>
        <v>0</v>
      </c>
      <c r="B1265" s="198"/>
      <c r="C1265" s="198"/>
      <c r="D1265" s="199" t="s">
        <v>36</v>
      </c>
      <c r="E1265" s="200"/>
      <c r="F1265" s="201"/>
      <c r="G1265" s="202" t="e">
        <f t="shared" si="89"/>
        <v>#N/A</v>
      </c>
      <c r="H1265" s="203" t="e">
        <f t="shared" si="90"/>
        <v>#N/A</v>
      </c>
      <c r="I1265" s="204" t="e">
        <f t="shared" si="91"/>
        <v>#N/A</v>
      </c>
      <c r="J1265" s="205"/>
      <c r="K1265" s="285">
        <f>W!B34</f>
        <v>0</v>
      </c>
      <c r="L1265" s="206">
        <f>W!A34</f>
        <v>0</v>
      </c>
      <c r="M1265" s="207" t="s">
        <v>139</v>
      </c>
      <c r="N1265" s="207" t="s">
        <v>324</v>
      </c>
      <c r="O1265" s="524"/>
      <c r="P1265" s="283"/>
      <c r="Q1265" s="283"/>
      <c r="R1265" s="208"/>
      <c r="S1265" s="170"/>
    </row>
    <row r="1266" spans="1:19" s="167" customFormat="1" ht="12.75" x14ac:dyDescent="0.2">
      <c r="A1266" s="294">
        <f t="shared" si="88"/>
        <v>0</v>
      </c>
      <c r="B1266" s="198"/>
      <c r="C1266" s="198"/>
      <c r="D1266" s="199" t="s">
        <v>36</v>
      </c>
      <c r="E1266" s="200"/>
      <c r="F1266" s="201"/>
      <c r="G1266" s="202" t="e">
        <f t="shared" si="89"/>
        <v>#N/A</v>
      </c>
      <c r="H1266" s="203" t="e">
        <f t="shared" si="90"/>
        <v>#N/A</v>
      </c>
      <c r="I1266" s="204" t="e">
        <f t="shared" si="91"/>
        <v>#N/A</v>
      </c>
      <c r="J1266" s="205"/>
      <c r="K1266" s="285">
        <f>W!B35</f>
        <v>0</v>
      </c>
      <c r="L1266" s="206">
        <f>W!A35</f>
        <v>0</v>
      </c>
      <c r="M1266" s="207" t="s">
        <v>139</v>
      </c>
      <c r="N1266" s="207" t="s">
        <v>324</v>
      </c>
      <c r="O1266" s="524"/>
      <c r="P1266" s="283"/>
      <c r="Q1266" s="283"/>
      <c r="R1266" s="208"/>
      <c r="S1266" s="170"/>
    </row>
    <row r="1267" spans="1:19" s="167" customFormat="1" ht="12.75" x14ac:dyDescent="0.2">
      <c r="A1267" s="294">
        <f t="shared" si="88"/>
        <v>0</v>
      </c>
      <c r="B1267" s="198"/>
      <c r="C1267" s="198"/>
      <c r="D1267" s="199" t="s">
        <v>36</v>
      </c>
      <c r="E1267" s="200"/>
      <c r="F1267" s="201"/>
      <c r="G1267" s="202" t="e">
        <f t="shared" si="89"/>
        <v>#N/A</v>
      </c>
      <c r="H1267" s="203" t="e">
        <f t="shared" si="90"/>
        <v>#N/A</v>
      </c>
      <c r="I1267" s="204" t="e">
        <f t="shared" si="91"/>
        <v>#N/A</v>
      </c>
      <c r="J1267" s="205"/>
      <c r="K1267" s="285">
        <f>W!B36</f>
        <v>0</v>
      </c>
      <c r="L1267" s="206">
        <f>W!A36</f>
        <v>0</v>
      </c>
      <c r="M1267" s="207" t="s">
        <v>139</v>
      </c>
      <c r="N1267" s="207" t="s">
        <v>324</v>
      </c>
      <c r="O1267" s="524"/>
      <c r="P1267" s="283"/>
      <c r="Q1267" s="283"/>
      <c r="R1267" s="208"/>
      <c r="S1267" s="170"/>
    </row>
    <row r="1268" spans="1:19" s="167" customFormat="1" ht="12.75" x14ac:dyDescent="0.2">
      <c r="A1268" s="294">
        <f t="shared" si="88"/>
        <v>0</v>
      </c>
      <c r="B1268" s="198"/>
      <c r="C1268" s="198"/>
      <c r="D1268" s="199" t="s">
        <v>36</v>
      </c>
      <c r="E1268" s="200"/>
      <c r="F1268" s="201"/>
      <c r="G1268" s="202" t="e">
        <f t="shared" si="89"/>
        <v>#N/A</v>
      </c>
      <c r="H1268" s="203" t="e">
        <f t="shared" si="90"/>
        <v>#N/A</v>
      </c>
      <c r="I1268" s="204" t="e">
        <f t="shared" si="91"/>
        <v>#N/A</v>
      </c>
      <c r="J1268" s="205"/>
      <c r="K1268" s="285">
        <f>W!B37</f>
        <v>0</v>
      </c>
      <c r="L1268" s="206">
        <f>W!A37</f>
        <v>0</v>
      </c>
      <c r="M1268" s="207" t="s">
        <v>139</v>
      </c>
      <c r="N1268" s="207" t="s">
        <v>324</v>
      </c>
      <c r="O1268" s="524"/>
      <c r="P1268" s="283"/>
      <c r="Q1268" s="283"/>
      <c r="R1268" s="208"/>
      <c r="S1268" s="170"/>
    </row>
    <row r="1269" spans="1:19" s="167" customFormat="1" ht="12.75" x14ac:dyDescent="0.2">
      <c r="A1269" s="294">
        <f t="shared" si="88"/>
        <v>0</v>
      </c>
      <c r="B1269" s="198"/>
      <c r="C1269" s="198"/>
      <c r="D1269" s="199" t="s">
        <v>36</v>
      </c>
      <c r="E1269" s="200"/>
      <c r="F1269" s="201"/>
      <c r="G1269" s="202" t="e">
        <f t="shared" si="89"/>
        <v>#N/A</v>
      </c>
      <c r="H1269" s="203" t="e">
        <f t="shared" si="90"/>
        <v>#N/A</v>
      </c>
      <c r="I1269" s="204" t="e">
        <f t="shared" si="91"/>
        <v>#N/A</v>
      </c>
      <c r="J1269" s="205"/>
      <c r="K1269" s="285">
        <f>W!B38</f>
        <v>0</v>
      </c>
      <c r="L1269" s="206">
        <f>W!A38</f>
        <v>0</v>
      </c>
      <c r="M1269" s="207" t="s">
        <v>139</v>
      </c>
      <c r="N1269" s="207" t="s">
        <v>324</v>
      </c>
      <c r="O1269" s="524"/>
      <c r="P1269" s="283"/>
      <c r="Q1269" s="283"/>
      <c r="R1269" s="208"/>
      <c r="S1269" s="170"/>
    </row>
    <row r="1270" spans="1:19" s="167" customFormat="1" ht="12.75" x14ac:dyDescent="0.2">
      <c r="A1270" s="294">
        <f t="shared" si="88"/>
        <v>0</v>
      </c>
      <c r="B1270" s="198"/>
      <c r="C1270" s="198"/>
      <c r="D1270" s="199" t="s">
        <v>36</v>
      </c>
      <c r="E1270" s="200"/>
      <c r="F1270" s="201"/>
      <c r="G1270" s="202" t="e">
        <f t="shared" si="89"/>
        <v>#N/A</v>
      </c>
      <c r="H1270" s="203" t="e">
        <f t="shared" si="90"/>
        <v>#N/A</v>
      </c>
      <c r="I1270" s="204" t="e">
        <f t="shared" si="91"/>
        <v>#N/A</v>
      </c>
      <c r="J1270" s="205"/>
      <c r="K1270" s="285">
        <f>W!B39</f>
        <v>0</v>
      </c>
      <c r="L1270" s="206">
        <f>W!A39</f>
        <v>0</v>
      </c>
      <c r="M1270" s="207" t="s">
        <v>139</v>
      </c>
      <c r="N1270" s="207" t="s">
        <v>324</v>
      </c>
      <c r="O1270" s="524"/>
      <c r="P1270" s="283"/>
      <c r="Q1270" s="283"/>
      <c r="R1270" s="208"/>
      <c r="S1270" s="170"/>
    </row>
    <row r="1271" spans="1:19" s="167" customFormat="1" ht="12.75" x14ac:dyDescent="0.2">
      <c r="A1271" s="294">
        <f t="shared" si="88"/>
        <v>0</v>
      </c>
      <c r="B1271" s="198"/>
      <c r="C1271" s="198"/>
      <c r="D1271" s="199" t="s">
        <v>36</v>
      </c>
      <c r="E1271" s="200"/>
      <c r="F1271" s="201"/>
      <c r="G1271" s="202" t="e">
        <f t="shared" si="89"/>
        <v>#N/A</v>
      </c>
      <c r="H1271" s="203" t="e">
        <f t="shared" si="90"/>
        <v>#N/A</v>
      </c>
      <c r="I1271" s="204" t="e">
        <f t="shared" si="91"/>
        <v>#N/A</v>
      </c>
      <c r="J1271" s="205"/>
      <c r="K1271" s="285">
        <f>W!B40</f>
        <v>0</v>
      </c>
      <c r="L1271" s="206">
        <f>W!A40</f>
        <v>0</v>
      </c>
      <c r="M1271" s="207" t="s">
        <v>139</v>
      </c>
      <c r="N1271" s="207" t="s">
        <v>324</v>
      </c>
      <c r="O1271" s="524"/>
      <c r="P1271" s="283"/>
      <c r="Q1271" s="283"/>
      <c r="R1271" s="208"/>
      <c r="S1271" s="170"/>
    </row>
    <row r="1272" spans="1:19" s="167" customFormat="1" ht="12.75" x14ac:dyDescent="0.2">
      <c r="A1272" s="294">
        <f t="shared" si="88"/>
        <v>0</v>
      </c>
      <c r="B1272" s="198"/>
      <c r="C1272" s="198"/>
      <c r="D1272" s="199" t="s">
        <v>36</v>
      </c>
      <c r="E1272" s="200"/>
      <c r="F1272" s="201"/>
      <c r="G1272" s="202" t="e">
        <f t="shared" si="89"/>
        <v>#N/A</v>
      </c>
      <c r="H1272" s="203" t="e">
        <f t="shared" si="90"/>
        <v>#N/A</v>
      </c>
      <c r="I1272" s="204" t="e">
        <f t="shared" si="91"/>
        <v>#N/A</v>
      </c>
      <c r="J1272" s="205"/>
      <c r="K1272" s="285">
        <f>W!B41</f>
        <v>0</v>
      </c>
      <c r="L1272" s="206">
        <f>W!A41</f>
        <v>0</v>
      </c>
      <c r="M1272" s="207" t="s">
        <v>139</v>
      </c>
      <c r="N1272" s="207" t="s">
        <v>324</v>
      </c>
      <c r="O1272" s="524"/>
      <c r="P1272" s="283"/>
      <c r="Q1272" s="283"/>
      <c r="R1272" s="208"/>
      <c r="S1272" s="170"/>
    </row>
    <row r="1273" spans="1:19" s="167" customFormat="1" ht="12.75" x14ac:dyDescent="0.2">
      <c r="A1273" s="294">
        <f t="shared" si="88"/>
        <v>0</v>
      </c>
      <c r="B1273" s="198"/>
      <c r="C1273" s="198"/>
      <c r="D1273" s="199" t="s">
        <v>36</v>
      </c>
      <c r="E1273" s="200"/>
      <c r="F1273" s="201"/>
      <c r="G1273" s="202" t="e">
        <f t="shared" si="89"/>
        <v>#N/A</v>
      </c>
      <c r="H1273" s="203" t="e">
        <f t="shared" si="90"/>
        <v>#N/A</v>
      </c>
      <c r="I1273" s="204" t="e">
        <f t="shared" si="91"/>
        <v>#N/A</v>
      </c>
      <c r="J1273" s="205"/>
      <c r="K1273" s="285">
        <f>W!B42</f>
        <v>0</v>
      </c>
      <c r="L1273" s="206">
        <f>W!A42</f>
        <v>0</v>
      </c>
      <c r="M1273" s="207" t="s">
        <v>139</v>
      </c>
      <c r="N1273" s="207" t="s">
        <v>324</v>
      </c>
      <c r="O1273" s="524"/>
      <c r="P1273" s="283"/>
      <c r="Q1273" s="283"/>
      <c r="R1273" s="208"/>
      <c r="S1273" s="170"/>
    </row>
    <row r="1274" spans="1:19" s="167" customFormat="1" ht="12.75" x14ac:dyDescent="0.2">
      <c r="A1274" s="294">
        <f t="shared" si="88"/>
        <v>0</v>
      </c>
      <c r="B1274" s="198"/>
      <c r="C1274" s="198"/>
      <c r="D1274" s="199" t="s">
        <v>36</v>
      </c>
      <c r="E1274" s="200"/>
      <c r="F1274" s="201"/>
      <c r="G1274" s="202" t="e">
        <f t="shared" si="89"/>
        <v>#N/A</v>
      </c>
      <c r="H1274" s="203" t="e">
        <f t="shared" si="90"/>
        <v>#N/A</v>
      </c>
      <c r="I1274" s="204" t="e">
        <f t="shared" si="91"/>
        <v>#N/A</v>
      </c>
      <c r="J1274" s="205"/>
      <c r="K1274" s="285">
        <f>W!B43</f>
        <v>0</v>
      </c>
      <c r="L1274" s="206">
        <f>W!A43</f>
        <v>0</v>
      </c>
      <c r="M1274" s="207" t="s">
        <v>139</v>
      </c>
      <c r="N1274" s="207" t="s">
        <v>324</v>
      </c>
      <c r="O1274" s="524"/>
      <c r="P1274" s="283"/>
      <c r="Q1274" s="283"/>
      <c r="R1274" s="208"/>
      <c r="S1274" s="170"/>
    </row>
    <row r="1275" spans="1:19" s="167" customFormat="1" ht="12.75" x14ac:dyDescent="0.2">
      <c r="A1275" s="294">
        <f t="shared" si="88"/>
        <v>0</v>
      </c>
      <c r="B1275" s="198"/>
      <c r="C1275" s="198"/>
      <c r="D1275" s="199" t="s">
        <v>36</v>
      </c>
      <c r="E1275" s="200"/>
      <c r="F1275" s="201"/>
      <c r="G1275" s="202" t="e">
        <f t="shared" si="89"/>
        <v>#N/A</v>
      </c>
      <c r="H1275" s="203" t="e">
        <f t="shared" si="90"/>
        <v>#N/A</v>
      </c>
      <c r="I1275" s="204" t="e">
        <f t="shared" si="91"/>
        <v>#N/A</v>
      </c>
      <c r="J1275" s="205"/>
      <c r="K1275" s="285">
        <f>W!B44</f>
        <v>0</v>
      </c>
      <c r="L1275" s="206">
        <f>W!A44</f>
        <v>0</v>
      </c>
      <c r="M1275" s="207" t="s">
        <v>139</v>
      </c>
      <c r="N1275" s="207" t="s">
        <v>324</v>
      </c>
      <c r="O1275" s="524"/>
      <c r="P1275" s="283"/>
      <c r="Q1275" s="283"/>
      <c r="R1275" s="208"/>
      <c r="S1275" s="170"/>
    </row>
    <row r="1276" spans="1:19" s="167" customFormat="1" ht="12.75" x14ac:dyDescent="0.2">
      <c r="A1276" s="294">
        <f t="shared" si="88"/>
        <v>0</v>
      </c>
      <c r="B1276" s="198"/>
      <c r="C1276" s="198"/>
      <c r="D1276" s="199" t="s">
        <v>36</v>
      </c>
      <c r="E1276" s="200"/>
      <c r="F1276" s="201"/>
      <c r="G1276" s="202" t="e">
        <f t="shared" si="89"/>
        <v>#N/A</v>
      </c>
      <c r="H1276" s="203" t="e">
        <f t="shared" si="90"/>
        <v>#N/A</v>
      </c>
      <c r="I1276" s="204" t="e">
        <f t="shared" si="91"/>
        <v>#N/A</v>
      </c>
      <c r="J1276" s="205"/>
      <c r="K1276" s="285">
        <f>W!B45</f>
        <v>0</v>
      </c>
      <c r="L1276" s="206">
        <f>W!A45</f>
        <v>0</v>
      </c>
      <c r="M1276" s="207" t="s">
        <v>139</v>
      </c>
      <c r="N1276" s="207" t="s">
        <v>324</v>
      </c>
      <c r="O1276" s="524"/>
      <c r="P1276" s="283"/>
      <c r="Q1276" s="283"/>
      <c r="R1276" s="208"/>
      <c r="S1276" s="170"/>
    </row>
    <row r="1277" spans="1:19" s="167" customFormat="1" ht="12.75" x14ac:dyDescent="0.2">
      <c r="A1277" s="294">
        <f t="shared" si="88"/>
        <v>0</v>
      </c>
      <c r="B1277" s="198"/>
      <c r="C1277" s="198"/>
      <c r="D1277" s="199" t="s">
        <v>36</v>
      </c>
      <c r="E1277" s="200"/>
      <c r="F1277" s="201"/>
      <c r="G1277" s="202" t="e">
        <f t="shared" si="89"/>
        <v>#N/A</v>
      </c>
      <c r="H1277" s="203" t="e">
        <f t="shared" si="90"/>
        <v>#N/A</v>
      </c>
      <c r="I1277" s="204" t="e">
        <f t="shared" si="91"/>
        <v>#N/A</v>
      </c>
      <c r="J1277" s="205"/>
      <c r="K1277" s="285">
        <f>W!B46</f>
        <v>0</v>
      </c>
      <c r="L1277" s="206">
        <f>W!A46</f>
        <v>0</v>
      </c>
      <c r="M1277" s="207" t="s">
        <v>139</v>
      </c>
      <c r="N1277" s="207" t="s">
        <v>324</v>
      </c>
      <c r="O1277" s="524"/>
      <c r="P1277" s="283"/>
      <c r="Q1277" s="283"/>
      <c r="R1277" s="208"/>
      <c r="S1277" s="170"/>
    </row>
    <row r="1278" spans="1:19" s="167" customFormat="1" ht="12.75" x14ac:dyDescent="0.2">
      <c r="A1278" s="294">
        <f t="shared" si="88"/>
        <v>0</v>
      </c>
      <c r="B1278" s="198"/>
      <c r="C1278" s="198"/>
      <c r="D1278" s="199" t="s">
        <v>36</v>
      </c>
      <c r="E1278" s="200"/>
      <c r="F1278" s="201"/>
      <c r="G1278" s="202" t="e">
        <f t="shared" si="89"/>
        <v>#N/A</v>
      </c>
      <c r="H1278" s="203" t="e">
        <f t="shared" si="90"/>
        <v>#N/A</v>
      </c>
      <c r="I1278" s="204" t="e">
        <f t="shared" si="91"/>
        <v>#N/A</v>
      </c>
      <c r="J1278" s="205"/>
      <c r="K1278" s="285">
        <f>W!B47</f>
        <v>0</v>
      </c>
      <c r="L1278" s="206">
        <f>W!A47</f>
        <v>0</v>
      </c>
      <c r="M1278" s="207" t="s">
        <v>139</v>
      </c>
      <c r="N1278" s="207" t="s">
        <v>324</v>
      </c>
      <c r="O1278" s="524"/>
      <c r="P1278" s="283"/>
      <c r="Q1278" s="283"/>
      <c r="R1278" s="208"/>
      <c r="S1278" s="170"/>
    </row>
    <row r="1279" spans="1:19" s="167" customFormat="1" ht="12.75" x14ac:dyDescent="0.2">
      <c r="A1279" s="294">
        <f t="shared" si="88"/>
        <v>0</v>
      </c>
      <c r="B1279" s="198"/>
      <c r="C1279" s="198"/>
      <c r="D1279" s="199" t="s">
        <v>36</v>
      </c>
      <c r="E1279" s="200"/>
      <c r="F1279" s="201"/>
      <c r="G1279" s="202" t="e">
        <f t="shared" si="89"/>
        <v>#N/A</v>
      </c>
      <c r="H1279" s="203" t="e">
        <f t="shared" si="90"/>
        <v>#N/A</v>
      </c>
      <c r="I1279" s="204" t="e">
        <f t="shared" si="91"/>
        <v>#N/A</v>
      </c>
      <c r="J1279" s="205"/>
      <c r="K1279" s="285">
        <f>W!B48</f>
        <v>0</v>
      </c>
      <c r="L1279" s="206">
        <f>W!A48</f>
        <v>0</v>
      </c>
      <c r="M1279" s="207" t="s">
        <v>139</v>
      </c>
      <c r="N1279" s="207" t="s">
        <v>324</v>
      </c>
      <c r="O1279" s="524"/>
      <c r="P1279" s="283"/>
      <c r="Q1279" s="283"/>
      <c r="R1279" s="208"/>
      <c r="S1279" s="170"/>
    </row>
    <row r="1280" spans="1:19" s="167" customFormat="1" ht="12.75" x14ac:dyDescent="0.2">
      <c r="A1280" s="294">
        <f t="shared" si="88"/>
        <v>0</v>
      </c>
      <c r="B1280" s="198"/>
      <c r="C1280" s="198"/>
      <c r="D1280" s="199" t="s">
        <v>36</v>
      </c>
      <c r="E1280" s="200"/>
      <c r="F1280" s="201"/>
      <c r="G1280" s="202" t="e">
        <f t="shared" si="89"/>
        <v>#N/A</v>
      </c>
      <c r="H1280" s="203" t="e">
        <f t="shared" si="90"/>
        <v>#N/A</v>
      </c>
      <c r="I1280" s="204" t="e">
        <f t="shared" si="91"/>
        <v>#N/A</v>
      </c>
      <c r="J1280" s="205"/>
      <c r="K1280" s="285">
        <f>W!B49</f>
        <v>0</v>
      </c>
      <c r="L1280" s="206">
        <f>W!A49</f>
        <v>0</v>
      </c>
      <c r="M1280" s="207" t="s">
        <v>139</v>
      </c>
      <c r="N1280" s="207" t="s">
        <v>324</v>
      </c>
      <c r="O1280" s="524"/>
      <c r="P1280" s="283"/>
      <c r="Q1280" s="283"/>
      <c r="R1280" s="208"/>
      <c r="S1280" s="170"/>
    </row>
    <row r="1281" spans="1:19" s="167" customFormat="1" ht="12.75" x14ac:dyDescent="0.2">
      <c r="A1281" s="294">
        <f t="shared" si="88"/>
        <v>0</v>
      </c>
      <c r="B1281" s="198"/>
      <c r="C1281" s="198"/>
      <c r="D1281" s="199" t="s">
        <v>36</v>
      </c>
      <c r="E1281" s="200"/>
      <c r="F1281" s="201"/>
      <c r="G1281" s="202" t="e">
        <f t="shared" si="89"/>
        <v>#N/A</v>
      </c>
      <c r="H1281" s="203" t="e">
        <f t="shared" si="90"/>
        <v>#N/A</v>
      </c>
      <c r="I1281" s="204" t="e">
        <f t="shared" si="91"/>
        <v>#N/A</v>
      </c>
      <c r="J1281" s="205"/>
      <c r="K1281" s="285">
        <f>W!B50</f>
        <v>0</v>
      </c>
      <c r="L1281" s="206">
        <f>W!A50</f>
        <v>0</v>
      </c>
      <c r="M1281" s="207" t="s">
        <v>139</v>
      </c>
      <c r="N1281" s="207" t="s">
        <v>324</v>
      </c>
      <c r="O1281" s="524"/>
      <c r="P1281" s="283"/>
      <c r="Q1281" s="283"/>
      <c r="R1281" s="208"/>
      <c r="S1281" s="170"/>
    </row>
    <row r="1282" spans="1:19" s="167" customFormat="1" ht="12.75" x14ac:dyDescent="0.2">
      <c r="A1282" s="294">
        <f t="shared" si="88"/>
        <v>0</v>
      </c>
      <c r="B1282" s="198"/>
      <c r="C1282" s="198"/>
      <c r="D1282" s="199" t="s">
        <v>36</v>
      </c>
      <c r="E1282" s="200"/>
      <c r="F1282" s="201"/>
      <c r="G1282" s="202" t="e">
        <f t="shared" si="89"/>
        <v>#N/A</v>
      </c>
      <c r="H1282" s="203" t="e">
        <f t="shared" si="90"/>
        <v>#N/A</v>
      </c>
      <c r="I1282" s="204" t="e">
        <f t="shared" si="91"/>
        <v>#N/A</v>
      </c>
      <c r="J1282" s="205"/>
      <c r="K1282" s="285">
        <f>W!B51</f>
        <v>0</v>
      </c>
      <c r="L1282" s="206">
        <f>W!A51</f>
        <v>0</v>
      </c>
      <c r="M1282" s="207" t="s">
        <v>139</v>
      </c>
      <c r="N1282" s="207" t="s">
        <v>324</v>
      </c>
      <c r="O1282" s="524"/>
      <c r="P1282" s="283"/>
      <c r="Q1282" s="283"/>
      <c r="R1282" s="208"/>
      <c r="S1282" s="170"/>
    </row>
    <row r="1283" spans="1:19" s="167" customFormat="1" ht="12.75" x14ac:dyDescent="0.2">
      <c r="A1283" s="294">
        <f t="shared" si="88"/>
        <v>0</v>
      </c>
      <c r="B1283" s="198"/>
      <c r="C1283" s="198"/>
      <c r="D1283" s="199" t="s">
        <v>36</v>
      </c>
      <c r="E1283" s="200"/>
      <c r="F1283" s="201"/>
      <c r="G1283" s="202" t="e">
        <f t="shared" si="89"/>
        <v>#N/A</v>
      </c>
      <c r="H1283" s="203" t="e">
        <f t="shared" si="90"/>
        <v>#N/A</v>
      </c>
      <c r="I1283" s="204" t="e">
        <f t="shared" si="91"/>
        <v>#N/A</v>
      </c>
      <c r="J1283" s="205"/>
      <c r="K1283" s="285">
        <f>W!B52</f>
        <v>0</v>
      </c>
      <c r="L1283" s="206">
        <f>W!A52</f>
        <v>0</v>
      </c>
      <c r="M1283" s="207" t="s">
        <v>139</v>
      </c>
      <c r="N1283" s="207" t="s">
        <v>324</v>
      </c>
      <c r="O1283" s="524"/>
      <c r="P1283" s="283"/>
      <c r="Q1283" s="283"/>
      <c r="R1283" s="208"/>
      <c r="S1283" s="170"/>
    </row>
    <row r="1284" spans="1:19" s="167" customFormat="1" ht="12.75" x14ac:dyDescent="0.2">
      <c r="A1284" s="294">
        <f t="shared" si="88"/>
        <v>0</v>
      </c>
      <c r="B1284" s="198"/>
      <c r="C1284" s="198"/>
      <c r="D1284" s="199" t="s">
        <v>36</v>
      </c>
      <c r="E1284" s="200"/>
      <c r="F1284" s="201"/>
      <c r="G1284" s="202" t="e">
        <f t="shared" si="89"/>
        <v>#N/A</v>
      </c>
      <c r="H1284" s="203" t="e">
        <f t="shared" si="90"/>
        <v>#N/A</v>
      </c>
      <c r="I1284" s="204" t="e">
        <f t="shared" si="91"/>
        <v>#N/A</v>
      </c>
      <c r="J1284" s="205"/>
      <c r="K1284" s="285">
        <f>W!B53</f>
        <v>0</v>
      </c>
      <c r="L1284" s="206">
        <f>W!A53</f>
        <v>0</v>
      </c>
      <c r="M1284" s="207" t="s">
        <v>139</v>
      </c>
      <c r="N1284" s="207" t="s">
        <v>324</v>
      </c>
      <c r="O1284" s="524"/>
      <c r="P1284" s="283"/>
      <c r="Q1284" s="283"/>
      <c r="R1284" s="208"/>
      <c r="S1284" s="170"/>
    </row>
    <row r="1285" spans="1:19" s="167" customFormat="1" ht="12.75" x14ac:dyDescent="0.2">
      <c r="A1285" s="294">
        <f t="shared" si="88"/>
        <v>0</v>
      </c>
      <c r="B1285" s="198"/>
      <c r="C1285" s="198"/>
      <c r="D1285" s="199" t="s">
        <v>36</v>
      </c>
      <c r="E1285" s="200"/>
      <c r="F1285" s="201"/>
      <c r="G1285" s="202" t="e">
        <f t="shared" si="89"/>
        <v>#N/A</v>
      </c>
      <c r="H1285" s="203" t="e">
        <f t="shared" si="90"/>
        <v>#N/A</v>
      </c>
      <c r="I1285" s="204" t="e">
        <f t="shared" si="91"/>
        <v>#N/A</v>
      </c>
      <c r="J1285" s="205"/>
      <c r="K1285" s="285">
        <f>W!B54</f>
        <v>0</v>
      </c>
      <c r="L1285" s="352" t="str">
        <f>W!A54</f>
        <v>Non-scorers Count =</v>
      </c>
      <c r="M1285" s="207" t="s">
        <v>139</v>
      </c>
      <c r="N1285" s="207" t="s">
        <v>324</v>
      </c>
      <c r="O1285" s="524"/>
      <c r="P1285" s="283"/>
      <c r="Q1285" s="283"/>
      <c r="R1285" s="208"/>
      <c r="S1285" s="170"/>
    </row>
    <row r="1286" spans="1:19" s="167" customFormat="1" ht="12.75" x14ac:dyDescent="0.2">
      <c r="A1286" s="294">
        <f t="shared" si="88"/>
        <v>0</v>
      </c>
      <c r="B1286" s="198"/>
      <c r="C1286" s="198"/>
      <c r="D1286" s="199" t="s">
        <v>36</v>
      </c>
      <c r="E1286" s="200"/>
      <c r="F1286" s="201"/>
      <c r="G1286" s="202" t="e">
        <f t="shared" si="89"/>
        <v>#N/A</v>
      </c>
      <c r="H1286" s="203" t="e">
        <f t="shared" si="90"/>
        <v>#N/A</v>
      </c>
      <c r="I1286" s="204" t="e">
        <f t="shared" si="91"/>
        <v>#N/A</v>
      </c>
      <c r="J1286" s="205"/>
      <c r="K1286" s="285">
        <f>W!P5</f>
        <v>834</v>
      </c>
      <c r="L1286" s="206" t="str">
        <f>W!O5</f>
        <v>Nafay Khan</v>
      </c>
      <c r="M1286" s="207" t="s">
        <v>139</v>
      </c>
      <c r="N1286" s="207" t="s">
        <v>325</v>
      </c>
      <c r="O1286" s="524"/>
      <c r="P1286" s="283"/>
      <c r="Q1286" s="283"/>
      <c r="R1286" s="208"/>
      <c r="S1286" s="170"/>
    </row>
    <row r="1287" spans="1:19" s="167" customFormat="1" ht="12.75" x14ac:dyDescent="0.2">
      <c r="A1287" s="294">
        <f t="shared" si="88"/>
        <v>0</v>
      </c>
      <c r="B1287" s="198"/>
      <c r="C1287" s="198"/>
      <c r="D1287" s="199" t="s">
        <v>36</v>
      </c>
      <c r="E1287" s="200"/>
      <c r="F1287" s="201"/>
      <c r="G1287" s="202" t="e">
        <f t="shared" si="89"/>
        <v>#N/A</v>
      </c>
      <c r="H1287" s="203" t="e">
        <f t="shared" si="90"/>
        <v>#N/A</v>
      </c>
      <c r="I1287" s="204" t="e">
        <f t="shared" si="91"/>
        <v>#N/A</v>
      </c>
      <c r="J1287" s="205"/>
      <c r="K1287" s="285">
        <f>W!P6</f>
        <v>866</v>
      </c>
      <c r="L1287" s="206" t="str">
        <f>W!O6</f>
        <v>Oliver Lewis</v>
      </c>
      <c r="M1287" s="207" t="s">
        <v>139</v>
      </c>
      <c r="N1287" s="207" t="s">
        <v>325</v>
      </c>
      <c r="O1287" s="524"/>
      <c r="P1287" s="283"/>
      <c r="Q1287" s="283"/>
      <c r="R1287" s="208"/>
      <c r="S1287" s="170"/>
    </row>
    <row r="1288" spans="1:19" s="167" customFormat="1" ht="12.75" x14ac:dyDescent="0.2">
      <c r="A1288" s="294">
        <f t="shared" si="88"/>
        <v>0</v>
      </c>
      <c r="B1288" s="198"/>
      <c r="C1288" s="198"/>
      <c r="D1288" s="199" t="s">
        <v>36</v>
      </c>
      <c r="E1288" s="200"/>
      <c r="F1288" s="201"/>
      <c r="G1288" s="202" t="e">
        <f t="shared" si="89"/>
        <v>#N/A</v>
      </c>
      <c r="H1288" s="203" t="e">
        <f t="shared" si="90"/>
        <v>#N/A</v>
      </c>
      <c r="I1288" s="204" t="e">
        <f t="shared" si="91"/>
        <v>#N/A</v>
      </c>
      <c r="J1288" s="205"/>
      <c r="K1288" s="285">
        <f>W!P7</f>
        <v>857</v>
      </c>
      <c r="L1288" s="206" t="str">
        <f>W!O7</f>
        <v>Nick Mannke</v>
      </c>
      <c r="M1288" s="207" t="s">
        <v>139</v>
      </c>
      <c r="N1288" s="207" t="s">
        <v>325</v>
      </c>
      <c r="O1288" s="524"/>
      <c r="P1288" s="283"/>
      <c r="Q1288" s="283"/>
      <c r="R1288" s="208"/>
      <c r="S1288" s="170"/>
    </row>
    <row r="1289" spans="1:19" s="167" customFormat="1" ht="12.75" x14ac:dyDescent="0.2">
      <c r="A1289" s="294">
        <f t="shared" si="88"/>
        <v>0</v>
      </c>
      <c r="B1289" s="198"/>
      <c r="C1289" s="198"/>
      <c r="D1289" s="199" t="s">
        <v>36</v>
      </c>
      <c r="E1289" s="200"/>
      <c r="F1289" s="201"/>
      <c r="G1289" s="202" t="e">
        <f t="shared" si="89"/>
        <v>#N/A</v>
      </c>
      <c r="H1289" s="203" t="e">
        <f t="shared" si="90"/>
        <v>#N/A</v>
      </c>
      <c r="I1289" s="204" t="e">
        <f t="shared" si="91"/>
        <v>#N/A</v>
      </c>
      <c r="J1289" s="205"/>
      <c r="K1289" s="285">
        <f>W!P8</f>
        <v>840</v>
      </c>
      <c r="L1289" s="206" t="str">
        <f>W!O8</f>
        <v>Aman Marwaha</v>
      </c>
      <c r="M1289" s="207" t="s">
        <v>139</v>
      </c>
      <c r="N1289" s="207" t="s">
        <v>325</v>
      </c>
      <c r="O1289" s="524"/>
      <c r="P1289" s="283"/>
      <c r="Q1289" s="283"/>
      <c r="R1289" s="208"/>
      <c r="S1289" s="170"/>
    </row>
    <row r="1290" spans="1:19" s="167" customFormat="1" ht="12.75" x14ac:dyDescent="0.2">
      <c r="A1290" s="294">
        <f t="shared" si="88"/>
        <v>0</v>
      </c>
      <c r="B1290" s="198"/>
      <c r="C1290" s="198"/>
      <c r="D1290" s="199" t="s">
        <v>36</v>
      </c>
      <c r="E1290" s="200"/>
      <c r="F1290" s="201"/>
      <c r="G1290" s="202" t="e">
        <f t="shared" si="89"/>
        <v>#N/A</v>
      </c>
      <c r="H1290" s="203" t="e">
        <f t="shared" si="90"/>
        <v>#N/A</v>
      </c>
      <c r="I1290" s="204" t="e">
        <f t="shared" si="91"/>
        <v>#N/A</v>
      </c>
      <c r="J1290" s="205"/>
      <c r="K1290" s="285">
        <f>W!P9</f>
        <v>849</v>
      </c>
      <c r="L1290" s="206" t="str">
        <f>W!O9</f>
        <v>Alexander Pennycooke</v>
      </c>
      <c r="M1290" s="207" t="s">
        <v>139</v>
      </c>
      <c r="N1290" s="207" t="s">
        <v>325</v>
      </c>
      <c r="O1290" s="524"/>
      <c r="P1290" s="283"/>
      <c r="Q1290" s="283"/>
      <c r="R1290" s="208"/>
      <c r="S1290" s="170"/>
    </row>
    <row r="1291" spans="1:19" s="167" customFormat="1" ht="12.75" x14ac:dyDescent="0.2">
      <c r="A1291" s="294">
        <f t="shared" si="88"/>
        <v>0</v>
      </c>
      <c r="B1291" s="198"/>
      <c r="C1291" s="198"/>
      <c r="D1291" s="199" t="s">
        <v>36</v>
      </c>
      <c r="E1291" s="200"/>
      <c r="F1291" s="201"/>
      <c r="G1291" s="202" t="e">
        <f t="shared" si="89"/>
        <v>#N/A</v>
      </c>
      <c r="H1291" s="203" t="e">
        <f t="shared" si="90"/>
        <v>#N/A</v>
      </c>
      <c r="I1291" s="204" t="e">
        <f t="shared" si="91"/>
        <v>#N/A</v>
      </c>
      <c r="J1291" s="205"/>
      <c r="K1291" s="285">
        <f>W!P10</f>
        <v>850</v>
      </c>
      <c r="L1291" s="206" t="str">
        <f>W!O10</f>
        <v>Jack Stevens</v>
      </c>
      <c r="M1291" s="207" t="s">
        <v>139</v>
      </c>
      <c r="N1291" s="207" t="s">
        <v>325</v>
      </c>
      <c r="O1291" s="524"/>
      <c r="P1291" s="283"/>
      <c r="Q1291" s="283"/>
      <c r="R1291" s="208"/>
      <c r="S1291" s="170"/>
    </row>
    <row r="1292" spans="1:19" s="167" customFormat="1" ht="12.75" x14ac:dyDescent="0.2">
      <c r="A1292" s="294">
        <f t="shared" si="88"/>
        <v>0</v>
      </c>
      <c r="B1292" s="198"/>
      <c r="C1292" s="198"/>
      <c r="D1292" s="199" t="s">
        <v>36</v>
      </c>
      <c r="E1292" s="200"/>
      <c r="F1292" s="201"/>
      <c r="G1292" s="202" t="e">
        <f t="shared" si="89"/>
        <v>#N/A</v>
      </c>
      <c r="H1292" s="203" t="e">
        <f t="shared" si="90"/>
        <v>#N/A</v>
      </c>
      <c r="I1292" s="204" t="e">
        <f t="shared" si="91"/>
        <v>#N/A</v>
      </c>
      <c r="J1292" s="205"/>
      <c r="K1292" s="285">
        <f>W!P11</f>
        <v>851</v>
      </c>
      <c r="L1292" s="206" t="str">
        <f>W!O11</f>
        <v>Brandon Tchoudi</v>
      </c>
      <c r="M1292" s="207" t="s">
        <v>139</v>
      </c>
      <c r="N1292" s="207" t="s">
        <v>325</v>
      </c>
      <c r="O1292" s="524"/>
      <c r="P1292" s="283"/>
      <c r="Q1292" s="283"/>
      <c r="R1292" s="208"/>
      <c r="S1292" s="170"/>
    </row>
    <row r="1293" spans="1:19" s="167" customFormat="1" ht="12.75" x14ac:dyDescent="0.2">
      <c r="A1293" s="294">
        <f t="shared" si="88"/>
        <v>0</v>
      </c>
      <c r="B1293" s="198"/>
      <c r="C1293" s="198"/>
      <c r="D1293" s="199" t="s">
        <v>36</v>
      </c>
      <c r="E1293" s="200"/>
      <c r="F1293" s="201"/>
      <c r="G1293" s="202" t="e">
        <f t="shared" si="89"/>
        <v>#N/A</v>
      </c>
      <c r="H1293" s="203" t="e">
        <f t="shared" si="90"/>
        <v>#N/A</v>
      </c>
      <c r="I1293" s="204" t="e">
        <f t="shared" si="91"/>
        <v>#N/A</v>
      </c>
      <c r="J1293" s="205"/>
      <c r="K1293" s="285">
        <f>W!P12</f>
        <v>0</v>
      </c>
      <c r="L1293" s="206" t="str">
        <f>W!O12</f>
        <v>Christopher Williams</v>
      </c>
      <c r="M1293" s="207" t="s">
        <v>139</v>
      </c>
      <c r="N1293" s="207" t="s">
        <v>325</v>
      </c>
      <c r="O1293" s="524"/>
      <c r="P1293" s="283"/>
      <c r="Q1293" s="283"/>
      <c r="R1293" s="208"/>
      <c r="S1293" s="170"/>
    </row>
    <row r="1294" spans="1:19" s="167" customFormat="1" ht="12.75" x14ac:dyDescent="0.2">
      <c r="A1294" s="294">
        <f t="shared" si="88"/>
        <v>0</v>
      </c>
      <c r="B1294" s="198"/>
      <c r="C1294" s="198"/>
      <c r="D1294" s="199" t="s">
        <v>36</v>
      </c>
      <c r="E1294" s="200"/>
      <c r="F1294" s="201"/>
      <c r="G1294" s="202" t="e">
        <f t="shared" si="89"/>
        <v>#N/A</v>
      </c>
      <c r="H1294" s="203" t="e">
        <f t="shared" si="90"/>
        <v>#N/A</v>
      </c>
      <c r="I1294" s="204" t="e">
        <f t="shared" si="91"/>
        <v>#N/A</v>
      </c>
      <c r="J1294" s="205"/>
      <c r="K1294" s="285">
        <f>W!P13</f>
        <v>0</v>
      </c>
      <c r="L1294" s="206" t="str">
        <f>W!O13</f>
        <v>James Badham</v>
      </c>
      <c r="M1294" s="207" t="s">
        <v>139</v>
      </c>
      <c r="N1294" s="207" t="s">
        <v>325</v>
      </c>
      <c r="O1294" s="524"/>
      <c r="P1294" s="283"/>
      <c r="Q1294" s="283"/>
      <c r="R1294" s="208"/>
      <c r="S1294" s="170"/>
    </row>
    <row r="1295" spans="1:19" s="167" customFormat="1" ht="12.75" x14ac:dyDescent="0.2">
      <c r="A1295" s="294">
        <f t="shared" si="88"/>
        <v>0</v>
      </c>
      <c r="B1295" s="198"/>
      <c r="C1295" s="198"/>
      <c r="D1295" s="199" t="s">
        <v>36</v>
      </c>
      <c r="E1295" s="200"/>
      <c r="F1295" s="201"/>
      <c r="G1295" s="202" t="e">
        <f t="shared" si="89"/>
        <v>#N/A</v>
      </c>
      <c r="H1295" s="203" t="e">
        <f t="shared" si="90"/>
        <v>#N/A</v>
      </c>
      <c r="I1295" s="204" t="e">
        <f t="shared" si="91"/>
        <v>#N/A</v>
      </c>
      <c r="J1295" s="205"/>
      <c r="K1295" s="285">
        <f>W!P14</f>
        <v>852</v>
      </c>
      <c r="L1295" s="206" t="str">
        <f>W!O14</f>
        <v>Ilan Bisschops</v>
      </c>
      <c r="M1295" s="207" t="s">
        <v>139</v>
      </c>
      <c r="N1295" s="207" t="s">
        <v>325</v>
      </c>
      <c r="O1295" s="524"/>
      <c r="P1295" s="283"/>
      <c r="Q1295" s="283"/>
      <c r="R1295" s="208"/>
      <c r="S1295" s="170"/>
    </row>
    <row r="1296" spans="1:19" s="167" customFormat="1" ht="12.75" x14ac:dyDescent="0.2">
      <c r="A1296" s="294">
        <f t="shared" si="88"/>
        <v>0</v>
      </c>
      <c r="B1296" s="198"/>
      <c r="C1296" s="198"/>
      <c r="D1296" s="199" t="s">
        <v>36</v>
      </c>
      <c r="E1296" s="200"/>
      <c r="F1296" s="201"/>
      <c r="G1296" s="202" t="e">
        <f t="shared" si="89"/>
        <v>#N/A</v>
      </c>
      <c r="H1296" s="203" t="e">
        <f t="shared" si="90"/>
        <v>#N/A</v>
      </c>
      <c r="I1296" s="204" t="e">
        <f t="shared" si="91"/>
        <v>#N/A</v>
      </c>
      <c r="J1296" s="205"/>
      <c r="K1296" s="285">
        <f>W!P15</f>
        <v>853</v>
      </c>
      <c r="L1296" s="206" t="str">
        <f>W!O15</f>
        <v>Jonathon Brew</v>
      </c>
      <c r="M1296" s="207" t="s">
        <v>139</v>
      </c>
      <c r="N1296" s="207" t="s">
        <v>325</v>
      </c>
      <c r="O1296" s="524"/>
      <c r="P1296" s="283"/>
      <c r="Q1296" s="283"/>
      <c r="R1296" s="208"/>
      <c r="S1296" s="170"/>
    </row>
    <row r="1297" spans="1:19" s="167" customFormat="1" ht="12.75" x14ac:dyDescent="0.2">
      <c r="A1297" s="294">
        <f t="shared" si="88"/>
        <v>0</v>
      </c>
      <c r="B1297" s="198"/>
      <c r="C1297" s="198"/>
      <c r="D1297" s="199" t="s">
        <v>36</v>
      </c>
      <c r="E1297" s="200"/>
      <c r="F1297" s="201"/>
      <c r="G1297" s="202" t="e">
        <f t="shared" si="89"/>
        <v>#N/A</v>
      </c>
      <c r="H1297" s="203" t="e">
        <f t="shared" si="90"/>
        <v>#N/A</v>
      </c>
      <c r="I1297" s="204" t="e">
        <f t="shared" si="91"/>
        <v>#N/A</v>
      </c>
      <c r="J1297" s="205"/>
      <c r="K1297" s="285">
        <f>W!P16</f>
        <v>854</v>
      </c>
      <c r="L1297" s="206" t="str">
        <f>W!O16</f>
        <v>Jack Campbell</v>
      </c>
      <c r="M1297" s="207" t="s">
        <v>139</v>
      </c>
      <c r="N1297" s="207" t="s">
        <v>325</v>
      </c>
      <c r="O1297" s="524"/>
      <c r="P1297" s="283"/>
      <c r="Q1297" s="283"/>
      <c r="R1297" s="208"/>
      <c r="S1297" s="170"/>
    </row>
    <row r="1298" spans="1:19" s="167" customFormat="1" ht="12.75" x14ac:dyDescent="0.2">
      <c r="A1298" s="294">
        <f t="shared" si="88"/>
        <v>0</v>
      </c>
      <c r="B1298" s="198"/>
      <c r="C1298" s="198"/>
      <c r="D1298" s="199" t="s">
        <v>36</v>
      </c>
      <c r="E1298" s="200"/>
      <c r="F1298" s="201"/>
      <c r="G1298" s="202" t="e">
        <f t="shared" si="89"/>
        <v>#N/A</v>
      </c>
      <c r="H1298" s="203" t="e">
        <f t="shared" si="90"/>
        <v>#N/A</v>
      </c>
      <c r="I1298" s="204" t="e">
        <f t="shared" si="91"/>
        <v>#N/A</v>
      </c>
      <c r="J1298" s="205"/>
      <c r="K1298" s="285">
        <f>W!P17</f>
        <v>0</v>
      </c>
      <c r="L1298" s="206" t="str">
        <f>W!O17</f>
        <v>Oliver Cloherty</v>
      </c>
      <c r="M1298" s="207" t="s">
        <v>139</v>
      </c>
      <c r="N1298" s="207" t="s">
        <v>325</v>
      </c>
      <c r="O1298" s="524"/>
      <c r="P1298" s="283"/>
      <c r="Q1298" s="283"/>
      <c r="R1298" s="208"/>
      <c r="S1298" s="170"/>
    </row>
    <row r="1299" spans="1:19" s="167" customFormat="1" ht="12.75" x14ac:dyDescent="0.2">
      <c r="A1299" s="294">
        <f t="shared" si="88"/>
        <v>0</v>
      </c>
      <c r="B1299" s="198"/>
      <c r="C1299" s="198"/>
      <c r="D1299" s="199" t="s">
        <v>36</v>
      </c>
      <c r="E1299" s="200"/>
      <c r="F1299" s="201"/>
      <c r="G1299" s="202" t="e">
        <f t="shared" si="89"/>
        <v>#N/A</v>
      </c>
      <c r="H1299" s="203" t="e">
        <f t="shared" si="90"/>
        <v>#N/A</v>
      </c>
      <c r="I1299" s="204" t="e">
        <f t="shared" si="91"/>
        <v>#N/A</v>
      </c>
      <c r="J1299" s="205"/>
      <c r="K1299" s="285">
        <f>W!P18</f>
        <v>0</v>
      </c>
      <c r="L1299" s="206" t="str">
        <f>W!O18</f>
        <v>Samuel Helsby</v>
      </c>
      <c r="M1299" s="207" t="s">
        <v>139</v>
      </c>
      <c r="N1299" s="207" t="s">
        <v>325</v>
      </c>
      <c r="O1299" s="524"/>
      <c r="P1299" s="283"/>
      <c r="Q1299" s="283"/>
      <c r="R1299" s="208"/>
      <c r="S1299" s="170"/>
    </row>
    <row r="1300" spans="1:19" s="167" customFormat="1" ht="12.75" x14ac:dyDescent="0.2">
      <c r="A1300" s="294">
        <f t="shared" si="88"/>
        <v>0</v>
      </c>
      <c r="B1300" s="198"/>
      <c r="C1300" s="198"/>
      <c r="D1300" s="199" t="s">
        <v>36</v>
      </c>
      <c r="E1300" s="200"/>
      <c r="F1300" s="201"/>
      <c r="G1300" s="202" t="e">
        <f t="shared" si="89"/>
        <v>#N/A</v>
      </c>
      <c r="H1300" s="203" t="e">
        <f t="shared" si="90"/>
        <v>#N/A</v>
      </c>
      <c r="I1300" s="204" t="e">
        <f t="shared" si="91"/>
        <v>#N/A</v>
      </c>
      <c r="J1300" s="205"/>
      <c r="K1300" s="285">
        <f>W!P19</f>
        <v>855</v>
      </c>
      <c r="L1300" s="206" t="str">
        <f>W!O19</f>
        <v>Akhil Paleti</v>
      </c>
      <c r="M1300" s="207" t="s">
        <v>139</v>
      </c>
      <c r="N1300" s="207" t="s">
        <v>325</v>
      </c>
      <c r="O1300" s="524"/>
      <c r="P1300" s="283"/>
      <c r="Q1300" s="283"/>
      <c r="R1300" s="208"/>
      <c r="S1300" s="170"/>
    </row>
    <row r="1301" spans="1:19" s="167" customFormat="1" ht="12.75" x14ac:dyDescent="0.2">
      <c r="A1301" s="294">
        <f t="shared" si="88"/>
        <v>0</v>
      </c>
      <c r="B1301" s="198"/>
      <c r="C1301" s="198"/>
      <c r="D1301" s="199" t="s">
        <v>36</v>
      </c>
      <c r="E1301" s="200"/>
      <c r="F1301" s="201"/>
      <c r="G1301" s="202" t="e">
        <f t="shared" si="89"/>
        <v>#N/A</v>
      </c>
      <c r="H1301" s="203" t="e">
        <f t="shared" si="90"/>
        <v>#N/A</v>
      </c>
      <c r="I1301" s="204" t="e">
        <f t="shared" si="91"/>
        <v>#N/A</v>
      </c>
      <c r="J1301" s="205"/>
      <c r="K1301" s="285">
        <f>W!P20</f>
        <v>0</v>
      </c>
      <c r="L1301" s="206" t="str">
        <f>W!O20</f>
        <v>Matthew Knight</v>
      </c>
      <c r="M1301" s="207" t="s">
        <v>139</v>
      </c>
      <c r="N1301" s="207" t="s">
        <v>325</v>
      </c>
      <c r="O1301" s="524"/>
      <c r="P1301" s="283"/>
      <c r="Q1301" s="283"/>
      <c r="R1301" s="208"/>
      <c r="S1301" s="170"/>
    </row>
    <row r="1302" spans="1:19" s="167" customFormat="1" ht="12.75" x14ac:dyDescent="0.2">
      <c r="A1302" s="294">
        <f t="shared" si="88"/>
        <v>0</v>
      </c>
      <c r="B1302" s="198"/>
      <c r="C1302" s="198"/>
      <c r="D1302" s="199" t="s">
        <v>36</v>
      </c>
      <c r="E1302" s="200"/>
      <c r="F1302" s="201"/>
      <c r="G1302" s="202" t="e">
        <f t="shared" si="89"/>
        <v>#N/A</v>
      </c>
      <c r="H1302" s="203" t="e">
        <f t="shared" si="90"/>
        <v>#N/A</v>
      </c>
      <c r="I1302" s="204" t="e">
        <f t="shared" si="91"/>
        <v>#N/A</v>
      </c>
      <c r="J1302" s="205"/>
      <c r="K1302" s="285">
        <f>W!P21</f>
        <v>0</v>
      </c>
      <c r="L1302" s="206" t="str">
        <f>W!O21</f>
        <v>Oscar Mabon</v>
      </c>
      <c r="M1302" s="207" t="s">
        <v>139</v>
      </c>
      <c r="N1302" s="207" t="s">
        <v>325</v>
      </c>
      <c r="O1302" s="524"/>
      <c r="P1302" s="283"/>
      <c r="Q1302" s="283"/>
      <c r="R1302" s="208"/>
      <c r="S1302" s="170"/>
    </row>
    <row r="1303" spans="1:19" s="167" customFormat="1" ht="12.75" x14ac:dyDescent="0.2">
      <c r="A1303" s="294">
        <f t="shared" si="88"/>
        <v>0</v>
      </c>
      <c r="B1303" s="198"/>
      <c r="C1303" s="198"/>
      <c r="D1303" s="199" t="s">
        <v>36</v>
      </c>
      <c r="E1303" s="200"/>
      <c r="F1303" s="201"/>
      <c r="G1303" s="202" t="e">
        <f t="shared" si="89"/>
        <v>#N/A</v>
      </c>
      <c r="H1303" s="203" t="e">
        <f t="shared" si="90"/>
        <v>#N/A</v>
      </c>
      <c r="I1303" s="204" t="e">
        <f t="shared" si="91"/>
        <v>#N/A</v>
      </c>
      <c r="J1303" s="205"/>
      <c r="K1303" s="285">
        <f>W!P22</f>
        <v>856</v>
      </c>
      <c r="L1303" s="206" t="str">
        <f>W!O22</f>
        <v>Tyler Lawrence</v>
      </c>
      <c r="M1303" s="207" t="s">
        <v>139</v>
      </c>
      <c r="N1303" s="207" t="s">
        <v>325</v>
      </c>
      <c r="O1303" s="524"/>
      <c r="P1303" s="283"/>
      <c r="Q1303" s="283"/>
      <c r="R1303" s="208"/>
      <c r="S1303" s="170"/>
    </row>
    <row r="1304" spans="1:19" s="167" customFormat="1" ht="12.75" x14ac:dyDescent="0.2">
      <c r="A1304" s="294">
        <f t="shared" si="88"/>
        <v>0</v>
      </c>
      <c r="B1304" s="198"/>
      <c r="C1304" s="198"/>
      <c r="D1304" s="199" t="s">
        <v>36</v>
      </c>
      <c r="E1304" s="200"/>
      <c r="F1304" s="201"/>
      <c r="G1304" s="202" t="e">
        <f t="shared" si="89"/>
        <v>#N/A</v>
      </c>
      <c r="H1304" s="203" t="e">
        <f t="shared" si="90"/>
        <v>#N/A</v>
      </c>
      <c r="I1304" s="204" t="e">
        <f t="shared" si="91"/>
        <v>#N/A</v>
      </c>
      <c r="J1304" s="205"/>
      <c r="K1304" s="285">
        <f>W!P23</f>
        <v>857</v>
      </c>
      <c r="L1304" s="206" t="str">
        <f>W!O23</f>
        <v>Nathan McCormack</v>
      </c>
      <c r="M1304" s="207" t="s">
        <v>139</v>
      </c>
      <c r="N1304" s="207" t="s">
        <v>325</v>
      </c>
      <c r="O1304" s="524"/>
      <c r="P1304" s="283"/>
      <c r="Q1304" s="283"/>
      <c r="R1304" s="208"/>
      <c r="S1304" s="170"/>
    </row>
    <row r="1305" spans="1:19" s="167" customFormat="1" ht="12.75" x14ac:dyDescent="0.2">
      <c r="A1305" s="294">
        <f t="shared" si="88"/>
        <v>0</v>
      </c>
      <c r="B1305" s="198"/>
      <c r="C1305" s="198"/>
      <c r="D1305" s="199" t="s">
        <v>36</v>
      </c>
      <c r="E1305" s="200"/>
      <c r="F1305" s="201"/>
      <c r="G1305" s="202" t="e">
        <f t="shared" si="89"/>
        <v>#N/A</v>
      </c>
      <c r="H1305" s="203" t="e">
        <f t="shared" si="90"/>
        <v>#N/A</v>
      </c>
      <c r="I1305" s="204" t="e">
        <f t="shared" si="91"/>
        <v>#N/A</v>
      </c>
      <c r="J1305" s="205"/>
      <c r="K1305" s="285">
        <f>W!P24</f>
        <v>858</v>
      </c>
      <c r="L1305" s="206" t="str">
        <f>W!O24</f>
        <v>Zach Richardson</v>
      </c>
      <c r="M1305" s="207" t="s">
        <v>139</v>
      </c>
      <c r="N1305" s="207" t="s">
        <v>325</v>
      </c>
      <c r="O1305" s="524"/>
      <c r="P1305" s="283"/>
      <c r="Q1305" s="283"/>
      <c r="R1305" s="208"/>
      <c r="S1305" s="170"/>
    </row>
    <row r="1306" spans="1:19" s="167" customFormat="1" ht="12.75" x14ac:dyDescent="0.2">
      <c r="A1306" s="294">
        <f t="shared" si="88"/>
        <v>0</v>
      </c>
      <c r="B1306" s="198"/>
      <c r="C1306" s="198"/>
      <c r="D1306" s="199" t="s">
        <v>36</v>
      </c>
      <c r="E1306" s="200"/>
      <c r="F1306" s="201"/>
      <c r="G1306" s="202" t="e">
        <f t="shared" si="89"/>
        <v>#N/A</v>
      </c>
      <c r="H1306" s="203" t="e">
        <f t="shared" si="90"/>
        <v>#N/A</v>
      </c>
      <c r="I1306" s="204" t="e">
        <f t="shared" si="91"/>
        <v>#N/A</v>
      </c>
      <c r="J1306" s="205"/>
      <c r="K1306" s="285">
        <f>W!P25</f>
        <v>0</v>
      </c>
      <c r="L1306" s="206">
        <f>W!O25</f>
        <v>0</v>
      </c>
      <c r="M1306" s="207" t="s">
        <v>139</v>
      </c>
      <c r="N1306" s="207" t="s">
        <v>325</v>
      </c>
      <c r="O1306" s="524"/>
      <c r="P1306" s="283"/>
      <c r="Q1306" s="283"/>
      <c r="R1306" s="208"/>
      <c r="S1306" s="170"/>
    </row>
    <row r="1307" spans="1:19" s="167" customFormat="1" ht="12.75" x14ac:dyDescent="0.2">
      <c r="A1307" s="294">
        <f t="shared" si="88"/>
        <v>0</v>
      </c>
      <c r="B1307" s="198"/>
      <c r="C1307" s="198"/>
      <c r="D1307" s="199" t="s">
        <v>36</v>
      </c>
      <c r="E1307" s="200"/>
      <c r="F1307" s="201"/>
      <c r="G1307" s="202" t="e">
        <f t="shared" si="89"/>
        <v>#N/A</v>
      </c>
      <c r="H1307" s="203" t="e">
        <f t="shared" si="90"/>
        <v>#N/A</v>
      </c>
      <c r="I1307" s="204" t="e">
        <f t="shared" si="91"/>
        <v>#N/A</v>
      </c>
      <c r="J1307" s="205"/>
      <c r="K1307" s="285">
        <f>W!P26</f>
        <v>0</v>
      </c>
      <c r="L1307" s="206">
        <f>W!O26</f>
        <v>0</v>
      </c>
      <c r="M1307" s="207" t="s">
        <v>139</v>
      </c>
      <c r="N1307" s="207" t="s">
        <v>325</v>
      </c>
      <c r="O1307" s="524"/>
      <c r="P1307" s="283"/>
      <c r="Q1307" s="283"/>
      <c r="R1307" s="208"/>
      <c r="S1307" s="170"/>
    </row>
    <row r="1308" spans="1:19" s="167" customFormat="1" ht="12.75" x14ac:dyDescent="0.2">
      <c r="A1308" s="294">
        <f t="shared" si="88"/>
        <v>0</v>
      </c>
      <c r="B1308" s="198"/>
      <c r="C1308" s="198"/>
      <c r="D1308" s="199" t="s">
        <v>36</v>
      </c>
      <c r="E1308" s="200"/>
      <c r="F1308" s="201"/>
      <c r="G1308" s="202" t="e">
        <f t="shared" si="89"/>
        <v>#N/A</v>
      </c>
      <c r="H1308" s="203" t="e">
        <f t="shared" si="90"/>
        <v>#N/A</v>
      </c>
      <c r="I1308" s="204" t="e">
        <f t="shared" si="91"/>
        <v>#N/A</v>
      </c>
      <c r="J1308" s="205"/>
      <c r="K1308" s="285">
        <f>W!P27</f>
        <v>0</v>
      </c>
      <c r="L1308" s="206">
        <f>W!O27</f>
        <v>0</v>
      </c>
      <c r="M1308" s="207" t="s">
        <v>139</v>
      </c>
      <c r="N1308" s="207" t="s">
        <v>325</v>
      </c>
      <c r="O1308" s="524"/>
      <c r="P1308" s="283"/>
      <c r="Q1308" s="283"/>
      <c r="R1308" s="208"/>
      <c r="S1308" s="170"/>
    </row>
    <row r="1309" spans="1:19" s="167" customFormat="1" ht="12.75" x14ac:dyDescent="0.2">
      <c r="A1309" s="294">
        <f t="shared" si="88"/>
        <v>0</v>
      </c>
      <c r="B1309" s="198"/>
      <c r="C1309" s="198"/>
      <c r="D1309" s="199" t="s">
        <v>36</v>
      </c>
      <c r="E1309" s="200"/>
      <c r="F1309" s="201"/>
      <c r="G1309" s="202" t="e">
        <f t="shared" si="89"/>
        <v>#N/A</v>
      </c>
      <c r="H1309" s="203" t="e">
        <f t="shared" si="90"/>
        <v>#N/A</v>
      </c>
      <c r="I1309" s="204" t="e">
        <f t="shared" si="91"/>
        <v>#N/A</v>
      </c>
      <c r="J1309" s="205"/>
      <c r="K1309" s="285">
        <f>W!P28</f>
        <v>0</v>
      </c>
      <c r="L1309" s="206">
        <f>W!O28</f>
        <v>0</v>
      </c>
      <c r="M1309" s="207" t="s">
        <v>139</v>
      </c>
      <c r="N1309" s="207" t="s">
        <v>325</v>
      </c>
      <c r="O1309" s="524"/>
      <c r="P1309" s="283"/>
      <c r="Q1309" s="283"/>
      <c r="R1309" s="208"/>
      <c r="S1309" s="170"/>
    </row>
    <row r="1310" spans="1:19" s="167" customFormat="1" ht="12.75" x14ac:dyDescent="0.2">
      <c r="A1310" s="294">
        <f t="shared" si="88"/>
        <v>0</v>
      </c>
      <c r="B1310" s="198"/>
      <c r="C1310" s="198"/>
      <c r="D1310" s="199" t="s">
        <v>36</v>
      </c>
      <c r="E1310" s="200"/>
      <c r="F1310" s="201"/>
      <c r="G1310" s="202" t="e">
        <f t="shared" si="89"/>
        <v>#N/A</v>
      </c>
      <c r="H1310" s="203" t="e">
        <f t="shared" si="90"/>
        <v>#N/A</v>
      </c>
      <c r="I1310" s="204" t="e">
        <f t="shared" si="91"/>
        <v>#N/A</v>
      </c>
      <c r="J1310" s="205"/>
      <c r="K1310" s="285">
        <f>W!P29</f>
        <v>0</v>
      </c>
      <c r="L1310" s="206">
        <f>W!O29</f>
        <v>0</v>
      </c>
      <c r="M1310" s="207" t="s">
        <v>139</v>
      </c>
      <c r="N1310" s="207" t="s">
        <v>325</v>
      </c>
      <c r="O1310" s="524"/>
      <c r="P1310" s="283"/>
      <c r="Q1310" s="283"/>
      <c r="R1310" s="208"/>
      <c r="S1310" s="170"/>
    </row>
    <row r="1311" spans="1:19" s="167" customFormat="1" ht="12.75" x14ac:dyDescent="0.2">
      <c r="A1311" s="294">
        <f t="shared" si="88"/>
        <v>0</v>
      </c>
      <c r="B1311" s="198"/>
      <c r="C1311" s="198"/>
      <c r="D1311" s="199" t="s">
        <v>36</v>
      </c>
      <c r="E1311" s="200"/>
      <c r="F1311" s="201"/>
      <c r="G1311" s="202" t="e">
        <f t="shared" si="89"/>
        <v>#N/A</v>
      </c>
      <c r="H1311" s="203" t="e">
        <f t="shared" si="90"/>
        <v>#N/A</v>
      </c>
      <c r="I1311" s="204" t="e">
        <f t="shared" si="91"/>
        <v>#N/A</v>
      </c>
      <c r="J1311" s="205"/>
      <c r="K1311" s="285">
        <f>W!P30</f>
        <v>0</v>
      </c>
      <c r="L1311" s="206">
        <f>W!O30</f>
        <v>0</v>
      </c>
      <c r="M1311" s="207" t="s">
        <v>139</v>
      </c>
      <c r="N1311" s="207" t="s">
        <v>325</v>
      </c>
      <c r="O1311" s="524"/>
      <c r="P1311" s="283"/>
      <c r="Q1311" s="283"/>
      <c r="R1311" s="208"/>
      <c r="S1311" s="170"/>
    </row>
    <row r="1312" spans="1:19" s="167" customFormat="1" ht="12.75" x14ac:dyDescent="0.2">
      <c r="A1312" s="294">
        <f t="shared" si="88"/>
        <v>0</v>
      </c>
      <c r="B1312" s="198"/>
      <c r="C1312" s="198"/>
      <c r="D1312" s="199" t="s">
        <v>36</v>
      </c>
      <c r="E1312" s="200"/>
      <c r="F1312" s="201"/>
      <c r="G1312" s="202" t="e">
        <f t="shared" si="89"/>
        <v>#N/A</v>
      </c>
      <c r="H1312" s="203" t="e">
        <f t="shared" si="90"/>
        <v>#N/A</v>
      </c>
      <c r="I1312" s="204" t="e">
        <f t="shared" si="91"/>
        <v>#N/A</v>
      </c>
      <c r="J1312" s="205"/>
      <c r="K1312" s="285">
        <f>W!P31</f>
        <v>0</v>
      </c>
      <c r="L1312" s="206">
        <f>W!O31</f>
        <v>0</v>
      </c>
      <c r="M1312" s="207" t="s">
        <v>139</v>
      </c>
      <c r="N1312" s="207" t="s">
        <v>325</v>
      </c>
      <c r="O1312" s="524"/>
      <c r="P1312" s="283"/>
      <c r="Q1312" s="283"/>
      <c r="R1312" s="208"/>
      <c r="S1312" s="170"/>
    </row>
    <row r="1313" spans="1:19" s="167" customFormat="1" ht="12.75" x14ac:dyDescent="0.2">
      <c r="A1313" s="294">
        <f t="shared" si="88"/>
        <v>0</v>
      </c>
      <c r="B1313" s="198"/>
      <c r="C1313" s="198"/>
      <c r="D1313" s="199" t="s">
        <v>36</v>
      </c>
      <c r="E1313" s="200"/>
      <c r="F1313" s="201"/>
      <c r="G1313" s="202" t="e">
        <f t="shared" si="89"/>
        <v>#N/A</v>
      </c>
      <c r="H1313" s="203" t="e">
        <f t="shared" si="90"/>
        <v>#N/A</v>
      </c>
      <c r="I1313" s="204" t="e">
        <f t="shared" si="91"/>
        <v>#N/A</v>
      </c>
      <c r="J1313" s="205"/>
      <c r="K1313" s="285">
        <f>W!P32</f>
        <v>0</v>
      </c>
      <c r="L1313" s="206">
        <f>W!O32</f>
        <v>0</v>
      </c>
      <c r="M1313" s="207" t="s">
        <v>139</v>
      </c>
      <c r="N1313" s="207" t="s">
        <v>325</v>
      </c>
      <c r="O1313" s="524"/>
      <c r="P1313" s="283"/>
      <c r="Q1313" s="283"/>
      <c r="R1313" s="208"/>
      <c r="S1313" s="170"/>
    </row>
    <row r="1314" spans="1:19" s="167" customFormat="1" ht="12.75" x14ac:dyDescent="0.2">
      <c r="A1314" s="294">
        <f t="shared" si="88"/>
        <v>0</v>
      </c>
      <c r="B1314" s="198"/>
      <c r="C1314" s="198"/>
      <c r="D1314" s="199" t="s">
        <v>36</v>
      </c>
      <c r="E1314" s="200"/>
      <c r="F1314" s="201"/>
      <c r="G1314" s="202" t="e">
        <f t="shared" si="89"/>
        <v>#N/A</v>
      </c>
      <c r="H1314" s="203" t="e">
        <f t="shared" si="90"/>
        <v>#N/A</v>
      </c>
      <c r="I1314" s="204" t="e">
        <f t="shared" si="91"/>
        <v>#N/A</v>
      </c>
      <c r="J1314" s="205"/>
      <c r="K1314" s="285">
        <f>W!P33</f>
        <v>0</v>
      </c>
      <c r="L1314" s="206">
        <f>W!O33</f>
        <v>0</v>
      </c>
      <c r="M1314" s="207" t="s">
        <v>139</v>
      </c>
      <c r="N1314" s="207" t="s">
        <v>325</v>
      </c>
      <c r="O1314" s="524"/>
      <c r="P1314" s="283"/>
      <c r="Q1314" s="283"/>
      <c r="R1314" s="208"/>
      <c r="S1314" s="170"/>
    </row>
    <row r="1315" spans="1:19" s="167" customFormat="1" ht="12.75" x14ac:dyDescent="0.2">
      <c r="A1315" s="294">
        <f t="shared" ref="A1315:A1378" si="92">F1315</f>
        <v>0</v>
      </c>
      <c r="B1315" s="198"/>
      <c r="C1315" s="198"/>
      <c r="D1315" s="199" t="s">
        <v>36</v>
      </c>
      <c r="E1315" s="200"/>
      <c r="F1315" s="201"/>
      <c r="G1315" s="202" t="e">
        <f t="shared" si="89"/>
        <v>#N/A</v>
      </c>
      <c r="H1315" s="203" t="e">
        <f t="shared" si="90"/>
        <v>#N/A</v>
      </c>
      <c r="I1315" s="204" t="e">
        <f t="shared" si="91"/>
        <v>#N/A</v>
      </c>
      <c r="J1315" s="205"/>
      <c r="K1315" s="285">
        <f>W!P34</f>
        <v>0</v>
      </c>
      <c r="L1315" s="206">
        <f>W!O34</f>
        <v>0</v>
      </c>
      <c r="M1315" s="207" t="s">
        <v>139</v>
      </c>
      <c r="N1315" s="207" t="s">
        <v>325</v>
      </c>
      <c r="O1315" s="524"/>
      <c r="P1315" s="283"/>
      <c r="Q1315" s="283"/>
      <c r="R1315" s="208"/>
      <c r="S1315" s="170"/>
    </row>
    <row r="1316" spans="1:19" s="167" customFormat="1" ht="12.75" x14ac:dyDescent="0.2">
      <c r="A1316" s="294">
        <f t="shared" si="92"/>
        <v>0</v>
      </c>
      <c r="B1316" s="198"/>
      <c r="C1316" s="198"/>
      <c r="D1316" s="199" t="s">
        <v>36</v>
      </c>
      <c r="E1316" s="200"/>
      <c r="F1316" s="201"/>
      <c r="G1316" s="202" t="e">
        <f t="shared" ref="G1316:G1379" si="93">VLOOKUP(D1316,K$33:N$1834,2,FALSE)</f>
        <v>#N/A</v>
      </c>
      <c r="H1316" s="203" t="e">
        <f t="shared" ref="H1316:H1379" si="94">VLOOKUP(D1316,K$33:N$1834,3,FALSE)</f>
        <v>#N/A</v>
      </c>
      <c r="I1316" s="204" t="e">
        <f t="shared" ref="I1316:I1379" si="95">VLOOKUP(D1316,K$33:N$1834,4,FALSE)</f>
        <v>#N/A</v>
      </c>
      <c r="J1316" s="205"/>
      <c r="K1316" s="285">
        <f>W!P35</f>
        <v>0</v>
      </c>
      <c r="L1316" s="206">
        <f>W!O35</f>
        <v>0</v>
      </c>
      <c r="M1316" s="207" t="s">
        <v>139</v>
      </c>
      <c r="N1316" s="207" t="s">
        <v>325</v>
      </c>
      <c r="O1316" s="524"/>
      <c r="P1316" s="283"/>
      <c r="Q1316" s="283"/>
      <c r="R1316" s="208"/>
      <c r="S1316" s="170"/>
    </row>
    <row r="1317" spans="1:19" s="167" customFormat="1" ht="12.75" x14ac:dyDescent="0.2">
      <c r="A1317" s="294">
        <f t="shared" si="92"/>
        <v>0</v>
      </c>
      <c r="B1317" s="198"/>
      <c r="C1317" s="198"/>
      <c r="D1317" s="199" t="s">
        <v>36</v>
      </c>
      <c r="E1317" s="200"/>
      <c r="F1317" s="201"/>
      <c r="G1317" s="202" t="e">
        <f t="shared" si="93"/>
        <v>#N/A</v>
      </c>
      <c r="H1317" s="203" t="e">
        <f t="shared" si="94"/>
        <v>#N/A</v>
      </c>
      <c r="I1317" s="204" t="e">
        <f t="shared" si="95"/>
        <v>#N/A</v>
      </c>
      <c r="J1317" s="205"/>
      <c r="K1317" s="285">
        <f>W!P36</f>
        <v>0</v>
      </c>
      <c r="L1317" s="206">
        <f>W!O36</f>
        <v>0</v>
      </c>
      <c r="M1317" s="207" t="s">
        <v>139</v>
      </c>
      <c r="N1317" s="207" t="s">
        <v>325</v>
      </c>
      <c r="O1317" s="524"/>
      <c r="P1317" s="283"/>
      <c r="Q1317" s="283"/>
      <c r="R1317" s="208"/>
      <c r="S1317" s="170"/>
    </row>
    <row r="1318" spans="1:19" s="167" customFormat="1" ht="12.75" x14ac:dyDescent="0.2">
      <c r="A1318" s="294">
        <f t="shared" si="92"/>
        <v>0</v>
      </c>
      <c r="B1318" s="198"/>
      <c r="C1318" s="198"/>
      <c r="D1318" s="199" t="s">
        <v>36</v>
      </c>
      <c r="E1318" s="200"/>
      <c r="F1318" s="201"/>
      <c r="G1318" s="202" t="e">
        <f t="shared" si="93"/>
        <v>#N/A</v>
      </c>
      <c r="H1318" s="203" t="e">
        <f t="shared" si="94"/>
        <v>#N/A</v>
      </c>
      <c r="I1318" s="204" t="e">
        <f t="shared" si="95"/>
        <v>#N/A</v>
      </c>
      <c r="J1318" s="205"/>
      <c r="K1318" s="285">
        <f>W!P37</f>
        <v>0</v>
      </c>
      <c r="L1318" s="206">
        <f>W!O37</f>
        <v>0</v>
      </c>
      <c r="M1318" s="207" t="s">
        <v>139</v>
      </c>
      <c r="N1318" s="207" t="s">
        <v>325</v>
      </c>
      <c r="O1318" s="524"/>
      <c r="P1318" s="283"/>
      <c r="Q1318" s="283"/>
      <c r="R1318" s="208"/>
      <c r="S1318" s="170"/>
    </row>
    <row r="1319" spans="1:19" s="167" customFormat="1" ht="12.75" x14ac:dyDescent="0.2">
      <c r="A1319" s="294">
        <f t="shared" si="92"/>
        <v>0</v>
      </c>
      <c r="B1319" s="198"/>
      <c r="C1319" s="198"/>
      <c r="D1319" s="199" t="s">
        <v>36</v>
      </c>
      <c r="E1319" s="200"/>
      <c r="F1319" s="201"/>
      <c r="G1319" s="202" t="e">
        <f t="shared" si="93"/>
        <v>#N/A</v>
      </c>
      <c r="H1319" s="203" t="e">
        <f t="shared" si="94"/>
        <v>#N/A</v>
      </c>
      <c r="I1319" s="204" t="e">
        <f t="shared" si="95"/>
        <v>#N/A</v>
      </c>
      <c r="J1319" s="205"/>
      <c r="K1319" s="285">
        <f>W!P38</f>
        <v>0</v>
      </c>
      <c r="L1319" s="206">
        <f>W!O38</f>
        <v>0</v>
      </c>
      <c r="M1319" s="207" t="s">
        <v>139</v>
      </c>
      <c r="N1319" s="207" t="s">
        <v>325</v>
      </c>
      <c r="O1319" s="524"/>
      <c r="P1319" s="283"/>
      <c r="Q1319" s="283"/>
      <c r="R1319" s="208"/>
      <c r="S1319" s="170"/>
    </row>
    <row r="1320" spans="1:19" s="167" customFormat="1" ht="12.75" x14ac:dyDescent="0.2">
      <c r="A1320" s="294">
        <f t="shared" si="92"/>
        <v>0</v>
      </c>
      <c r="B1320" s="198"/>
      <c r="C1320" s="198"/>
      <c r="D1320" s="199" t="s">
        <v>36</v>
      </c>
      <c r="E1320" s="200"/>
      <c r="F1320" s="201"/>
      <c r="G1320" s="202" t="e">
        <f t="shared" si="93"/>
        <v>#N/A</v>
      </c>
      <c r="H1320" s="203" t="e">
        <f t="shared" si="94"/>
        <v>#N/A</v>
      </c>
      <c r="I1320" s="204" t="e">
        <f t="shared" si="95"/>
        <v>#N/A</v>
      </c>
      <c r="J1320" s="205"/>
      <c r="K1320" s="285">
        <f>W!P39</f>
        <v>0</v>
      </c>
      <c r="L1320" s="206">
        <f>W!O39</f>
        <v>0</v>
      </c>
      <c r="M1320" s="207" t="s">
        <v>139</v>
      </c>
      <c r="N1320" s="207" t="s">
        <v>325</v>
      </c>
      <c r="O1320" s="524"/>
      <c r="P1320" s="283"/>
      <c r="Q1320" s="283"/>
      <c r="R1320" s="208"/>
      <c r="S1320" s="170"/>
    </row>
    <row r="1321" spans="1:19" s="167" customFormat="1" ht="12.75" x14ac:dyDescent="0.2">
      <c r="A1321" s="294">
        <f t="shared" si="92"/>
        <v>0</v>
      </c>
      <c r="B1321" s="198"/>
      <c r="C1321" s="198"/>
      <c r="D1321" s="199" t="s">
        <v>36</v>
      </c>
      <c r="E1321" s="200"/>
      <c r="F1321" s="201"/>
      <c r="G1321" s="202" t="e">
        <f t="shared" si="93"/>
        <v>#N/A</v>
      </c>
      <c r="H1321" s="203" t="e">
        <f t="shared" si="94"/>
        <v>#N/A</v>
      </c>
      <c r="I1321" s="204" t="e">
        <f t="shared" si="95"/>
        <v>#N/A</v>
      </c>
      <c r="J1321" s="205"/>
      <c r="K1321" s="285">
        <f>W!P40</f>
        <v>0</v>
      </c>
      <c r="L1321" s="206">
        <f>W!O40</f>
        <v>0</v>
      </c>
      <c r="M1321" s="207" t="s">
        <v>139</v>
      </c>
      <c r="N1321" s="207" t="s">
        <v>325</v>
      </c>
      <c r="O1321" s="524"/>
      <c r="P1321" s="283"/>
      <c r="Q1321" s="283"/>
      <c r="R1321" s="208"/>
      <c r="S1321" s="170"/>
    </row>
    <row r="1322" spans="1:19" s="167" customFormat="1" ht="12.75" x14ac:dyDescent="0.2">
      <c r="A1322" s="294">
        <f t="shared" si="92"/>
        <v>0</v>
      </c>
      <c r="B1322" s="198"/>
      <c r="C1322" s="198"/>
      <c r="D1322" s="199" t="s">
        <v>36</v>
      </c>
      <c r="E1322" s="200"/>
      <c r="F1322" s="201"/>
      <c r="G1322" s="202" t="e">
        <f t="shared" si="93"/>
        <v>#N/A</v>
      </c>
      <c r="H1322" s="203" t="e">
        <f t="shared" si="94"/>
        <v>#N/A</v>
      </c>
      <c r="I1322" s="204" t="e">
        <f t="shared" si="95"/>
        <v>#N/A</v>
      </c>
      <c r="J1322" s="205"/>
      <c r="K1322" s="285">
        <f>W!P41</f>
        <v>0</v>
      </c>
      <c r="L1322" s="206">
        <f>W!O41</f>
        <v>0</v>
      </c>
      <c r="M1322" s="207" t="s">
        <v>139</v>
      </c>
      <c r="N1322" s="207" t="s">
        <v>325</v>
      </c>
      <c r="O1322" s="524"/>
      <c r="P1322" s="283"/>
      <c r="Q1322" s="283"/>
      <c r="R1322" s="208"/>
      <c r="S1322" s="170"/>
    </row>
    <row r="1323" spans="1:19" s="167" customFormat="1" ht="12.75" x14ac:dyDescent="0.2">
      <c r="A1323" s="294">
        <f t="shared" si="92"/>
        <v>0</v>
      </c>
      <c r="B1323" s="198"/>
      <c r="C1323" s="198"/>
      <c r="D1323" s="199" t="s">
        <v>36</v>
      </c>
      <c r="E1323" s="200"/>
      <c r="F1323" s="201"/>
      <c r="G1323" s="202" t="e">
        <f t="shared" si="93"/>
        <v>#N/A</v>
      </c>
      <c r="H1323" s="203" t="e">
        <f t="shared" si="94"/>
        <v>#N/A</v>
      </c>
      <c r="I1323" s="204" t="e">
        <f t="shared" si="95"/>
        <v>#N/A</v>
      </c>
      <c r="J1323" s="205"/>
      <c r="K1323" s="285">
        <f>W!P42</f>
        <v>0</v>
      </c>
      <c r="L1323" s="206">
        <f>W!O42</f>
        <v>0</v>
      </c>
      <c r="M1323" s="207" t="s">
        <v>139</v>
      </c>
      <c r="N1323" s="207" t="s">
        <v>325</v>
      </c>
      <c r="O1323" s="524"/>
      <c r="P1323" s="283"/>
      <c r="Q1323" s="283"/>
      <c r="R1323" s="208"/>
      <c r="S1323" s="170"/>
    </row>
    <row r="1324" spans="1:19" s="167" customFormat="1" ht="12.75" x14ac:dyDescent="0.2">
      <c r="A1324" s="294">
        <f t="shared" si="92"/>
        <v>0</v>
      </c>
      <c r="B1324" s="198"/>
      <c r="C1324" s="198"/>
      <c r="D1324" s="199" t="s">
        <v>36</v>
      </c>
      <c r="E1324" s="200"/>
      <c r="F1324" s="201"/>
      <c r="G1324" s="202" t="e">
        <f t="shared" si="93"/>
        <v>#N/A</v>
      </c>
      <c r="H1324" s="203" t="e">
        <f t="shared" si="94"/>
        <v>#N/A</v>
      </c>
      <c r="I1324" s="204" t="e">
        <f t="shared" si="95"/>
        <v>#N/A</v>
      </c>
      <c r="J1324" s="205"/>
      <c r="K1324" s="285">
        <f>W!P43</f>
        <v>0</v>
      </c>
      <c r="L1324" s="206">
        <f>W!O43</f>
        <v>0</v>
      </c>
      <c r="M1324" s="207" t="s">
        <v>139</v>
      </c>
      <c r="N1324" s="207" t="s">
        <v>325</v>
      </c>
      <c r="O1324" s="524"/>
      <c r="P1324" s="283"/>
      <c r="Q1324" s="283"/>
      <c r="R1324" s="208"/>
      <c r="S1324" s="170"/>
    </row>
    <row r="1325" spans="1:19" s="167" customFormat="1" ht="12.75" x14ac:dyDescent="0.2">
      <c r="A1325" s="294">
        <f t="shared" si="92"/>
        <v>0</v>
      </c>
      <c r="B1325" s="198"/>
      <c r="C1325" s="198"/>
      <c r="D1325" s="199" t="s">
        <v>36</v>
      </c>
      <c r="E1325" s="200"/>
      <c r="F1325" s="201"/>
      <c r="G1325" s="202" t="e">
        <f t="shared" si="93"/>
        <v>#N/A</v>
      </c>
      <c r="H1325" s="203" t="e">
        <f t="shared" si="94"/>
        <v>#N/A</v>
      </c>
      <c r="I1325" s="204" t="e">
        <f t="shared" si="95"/>
        <v>#N/A</v>
      </c>
      <c r="J1325" s="205"/>
      <c r="K1325" s="285">
        <f>W!P44</f>
        <v>0</v>
      </c>
      <c r="L1325" s="206">
        <f>W!O44</f>
        <v>0</v>
      </c>
      <c r="M1325" s="207" t="s">
        <v>139</v>
      </c>
      <c r="N1325" s="207" t="s">
        <v>325</v>
      </c>
      <c r="O1325" s="524"/>
      <c r="P1325" s="283"/>
      <c r="Q1325" s="283"/>
      <c r="R1325" s="208"/>
      <c r="S1325" s="170"/>
    </row>
    <row r="1326" spans="1:19" s="167" customFormat="1" ht="12.75" x14ac:dyDescent="0.2">
      <c r="A1326" s="294">
        <f t="shared" si="92"/>
        <v>0</v>
      </c>
      <c r="B1326" s="198"/>
      <c r="C1326" s="198"/>
      <c r="D1326" s="199" t="s">
        <v>36</v>
      </c>
      <c r="E1326" s="200"/>
      <c r="F1326" s="201"/>
      <c r="G1326" s="202" t="e">
        <f t="shared" si="93"/>
        <v>#N/A</v>
      </c>
      <c r="H1326" s="203" t="e">
        <f t="shared" si="94"/>
        <v>#N/A</v>
      </c>
      <c r="I1326" s="204" t="e">
        <f t="shared" si="95"/>
        <v>#N/A</v>
      </c>
      <c r="J1326" s="205"/>
      <c r="K1326" s="285">
        <f>W!P45</f>
        <v>0</v>
      </c>
      <c r="L1326" s="206">
        <f>W!O45</f>
        <v>0</v>
      </c>
      <c r="M1326" s="207" t="s">
        <v>139</v>
      </c>
      <c r="N1326" s="207" t="s">
        <v>325</v>
      </c>
      <c r="O1326" s="524"/>
      <c r="P1326" s="283"/>
      <c r="Q1326" s="283"/>
      <c r="R1326" s="208"/>
      <c r="S1326" s="170"/>
    </row>
    <row r="1327" spans="1:19" s="167" customFormat="1" ht="12.75" x14ac:dyDescent="0.2">
      <c r="A1327" s="294">
        <f t="shared" si="92"/>
        <v>0</v>
      </c>
      <c r="B1327" s="198"/>
      <c r="C1327" s="198"/>
      <c r="D1327" s="199" t="s">
        <v>36</v>
      </c>
      <c r="E1327" s="200"/>
      <c r="F1327" s="201"/>
      <c r="G1327" s="202" t="e">
        <f t="shared" si="93"/>
        <v>#N/A</v>
      </c>
      <c r="H1327" s="203" t="e">
        <f t="shared" si="94"/>
        <v>#N/A</v>
      </c>
      <c r="I1327" s="204" t="e">
        <f t="shared" si="95"/>
        <v>#N/A</v>
      </c>
      <c r="J1327" s="205"/>
      <c r="K1327" s="285">
        <f>W!P46</f>
        <v>0</v>
      </c>
      <c r="L1327" s="206">
        <f>W!O46</f>
        <v>0</v>
      </c>
      <c r="M1327" s="207" t="s">
        <v>139</v>
      </c>
      <c r="N1327" s="207" t="s">
        <v>325</v>
      </c>
      <c r="O1327" s="524"/>
      <c r="P1327" s="283"/>
      <c r="Q1327" s="283"/>
      <c r="R1327" s="208"/>
      <c r="S1327" s="170"/>
    </row>
    <row r="1328" spans="1:19" s="167" customFormat="1" ht="12.75" x14ac:dyDescent="0.2">
      <c r="A1328" s="294">
        <f t="shared" si="92"/>
        <v>0</v>
      </c>
      <c r="B1328" s="198"/>
      <c r="C1328" s="198"/>
      <c r="D1328" s="199" t="s">
        <v>36</v>
      </c>
      <c r="E1328" s="200"/>
      <c r="F1328" s="201"/>
      <c r="G1328" s="202" t="e">
        <f t="shared" si="93"/>
        <v>#N/A</v>
      </c>
      <c r="H1328" s="203" t="e">
        <f t="shared" si="94"/>
        <v>#N/A</v>
      </c>
      <c r="I1328" s="204" t="e">
        <f t="shared" si="95"/>
        <v>#N/A</v>
      </c>
      <c r="J1328" s="205"/>
      <c r="K1328" s="285">
        <f>W!P47</f>
        <v>0</v>
      </c>
      <c r="L1328" s="206">
        <f>W!O47</f>
        <v>0</v>
      </c>
      <c r="M1328" s="207" t="s">
        <v>139</v>
      </c>
      <c r="N1328" s="207" t="s">
        <v>325</v>
      </c>
      <c r="O1328" s="524"/>
      <c r="P1328" s="283"/>
      <c r="Q1328" s="283"/>
      <c r="R1328" s="208"/>
      <c r="S1328" s="170"/>
    </row>
    <row r="1329" spans="1:19" s="167" customFormat="1" ht="12.75" x14ac:dyDescent="0.2">
      <c r="A1329" s="294">
        <f t="shared" si="92"/>
        <v>0</v>
      </c>
      <c r="B1329" s="198"/>
      <c r="C1329" s="198"/>
      <c r="D1329" s="199" t="s">
        <v>36</v>
      </c>
      <c r="E1329" s="200"/>
      <c r="F1329" s="201"/>
      <c r="G1329" s="202" t="e">
        <f t="shared" si="93"/>
        <v>#N/A</v>
      </c>
      <c r="H1329" s="203" t="e">
        <f t="shared" si="94"/>
        <v>#N/A</v>
      </c>
      <c r="I1329" s="204" t="e">
        <f t="shared" si="95"/>
        <v>#N/A</v>
      </c>
      <c r="J1329" s="205"/>
      <c r="K1329" s="285">
        <f>W!P48</f>
        <v>0</v>
      </c>
      <c r="L1329" s="206">
        <f>W!O48</f>
        <v>0</v>
      </c>
      <c r="M1329" s="207" t="s">
        <v>139</v>
      </c>
      <c r="N1329" s="207" t="s">
        <v>325</v>
      </c>
      <c r="O1329" s="524"/>
      <c r="P1329" s="283"/>
      <c r="Q1329" s="283"/>
      <c r="R1329" s="208"/>
      <c r="S1329" s="170"/>
    </row>
    <row r="1330" spans="1:19" s="167" customFormat="1" ht="12.75" x14ac:dyDescent="0.2">
      <c r="A1330" s="294">
        <f t="shared" si="92"/>
        <v>0</v>
      </c>
      <c r="B1330" s="198"/>
      <c r="C1330" s="198"/>
      <c r="D1330" s="199" t="s">
        <v>36</v>
      </c>
      <c r="E1330" s="200"/>
      <c r="F1330" s="201"/>
      <c r="G1330" s="202" t="e">
        <f t="shared" si="93"/>
        <v>#N/A</v>
      </c>
      <c r="H1330" s="203" t="e">
        <f t="shared" si="94"/>
        <v>#N/A</v>
      </c>
      <c r="I1330" s="204" t="e">
        <f t="shared" si="95"/>
        <v>#N/A</v>
      </c>
      <c r="J1330" s="205"/>
      <c r="K1330" s="285">
        <f>W!P49</f>
        <v>0</v>
      </c>
      <c r="L1330" s="206">
        <f>W!O49</f>
        <v>0</v>
      </c>
      <c r="M1330" s="207" t="s">
        <v>139</v>
      </c>
      <c r="N1330" s="207" t="s">
        <v>325</v>
      </c>
      <c r="O1330" s="524"/>
      <c r="P1330" s="283"/>
      <c r="Q1330" s="283"/>
      <c r="R1330" s="208"/>
      <c r="S1330" s="170"/>
    </row>
    <row r="1331" spans="1:19" s="167" customFormat="1" ht="12.75" x14ac:dyDescent="0.2">
      <c r="A1331" s="294">
        <f t="shared" si="92"/>
        <v>0</v>
      </c>
      <c r="B1331" s="198"/>
      <c r="C1331" s="198"/>
      <c r="D1331" s="199" t="s">
        <v>36</v>
      </c>
      <c r="E1331" s="200"/>
      <c r="F1331" s="201"/>
      <c r="G1331" s="202" t="e">
        <f t="shared" si="93"/>
        <v>#N/A</v>
      </c>
      <c r="H1331" s="203" t="e">
        <f t="shared" si="94"/>
        <v>#N/A</v>
      </c>
      <c r="I1331" s="204" t="e">
        <f t="shared" si="95"/>
        <v>#N/A</v>
      </c>
      <c r="J1331" s="205"/>
      <c r="K1331" s="285">
        <f>W!P50</f>
        <v>0</v>
      </c>
      <c r="L1331" s="206">
        <f>W!O50</f>
        <v>0</v>
      </c>
      <c r="M1331" s="207" t="s">
        <v>139</v>
      </c>
      <c r="N1331" s="207" t="s">
        <v>325</v>
      </c>
      <c r="O1331" s="524"/>
      <c r="P1331" s="283"/>
      <c r="Q1331" s="283"/>
      <c r="R1331" s="208"/>
      <c r="S1331" s="170"/>
    </row>
    <row r="1332" spans="1:19" s="167" customFormat="1" ht="12.75" x14ac:dyDescent="0.2">
      <c r="A1332" s="294">
        <f t="shared" si="92"/>
        <v>0</v>
      </c>
      <c r="B1332" s="198"/>
      <c r="C1332" s="198"/>
      <c r="D1332" s="199" t="s">
        <v>36</v>
      </c>
      <c r="E1332" s="200"/>
      <c r="F1332" s="201"/>
      <c r="G1332" s="202" t="e">
        <f t="shared" si="93"/>
        <v>#N/A</v>
      </c>
      <c r="H1332" s="203" t="e">
        <f t="shared" si="94"/>
        <v>#N/A</v>
      </c>
      <c r="I1332" s="204" t="e">
        <f t="shared" si="95"/>
        <v>#N/A</v>
      </c>
      <c r="J1332" s="205"/>
      <c r="K1332" s="285">
        <f>W!P51</f>
        <v>0</v>
      </c>
      <c r="L1332" s="206">
        <f>W!O51</f>
        <v>0</v>
      </c>
      <c r="M1332" s="207" t="s">
        <v>139</v>
      </c>
      <c r="N1332" s="207" t="s">
        <v>325</v>
      </c>
      <c r="O1332" s="524"/>
      <c r="P1332" s="283"/>
      <c r="Q1332" s="283"/>
      <c r="R1332" s="208"/>
      <c r="S1332" s="170"/>
    </row>
    <row r="1333" spans="1:19" s="167" customFormat="1" ht="12.75" x14ac:dyDescent="0.2">
      <c r="A1333" s="294">
        <f t="shared" si="92"/>
        <v>0</v>
      </c>
      <c r="B1333" s="198"/>
      <c r="C1333" s="198"/>
      <c r="D1333" s="199" t="s">
        <v>36</v>
      </c>
      <c r="E1333" s="200"/>
      <c r="F1333" s="201"/>
      <c r="G1333" s="202" t="e">
        <f t="shared" si="93"/>
        <v>#N/A</v>
      </c>
      <c r="H1333" s="203" t="e">
        <f t="shared" si="94"/>
        <v>#N/A</v>
      </c>
      <c r="I1333" s="204" t="e">
        <f t="shared" si="95"/>
        <v>#N/A</v>
      </c>
      <c r="J1333" s="205"/>
      <c r="K1333" s="285">
        <f>W!P52</f>
        <v>0</v>
      </c>
      <c r="L1333" s="206">
        <f>W!O52</f>
        <v>0</v>
      </c>
      <c r="M1333" s="207" t="s">
        <v>139</v>
      </c>
      <c r="N1333" s="207" t="s">
        <v>325</v>
      </c>
      <c r="O1333" s="524"/>
      <c r="P1333" s="283"/>
      <c r="Q1333" s="283"/>
      <c r="R1333" s="208"/>
      <c r="S1333" s="170"/>
    </row>
    <row r="1334" spans="1:19" s="167" customFormat="1" ht="12.75" x14ac:dyDescent="0.2">
      <c r="A1334" s="294">
        <f t="shared" si="92"/>
        <v>0</v>
      </c>
      <c r="B1334" s="198"/>
      <c r="C1334" s="198"/>
      <c r="D1334" s="199" t="s">
        <v>36</v>
      </c>
      <c r="E1334" s="200"/>
      <c r="F1334" s="201"/>
      <c r="G1334" s="202" t="e">
        <f t="shared" si="93"/>
        <v>#N/A</v>
      </c>
      <c r="H1334" s="203" t="e">
        <f t="shared" si="94"/>
        <v>#N/A</v>
      </c>
      <c r="I1334" s="204" t="e">
        <f t="shared" si="95"/>
        <v>#N/A</v>
      </c>
      <c r="J1334" s="205"/>
      <c r="K1334" s="285">
        <f>W!P53</f>
        <v>0</v>
      </c>
      <c r="L1334" s="206">
        <f>W!O53</f>
        <v>0</v>
      </c>
      <c r="M1334" s="207" t="s">
        <v>139</v>
      </c>
      <c r="N1334" s="207" t="s">
        <v>325</v>
      </c>
      <c r="O1334" s="524"/>
      <c r="P1334" s="283"/>
      <c r="Q1334" s="283"/>
      <c r="R1334" s="208"/>
      <c r="S1334" s="170"/>
    </row>
    <row r="1335" spans="1:19" s="167" customFormat="1" ht="12.75" x14ac:dyDescent="0.2">
      <c r="A1335" s="294">
        <f t="shared" si="92"/>
        <v>0</v>
      </c>
      <c r="B1335" s="198"/>
      <c r="C1335" s="198"/>
      <c r="D1335" s="199" t="s">
        <v>36</v>
      </c>
      <c r="E1335" s="200"/>
      <c r="F1335" s="201"/>
      <c r="G1335" s="202" t="e">
        <f t="shared" si="93"/>
        <v>#N/A</v>
      </c>
      <c r="H1335" s="203" t="e">
        <f t="shared" si="94"/>
        <v>#N/A</v>
      </c>
      <c r="I1335" s="204" t="e">
        <f t="shared" si="95"/>
        <v>#N/A</v>
      </c>
      <c r="J1335" s="205"/>
      <c r="K1335" s="285">
        <f>W!P54</f>
        <v>0</v>
      </c>
      <c r="L1335" s="352" t="str">
        <f>W!O54</f>
        <v>Non-scorers Count =</v>
      </c>
      <c r="M1335" s="207" t="s">
        <v>139</v>
      </c>
      <c r="N1335" s="207" t="s">
        <v>325</v>
      </c>
      <c r="O1335" s="524"/>
      <c r="P1335" s="283"/>
      <c r="Q1335" s="283"/>
      <c r="R1335" s="208"/>
      <c r="S1335" s="170"/>
    </row>
    <row r="1336" spans="1:19" s="167" customFormat="1" ht="12.75" x14ac:dyDescent="0.2">
      <c r="A1336" s="294">
        <f t="shared" si="92"/>
        <v>0</v>
      </c>
      <c r="B1336" s="198"/>
      <c r="C1336" s="198"/>
      <c r="D1336" s="199" t="s">
        <v>36</v>
      </c>
      <c r="E1336" s="200"/>
      <c r="F1336" s="201"/>
      <c r="G1336" s="202" t="e">
        <f t="shared" si="93"/>
        <v>#N/A</v>
      </c>
      <c r="H1336" s="203" t="e">
        <f t="shared" si="94"/>
        <v>#N/A</v>
      </c>
      <c r="I1336" s="204" t="e">
        <f t="shared" si="95"/>
        <v>#N/A</v>
      </c>
      <c r="J1336" s="205"/>
      <c r="K1336" s="285">
        <f>W!AG5</f>
        <v>0</v>
      </c>
      <c r="L1336" s="206" t="str">
        <f>W!AF5</f>
        <v>Ethan Adisi-Musgrove</v>
      </c>
      <c r="M1336" s="207" t="s">
        <v>139</v>
      </c>
      <c r="N1336" s="207" t="s">
        <v>326</v>
      </c>
      <c r="O1336" s="524"/>
      <c r="P1336" s="283"/>
      <c r="Q1336" s="283"/>
      <c r="R1336" s="208"/>
      <c r="S1336" s="170"/>
    </row>
    <row r="1337" spans="1:19" s="167" customFormat="1" ht="12.75" x14ac:dyDescent="0.2">
      <c r="A1337" s="294">
        <f t="shared" si="92"/>
        <v>0</v>
      </c>
      <c r="B1337" s="198"/>
      <c r="C1337" s="198"/>
      <c r="D1337" s="199" t="s">
        <v>36</v>
      </c>
      <c r="E1337" s="200"/>
      <c r="F1337" s="201"/>
      <c r="G1337" s="202" t="e">
        <f t="shared" si="93"/>
        <v>#N/A</v>
      </c>
      <c r="H1337" s="203" t="e">
        <f t="shared" si="94"/>
        <v>#N/A</v>
      </c>
      <c r="I1337" s="204" t="e">
        <f t="shared" si="95"/>
        <v>#N/A</v>
      </c>
      <c r="J1337" s="205"/>
      <c r="K1337" s="285">
        <f>W!AG6</f>
        <v>0</v>
      </c>
      <c r="L1337" s="206" t="str">
        <f>W!AF6</f>
        <v>Ekene Ijeomah</v>
      </c>
      <c r="M1337" s="207" t="s">
        <v>139</v>
      </c>
      <c r="N1337" s="207" t="s">
        <v>326</v>
      </c>
      <c r="O1337" s="524"/>
      <c r="P1337" s="283"/>
      <c r="Q1337" s="283"/>
      <c r="R1337" s="208"/>
      <c r="S1337" s="170"/>
    </row>
    <row r="1338" spans="1:19" s="167" customFormat="1" ht="12.75" x14ac:dyDescent="0.2">
      <c r="A1338" s="294">
        <f t="shared" si="92"/>
        <v>0</v>
      </c>
      <c r="B1338" s="198"/>
      <c r="C1338" s="198"/>
      <c r="D1338" s="199" t="s">
        <v>36</v>
      </c>
      <c r="E1338" s="200"/>
      <c r="F1338" s="201"/>
      <c r="G1338" s="202" t="e">
        <f t="shared" si="93"/>
        <v>#N/A</v>
      </c>
      <c r="H1338" s="203" t="e">
        <f t="shared" si="94"/>
        <v>#N/A</v>
      </c>
      <c r="I1338" s="204" t="e">
        <f t="shared" si="95"/>
        <v>#N/A</v>
      </c>
      <c r="J1338" s="205"/>
      <c r="K1338" s="285">
        <f>W!AG7</f>
        <v>859</v>
      </c>
      <c r="L1338" s="206" t="str">
        <f>W!AF7</f>
        <v>Callum McMahon</v>
      </c>
      <c r="M1338" s="207" t="s">
        <v>139</v>
      </c>
      <c r="N1338" s="207" t="s">
        <v>326</v>
      </c>
      <c r="O1338" s="524"/>
      <c r="P1338" s="283"/>
      <c r="Q1338" s="283"/>
      <c r="R1338" s="208"/>
      <c r="S1338" s="170"/>
    </row>
    <row r="1339" spans="1:19" s="167" customFormat="1" ht="12.75" x14ac:dyDescent="0.2">
      <c r="A1339" s="294">
        <f t="shared" si="92"/>
        <v>0</v>
      </c>
      <c r="B1339" s="198"/>
      <c r="C1339" s="198"/>
      <c r="D1339" s="199" t="s">
        <v>36</v>
      </c>
      <c r="E1339" s="200"/>
      <c r="F1339" s="201"/>
      <c r="G1339" s="202" t="e">
        <f t="shared" si="93"/>
        <v>#N/A</v>
      </c>
      <c r="H1339" s="203" t="e">
        <f t="shared" si="94"/>
        <v>#N/A</v>
      </c>
      <c r="I1339" s="204" t="e">
        <f t="shared" si="95"/>
        <v>#N/A</v>
      </c>
      <c r="J1339" s="205"/>
      <c r="K1339" s="285">
        <f>W!AG8</f>
        <v>0</v>
      </c>
      <c r="L1339" s="206" t="str">
        <f>W!AF8</f>
        <v>Samuel Scott</v>
      </c>
      <c r="M1339" s="207" t="s">
        <v>139</v>
      </c>
      <c r="N1339" s="207" t="s">
        <v>326</v>
      </c>
      <c r="O1339" s="524"/>
      <c r="P1339" s="283"/>
      <c r="Q1339" s="283"/>
      <c r="R1339" s="208"/>
      <c r="S1339" s="170"/>
    </row>
    <row r="1340" spans="1:19" s="167" customFormat="1" ht="12.75" x14ac:dyDescent="0.2">
      <c r="A1340" s="294">
        <f t="shared" si="92"/>
        <v>0</v>
      </c>
      <c r="B1340" s="198"/>
      <c r="C1340" s="198"/>
      <c r="D1340" s="199" t="s">
        <v>36</v>
      </c>
      <c r="E1340" s="200"/>
      <c r="F1340" s="201"/>
      <c r="G1340" s="202" t="e">
        <f t="shared" si="93"/>
        <v>#N/A</v>
      </c>
      <c r="H1340" s="203" t="e">
        <f t="shared" si="94"/>
        <v>#N/A</v>
      </c>
      <c r="I1340" s="204" t="e">
        <f t="shared" si="95"/>
        <v>#N/A</v>
      </c>
      <c r="J1340" s="205"/>
      <c r="K1340" s="285">
        <f>W!AG9</f>
        <v>860</v>
      </c>
      <c r="L1340" s="206" t="str">
        <f>W!AF9</f>
        <v>Dylan Val</v>
      </c>
      <c r="M1340" s="207" t="s">
        <v>139</v>
      </c>
      <c r="N1340" s="207" t="s">
        <v>326</v>
      </c>
      <c r="O1340" s="524"/>
      <c r="P1340" s="283"/>
      <c r="Q1340" s="283"/>
      <c r="R1340" s="208"/>
      <c r="S1340" s="170"/>
    </row>
    <row r="1341" spans="1:19" s="167" customFormat="1" ht="12.75" x14ac:dyDescent="0.2">
      <c r="A1341" s="294">
        <f t="shared" si="92"/>
        <v>0</v>
      </c>
      <c r="B1341" s="198"/>
      <c r="C1341" s="198"/>
      <c r="D1341" s="199" t="s">
        <v>36</v>
      </c>
      <c r="E1341" s="200"/>
      <c r="F1341" s="201"/>
      <c r="G1341" s="202" t="e">
        <f t="shared" si="93"/>
        <v>#N/A</v>
      </c>
      <c r="H1341" s="203" t="e">
        <f t="shared" si="94"/>
        <v>#N/A</v>
      </c>
      <c r="I1341" s="204" t="e">
        <f t="shared" si="95"/>
        <v>#N/A</v>
      </c>
      <c r="J1341" s="205"/>
      <c r="K1341" s="285">
        <f>W!AG10</f>
        <v>0</v>
      </c>
      <c r="L1341" s="206" t="str">
        <f>W!AF10</f>
        <v>Lionel Owona</v>
      </c>
      <c r="M1341" s="207" t="s">
        <v>139</v>
      </c>
      <c r="N1341" s="207" t="s">
        <v>326</v>
      </c>
      <c r="O1341" s="524"/>
      <c r="P1341" s="283"/>
      <c r="Q1341" s="283"/>
      <c r="R1341" s="208"/>
      <c r="S1341" s="170"/>
    </row>
    <row r="1342" spans="1:19" s="167" customFormat="1" ht="12.75" x14ac:dyDescent="0.2">
      <c r="A1342" s="294">
        <f t="shared" si="92"/>
        <v>0</v>
      </c>
      <c r="B1342" s="198"/>
      <c r="C1342" s="198"/>
      <c r="D1342" s="199" t="s">
        <v>36</v>
      </c>
      <c r="E1342" s="200"/>
      <c r="F1342" s="201"/>
      <c r="G1342" s="202" t="e">
        <f t="shared" si="93"/>
        <v>#N/A</v>
      </c>
      <c r="H1342" s="203" t="e">
        <f t="shared" si="94"/>
        <v>#N/A</v>
      </c>
      <c r="I1342" s="204" t="e">
        <f t="shared" si="95"/>
        <v>#N/A</v>
      </c>
      <c r="J1342" s="205"/>
      <c r="K1342" s="285">
        <f>W!AG11</f>
        <v>0</v>
      </c>
      <c r="L1342" s="206" t="str">
        <f>W!AF11</f>
        <v>Amar Babhania</v>
      </c>
      <c r="M1342" s="207" t="s">
        <v>139</v>
      </c>
      <c r="N1342" s="207" t="s">
        <v>326</v>
      </c>
      <c r="O1342" s="524"/>
      <c r="P1342" s="283"/>
      <c r="Q1342" s="283"/>
      <c r="R1342" s="208"/>
      <c r="S1342" s="170"/>
    </row>
    <row r="1343" spans="1:19" s="167" customFormat="1" ht="12.75" x14ac:dyDescent="0.2">
      <c r="A1343" s="294">
        <f t="shared" si="92"/>
        <v>0</v>
      </c>
      <c r="B1343" s="198"/>
      <c r="C1343" s="198"/>
      <c r="D1343" s="199" t="s">
        <v>36</v>
      </c>
      <c r="E1343" s="200"/>
      <c r="F1343" s="201"/>
      <c r="G1343" s="202" t="e">
        <f t="shared" si="93"/>
        <v>#N/A</v>
      </c>
      <c r="H1343" s="203" t="e">
        <f t="shared" si="94"/>
        <v>#N/A</v>
      </c>
      <c r="I1343" s="204" t="e">
        <f t="shared" si="95"/>
        <v>#N/A</v>
      </c>
      <c r="J1343" s="205"/>
      <c r="K1343" s="285">
        <f>W!AG12</f>
        <v>861</v>
      </c>
      <c r="L1343" s="206" t="str">
        <f>W!AF12</f>
        <v>Jaskaran Kharay</v>
      </c>
      <c r="M1343" s="207" t="s">
        <v>139</v>
      </c>
      <c r="N1343" s="207" t="s">
        <v>326</v>
      </c>
      <c r="O1343" s="524"/>
      <c r="P1343" s="283"/>
      <c r="Q1343" s="283"/>
      <c r="R1343" s="208"/>
      <c r="S1343" s="170"/>
    </row>
    <row r="1344" spans="1:19" s="167" customFormat="1" ht="12.75" x14ac:dyDescent="0.2">
      <c r="A1344" s="294">
        <f t="shared" si="92"/>
        <v>0</v>
      </c>
      <c r="B1344" s="198"/>
      <c r="C1344" s="198"/>
      <c r="D1344" s="199" t="s">
        <v>36</v>
      </c>
      <c r="E1344" s="200"/>
      <c r="F1344" s="201"/>
      <c r="G1344" s="202" t="e">
        <f t="shared" si="93"/>
        <v>#N/A</v>
      </c>
      <c r="H1344" s="203" t="e">
        <f t="shared" si="94"/>
        <v>#N/A</v>
      </c>
      <c r="I1344" s="204" t="e">
        <f t="shared" si="95"/>
        <v>#N/A</v>
      </c>
      <c r="J1344" s="205"/>
      <c r="K1344" s="285">
        <f>W!AG13</f>
        <v>862</v>
      </c>
      <c r="L1344" s="206" t="str">
        <f>W!AF13</f>
        <v>Jake Lewington</v>
      </c>
      <c r="M1344" s="207" t="s">
        <v>139</v>
      </c>
      <c r="N1344" s="207" t="s">
        <v>326</v>
      </c>
      <c r="O1344" s="524"/>
      <c r="P1344" s="283"/>
      <c r="Q1344" s="283"/>
      <c r="R1344" s="208"/>
      <c r="S1344" s="170"/>
    </row>
    <row r="1345" spans="1:19" s="167" customFormat="1" ht="12.75" x14ac:dyDescent="0.2">
      <c r="A1345" s="294">
        <f t="shared" si="92"/>
        <v>0</v>
      </c>
      <c r="B1345" s="198"/>
      <c r="C1345" s="198"/>
      <c r="D1345" s="199" t="s">
        <v>36</v>
      </c>
      <c r="E1345" s="200"/>
      <c r="F1345" s="201"/>
      <c r="G1345" s="202" t="e">
        <f t="shared" si="93"/>
        <v>#N/A</v>
      </c>
      <c r="H1345" s="203" t="e">
        <f t="shared" si="94"/>
        <v>#N/A</v>
      </c>
      <c r="I1345" s="204" t="e">
        <f t="shared" si="95"/>
        <v>#N/A</v>
      </c>
      <c r="J1345" s="205"/>
      <c r="K1345" s="285">
        <f>W!AG14</f>
        <v>863</v>
      </c>
      <c r="L1345" s="206" t="str">
        <f>W!AF14</f>
        <v>Mark Stringer</v>
      </c>
      <c r="M1345" s="207" t="s">
        <v>139</v>
      </c>
      <c r="N1345" s="207" t="s">
        <v>326</v>
      </c>
      <c r="O1345" s="524"/>
      <c r="P1345" s="283"/>
      <c r="Q1345" s="283"/>
      <c r="R1345" s="208"/>
      <c r="S1345" s="170"/>
    </row>
    <row r="1346" spans="1:19" s="167" customFormat="1" ht="12.75" x14ac:dyDescent="0.2">
      <c r="A1346" s="294">
        <f t="shared" si="92"/>
        <v>0</v>
      </c>
      <c r="B1346" s="198"/>
      <c r="C1346" s="198"/>
      <c r="D1346" s="199" t="s">
        <v>36</v>
      </c>
      <c r="E1346" s="200"/>
      <c r="F1346" s="201"/>
      <c r="G1346" s="202" t="e">
        <f t="shared" si="93"/>
        <v>#N/A</v>
      </c>
      <c r="H1346" s="203" t="e">
        <f t="shared" si="94"/>
        <v>#N/A</v>
      </c>
      <c r="I1346" s="204" t="e">
        <f t="shared" si="95"/>
        <v>#N/A</v>
      </c>
      <c r="J1346" s="205"/>
      <c r="K1346" s="285">
        <f>W!AG15</f>
        <v>0</v>
      </c>
      <c r="L1346" s="206" t="str">
        <f>W!AF15</f>
        <v>Marvin Tchangwa</v>
      </c>
      <c r="M1346" s="207" t="s">
        <v>139</v>
      </c>
      <c r="N1346" s="207" t="s">
        <v>326</v>
      </c>
      <c r="O1346" s="524"/>
      <c r="P1346" s="283"/>
      <c r="Q1346" s="283"/>
      <c r="R1346" s="208"/>
      <c r="S1346" s="170"/>
    </row>
    <row r="1347" spans="1:19" s="167" customFormat="1" ht="12.75" x14ac:dyDescent="0.2">
      <c r="A1347" s="294">
        <f t="shared" si="92"/>
        <v>0</v>
      </c>
      <c r="B1347" s="198"/>
      <c r="C1347" s="198"/>
      <c r="D1347" s="199" t="s">
        <v>36</v>
      </c>
      <c r="E1347" s="200"/>
      <c r="F1347" s="201"/>
      <c r="G1347" s="202" t="e">
        <f t="shared" si="93"/>
        <v>#N/A</v>
      </c>
      <c r="H1347" s="203" t="e">
        <f t="shared" si="94"/>
        <v>#N/A</v>
      </c>
      <c r="I1347" s="204" t="e">
        <f t="shared" si="95"/>
        <v>#N/A</v>
      </c>
      <c r="J1347" s="205"/>
      <c r="K1347" s="285">
        <f>W!AG16</f>
        <v>864</v>
      </c>
      <c r="L1347" s="206" t="str">
        <f>W!AF16</f>
        <v>Cameron McMahon</v>
      </c>
      <c r="M1347" s="207" t="s">
        <v>139</v>
      </c>
      <c r="N1347" s="207" t="s">
        <v>326</v>
      </c>
      <c r="O1347" s="524"/>
      <c r="P1347" s="283"/>
      <c r="Q1347" s="283"/>
      <c r="R1347" s="208"/>
      <c r="S1347" s="170"/>
    </row>
    <row r="1348" spans="1:19" s="167" customFormat="1" ht="12.75" x14ac:dyDescent="0.2">
      <c r="A1348" s="294">
        <f t="shared" si="92"/>
        <v>0</v>
      </c>
      <c r="B1348" s="198"/>
      <c r="C1348" s="198"/>
      <c r="D1348" s="199" t="s">
        <v>36</v>
      </c>
      <c r="E1348" s="200"/>
      <c r="F1348" s="201"/>
      <c r="G1348" s="202" t="e">
        <f t="shared" si="93"/>
        <v>#N/A</v>
      </c>
      <c r="H1348" s="203" t="e">
        <f t="shared" si="94"/>
        <v>#N/A</v>
      </c>
      <c r="I1348" s="204" t="e">
        <f t="shared" si="95"/>
        <v>#N/A</v>
      </c>
      <c r="J1348" s="205"/>
      <c r="K1348" s="285">
        <f>W!AG17</f>
        <v>865</v>
      </c>
      <c r="L1348" s="206" t="str">
        <f>W!AF17</f>
        <v>Kaif Rizvi</v>
      </c>
      <c r="M1348" s="207" t="s">
        <v>139</v>
      </c>
      <c r="N1348" s="207" t="s">
        <v>326</v>
      </c>
      <c r="O1348" s="524"/>
      <c r="P1348" s="283"/>
      <c r="Q1348" s="283"/>
      <c r="R1348" s="208"/>
      <c r="S1348" s="170"/>
    </row>
    <row r="1349" spans="1:19" s="167" customFormat="1" ht="12.75" x14ac:dyDescent="0.2">
      <c r="A1349" s="294">
        <f t="shared" si="92"/>
        <v>0</v>
      </c>
      <c r="B1349" s="198"/>
      <c r="C1349" s="198"/>
      <c r="D1349" s="199" t="s">
        <v>36</v>
      </c>
      <c r="E1349" s="200"/>
      <c r="F1349" s="201"/>
      <c r="G1349" s="202" t="e">
        <f t="shared" si="93"/>
        <v>#N/A</v>
      </c>
      <c r="H1349" s="203" t="e">
        <f t="shared" si="94"/>
        <v>#N/A</v>
      </c>
      <c r="I1349" s="204" t="e">
        <f t="shared" si="95"/>
        <v>#N/A</v>
      </c>
      <c r="J1349" s="205"/>
      <c r="K1349" s="285">
        <f>W!AG18</f>
        <v>0</v>
      </c>
      <c r="L1349" s="206" t="str">
        <f>W!AF18</f>
        <v>Pavit Kullar</v>
      </c>
      <c r="M1349" s="207" t="s">
        <v>139</v>
      </c>
      <c r="N1349" s="207" t="s">
        <v>326</v>
      </c>
      <c r="O1349" s="524"/>
      <c r="P1349" s="283"/>
      <c r="Q1349" s="283"/>
      <c r="R1349" s="208"/>
      <c r="S1349" s="170"/>
    </row>
    <row r="1350" spans="1:19" s="167" customFormat="1" ht="12.75" x14ac:dyDescent="0.2">
      <c r="A1350" s="294">
        <f t="shared" si="92"/>
        <v>0</v>
      </c>
      <c r="B1350" s="198"/>
      <c r="C1350" s="198"/>
      <c r="D1350" s="199" t="s">
        <v>36</v>
      </c>
      <c r="E1350" s="200"/>
      <c r="F1350" s="201"/>
      <c r="G1350" s="202" t="e">
        <f t="shared" si="93"/>
        <v>#N/A</v>
      </c>
      <c r="H1350" s="203" t="e">
        <f t="shared" si="94"/>
        <v>#N/A</v>
      </c>
      <c r="I1350" s="204" t="e">
        <f t="shared" si="95"/>
        <v>#N/A</v>
      </c>
      <c r="J1350" s="205"/>
      <c r="K1350" s="285">
        <f>W!AG19</f>
        <v>0</v>
      </c>
      <c r="L1350" s="206">
        <f>W!AF19</f>
        <v>0</v>
      </c>
      <c r="M1350" s="207" t="s">
        <v>139</v>
      </c>
      <c r="N1350" s="207" t="s">
        <v>326</v>
      </c>
      <c r="O1350" s="524"/>
      <c r="P1350" s="283"/>
      <c r="Q1350" s="283"/>
      <c r="R1350" s="208"/>
      <c r="S1350" s="170"/>
    </row>
    <row r="1351" spans="1:19" s="167" customFormat="1" ht="12.75" x14ac:dyDescent="0.2">
      <c r="A1351" s="294">
        <f t="shared" si="92"/>
        <v>0</v>
      </c>
      <c r="B1351" s="198"/>
      <c r="C1351" s="198"/>
      <c r="D1351" s="199" t="s">
        <v>36</v>
      </c>
      <c r="E1351" s="200"/>
      <c r="F1351" s="201"/>
      <c r="G1351" s="202" t="e">
        <f t="shared" si="93"/>
        <v>#N/A</v>
      </c>
      <c r="H1351" s="203" t="e">
        <f t="shared" si="94"/>
        <v>#N/A</v>
      </c>
      <c r="I1351" s="204" t="e">
        <f t="shared" si="95"/>
        <v>#N/A</v>
      </c>
      <c r="J1351" s="205"/>
      <c r="K1351" s="285">
        <f>W!AG20</f>
        <v>0</v>
      </c>
      <c r="L1351" s="206">
        <f>W!AF20</f>
        <v>0</v>
      </c>
      <c r="M1351" s="207" t="s">
        <v>139</v>
      </c>
      <c r="N1351" s="207" t="s">
        <v>326</v>
      </c>
      <c r="O1351" s="524"/>
      <c r="P1351" s="283"/>
      <c r="Q1351" s="283"/>
      <c r="R1351" s="208"/>
      <c r="S1351" s="170"/>
    </row>
    <row r="1352" spans="1:19" s="167" customFormat="1" ht="12.75" x14ac:dyDescent="0.2">
      <c r="A1352" s="294">
        <f t="shared" si="92"/>
        <v>0</v>
      </c>
      <c r="B1352" s="198"/>
      <c r="C1352" s="198"/>
      <c r="D1352" s="199" t="s">
        <v>36</v>
      </c>
      <c r="E1352" s="200"/>
      <c r="F1352" s="201"/>
      <c r="G1352" s="202" t="e">
        <f t="shared" si="93"/>
        <v>#N/A</v>
      </c>
      <c r="H1352" s="203" t="e">
        <f t="shared" si="94"/>
        <v>#N/A</v>
      </c>
      <c r="I1352" s="204" t="e">
        <f t="shared" si="95"/>
        <v>#N/A</v>
      </c>
      <c r="J1352" s="205"/>
      <c r="K1352" s="285">
        <f>W!AG21</f>
        <v>0</v>
      </c>
      <c r="L1352" s="206">
        <f>W!AF21</f>
        <v>0</v>
      </c>
      <c r="M1352" s="207" t="s">
        <v>139</v>
      </c>
      <c r="N1352" s="207" t="s">
        <v>326</v>
      </c>
      <c r="O1352" s="524"/>
      <c r="P1352" s="283"/>
      <c r="Q1352" s="283"/>
      <c r="R1352" s="208"/>
      <c r="S1352" s="170"/>
    </row>
    <row r="1353" spans="1:19" s="167" customFormat="1" ht="12.75" x14ac:dyDescent="0.2">
      <c r="A1353" s="294">
        <f t="shared" si="92"/>
        <v>0</v>
      </c>
      <c r="B1353" s="198"/>
      <c r="C1353" s="198"/>
      <c r="D1353" s="199" t="s">
        <v>36</v>
      </c>
      <c r="E1353" s="200"/>
      <c r="F1353" s="201"/>
      <c r="G1353" s="202" t="e">
        <f t="shared" si="93"/>
        <v>#N/A</v>
      </c>
      <c r="H1353" s="203" t="e">
        <f t="shared" si="94"/>
        <v>#N/A</v>
      </c>
      <c r="I1353" s="204" t="e">
        <f t="shared" si="95"/>
        <v>#N/A</v>
      </c>
      <c r="J1353" s="205"/>
      <c r="K1353" s="285">
        <f>W!AG22</f>
        <v>0</v>
      </c>
      <c r="L1353" s="206">
        <f>W!AF22</f>
        <v>0</v>
      </c>
      <c r="M1353" s="207" t="s">
        <v>139</v>
      </c>
      <c r="N1353" s="207" t="s">
        <v>326</v>
      </c>
      <c r="O1353" s="524"/>
      <c r="P1353" s="283"/>
      <c r="Q1353" s="283"/>
      <c r="R1353" s="208"/>
      <c r="S1353" s="170"/>
    </row>
    <row r="1354" spans="1:19" s="167" customFormat="1" ht="12.75" x14ac:dyDescent="0.2">
      <c r="A1354" s="294">
        <f t="shared" si="92"/>
        <v>0</v>
      </c>
      <c r="B1354" s="198"/>
      <c r="C1354" s="198"/>
      <c r="D1354" s="199" t="s">
        <v>36</v>
      </c>
      <c r="E1354" s="200"/>
      <c r="F1354" s="201"/>
      <c r="G1354" s="202" t="e">
        <f t="shared" si="93"/>
        <v>#N/A</v>
      </c>
      <c r="H1354" s="203" t="e">
        <f t="shared" si="94"/>
        <v>#N/A</v>
      </c>
      <c r="I1354" s="204" t="e">
        <f t="shared" si="95"/>
        <v>#N/A</v>
      </c>
      <c r="J1354" s="205"/>
      <c r="K1354" s="285">
        <f>W!AG23</f>
        <v>0</v>
      </c>
      <c r="L1354" s="206">
        <f>W!AF23</f>
        <v>0</v>
      </c>
      <c r="M1354" s="207" t="s">
        <v>139</v>
      </c>
      <c r="N1354" s="207" t="s">
        <v>326</v>
      </c>
      <c r="O1354" s="524"/>
      <c r="P1354" s="283"/>
      <c r="Q1354" s="283"/>
      <c r="R1354" s="208"/>
      <c r="S1354" s="170"/>
    </row>
    <row r="1355" spans="1:19" s="167" customFormat="1" ht="12.75" x14ac:dyDescent="0.2">
      <c r="A1355" s="294">
        <f t="shared" si="92"/>
        <v>0</v>
      </c>
      <c r="B1355" s="198"/>
      <c r="C1355" s="198"/>
      <c r="D1355" s="199" t="s">
        <v>36</v>
      </c>
      <c r="E1355" s="200"/>
      <c r="F1355" s="201"/>
      <c r="G1355" s="202" t="e">
        <f t="shared" si="93"/>
        <v>#N/A</v>
      </c>
      <c r="H1355" s="203" t="e">
        <f t="shared" si="94"/>
        <v>#N/A</v>
      </c>
      <c r="I1355" s="204" t="e">
        <f t="shared" si="95"/>
        <v>#N/A</v>
      </c>
      <c r="J1355" s="205"/>
      <c r="K1355" s="285">
        <f>W!AG24</f>
        <v>0</v>
      </c>
      <c r="L1355" s="206">
        <f>W!AF24</f>
        <v>0</v>
      </c>
      <c r="M1355" s="207" t="s">
        <v>139</v>
      </c>
      <c r="N1355" s="207" t="s">
        <v>326</v>
      </c>
      <c r="O1355" s="524"/>
      <c r="P1355" s="283"/>
      <c r="Q1355" s="283"/>
      <c r="R1355" s="208"/>
      <c r="S1355" s="170"/>
    </row>
    <row r="1356" spans="1:19" s="167" customFormat="1" ht="12.75" x14ac:dyDescent="0.2">
      <c r="A1356" s="294">
        <f t="shared" si="92"/>
        <v>0</v>
      </c>
      <c r="B1356" s="198"/>
      <c r="C1356" s="198"/>
      <c r="D1356" s="199" t="s">
        <v>36</v>
      </c>
      <c r="E1356" s="200"/>
      <c r="F1356" s="201"/>
      <c r="G1356" s="202" t="e">
        <f t="shared" si="93"/>
        <v>#N/A</v>
      </c>
      <c r="H1356" s="203" t="e">
        <f t="shared" si="94"/>
        <v>#N/A</v>
      </c>
      <c r="I1356" s="204" t="e">
        <f t="shared" si="95"/>
        <v>#N/A</v>
      </c>
      <c r="J1356" s="205"/>
      <c r="K1356" s="285">
        <f>W!AG25</f>
        <v>0</v>
      </c>
      <c r="L1356" s="206">
        <f>W!AF25</f>
        <v>0</v>
      </c>
      <c r="M1356" s="207" t="s">
        <v>139</v>
      </c>
      <c r="N1356" s="207" t="s">
        <v>326</v>
      </c>
      <c r="O1356" s="524"/>
      <c r="P1356" s="283"/>
      <c r="Q1356" s="283"/>
      <c r="R1356" s="208"/>
      <c r="S1356" s="170"/>
    </row>
    <row r="1357" spans="1:19" s="167" customFormat="1" ht="12.75" x14ac:dyDescent="0.2">
      <c r="A1357" s="294">
        <f t="shared" si="92"/>
        <v>0</v>
      </c>
      <c r="B1357" s="198"/>
      <c r="C1357" s="198"/>
      <c r="D1357" s="199" t="s">
        <v>36</v>
      </c>
      <c r="E1357" s="200"/>
      <c r="F1357" s="201"/>
      <c r="G1357" s="202" t="e">
        <f t="shared" si="93"/>
        <v>#N/A</v>
      </c>
      <c r="H1357" s="203" t="e">
        <f t="shared" si="94"/>
        <v>#N/A</v>
      </c>
      <c r="I1357" s="204" t="e">
        <f t="shared" si="95"/>
        <v>#N/A</v>
      </c>
      <c r="J1357" s="205"/>
      <c r="K1357" s="285">
        <f>W!AG26</f>
        <v>0</v>
      </c>
      <c r="L1357" s="206">
        <f>W!AF26</f>
        <v>0</v>
      </c>
      <c r="M1357" s="207" t="s">
        <v>139</v>
      </c>
      <c r="N1357" s="207" t="s">
        <v>326</v>
      </c>
      <c r="O1357" s="524"/>
      <c r="P1357" s="283"/>
      <c r="Q1357" s="283"/>
      <c r="R1357" s="208"/>
      <c r="S1357" s="170"/>
    </row>
    <row r="1358" spans="1:19" s="167" customFormat="1" ht="12.75" x14ac:dyDescent="0.2">
      <c r="A1358" s="294">
        <f t="shared" si="92"/>
        <v>0</v>
      </c>
      <c r="B1358" s="198"/>
      <c r="C1358" s="198"/>
      <c r="D1358" s="199" t="s">
        <v>36</v>
      </c>
      <c r="E1358" s="200"/>
      <c r="F1358" s="201"/>
      <c r="G1358" s="202" t="e">
        <f t="shared" si="93"/>
        <v>#N/A</v>
      </c>
      <c r="H1358" s="203" t="e">
        <f t="shared" si="94"/>
        <v>#N/A</v>
      </c>
      <c r="I1358" s="204" t="e">
        <f t="shared" si="95"/>
        <v>#N/A</v>
      </c>
      <c r="J1358" s="205"/>
      <c r="K1358" s="285">
        <f>W!AG27</f>
        <v>0</v>
      </c>
      <c r="L1358" s="206">
        <f>W!AF27</f>
        <v>0</v>
      </c>
      <c r="M1358" s="207" t="s">
        <v>139</v>
      </c>
      <c r="N1358" s="207" t="s">
        <v>326</v>
      </c>
      <c r="O1358" s="524"/>
      <c r="P1358" s="283"/>
      <c r="Q1358" s="283"/>
      <c r="R1358" s="208"/>
      <c r="S1358" s="170"/>
    </row>
    <row r="1359" spans="1:19" s="167" customFormat="1" ht="12.75" x14ac:dyDescent="0.2">
      <c r="A1359" s="294">
        <f t="shared" si="92"/>
        <v>0</v>
      </c>
      <c r="B1359" s="198"/>
      <c r="C1359" s="198"/>
      <c r="D1359" s="199" t="s">
        <v>36</v>
      </c>
      <c r="E1359" s="200"/>
      <c r="F1359" s="201"/>
      <c r="G1359" s="202" t="e">
        <f t="shared" si="93"/>
        <v>#N/A</v>
      </c>
      <c r="H1359" s="203" t="e">
        <f t="shared" si="94"/>
        <v>#N/A</v>
      </c>
      <c r="I1359" s="204" t="e">
        <f t="shared" si="95"/>
        <v>#N/A</v>
      </c>
      <c r="J1359" s="205"/>
      <c r="K1359" s="285">
        <f>W!AG28</f>
        <v>0</v>
      </c>
      <c r="L1359" s="206">
        <f>W!AF28</f>
        <v>0</v>
      </c>
      <c r="M1359" s="207" t="s">
        <v>139</v>
      </c>
      <c r="N1359" s="207" t="s">
        <v>326</v>
      </c>
      <c r="O1359" s="524"/>
      <c r="P1359" s="283"/>
      <c r="Q1359" s="283"/>
      <c r="R1359" s="208"/>
      <c r="S1359" s="170"/>
    </row>
    <row r="1360" spans="1:19" s="167" customFormat="1" ht="12.75" x14ac:dyDescent="0.2">
      <c r="A1360" s="294">
        <f t="shared" si="92"/>
        <v>0</v>
      </c>
      <c r="B1360" s="198"/>
      <c r="C1360" s="198"/>
      <c r="D1360" s="199" t="s">
        <v>36</v>
      </c>
      <c r="E1360" s="200"/>
      <c r="F1360" s="201"/>
      <c r="G1360" s="202" t="e">
        <f t="shared" si="93"/>
        <v>#N/A</v>
      </c>
      <c r="H1360" s="203" t="e">
        <f t="shared" si="94"/>
        <v>#N/A</v>
      </c>
      <c r="I1360" s="204" t="e">
        <f t="shared" si="95"/>
        <v>#N/A</v>
      </c>
      <c r="J1360" s="205"/>
      <c r="K1360" s="285">
        <f>W!AG29</f>
        <v>0</v>
      </c>
      <c r="L1360" s="206">
        <f>W!AF29</f>
        <v>0</v>
      </c>
      <c r="M1360" s="207" t="s">
        <v>139</v>
      </c>
      <c r="N1360" s="207" t="s">
        <v>326</v>
      </c>
      <c r="O1360" s="524"/>
      <c r="P1360" s="283"/>
      <c r="Q1360" s="283"/>
      <c r="R1360" s="208"/>
      <c r="S1360" s="170"/>
    </row>
    <row r="1361" spans="1:19" s="167" customFormat="1" ht="12.75" x14ac:dyDescent="0.2">
      <c r="A1361" s="294">
        <f t="shared" si="92"/>
        <v>0</v>
      </c>
      <c r="B1361" s="198"/>
      <c r="C1361" s="198"/>
      <c r="D1361" s="199" t="s">
        <v>36</v>
      </c>
      <c r="E1361" s="200"/>
      <c r="F1361" s="201"/>
      <c r="G1361" s="202" t="e">
        <f t="shared" si="93"/>
        <v>#N/A</v>
      </c>
      <c r="H1361" s="203" t="e">
        <f t="shared" si="94"/>
        <v>#N/A</v>
      </c>
      <c r="I1361" s="204" t="e">
        <f t="shared" si="95"/>
        <v>#N/A</v>
      </c>
      <c r="J1361" s="205"/>
      <c r="K1361" s="285">
        <f>W!AG30</f>
        <v>0</v>
      </c>
      <c r="L1361" s="206">
        <f>W!AF30</f>
        <v>0</v>
      </c>
      <c r="M1361" s="207" t="s">
        <v>139</v>
      </c>
      <c r="N1361" s="207" t="s">
        <v>326</v>
      </c>
      <c r="O1361" s="524"/>
      <c r="P1361" s="283"/>
      <c r="Q1361" s="283"/>
      <c r="R1361" s="208"/>
      <c r="S1361" s="170"/>
    </row>
    <row r="1362" spans="1:19" s="167" customFormat="1" ht="12.75" x14ac:dyDescent="0.2">
      <c r="A1362" s="294">
        <f t="shared" si="92"/>
        <v>0</v>
      </c>
      <c r="B1362" s="198"/>
      <c r="C1362" s="198"/>
      <c r="D1362" s="199" t="s">
        <v>36</v>
      </c>
      <c r="E1362" s="200"/>
      <c r="F1362" s="201"/>
      <c r="G1362" s="202" t="e">
        <f t="shared" si="93"/>
        <v>#N/A</v>
      </c>
      <c r="H1362" s="203" t="e">
        <f t="shared" si="94"/>
        <v>#N/A</v>
      </c>
      <c r="I1362" s="204" t="e">
        <f t="shared" si="95"/>
        <v>#N/A</v>
      </c>
      <c r="J1362" s="205"/>
      <c r="K1362" s="285">
        <f>W!AG31</f>
        <v>0</v>
      </c>
      <c r="L1362" s="206">
        <f>W!AF31</f>
        <v>0</v>
      </c>
      <c r="M1362" s="207" t="s">
        <v>139</v>
      </c>
      <c r="N1362" s="207" t="s">
        <v>326</v>
      </c>
      <c r="O1362" s="524"/>
      <c r="P1362" s="283"/>
      <c r="Q1362" s="283"/>
      <c r="R1362" s="208"/>
      <c r="S1362" s="170"/>
    </row>
    <row r="1363" spans="1:19" s="167" customFormat="1" ht="12.75" x14ac:dyDescent="0.2">
      <c r="A1363" s="294">
        <f t="shared" si="92"/>
        <v>0</v>
      </c>
      <c r="B1363" s="198"/>
      <c r="C1363" s="198"/>
      <c r="D1363" s="199" t="s">
        <v>36</v>
      </c>
      <c r="E1363" s="200"/>
      <c r="F1363" s="201"/>
      <c r="G1363" s="202" t="e">
        <f t="shared" si="93"/>
        <v>#N/A</v>
      </c>
      <c r="H1363" s="203" t="e">
        <f t="shared" si="94"/>
        <v>#N/A</v>
      </c>
      <c r="I1363" s="204" t="e">
        <f t="shared" si="95"/>
        <v>#N/A</v>
      </c>
      <c r="J1363" s="205"/>
      <c r="K1363" s="285">
        <f>W!AG32</f>
        <v>0</v>
      </c>
      <c r="L1363" s="206">
        <f>W!AF32</f>
        <v>0</v>
      </c>
      <c r="M1363" s="207" t="s">
        <v>139</v>
      </c>
      <c r="N1363" s="207" t="s">
        <v>326</v>
      </c>
      <c r="O1363" s="524"/>
      <c r="P1363" s="283"/>
      <c r="Q1363" s="283"/>
      <c r="R1363" s="208"/>
      <c r="S1363" s="170"/>
    </row>
    <row r="1364" spans="1:19" s="167" customFormat="1" ht="12.75" x14ac:dyDescent="0.2">
      <c r="A1364" s="294">
        <f t="shared" si="92"/>
        <v>0</v>
      </c>
      <c r="B1364" s="198"/>
      <c r="C1364" s="198"/>
      <c r="D1364" s="199" t="s">
        <v>36</v>
      </c>
      <c r="E1364" s="200"/>
      <c r="F1364" s="201"/>
      <c r="G1364" s="202" t="e">
        <f t="shared" si="93"/>
        <v>#N/A</v>
      </c>
      <c r="H1364" s="203" t="e">
        <f t="shared" si="94"/>
        <v>#N/A</v>
      </c>
      <c r="I1364" s="204" t="e">
        <f t="shared" si="95"/>
        <v>#N/A</v>
      </c>
      <c r="J1364" s="205"/>
      <c r="K1364" s="285">
        <f>W!AG33</f>
        <v>0</v>
      </c>
      <c r="L1364" s="206">
        <f>W!AF33</f>
        <v>0</v>
      </c>
      <c r="M1364" s="207" t="s">
        <v>139</v>
      </c>
      <c r="N1364" s="207" t="s">
        <v>326</v>
      </c>
      <c r="O1364" s="524"/>
      <c r="P1364" s="283"/>
      <c r="Q1364" s="283"/>
      <c r="R1364" s="208"/>
      <c r="S1364" s="170"/>
    </row>
    <row r="1365" spans="1:19" s="167" customFormat="1" ht="12.75" x14ac:dyDescent="0.2">
      <c r="A1365" s="294">
        <f t="shared" si="92"/>
        <v>0</v>
      </c>
      <c r="B1365" s="198"/>
      <c r="C1365" s="198"/>
      <c r="D1365" s="199" t="s">
        <v>36</v>
      </c>
      <c r="E1365" s="200"/>
      <c r="F1365" s="201"/>
      <c r="G1365" s="202" t="e">
        <f t="shared" si="93"/>
        <v>#N/A</v>
      </c>
      <c r="H1365" s="203" t="e">
        <f t="shared" si="94"/>
        <v>#N/A</v>
      </c>
      <c r="I1365" s="204" t="e">
        <f t="shared" si="95"/>
        <v>#N/A</v>
      </c>
      <c r="J1365" s="205"/>
      <c r="K1365" s="285">
        <f>W!AG34</f>
        <v>0</v>
      </c>
      <c r="L1365" s="206">
        <f>W!AF34</f>
        <v>0</v>
      </c>
      <c r="M1365" s="207" t="s">
        <v>139</v>
      </c>
      <c r="N1365" s="207" t="s">
        <v>326</v>
      </c>
      <c r="O1365" s="524"/>
      <c r="P1365" s="283"/>
      <c r="Q1365" s="283"/>
      <c r="R1365" s="208"/>
      <c r="S1365" s="170"/>
    </row>
    <row r="1366" spans="1:19" s="167" customFormat="1" ht="12.75" x14ac:dyDescent="0.2">
      <c r="A1366" s="294">
        <f t="shared" si="92"/>
        <v>0</v>
      </c>
      <c r="B1366" s="198"/>
      <c r="C1366" s="198"/>
      <c r="D1366" s="199" t="s">
        <v>36</v>
      </c>
      <c r="E1366" s="200"/>
      <c r="F1366" s="201"/>
      <c r="G1366" s="202" t="e">
        <f t="shared" si="93"/>
        <v>#N/A</v>
      </c>
      <c r="H1366" s="203" t="e">
        <f t="shared" si="94"/>
        <v>#N/A</v>
      </c>
      <c r="I1366" s="204" t="e">
        <f t="shared" si="95"/>
        <v>#N/A</v>
      </c>
      <c r="J1366" s="205"/>
      <c r="K1366" s="285">
        <f>W!AG35</f>
        <v>0</v>
      </c>
      <c r="L1366" s="206">
        <f>W!AF35</f>
        <v>0</v>
      </c>
      <c r="M1366" s="207" t="s">
        <v>139</v>
      </c>
      <c r="N1366" s="207" t="s">
        <v>326</v>
      </c>
      <c r="O1366" s="524"/>
      <c r="P1366" s="283"/>
      <c r="Q1366" s="283"/>
      <c r="R1366" s="208"/>
      <c r="S1366" s="170"/>
    </row>
    <row r="1367" spans="1:19" s="167" customFormat="1" ht="12.75" x14ac:dyDescent="0.2">
      <c r="A1367" s="294">
        <f t="shared" si="92"/>
        <v>0</v>
      </c>
      <c r="B1367" s="198"/>
      <c r="C1367" s="198"/>
      <c r="D1367" s="199" t="s">
        <v>36</v>
      </c>
      <c r="E1367" s="200"/>
      <c r="F1367" s="201"/>
      <c r="G1367" s="202" t="e">
        <f t="shared" si="93"/>
        <v>#N/A</v>
      </c>
      <c r="H1367" s="203" t="e">
        <f t="shared" si="94"/>
        <v>#N/A</v>
      </c>
      <c r="I1367" s="204" t="e">
        <f t="shared" si="95"/>
        <v>#N/A</v>
      </c>
      <c r="J1367" s="205"/>
      <c r="K1367" s="285">
        <f>W!AG36</f>
        <v>0</v>
      </c>
      <c r="L1367" s="206">
        <f>W!AF36</f>
        <v>0</v>
      </c>
      <c r="M1367" s="207" t="s">
        <v>139</v>
      </c>
      <c r="N1367" s="207" t="s">
        <v>326</v>
      </c>
      <c r="O1367" s="524"/>
      <c r="P1367" s="283"/>
      <c r="Q1367" s="283"/>
      <c r="R1367" s="208"/>
      <c r="S1367" s="170"/>
    </row>
    <row r="1368" spans="1:19" s="167" customFormat="1" ht="12.75" x14ac:dyDescent="0.2">
      <c r="A1368" s="294">
        <f t="shared" si="92"/>
        <v>0</v>
      </c>
      <c r="B1368" s="198"/>
      <c r="C1368" s="198"/>
      <c r="D1368" s="199" t="s">
        <v>36</v>
      </c>
      <c r="E1368" s="200"/>
      <c r="F1368" s="201"/>
      <c r="G1368" s="202" t="e">
        <f t="shared" si="93"/>
        <v>#N/A</v>
      </c>
      <c r="H1368" s="203" t="e">
        <f t="shared" si="94"/>
        <v>#N/A</v>
      </c>
      <c r="I1368" s="204" t="e">
        <f t="shared" si="95"/>
        <v>#N/A</v>
      </c>
      <c r="J1368" s="205"/>
      <c r="K1368" s="285">
        <f>W!AG37</f>
        <v>0</v>
      </c>
      <c r="L1368" s="206">
        <f>W!AF37</f>
        <v>0</v>
      </c>
      <c r="M1368" s="207" t="s">
        <v>139</v>
      </c>
      <c r="N1368" s="207" t="s">
        <v>326</v>
      </c>
      <c r="O1368" s="524"/>
      <c r="P1368" s="283"/>
      <c r="Q1368" s="283"/>
      <c r="R1368" s="208"/>
      <c r="S1368" s="170"/>
    </row>
    <row r="1369" spans="1:19" s="167" customFormat="1" ht="12.75" x14ac:dyDescent="0.2">
      <c r="A1369" s="294">
        <f t="shared" si="92"/>
        <v>0</v>
      </c>
      <c r="B1369" s="198"/>
      <c r="C1369" s="198"/>
      <c r="D1369" s="199" t="s">
        <v>36</v>
      </c>
      <c r="E1369" s="200"/>
      <c r="F1369" s="201"/>
      <c r="G1369" s="202" t="e">
        <f t="shared" si="93"/>
        <v>#N/A</v>
      </c>
      <c r="H1369" s="203" t="e">
        <f t="shared" si="94"/>
        <v>#N/A</v>
      </c>
      <c r="I1369" s="204" t="e">
        <f t="shared" si="95"/>
        <v>#N/A</v>
      </c>
      <c r="J1369" s="205"/>
      <c r="K1369" s="285">
        <f>W!AG38</f>
        <v>0</v>
      </c>
      <c r="L1369" s="206">
        <f>W!AF38</f>
        <v>0</v>
      </c>
      <c r="M1369" s="207" t="s">
        <v>139</v>
      </c>
      <c r="N1369" s="207" t="s">
        <v>326</v>
      </c>
      <c r="O1369" s="524"/>
      <c r="P1369" s="283"/>
      <c r="Q1369" s="283"/>
      <c r="R1369" s="208"/>
      <c r="S1369" s="170"/>
    </row>
    <row r="1370" spans="1:19" s="167" customFormat="1" ht="12.75" x14ac:dyDescent="0.2">
      <c r="A1370" s="294">
        <f t="shared" si="92"/>
        <v>0</v>
      </c>
      <c r="B1370" s="198"/>
      <c r="C1370" s="198"/>
      <c r="D1370" s="199" t="s">
        <v>36</v>
      </c>
      <c r="E1370" s="200"/>
      <c r="F1370" s="201"/>
      <c r="G1370" s="202" t="e">
        <f t="shared" si="93"/>
        <v>#N/A</v>
      </c>
      <c r="H1370" s="203" t="e">
        <f t="shared" si="94"/>
        <v>#N/A</v>
      </c>
      <c r="I1370" s="204" t="e">
        <f t="shared" si="95"/>
        <v>#N/A</v>
      </c>
      <c r="J1370" s="205"/>
      <c r="K1370" s="285">
        <f>W!AG39</f>
        <v>0</v>
      </c>
      <c r="L1370" s="206">
        <f>W!AF39</f>
        <v>0</v>
      </c>
      <c r="M1370" s="207" t="s">
        <v>139</v>
      </c>
      <c r="N1370" s="207" t="s">
        <v>326</v>
      </c>
      <c r="O1370" s="524"/>
      <c r="P1370" s="283"/>
      <c r="Q1370" s="283"/>
      <c r="R1370" s="208"/>
      <c r="S1370" s="170"/>
    </row>
    <row r="1371" spans="1:19" s="167" customFormat="1" ht="12.75" x14ac:dyDescent="0.2">
      <c r="A1371" s="294">
        <f t="shared" si="92"/>
        <v>0</v>
      </c>
      <c r="B1371" s="198"/>
      <c r="C1371" s="198"/>
      <c r="D1371" s="199" t="s">
        <v>36</v>
      </c>
      <c r="E1371" s="200"/>
      <c r="F1371" s="201"/>
      <c r="G1371" s="202" t="e">
        <f t="shared" si="93"/>
        <v>#N/A</v>
      </c>
      <c r="H1371" s="203" t="e">
        <f t="shared" si="94"/>
        <v>#N/A</v>
      </c>
      <c r="I1371" s="204" t="e">
        <f t="shared" si="95"/>
        <v>#N/A</v>
      </c>
      <c r="J1371" s="205"/>
      <c r="K1371" s="285">
        <f>W!AG40</f>
        <v>0</v>
      </c>
      <c r="L1371" s="206">
        <f>W!AF40</f>
        <v>0</v>
      </c>
      <c r="M1371" s="207" t="s">
        <v>139</v>
      </c>
      <c r="N1371" s="207" t="s">
        <v>326</v>
      </c>
      <c r="O1371" s="524"/>
      <c r="P1371" s="283"/>
      <c r="Q1371" s="283"/>
      <c r="R1371" s="208"/>
      <c r="S1371" s="170"/>
    </row>
    <row r="1372" spans="1:19" s="167" customFormat="1" ht="12.75" x14ac:dyDescent="0.2">
      <c r="A1372" s="294">
        <f t="shared" si="92"/>
        <v>0</v>
      </c>
      <c r="B1372" s="198"/>
      <c r="C1372" s="198"/>
      <c r="D1372" s="199" t="s">
        <v>36</v>
      </c>
      <c r="E1372" s="200"/>
      <c r="F1372" s="201"/>
      <c r="G1372" s="202" t="e">
        <f t="shared" si="93"/>
        <v>#N/A</v>
      </c>
      <c r="H1372" s="203" t="e">
        <f t="shared" si="94"/>
        <v>#N/A</v>
      </c>
      <c r="I1372" s="204" t="e">
        <f t="shared" si="95"/>
        <v>#N/A</v>
      </c>
      <c r="J1372" s="205"/>
      <c r="K1372" s="285">
        <f>W!AG41</f>
        <v>0</v>
      </c>
      <c r="L1372" s="206">
        <f>W!AF41</f>
        <v>0</v>
      </c>
      <c r="M1372" s="207" t="s">
        <v>139</v>
      </c>
      <c r="N1372" s="207" t="s">
        <v>326</v>
      </c>
      <c r="O1372" s="524"/>
      <c r="P1372" s="283"/>
      <c r="Q1372" s="283"/>
      <c r="R1372" s="208"/>
      <c r="S1372" s="170"/>
    </row>
    <row r="1373" spans="1:19" s="167" customFormat="1" ht="12.75" x14ac:dyDescent="0.2">
      <c r="A1373" s="294">
        <f t="shared" si="92"/>
        <v>0</v>
      </c>
      <c r="B1373" s="198"/>
      <c r="C1373" s="198"/>
      <c r="D1373" s="199" t="s">
        <v>36</v>
      </c>
      <c r="E1373" s="200"/>
      <c r="F1373" s="201"/>
      <c r="G1373" s="202" t="e">
        <f t="shared" si="93"/>
        <v>#N/A</v>
      </c>
      <c r="H1373" s="203" t="e">
        <f t="shared" si="94"/>
        <v>#N/A</v>
      </c>
      <c r="I1373" s="204" t="e">
        <f t="shared" si="95"/>
        <v>#N/A</v>
      </c>
      <c r="J1373" s="205"/>
      <c r="K1373" s="285">
        <f>W!AG42</f>
        <v>0</v>
      </c>
      <c r="L1373" s="206">
        <f>W!AF42</f>
        <v>0</v>
      </c>
      <c r="M1373" s="207" t="s">
        <v>139</v>
      </c>
      <c r="N1373" s="207" t="s">
        <v>326</v>
      </c>
      <c r="O1373" s="524"/>
      <c r="P1373" s="283"/>
      <c r="Q1373" s="283"/>
      <c r="R1373" s="208"/>
      <c r="S1373" s="170"/>
    </row>
    <row r="1374" spans="1:19" s="167" customFormat="1" ht="12.75" x14ac:dyDescent="0.2">
      <c r="A1374" s="294">
        <f t="shared" si="92"/>
        <v>0</v>
      </c>
      <c r="B1374" s="198"/>
      <c r="C1374" s="198"/>
      <c r="D1374" s="199" t="s">
        <v>36</v>
      </c>
      <c r="E1374" s="200"/>
      <c r="F1374" s="201"/>
      <c r="G1374" s="202" t="e">
        <f t="shared" si="93"/>
        <v>#N/A</v>
      </c>
      <c r="H1374" s="203" t="e">
        <f t="shared" si="94"/>
        <v>#N/A</v>
      </c>
      <c r="I1374" s="204" t="e">
        <f t="shared" si="95"/>
        <v>#N/A</v>
      </c>
      <c r="J1374" s="205"/>
      <c r="K1374" s="285">
        <f>W!AG43</f>
        <v>0</v>
      </c>
      <c r="L1374" s="206">
        <f>W!AF43</f>
        <v>0</v>
      </c>
      <c r="M1374" s="207" t="s">
        <v>139</v>
      </c>
      <c r="N1374" s="207" t="s">
        <v>326</v>
      </c>
      <c r="O1374" s="524"/>
      <c r="P1374" s="283"/>
      <c r="Q1374" s="283"/>
      <c r="R1374" s="208"/>
      <c r="S1374" s="170"/>
    </row>
    <row r="1375" spans="1:19" s="167" customFormat="1" ht="12.75" x14ac:dyDescent="0.2">
      <c r="A1375" s="294">
        <f t="shared" si="92"/>
        <v>0</v>
      </c>
      <c r="B1375" s="198"/>
      <c r="C1375" s="198"/>
      <c r="D1375" s="199" t="s">
        <v>36</v>
      </c>
      <c r="E1375" s="200"/>
      <c r="F1375" s="201"/>
      <c r="G1375" s="202" t="e">
        <f t="shared" si="93"/>
        <v>#N/A</v>
      </c>
      <c r="H1375" s="203" t="e">
        <f t="shared" si="94"/>
        <v>#N/A</v>
      </c>
      <c r="I1375" s="204" t="e">
        <f t="shared" si="95"/>
        <v>#N/A</v>
      </c>
      <c r="J1375" s="205"/>
      <c r="K1375" s="285">
        <f>W!AG44</f>
        <v>0</v>
      </c>
      <c r="L1375" s="206">
        <f>W!AF44</f>
        <v>0</v>
      </c>
      <c r="M1375" s="207" t="s">
        <v>139</v>
      </c>
      <c r="N1375" s="207" t="s">
        <v>326</v>
      </c>
      <c r="O1375" s="524"/>
      <c r="P1375" s="283"/>
      <c r="Q1375" s="283"/>
      <c r="R1375" s="208"/>
      <c r="S1375" s="170"/>
    </row>
    <row r="1376" spans="1:19" s="167" customFormat="1" ht="12.75" x14ac:dyDescent="0.2">
      <c r="A1376" s="294">
        <f t="shared" si="92"/>
        <v>0</v>
      </c>
      <c r="B1376" s="198"/>
      <c r="C1376" s="198"/>
      <c r="D1376" s="199" t="s">
        <v>36</v>
      </c>
      <c r="E1376" s="200"/>
      <c r="F1376" s="201"/>
      <c r="G1376" s="202" t="e">
        <f t="shared" si="93"/>
        <v>#N/A</v>
      </c>
      <c r="H1376" s="203" t="e">
        <f t="shared" si="94"/>
        <v>#N/A</v>
      </c>
      <c r="I1376" s="204" t="e">
        <f t="shared" si="95"/>
        <v>#N/A</v>
      </c>
      <c r="J1376" s="205"/>
      <c r="K1376" s="285">
        <f>W!AG45</f>
        <v>0</v>
      </c>
      <c r="L1376" s="206">
        <f>W!AF45</f>
        <v>0</v>
      </c>
      <c r="M1376" s="207" t="s">
        <v>139</v>
      </c>
      <c r="N1376" s="207" t="s">
        <v>326</v>
      </c>
      <c r="O1376" s="524"/>
      <c r="P1376" s="283"/>
      <c r="Q1376" s="283"/>
      <c r="R1376" s="208"/>
      <c r="S1376" s="170"/>
    </row>
    <row r="1377" spans="1:19" s="167" customFormat="1" ht="12.75" x14ac:dyDescent="0.2">
      <c r="A1377" s="294">
        <f t="shared" si="92"/>
        <v>0</v>
      </c>
      <c r="B1377" s="198"/>
      <c r="C1377" s="198"/>
      <c r="D1377" s="199" t="s">
        <v>36</v>
      </c>
      <c r="E1377" s="200"/>
      <c r="F1377" s="201"/>
      <c r="G1377" s="202" t="e">
        <f t="shared" si="93"/>
        <v>#N/A</v>
      </c>
      <c r="H1377" s="203" t="e">
        <f t="shared" si="94"/>
        <v>#N/A</v>
      </c>
      <c r="I1377" s="204" t="e">
        <f t="shared" si="95"/>
        <v>#N/A</v>
      </c>
      <c r="J1377" s="205"/>
      <c r="K1377" s="285">
        <f>W!AG46</f>
        <v>0</v>
      </c>
      <c r="L1377" s="206">
        <f>W!AF46</f>
        <v>0</v>
      </c>
      <c r="M1377" s="207" t="s">
        <v>139</v>
      </c>
      <c r="N1377" s="207" t="s">
        <v>326</v>
      </c>
      <c r="O1377" s="524"/>
      <c r="P1377" s="283"/>
      <c r="Q1377" s="283"/>
      <c r="R1377" s="208"/>
      <c r="S1377" s="170"/>
    </row>
    <row r="1378" spans="1:19" s="167" customFormat="1" ht="12.75" x14ac:dyDescent="0.2">
      <c r="A1378" s="294">
        <f t="shared" si="92"/>
        <v>0</v>
      </c>
      <c r="B1378" s="198"/>
      <c r="C1378" s="198"/>
      <c r="D1378" s="199" t="s">
        <v>36</v>
      </c>
      <c r="E1378" s="200"/>
      <c r="F1378" s="201"/>
      <c r="G1378" s="202" t="e">
        <f t="shared" si="93"/>
        <v>#N/A</v>
      </c>
      <c r="H1378" s="203" t="e">
        <f t="shared" si="94"/>
        <v>#N/A</v>
      </c>
      <c r="I1378" s="204" t="e">
        <f t="shared" si="95"/>
        <v>#N/A</v>
      </c>
      <c r="J1378" s="205"/>
      <c r="K1378" s="285">
        <f>W!AG47</f>
        <v>0</v>
      </c>
      <c r="L1378" s="206">
        <f>W!AF47</f>
        <v>0</v>
      </c>
      <c r="M1378" s="207" t="s">
        <v>139</v>
      </c>
      <c r="N1378" s="207" t="s">
        <v>326</v>
      </c>
      <c r="O1378" s="524"/>
      <c r="P1378" s="283"/>
      <c r="Q1378" s="283"/>
      <c r="R1378" s="208"/>
      <c r="S1378" s="170"/>
    </row>
    <row r="1379" spans="1:19" s="167" customFormat="1" ht="12.75" x14ac:dyDescent="0.2">
      <c r="A1379" s="294">
        <f t="shared" ref="A1379:A1442" si="96">F1379</f>
        <v>0</v>
      </c>
      <c r="B1379" s="198"/>
      <c r="C1379" s="198"/>
      <c r="D1379" s="199" t="s">
        <v>36</v>
      </c>
      <c r="E1379" s="200"/>
      <c r="F1379" s="201"/>
      <c r="G1379" s="202" t="e">
        <f t="shared" si="93"/>
        <v>#N/A</v>
      </c>
      <c r="H1379" s="203" t="e">
        <f t="shared" si="94"/>
        <v>#N/A</v>
      </c>
      <c r="I1379" s="204" t="e">
        <f t="shared" si="95"/>
        <v>#N/A</v>
      </c>
      <c r="J1379" s="205"/>
      <c r="K1379" s="285">
        <f>W!AG48</f>
        <v>0</v>
      </c>
      <c r="L1379" s="206">
        <f>W!AF48</f>
        <v>0</v>
      </c>
      <c r="M1379" s="207" t="s">
        <v>139</v>
      </c>
      <c r="N1379" s="207" t="s">
        <v>326</v>
      </c>
      <c r="O1379" s="524"/>
      <c r="P1379" s="283"/>
      <c r="Q1379" s="283"/>
      <c r="R1379" s="208"/>
      <c r="S1379" s="170"/>
    </row>
    <row r="1380" spans="1:19" s="167" customFormat="1" ht="12.75" x14ac:dyDescent="0.2">
      <c r="A1380" s="294">
        <f t="shared" si="96"/>
        <v>0</v>
      </c>
      <c r="B1380" s="198"/>
      <c r="C1380" s="198"/>
      <c r="D1380" s="199" t="s">
        <v>36</v>
      </c>
      <c r="E1380" s="200"/>
      <c r="F1380" s="201"/>
      <c r="G1380" s="202" t="e">
        <f t="shared" ref="G1380:G1443" si="97">VLOOKUP(D1380,K$33:N$1834,2,FALSE)</f>
        <v>#N/A</v>
      </c>
      <c r="H1380" s="203" t="e">
        <f t="shared" ref="H1380:H1443" si="98">VLOOKUP(D1380,K$33:N$1834,3,FALSE)</f>
        <v>#N/A</v>
      </c>
      <c r="I1380" s="204" t="e">
        <f t="shared" ref="I1380:I1443" si="99">VLOOKUP(D1380,K$33:N$1834,4,FALSE)</f>
        <v>#N/A</v>
      </c>
      <c r="J1380" s="205"/>
      <c r="K1380" s="285">
        <f>W!AG49</f>
        <v>0</v>
      </c>
      <c r="L1380" s="206">
        <f>W!AF49</f>
        <v>0</v>
      </c>
      <c r="M1380" s="207" t="s">
        <v>139</v>
      </c>
      <c r="N1380" s="207" t="s">
        <v>326</v>
      </c>
      <c r="O1380" s="524"/>
      <c r="P1380" s="283"/>
      <c r="Q1380" s="283"/>
      <c r="R1380" s="208"/>
      <c r="S1380" s="170"/>
    </row>
    <row r="1381" spans="1:19" s="167" customFormat="1" ht="12.75" x14ac:dyDescent="0.2">
      <c r="A1381" s="294">
        <f t="shared" si="96"/>
        <v>0</v>
      </c>
      <c r="B1381" s="198"/>
      <c r="C1381" s="198"/>
      <c r="D1381" s="199" t="s">
        <v>36</v>
      </c>
      <c r="E1381" s="200"/>
      <c r="F1381" s="201"/>
      <c r="G1381" s="202" t="e">
        <f t="shared" si="97"/>
        <v>#N/A</v>
      </c>
      <c r="H1381" s="203" t="e">
        <f t="shared" si="98"/>
        <v>#N/A</v>
      </c>
      <c r="I1381" s="204" t="e">
        <f t="shared" si="99"/>
        <v>#N/A</v>
      </c>
      <c r="J1381" s="205"/>
      <c r="K1381" s="285">
        <f>W!AG50</f>
        <v>0</v>
      </c>
      <c r="L1381" s="206">
        <f>W!AF50</f>
        <v>0</v>
      </c>
      <c r="M1381" s="207" t="s">
        <v>139</v>
      </c>
      <c r="N1381" s="207" t="s">
        <v>326</v>
      </c>
      <c r="O1381" s="524"/>
      <c r="P1381" s="283"/>
      <c r="Q1381" s="283"/>
      <c r="R1381" s="208"/>
      <c r="S1381" s="170"/>
    </row>
    <row r="1382" spans="1:19" s="167" customFormat="1" ht="12.75" x14ac:dyDescent="0.2">
      <c r="A1382" s="294">
        <f t="shared" si="96"/>
        <v>0</v>
      </c>
      <c r="B1382" s="198"/>
      <c r="C1382" s="198"/>
      <c r="D1382" s="199" t="s">
        <v>36</v>
      </c>
      <c r="E1382" s="200"/>
      <c r="F1382" s="201"/>
      <c r="G1382" s="202" t="e">
        <f t="shared" si="97"/>
        <v>#N/A</v>
      </c>
      <c r="H1382" s="203" t="e">
        <f t="shared" si="98"/>
        <v>#N/A</v>
      </c>
      <c r="I1382" s="204" t="e">
        <f t="shared" si="99"/>
        <v>#N/A</v>
      </c>
      <c r="J1382" s="205"/>
      <c r="K1382" s="285">
        <f>W!AG51</f>
        <v>0</v>
      </c>
      <c r="L1382" s="206">
        <f>W!AF51</f>
        <v>0</v>
      </c>
      <c r="M1382" s="207" t="s">
        <v>139</v>
      </c>
      <c r="N1382" s="207" t="s">
        <v>326</v>
      </c>
      <c r="O1382" s="524"/>
      <c r="P1382" s="283"/>
      <c r="Q1382" s="283"/>
      <c r="R1382" s="208"/>
      <c r="S1382" s="170"/>
    </row>
    <row r="1383" spans="1:19" s="167" customFormat="1" ht="12.75" x14ac:dyDescent="0.2">
      <c r="A1383" s="294">
        <f t="shared" si="96"/>
        <v>0</v>
      </c>
      <c r="B1383" s="198"/>
      <c r="C1383" s="198"/>
      <c r="D1383" s="199" t="s">
        <v>36</v>
      </c>
      <c r="E1383" s="200"/>
      <c r="F1383" s="201"/>
      <c r="G1383" s="202" t="e">
        <f t="shared" si="97"/>
        <v>#N/A</v>
      </c>
      <c r="H1383" s="203" t="e">
        <f t="shared" si="98"/>
        <v>#N/A</v>
      </c>
      <c r="I1383" s="204" t="e">
        <f t="shared" si="99"/>
        <v>#N/A</v>
      </c>
      <c r="J1383" s="205"/>
      <c r="K1383" s="285">
        <f>W!AG52</f>
        <v>0</v>
      </c>
      <c r="L1383" s="206">
        <f>W!AF52</f>
        <v>0</v>
      </c>
      <c r="M1383" s="207" t="s">
        <v>139</v>
      </c>
      <c r="N1383" s="207" t="s">
        <v>326</v>
      </c>
      <c r="O1383" s="524"/>
      <c r="P1383" s="283"/>
      <c r="Q1383" s="283"/>
      <c r="R1383" s="208"/>
      <c r="S1383" s="170"/>
    </row>
    <row r="1384" spans="1:19" s="167" customFormat="1" ht="12.75" x14ac:dyDescent="0.2">
      <c r="A1384" s="294">
        <f t="shared" si="96"/>
        <v>0</v>
      </c>
      <c r="B1384" s="198"/>
      <c r="C1384" s="198"/>
      <c r="D1384" s="199" t="s">
        <v>36</v>
      </c>
      <c r="E1384" s="200"/>
      <c r="F1384" s="201"/>
      <c r="G1384" s="202" t="e">
        <f t="shared" si="97"/>
        <v>#N/A</v>
      </c>
      <c r="H1384" s="203" t="e">
        <f t="shared" si="98"/>
        <v>#N/A</v>
      </c>
      <c r="I1384" s="204" t="e">
        <f t="shared" si="99"/>
        <v>#N/A</v>
      </c>
      <c r="J1384" s="205"/>
      <c r="K1384" s="285">
        <f>W!AG53</f>
        <v>0</v>
      </c>
      <c r="L1384" s="206">
        <f>W!AF53</f>
        <v>0</v>
      </c>
      <c r="M1384" s="207" t="s">
        <v>139</v>
      </c>
      <c r="N1384" s="207" t="s">
        <v>326</v>
      </c>
      <c r="O1384" s="524"/>
      <c r="P1384" s="283"/>
      <c r="Q1384" s="283"/>
      <c r="R1384" s="208"/>
      <c r="S1384" s="170"/>
    </row>
    <row r="1385" spans="1:19" s="167" customFormat="1" ht="12.75" x14ac:dyDescent="0.2">
      <c r="A1385" s="294">
        <f t="shared" si="96"/>
        <v>0</v>
      </c>
      <c r="B1385" s="198"/>
      <c r="C1385" s="198"/>
      <c r="D1385" s="199" t="s">
        <v>36</v>
      </c>
      <c r="E1385" s="200"/>
      <c r="F1385" s="201"/>
      <c r="G1385" s="202" t="e">
        <f t="shared" si="97"/>
        <v>#N/A</v>
      </c>
      <c r="H1385" s="203" t="e">
        <f t="shared" si="98"/>
        <v>#N/A</v>
      </c>
      <c r="I1385" s="204" t="e">
        <f t="shared" si="99"/>
        <v>#N/A</v>
      </c>
      <c r="J1385" s="205"/>
      <c r="K1385" s="285">
        <f>W!AG54</f>
        <v>0</v>
      </c>
      <c r="L1385" s="352" t="str">
        <f>W!AF54</f>
        <v>Non-scorers Count =</v>
      </c>
      <c r="M1385" s="207" t="s">
        <v>139</v>
      </c>
      <c r="N1385" s="207" t="s">
        <v>326</v>
      </c>
      <c r="O1385" s="527"/>
      <c r="P1385" s="283"/>
      <c r="Q1385" s="283"/>
      <c r="R1385" s="208"/>
      <c r="S1385" s="170"/>
    </row>
    <row r="1386" spans="1:19" s="167" customFormat="1" ht="12.75" x14ac:dyDescent="0.2">
      <c r="A1386" s="294">
        <f t="shared" si="96"/>
        <v>0</v>
      </c>
      <c r="B1386" s="198"/>
      <c r="C1386" s="198"/>
      <c r="D1386" s="199" t="s">
        <v>36</v>
      </c>
      <c r="E1386" s="200"/>
      <c r="F1386" s="201"/>
      <c r="G1386" s="202" t="e">
        <f t="shared" si="97"/>
        <v>#N/A</v>
      </c>
      <c r="H1386" s="203" t="e">
        <f t="shared" si="98"/>
        <v>#N/A</v>
      </c>
      <c r="I1386" s="204" t="e">
        <f t="shared" si="99"/>
        <v>#N/A</v>
      </c>
      <c r="J1386" s="205"/>
      <c r="K1386" s="285">
        <f>'No Team 1'!B5</f>
        <v>0</v>
      </c>
      <c r="L1386" s="206">
        <f>'No Team 1'!A5</f>
        <v>0</v>
      </c>
      <c r="M1386" s="207" t="s">
        <v>360</v>
      </c>
      <c r="N1386" s="207" t="s">
        <v>324</v>
      </c>
      <c r="O1386" s="523"/>
      <c r="P1386" s="283"/>
      <c r="Q1386" s="283"/>
      <c r="R1386" s="208"/>
      <c r="S1386" s="170"/>
    </row>
    <row r="1387" spans="1:19" s="167" customFormat="1" ht="12.75" x14ac:dyDescent="0.2">
      <c r="A1387" s="294">
        <f t="shared" si="96"/>
        <v>0</v>
      </c>
      <c r="B1387" s="198"/>
      <c r="C1387" s="198"/>
      <c r="D1387" s="199" t="s">
        <v>36</v>
      </c>
      <c r="E1387" s="200"/>
      <c r="F1387" s="201"/>
      <c r="G1387" s="202" t="e">
        <f t="shared" si="97"/>
        <v>#N/A</v>
      </c>
      <c r="H1387" s="203" t="e">
        <f t="shared" si="98"/>
        <v>#N/A</v>
      </c>
      <c r="I1387" s="204" t="e">
        <f t="shared" si="99"/>
        <v>#N/A</v>
      </c>
      <c r="J1387" s="205"/>
      <c r="K1387" s="285">
        <f>'No Team 1'!B6</f>
        <v>0</v>
      </c>
      <c r="L1387" s="206">
        <f>'No Team 1'!A6</f>
        <v>0</v>
      </c>
      <c r="M1387" s="207" t="s">
        <v>360</v>
      </c>
      <c r="N1387" s="207" t="s">
        <v>324</v>
      </c>
      <c r="O1387" s="524"/>
      <c r="P1387" s="283"/>
      <c r="Q1387" s="283"/>
      <c r="R1387" s="208"/>
      <c r="S1387" s="170"/>
    </row>
    <row r="1388" spans="1:19" s="167" customFormat="1" ht="12.75" x14ac:dyDescent="0.2">
      <c r="A1388" s="294">
        <f t="shared" si="96"/>
        <v>0</v>
      </c>
      <c r="B1388" s="198"/>
      <c r="C1388" s="198"/>
      <c r="D1388" s="199" t="s">
        <v>36</v>
      </c>
      <c r="E1388" s="200"/>
      <c r="F1388" s="201"/>
      <c r="G1388" s="202" t="e">
        <f t="shared" si="97"/>
        <v>#N/A</v>
      </c>
      <c r="H1388" s="203" t="e">
        <f t="shared" si="98"/>
        <v>#N/A</v>
      </c>
      <c r="I1388" s="204" t="e">
        <f t="shared" si="99"/>
        <v>#N/A</v>
      </c>
      <c r="J1388" s="205"/>
      <c r="K1388" s="285">
        <f>'No Team 1'!B7</f>
        <v>0</v>
      </c>
      <c r="L1388" s="206">
        <f>'No Team 1'!A7</f>
        <v>0</v>
      </c>
      <c r="M1388" s="207" t="s">
        <v>360</v>
      </c>
      <c r="N1388" s="207" t="s">
        <v>324</v>
      </c>
      <c r="O1388" s="524"/>
      <c r="P1388" s="283"/>
      <c r="Q1388" s="283"/>
      <c r="R1388" s="208"/>
      <c r="S1388" s="170"/>
    </row>
    <row r="1389" spans="1:19" s="167" customFormat="1" ht="12.75" x14ac:dyDescent="0.2">
      <c r="A1389" s="294">
        <f t="shared" si="96"/>
        <v>0</v>
      </c>
      <c r="B1389" s="198"/>
      <c r="C1389" s="198"/>
      <c r="D1389" s="199" t="s">
        <v>36</v>
      </c>
      <c r="E1389" s="200"/>
      <c r="F1389" s="201"/>
      <c r="G1389" s="202" t="e">
        <f t="shared" si="97"/>
        <v>#N/A</v>
      </c>
      <c r="H1389" s="203" t="e">
        <f t="shared" si="98"/>
        <v>#N/A</v>
      </c>
      <c r="I1389" s="204" t="e">
        <f t="shared" si="99"/>
        <v>#N/A</v>
      </c>
      <c r="J1389" s="205"/>
      <c r="K1389" s="285">
        <f>'No Team 1'!B8</f>
        <v>0</v>
      </c>
      <c r="L1389" s="206">
        <f>'No Team 1'!A8</f>
        <v>0</v>
      </c>
      <c r="M1389" s="207" t="s">
        <v>360</v>
      </c>
      <c r="N1389" s="207" t="s">
        <v>324</v>
      </c>
      <c r="O1389" s="524"/>
      <c r="P1389" s="283"/>
      <c r="Q1389" s="283"/>
      <c r="R1389" s="208"/>
      <c r="S1389" s="170"/>
    </row>
    <row r="1390" spans="1:19" s="167" customFormat="1" ht="12.75" x14ac:dyDescent="0.2">
      <c r="A1390" s="294">
        <f t="shared" si="96"/>
        <v>0</v>
      </c>
      <c r="B1390" s="198"/>
      <c r="C1390" s="198"/>
      <c r="D1390" s="199" t="s">
        <v>36</v>
      </c>
      <c r="E1390" s="200"/>
      <c r="F1390" s="201"/>
      <c r="G1390" s="202" t="e">
        <f t="shared" si="97"/>
        <v>#N/A</v>
      </c>
      <c r="H1390" s="203" t="e">
        <f t="shared" si="98"/>
        <v>#N/A</v>
      </c>
      <c r="I1390" s="204" t="e">
        <f t="shared" si="99"/>
        <v>#N/A</v>
      </c>
      <c r="J1390" s="205"/>
      <c r="K1390" s="285">
        <f>'No Team 1'!B9</f>
        <v>0</v>
      </c>
      <c r="L1390" s="206">
        <f>'No Team 1'!A9</f>
        <v>0</v>
      </c>
      <c r="M1390" s="207" t="s">
        <v>360</v>
      </c>
      <c r="N1390" s="207" t="s">
        <v>324</v>
      </c>
      <c r="O1390" s="524"/>
      <c r="P1390" s="283"/>
      <c r="Q1390" s="283"/>
      <c r="R1390" s="208"/>
      <c r="S1390" s="170"/>
    </row>
    <row r="1391" spans="1:19" s="167" customFormat="1" ht="12.75" x14ac:dyDescent="0.2">
      <c r="A1391" s="294">
        <f t="shared" si="96"/>
        <v>0</v>
      </c>
      <c r="B1391" s="198"/>
      <c r="C1391" s="198"/>
      <c r="D1391" s="199" t="s">
        <v>36</v>
      </c>
      <c r="E1391" s="200"/>
      <c r="F1391" s="201"/>
      <c r="G1391" s="202" t="e">
        <f t="shared" si="97"/>
        <v>#N/A</v>
      </c>
      <c r="H1391" s="203" t="e">
        <f t="shared" si="98"/>
        <v>#N/A</v>
      </c>
      <c r="I1391" s="204" t="e">
        <f t="shared" si="99"/>
        <v>#N/A</v>
      </c>
      <c r="J1391" s="205"/>
      <c r="K1391" s="285">
        <f>'No Team 1'!B10</f>
        <v>0</v>
      </c>
      <c r="L1391" s="206">
        <f>'No Team 1'!A10</f>
        <v>0</v>
      </c>
      <c r="M1391" s="207" t="s">
        <v>360</v>
      </c>
      <c r="N1391" s="207" t="s">
        <v>324</v>
      </c>
      <c r="O1391" s="524"/>
      <c r="P1391" s="283"/>
      <c r="Q1391" s="283"/>
      <c r="R1391" s="208"/>
      <c r="S1391" s="170"/>
    </row>
    <row r="1392" spans="1:19" s="167" customFormat="1" ht="12.75" x14ac:dyDescent="0.2">
      <c r="A1392" s="294">
        <f t="shared" si="96"/>
        <v>0</v>
      </c>
      <c r="B1392" s="198"/>
      <c r="C1392" s="198"/>
      <c r="D1392" s="199" t="s">
        <v>36</v>
      </c>
      <c r="E1392" s="200"/>
      <c r="F1392" s="201"/>
      <c r="G1392" s="202" t="e">
        <f t="shared" si="97"/>
        <v>#N/A</v>
      </c>
      <c r="H1392" s="203" t="e">
        <f t="shared" si="98"/>
        <v>#N/A</v>
      </c>
      <c r="I1392" s="204" t="e">
        <f t="shared" si="99"/>
        <v>#N/A</v>
      </c>
      <c r="J1392" s="205"/>
      <c r="K1392" s="285">
        <f>'No Team 1'!B11</f>
        <v>0</v>
      </c>
      <c r="L1392" s="206">
        <f>'No Team 1'!A11</f>
        <v>0</v>
      </c>
      <c r="M1392" s="207" t="s">
        <v>360</v>
      </c>
      <c r="N1392" s="207" t="s">
        <v>324</v>
      </c>
      <c r="O1392" s="524"/>
      <c r="P1392" s="283"/>
      <c r="Q1392" s="283"/>
      <c r="R1392" s="208"/>
      <c r="S1392" s="170"/>
    </row>
    <row r="1393" spans="1:19" s="167" customFormat="1" ht="12.75" x14ac:dyDescent="0.2">
      <c r="A1393" s="294">
        <f t="shared" si="96"/>
        <v>0</v>
      </c>
      <c r="B1393" s="198"/>
      <c r="C1393" s="198"/>
      <c r="D1393" s="199" t="s">
        <v>36</v>
      </c>
      <c r="E1393" s="200"/>
      <c r="F1393" s="201"/>
      <c r="G1393" s="202" t="e">
        <f t="shared" si="97"/>
        <v>#N/A</v>
      </c>
      <c r="H1393" s="203" t="e">
        <f t="shared" si="98"/>
        <v>#N/A</v>
      </c>
      <c r="I1393" s="204" t="e">
        <f t="shared" si="99"/>
        <v>#N/A</v>
      </c>
      <c r="J1393" s="205"/>
      <c r="K1393" s="285">
        <f>'No Team 1'!B12</f>
        <v>0</v>
      </c>
      <c r="L1393" s="206">
        <f>'No Team 1'!A12</f>
        <v>0</v>
      </c>
      <c r="M1393" s="207" t="s">
        <v>360</v>
      </c>
      <c r="N1393" s="207" t="s">
        <v>324</v>
      </c>
      <c r="O1393" s="524"/>
      <c r="P1393" s="283"/>
      <c r="Q1393" s="283"/>
      <c r="R1393" s="208"/>
      <c r="S1393" s="170"/>
    </row>
    <row r="1394" spans="1:19" s="167" customFormat="1" ht="12.75" x14ac:dyDescent="0.2">
      <c r="A1394" s="294">
        <f t="shared" si="96"/>
        <v>0</v>
      </c>
      <c r="B1394" s="198"/>
      <c r="C1394" s="198"/>
      <c r="D1394" s="199" t="s">
        <v>36</v>
      </c>
      <c r="E1394" s="200"/>
      <c r="F1394" s="201"/>
      <c r="G1394" s="202" t="e">
        <f t="shared" si="97"/>
        <v>#N/A</v>
      </c>
      <c r="H1394" s="203" t="e">
        <f t="shared" si="98"/>
        <v>#N/A</v>
      </c>
      <c r="I1394" s="204" t="e">
        <f t="shared" si="99"/>
        <v>#N/A</v>
      </c>
      <c r="J1394" s="205"/>
      <c r="K1394" s="285">
        <f>'No Team 1'!B13</f>
        <v>0</v>
      </c>
      <c r="L1394" s="206">
        <f>'No Team 1'!A13</f>
        <v>0</v>
      </c>
      <c r="M1394" s="207" t="s">
        <v>360</v>
      </c>
      <c r="N1394" s="207" t="s">
        <v>324</v>
      </c>
      <c r="O1394" s="524"/>
      <c r="P1394" s="283"/>
      <c r="Q1394" s="283"/>
      <c r="R1394" s="208"/>
      <c r="S1394" s="170"/>
    </row>
    <row r="1395" spans="1:19" s="167" customFormat="1" ht="12.75" x14ac:dyDescent="0.2">
      <c r="A1395" s="294">
        <f t="shared" si="96"/>
        <v>0</v>
      </c>
      <c r="B1395" s="198"/>
      <c r="C1395" s="198"/>
      <c r="D1395" s="199" t="s">
        <v>36</v>
      </c>
      <c r="E1395" s="200"/>
      <c r="F1395" s="201"/>
      <c r="G1395" s="202" t="e">
        <f t="shared" si="97"/>
        <v>#N/A</v>
      </c>
      <c r="H1395" s="203" t="e">
        <f t="shared" si="98"/>
        <v>#N/A</v>
      </c>
      <c r="I1395" s="204" t="e">
        <f t="shared" si="99"/>
        <v>#N/A</v>
      </c>
      <c r="J1395" s="205"/>
      <c r="K1395" s="285">
        <f>'No Team 1'!B14</f>
        <v>0</v>
      </c>
      <c r="L1395" s="206">
        <f>'No Team 1'!A14</f>
        <v>0</v>
      </c>
      <c r="M1395" s="207" t="s">
        <v>360</v>
      </c>
      <c r="N1395" s="207" t="s">
        <v>324</v>
      </c>
      <c r="O1395" s="524"/>
      <c r="P1395" s="283"/>
      <c r="Q1395" s="283"/>
      <c r="R1395" s="208"/>
      <c r="S1395" s="170"/>
    </row>
    <row r="1396" spans="1:19" s="167" customFormat="1" ht="12.75" x14ac:dyDescent="0.2">
      <c r="A1396" s="294">
        <f t="shared" si="96"/>
        <v>0</v>
      </c>
      <c r="B1396" s="198"/>
      <c r="C1396" s="198"/>
      <c r="D1396" s="199" t="s">
        <v>36</v>
      </c>
      <c r="E1396" s="200"/>
      <c r="F1396" s="201"/>
      <c r="G1396" s="202" t="e">
        <f t="shared" si="97"/>
        <v>#N/A</v>
      </c>
      <c r="H1396" s="203" t="e">
        <f t="shared" si="98"/>
        <v>#N/A</v>
      </c>
      <c r="I1396" s="204" t="e">
        <f t="shared" si="99"/>
        <v>#N/A</v>
      </c>
      <c r="J1396" s="205"/>
      <c r="K1396" s="285">
        <f>'No Team 1'!B15</f>
        <v>0</v>
      </c>
      <c r="L1396" s="206">
        <f>'No Team 1'!A15</f>
        <v>0</v>
      </c>
      <c r="M1396" s="207" t="s">
        <v>360</v>
      </c>
      <c r="N1396" s="207" t="s">
        <v>324</v>
      </c>
      <c r="O1396" s="524"/>
      <c r="P1396" s="283"/>
      <c r="Q1396" s="283"/>
      <c r="R1396" s="208"/>
      <c r="S1396" s="170"/>
    </row>
    <row r="1397" spans="1:19" s="167" customFormat="1" ht="12.75" x14ac:dyDescent="0.2">
      <c r="A1397" s="294">
        <f t="shared" si="96"/>
        <v>0</v>
      </c>
      <c r="B1397" s="198"/>
      <c r="C1397" s="198"/>
      <c r="D1397" s="199" t="s">
        <v>36</v>
      </c>
      <c r="E1397" s="200"/>
      <c r="F1397" s="201"/>
      <c r="G1397" s="202" t="e">
        <f t="shared" si="97"/>
        <v>#N/A</v>
      </c>
      <c r="H1397" s="203" t="e">
        <f t="shared" si="98"/>
        <v>#N/A</v>
      </c>
      <c r="I1397" s="204" t="e">
        <f t="shared" si="99"/>
        <v>#N/A</v>
      </c>
      <c r="J1397" s="205"/>
      <c r="K1397" s="285">
        <f>'No Team 1'!B16</f>
        <v>0</v>
      </c>
      <c r="L1397" s="206">
        <f>'No Team 1'!A16</f>
        <v>0</v>
      </c>
      <c r="M1397" s="207" t="s">
        <v>360</v>
      </c>
      <c r="N1397" s="207" t="s">
        <v>324</v>
      </c>
      <c r="O1397" s="524"/>
      <c r="P1397" s="283"/>
      <c r="Q1397" s="283"/>
      <c r="R1397" s="208"/>
      <c r="S1397" s="170"/>
    </row>
    <row r="1398" spans="1:19" s="167" customFormat="1" ht="12.75" x14ac:dyDescent="0.2">
      <c r="A1398" s="294">
        <f t="shared" si="96"/>
        <v>0</v>
      </c>
      <c r="B1398" s="198"/>
      <c r="C1398" s="198"/>
      <c r="D1398" s="199" t="s">
        <v>36</v>
      </c>
      <c r="E1398" s="200"/>
      <c r="F1398" s="201"/>
      <c r="G1398" s="202" t="e">
        <f t="shared" si="97"/>
        <v>#N/A</v>
      </c>
      <c r="H1398" s="203" t="e">
        <f t="shared" si="98"/>
        <v>#N/A</v>
      </c>
      <c r="I1398" s="204" t="e">
        <f t="shared" si="99"/>
        <v>#N/A</v>
      </c>
      <c r="J1398" s="205"/>
      <c r="K1398" s="285">
        <f>'No Team 1'!B17</f>
        <v>0</v>
      </c>
      <c r="L1398" s="206">
        <f>'No Team 1'!A17</f>
        <v>0</v>
      </c>
      <c r="M1398" s="207" t="s">
        <v>360</v>
      </c>
      <c r="N1398" s="207" t="s">
        <v>324</v>
      </c>
      <c r="O1398" s="524"/>
      <c r="P1398" s="283"/>
      <c r="Q1398" s="283"/>
      <c r="R1398" s="208"/>
      <c r="S1398" s="170"/>
    </row>
    <row r="1399" spans="1:19" s="167" customFormat="1" ht="12.75" x14ac:dyDescent="0.2">
      <c r="A1399" s="294">
        <f t="shared" si="96"/>
        <v>0</v>
      </c>
      <c r="B1399" s="198"/>
      <c r="C1399" s="198"/>
      <c r="D1399" s="199" t="s">
        <v>36</v>
      </c>
      <c r="E1399" s="200"/>
      <c r="F1399" s="201"/>
      <c r="G1399" s="202" t="e">
        <f t="shared" si="97"/>
        <v>#N/A</v>
      </c>
      <c r="H1399" s="203" t="e">
        <f t="shared" si="98"/>
        <v>#N/A</v>
      </c>
      <c r="I1399" s="204" t="e">
        <f t="shared" si="99"/>
        <v>#N/A</v>
      </c>
      <c r="J1399" s="205"/>
      <c r="K1399" s="285">
        <f>'No Team 1'!B18</f>
        <v>0</v>
      </c>
      <c r="L1399" s="206">
        <f>'No Team 1'!A18</f>
        <v>0</v>
      </c>
      <c r="M1399" s="207" t="s">
        <v>360</v>
      </c>
      <c r="N1399" s="207" t="s">
        <v>324</v>
      </c>
      <c r="O1399" s="524"/>
      <c r="P1399" s="283"/>
      <c r="Q1399" s="283"/>
      <c r="R1399" s="208"/>
      <c r="S1399" s="170"/>
    </row>
    <row r="1400" spans="1:19" s="167" customFormat="1" ht="12.75" x14ac:dyDescent="0.2">
      <c r="A1400" s="294">
        <f t="shared" si="96"/>
        <v>0</v>
      </c>
      <c r="B1400" s="198"/>
      <c r="C1400" s="198"/>
      <c r="D1400" s="199" t="s">
        <v>36</v>
      </c>
      <c r="E1400" s="200"/>
      <c r="F1400" s="201"/>
      <c r="G1400" s="202" t="e">
        <f t="shared" si="97"/>
        <v>#N/A</v>
      </c>
      <c r="H1400" s="203" t="e">
        <f t="shared" si="98"/>
        <v>#N/A</v>
      </c>
      <c r="I1400" s="204" t="e">
        <f t="shared" si="99"/>
        <v>#N/A</v>
      </c>
      <c r="J1400" s="205"/>
      <c r="K1400" s="285">
        <f>'No Team 1'!B19</f>
        <v>0</v>
      </c>
      <c r="L1400" s="206">
        <f>'No Team 1'!A19</f>
        <v>0</v>
      </c>
      <c r="M1400" s="207" t="s">
        <v>360</v>
      </c>
      <c r="N1400" s="207" t="s">
        <v>324</v>
      </c>
      <c r="O1400" s="524"/>
      <c r="P1400" s="283"/>
      <c r="Q1400" s="283"/>
      <c r="R1400" s="208"/>
      <c r="S1400" s="170"/>
    </row>
    <row r="1401" spans="1:19" s="167" customFormat="1" ht="12.75" x14ac:dyDescent="0.2">
      <c r="A1401" s="294">
        <f t="shared" si="96"/>
        <v>0</v>
      </c>
      <c r="B1401" s="198"/>
      <c r="C1401" s="198"/>
      <c r="D1401" s="199" t="s">
        <v>36</v>
      </c>
      <c r="E1401" s="200"/>
      <c r="F1401" s="201"/>
      <c r="G1401" s="202" t="e">
        <f t="shared" si="97"/>
        <v>#N/A</v>
      </c>
      <c r="H1401" s="203" t="e">
        <f t="shared" si="98"/>
        <v>#N/A</v>
      </c>
      <c r="I1401" s="204" t="e">
        <f t="shared" si="99"/>
        <v>#N/A</v>
      </c>
      <c r="J1401" s="205"/>
      <c r="K1401" s="285">
        <f>'No Team 1'!B20</f>
        <v>0</v>
      </c>
      <c r="L1401" s="206">
        <f>'No Team 1'!A20</f>
        <v>0</v>
      </c>
      <c r="M1401" s="207" t="s">
        <v>360</v>
      </c>
      <c r="N1401" s="207" t="s">
        <v>324</v>
      </c>
      <c r="O1401" s="524"/>
      <c r="P1401" s="283"/>
      <c r="Q1401" s="283"/>
      <c r="R1401" s="208"/>
      <c r="S1401" s="170"/>
    </row>
    <row r="1402" spans="1:19" s="167" customFormat="1" ht="12.75" x14ac:dyDescent="0.2">
      <c r="A1402" s="294">
        <f t="shared" si="96"/>
        <v>0</v>
      </c>
      <c r="B1402" s="198"/>
      <c r="C1402" s="198"/>
      <c r="D1402" s="199" t="s">
        <v>36</v>
      </c>
      <c r="E1402" s="200"/>
      <c r="F1402" s="201"/>
      <c r="G1402" s="202" t="e">
        <f t="shared" si="97"/>
        <v>#N/A</v>
      </c>
      <c r="H1402" s="203" t="e">
        <f t="shared" si="98"/>
        <v>#N/A</v>
      </c>
      <c r="I1402" s="204" t="e">
        <f t="shared" si="99"/>
        <v>#N/A</v>
      </c>
      <c r="J1402" s="205"/>
      <c r="K1402" s="285">
        <f>'No Team 1'!B21</f>
        <v>0</v>
      </c>
      <c r="L1402" s="206">
        <f>'No Team 1'!A21</f>
        <v>0</v>
      </c>
      <c r="M1402" s="207" t="s">
        <v>360</v>
      </c>
      <c r="N1402" s="207" t="s">
        <v>324</v>
      </c>
      <c r="O1402" s="524"/>
      <c r="P1402" s="283"/>
      <c r="Q1402" s="283"/>
      <c r="R1402" s="208"/>
      <c r="S1402" s="170"/>
    </row>
    <row r="1403" spans="1:19" s="167" customFormat="1" ht="12.75" x14ac:dyDescent="0.2">
      <c r="A1403" s="294">
        <f t="shared" si="96"/>
        <v>0</v>
      </c>
      <c r="B1403" s="198"/>
      <c r="C1403" s="198"/>
      <c r="D1403" s="199" t="s">
        <v>36</v>
      </c>
      <c r="E1403" s="200"/>
      <c r="F1403" s="201"/>
      <c r="G1403" s="202" t="e">
        <f t="shared" si="97"/>
        <v>#N/A</v>
      </c>
      <c r="H1403" s="203" t="e">
        <f t="shared" si="98"/>
        <v>#N/A</v>
      </c>
      <c r="I1403" s="204" t="e">
        <f t="shared" si="99"/>
        <v>#N/A</v>
      </c>
      <c r="J1403" s="205"/>
      <c r="K1403" s="285">
        <f>'No Team 1'!B22</f>
        <v>0</v>
      </c>
      <c r="L1403" s="206">
        <f>'No Team 1'!A22</f>
        <v>0</v>
      </c>
      <c r="M1403" s="207" t="s">
        <v>360</v>
      </c>
      <c r="N1403" s="207" t="s">
        <v>324</v>
      </c>
      <c r="O1403" s="524"/>
      <c r="P1403" s="283"/>
      <c r="Q1403" s="283"/>
      <c r="R1403" s="208"/>
      <c r="S1403" s="170"/>
    </row>
    <row r="1404" spans="1:19" s="167" customFormat="1" ht="12.75" x14ac:dyDescent="0.2">
      <c r="A1404" s="294">
        <f t="shared" si="96"/>
        <v>0</v>
      </c>
      <c r="B1404" s="198"/>
      <c r="C1404" s="198"/>
      <c r="D1404" s="199" t="s">
        <v>36</v>
      </c>
      <c r="E1404" s="200"/>
      <c r="F1404" s="201"/>
      <c r="G1404" s="202" t="e">
        <f t="shared" si="97"/>
        <v>#N/A</v>
      </c>
      <c r="H1404" s="203" t="e">
        <f t="shared" si="98"/>
        <v>#N/A</v>
      </c>
      <c r="I1404" s="204" t="e">
        <f t="shared" si="99"/>
        <v>#N/A</v>
      </c>
      <c r="J1404" s="205"/>
      <c r="K1404" s="285">
        <f>'No Team 1'!B23</f>
        <v>0</v>
      </c>
      <c r="L1404" s="206">
        <f>'No Team 1'!A23</f>
        <v>0</v>
      </c>
      <c r="M1404" s="207" t="s">
        <v>360</v>
      </c>
      <c r="N1404" s="207" t="s">
        <v>324</v>
      </c>
      <c r="O1404" s="524"/>
      <c r="P1404" s="283"/>
      <c r="Q1404" s="283"/>
      <c r="R1404" s="208"/>
      <c r="S1404" s="170"/>
    </row>
    <row r="1405" spans="1:19" s="167" customFormat="1" ht="12.75" x14ac:dyDescent="0.2">
      <c r="A1405" s="294">
        <f t="shared" si="96"/>
        <v>0</v>
      </c>
      <c r="B1405" s="198"/>
      <c r="C1405" s="198"/>
      <c r="D1405" s="199" t="s">
        <v>36</v>
      </c>
      <c r="E1405" s="200"/>
      <c r="F1405" s="201"/>
      <c r="G1405" s="202" t="e">
        <f t="shared" si="97"/>
        <v>#N/A</v>
      </c>
      <c r="H1405" s="203" t="e">
        <f t="shared" si="98"/>
        <v>#N/A</v>
      </c>
      <c r="I1405" s="204" t="e">
        <f t="shared" si="99"/>
        <v>#N/A</v>
      </c>
      <c r="J1405" s="205"/>
      <c r="K1405" s="285">
        <f>'No Team 1'!B24</f>
        <v>0</v>
      </c>
      <c r="L1405" s="206">
        <f>'No Team 1'!A24</f>
        <v>0</v>
      </c>
      <c r="M1405" s="207" t="s">
        <v>360</v>
      </c>
      <c r="N1405" s="207" t="s">
        <v>324</v>
      </c>
      <c r="O1405" s="524"/>
      <c r="P1405" s="283"/>
      <c r="Q1405" s="283"/>
      <c r="R1405" s="208"/>
      <c r="S1405" s="170"/>
    </row>
    <row r="1406" spans="1:19" s="167" customFormat="1" ht="12.75" x14ac:dyDescent="0.2">
      <c r="A1406" s="294">
        <f t="shared" si="96"/>
        <v>0</v>
      </c>
      <c r="B1406" s="198"/>
      <c r="C1406" s="198"/>
      <c r="D1406" s="199" t="s">
        <v>36</v>
      </c>
      <c r="E1406" s="200"/>
      <c r="F1406" s="201"/>
      <c r="G1406" s="202" t="e">
        <f t="shared" si="97"/>
        <v>#N/A</v>
      </c>
      <c r="H1406" s="203" t="e">
        <f t="shared" si="98"/>
        <v>#N/A</v>
      </c>
      <c r="I1406" s="204" t="e">
        <f t="shared" si="99"/>
        <v>#N/A</v>
      </c>
      <c r="J1406" s="205"/>
      <c r="K1406" s="285">
        <f>'No Team 1'!B25</f>
        <v>0</v>
      </c>
      <c r="L1406" s="206">
        <f>'No Team 1'!A25</f>
        <v>0</v>
      </c>
      <c r="M1406" s="207" t="s">
        <v>360</v>
      </c>
      <c r="N1406" s="207" t="s">
        <v>324</v>
      </c>
      <c r="O1406" s="524"/>
      <c r="P1406" s="283"/>
      <c r="Q1406" s="283"/>
      <c r="R1406" s="208"/>
      <c r="S1406" s="170"/>
    </row>
    <row r="1407" spans="1:19" s="167" customFormat="1" ht="12.75" x14ac:dyDescent="0.2">
      <c r="A1407" s="294">
        <f t="shared" si="96"/>
        <v>0</v>
      </c>
      <c r="B1407" s="198"/>
      <c r="C1407" s="198"/>
      <c r="D1407" s="199" t="s">
        <v>36</v>
      </c>
      <c r="E1407" s="200"/>
      <c r="F1407" s="201"/>
      <c r="G1407" s="202" t="e">
        <f t="shared" si="97"/>
        <v>#N/A</v>
      </c>
      <c r="H1407" s="203" t="e">
        <f t="shared" si="98"/>
        <v>#N/A</v>
      </c>
      <c r="I1407" s="204" t="e">
        <f t="shared" si="99"/>
        <v>#N/A</v>
      </c>
      <c r="J1407" s="205"/>
      <c r="K1407" s="285">
        <f>'No Team 1'!B26</f>
        <v>0</v>
      </c>
      <c r="L1407" s="206">
        <f>'No Team 1'!A26</f>
        <v>0</v>
      </c>
      <c r="M1407" s="207" t="s">
        <v>360</v>
      </c>
      <c r="N1407" s="207" t="s">
        <v>324</v>
      </c>
      <c r="O1407" s="524"/>
      <c r="P1407" s="283"/>
      <c r="Q1407" s="283"/>
      <c r="R1407" s="208"/>
      <c r="S1407" s="170"/>
    </row>
    <row r="1408" spans="1:19" s="167" customFormat="1" ht="12.75" x14ac:dyDescent="0.2">
      <c r="A1408" s="294">
        <f t="shared" si="96"/>
        <v>0</v>
      </c>
      <c r="B1408" s="198"/>
      <c r="C1408" s="198"/>
      <c r="D1408" s="199" t="s">
        <v>36</v>
      </c>
      <c r="E1408" s="200"/>
      <c r="F1408" s="201"/>
      <c r="G1408" s="202" t="e">
        <f t="shared" si="97"/>
        <v>#N/A</v>
      </c>
      <c r="H1408" s="203" t="e">
        <f t="shared" si="98"/>
        <v>#N/A</v>
      </c>
      <c r="I1408" s="204" t="e">
        <f t="shared" si="99"/>
        <v>#N/A</v>
      </c>
      <c r="J1408" s="205"/>
      <c r="K1408" s="285">
        <f>'No Team 1'!B27</f>
        <v>0</v>
      </c>
      <c r="L1408" s="206">
        <f>'No Team 1'!A27</f>
        <v>0</v>
      </c>
      <c r="M1408" s="207" t="s">
        <v>360</v>
      </c>
      <c r="N1408" s="207" t="s">
        <v>324</v>
      </c>
      <c r="O1408" s="524"/>
      <c r="P1408" s="283"/>
      <c r="Q1408" s="283"/>
      <c r="R1408" s="208"/>
      <c r="S1408" s="170"/>
    </row>
    <row r="1409" spans="1:19" s="167" customFormat="1" ht="12.75" x14ac:dyDescent="0.2">
      <c r="A1409" s="294">
        <f t="shared" si="96"/>
        <v>0</v>
      </c>
      <c r="B1409" s="198"/>
      <c r="C1409" s="198"/>
      <c r="D1409" s="199" t="s">
        <v>36</v>
      </c>
      <c r="E1409" s="200"/>
      <c r="F1409" s="201"/>
      <c r="G1409" s="202" t="e">
        <f t="shared" si="97"/>
        <v>#N/A</v>
      </c>
      <c r="H1409" s="203" t="e">
        <f t="shared" si="98"/>
        <v>#N/A</v>
      </c>
      <c r="I1409" s="204" t="e">
        <f t="shared" si="99"/>
        <v>#N/A</v>
      </c>
      <c r="J1409" s="205"/>
      <c r="K1409" s="285">
        <f>'No Team 1'!B28</f>
        <v>0</v>
      </c>
      <c r="L1409" s="206">
        <f>'No Team 1'!A28</f>
        <v>0</v>
      </c>
      <c r="M1409" s="207" t="s">
        <v>360</v>
      </c>
      <c r="N1409" s="207" t="s">
        <v>324</v>
      </c>
      <c r="O1409" s="524"/>
      <c r="P1409" s="283"/>
      <c r="Q1409" s="283"/>
      <c r="R1409" s="208"/>
      <c r="S1409" s="170"/>
    </row>
    <row r="1410" spans="1:19" s="167" customFormat="1" ht="12.75" x14ac:dyDescent="0.2">
      <c r="A1410" s="294">
        <f t="shared" si="96"/>
        <v>0</v>
      </c>
      <c r="B1410" s="198"/>
      <c r="C1410" s="198"/>
      <c r="D1410" s="199" t="s">
        <v>36</v>
      </c>
      <c r="E1410" s="200"/>
      <c r="F1410" s="201"/>
      <c r="G1410" s="202" t="e">
        <f t="shared" si="97"/>
        <v>#N/A</v>
      </c>
      <c r="H1410" s="203" t="e">
        <f t="shared" si="98"/>
        <v>#N/A</v>
      </c>
      <c r="I1410" s="204" t="e">
        <f t="shared" si="99"/>
        <v>#N/A</v>
      </c>
      <c r="J1410" s="205"/>
      <c r="K1410" s="285">
        <f>'No Team 1'!B29</f>
        <v>0</v>
      </c>
      <c r="L1410" s="206">
        <f>'No Team 1'!A29</f>
        <v>0</v>
      </c>
      <c r="M1410" s="207" t="s">
        <v>360</v>
      </c>
      <c r="N1410" s="207" t="s">
        <v>324</v>
      </c>
      <c r="O1410" s="524"/>
      <c r="P1410" s="283"/>
      <c r="Q1410" s="283"/>
      <c r="R1410" s="208"/>
      <c r="S1410" s="170"/>
    </row>
    <row r="1411" spans="1:19" s="167" customFormat="1" ht="12.75" x14ac:dyDescent="0.2">
      <c r="A1411" s="294">
        <f t="shared" si="96"/>
        <v>0</v>
      </c>
      <c r="B1411" s="198"/>
      <c r="C1411" s="198"/>
      <c r="D1411" s="199" t="s">
        <v>36</v>
      </c>
      <c r="E1411" s="200"/>
      <c r="F1411" s="201"/>
      <c r="G1411" s="202" t="e">
        <f t="shared" si="97"/>
        <v>#N/A</v>
      </c>
      <c r="H1411" s="203" t="e">
        <f t="shared" si="98"/>
        <v>#N/A</v>
      </c>
      <c r="I1411" s="204" t="e">
        <f t="shared" si="99"/>
        <v>#N/A</v>
      </c>
      <c r="J1411" s="205"/>
      <c r="K1411" s="285">
        <f>'No Team 1'!B30</f>
        <v>0</v>
      </c>
      <c r="L1411" s="206">
        <f>'No Team 1'!A30</f>
        <v>0</v>
      </c>
      <c r="M1411" s="207" t="s">
        <v>360</v>
      </c>
      <c r="N1411" s="207" t="s">
        <v>324</v>
      </c>
      <c r="O1411" s="524"/>
      <c r="P1411" s="283"/>
      <c r="Q1411" s="283"/>
      <c r="R1411" s="208"/>
      <c r="S1411" s="170"/>
    </row>
    <row r="1412" spans="1:19" s="167" customFormat="1" ht="12.75" x14ac:dyDescent="0.2">
      <c r="A1412" s="294">
        <f t="shared" si="96"/>
        <v>0</v>
      </c>
      <c r="B1412" s="198"/>
      <c r="C1412" s="198"/>
      <c r="D1412" s="199" t="s">
        <v>36</v>
      </c>
      <c r="E1412" s="200"/>
      <c r="F1412" s="201"/>
      <c r="G1412" s="202" t="e">
        <f t="shared" si="97"/>
        <v>#N/A</v>
      </c>
      <c r="H1412" s="203" t="e">
        <f t="shared" si="98"/>
        <v>#N/A</v>
      </c>
      <c r="I1412" s="204" t="e">
        <f t="shared" si="99"/>
        <v>#N/A</v>
      </c>
      <c r="J1412" s="205"/>
      <c r="K1412" s="285">
        <f>'No Team 1'!B31</f>
        <v>0</v>
      </c>
      <c r="L1412" s="206">
        <f>'No Team 1'!A31</f>
        <v>0</v>
      </c>
      <c r="M1412" s="207" t="s">
        <v>360</v>
      </c>
      <c r="N1412" s="207" t="s">
        <v>324</v>
      </c>
      <c r="O1412" s="524"/>
      <c r="P1412" s="283"/>
      <c r="Q1412" s="283"/>
      <c r="R1412" s="208"/>
      <c r="S1412" s="170"/>
    </row>
    <row r="1413" spans="1:19" s="167" customFormat="1" ht="12.75" x14ac:dyDescent="0.2">
      <c r="A1413" s="294">
        <f t="shared" si="96"/>
        <v>0</v>
      </c>
      <c r="B1413" s="198"/>
      <c r="C1413" s="198"/>
      <c r="D1413" s="199" t="s">
        <v>36</v>
      </c>
      <c r="E1413" s="200"/>
      <c r="F1413" s="201"/>
      <c r="G1413" s="202" t="e">
        <f t="shared" si="97"/>
        <v>#N/A</v>
      </c>
      <c r="H1413" s="203" t="e">
        <f t="shared" si="98"/>
        <v>#N/A</v>
      </c>
      <c r="I1413" s="204" t="e">
        <f t="shared" si="99"/>
        <v>#N/A</v>
      </c>
      <c r="J1413" s="205"/>
      <c r="K1413" s="285">
        <f>'No Team 1'!B32</f>
        <v>0</v>
      </c>
      <c r="L1413" s="206">
        <f>'No Team 1'!A32</f>
        <v>0</v>
      </c>
      <c r="M1413" s="207" t="s">
        <v>360</v>
      </c>
      <c r="N1413" s="207" t="s">
        <v>324</v>
      </c>
      <c r="O1413" s="524"/>
      <c r="P1413" s="283"/>
      <c r="Q1413" s="283"/>
      <c r="R1413" s="208"/>
      <c r="S1413" s="170"/>
    </row>
    <row r="1414" spans="1:19" s="167" customFormat="1" ht="12.75" x14ac:dyDescent="0.2">
      <c r="A1414" s="294">
        <f t="shared" si="96"/>
        <v>0</v>
      </c>
      <c r="B1414" s="198"/>
      <c r="C1414" s="198"/>
      <c r="D1414" s="199" t="s">
        <v>36</v>
      </c>
      <c r="E1414" s="200"/>
      <c r="F1414" s="201"/>
      <c r="G1414" s="202" t="e">
        <f t="shared" si="97"/>
        <v>#N/A</v>
      </c>
      <c r="H1414" s="203" t="e">
        <f t="shared" si="98"/>
        <v>#N/A</v>
      </c>
      <c r="I1414" s="204" t="e">
        <f t="shared" si="99"/>
        <v>#N/A</v>
      </c>
      <c r="J1414" s="205"/>
      <c r="K1414" s="285">
        <f>'No Team 1'!B33</f>
        <v>0</v>
      </c>
      <c r="L1414" s="206">
        <f>'No Team 1'!A33</f>
        <v>0</v>
      </c>
      <c r="M1414" s="207" t="s">
        <v>360</v>
      </c>
      <c r="N1414" s="207" t="s">
        <v>324</v>
      </c>
      <c r="O1414" s="524"/>
      <c r="P1414" s="283"/>
      <c r="Q1414" s="283"/>
      <c r="R1414" s="208"/>
      <c r="S1414" s="170"/>
    </row>
    <row r="1415" spans="1:19" s="167" customFormat="1" ht="12.75" x14ac:dyDescent="0.2">
      <c r="A1415" s="294">
        <f t="shared" si="96"/>
        <v>0</v>
      </c>
      <c r="B1415" s="198"/>
      <c r="C1415" s="198"/>
      <c r="D1415" s="199" t="s">
        <v>36</v>
      </c>
      <c r="E1415" s="200"/>
      <c r="F1415" s="201"/>
      <c r="G1415" s="202" t="e">
        <f t="shared" si="97"/>
        <v>#N/A</v>
      </c>
      <c r="H1415" s="203" t="e">
        <f t="shared" si="98"/>
        <v>#N/A</v>
      </c>
      <c r="I1415" s="204" t="e">
        <f t="shared" si="99"/>
        <v>#N/A</v>
      </c>
      <c r="J1415" s="205"/>
      <c r="K1415" s="285">
        <f>'No Team 1'!B34</f>
        <v>0</v>
      </c>
      <c r="L1415" s="206">
        <f>'No Team 1'!A34</f>
        <v>0</v>
      </c>
      <c r="M1415" s="207" t="s">
        <v>360</v>
      </c>
      <c r="N1415" s="207" t="s">
        <v>324</v>
      </c>
      <c r="O1415" s="524"/>
      <c r="P1415" s="283"/>
      <c r="Q1415" s="283"/>
      <c r="R1415" s="208"/>
      <c r="S1415" s="170"/>
    </row>
    <row r="1416" spans="1:19" s="167" customFormat="1" ht="12.75" x14ac:dyDescent="0.2">
      <c r="A1416" s="294">
        <f t="shared" si="96"/>
        <v>0</v>
      </c>
      <c r="B1416" s="198"/>
      <c r="C1416" s="198"/>
      <c r="D1416" s="199" t="s">
        <v>36</v>
      </c>
      <c r="E1416" s="200"/>
      <c r="F1416" s="201"/>
      <c r="G1416" s="202" t="e">
        <f t="shared" si="97"/>
        <v>#N/A</v>
      </c>
      <c r="H1416" s="203" t="e">
        <f t="shared" si="98"/>
        <v>#N/A</v>
      </c>
      <c r="I1416" s="204" t="e">
        <f t="shared" si="99"/>
        <v>#N/A</v>
      </c>
      <c r="J1416" s="205"/>
      <c r="K1416" s="285">
        <f>'No Team 1'!B35</f>
        <v>0</v>
      </c>
      <c r="L1416" s="206">
        <f>'No Team 1'!A35</f>
        <v>0</v>
      </c>
      <c r="M1416" s="207" t="s">
        <v>360</v>
      </c>
      <c r="N1416" s="207" t="s">
        <v>324</v>
      </c>
      <c r="O1416" s="524"/>
      <c r="P1416" s="283"/>
      <c r="Q1416" s="283"/>
      <c r="R1416" s="208"/>
      <c r="S1416" s="170"/>
    </row>
    <row r="1417" spans="1:19" s="167" customFormat="1" ht="12.75" x14ac:dyDescent="0.2">
      <c r="A1417" s="294">
        <f t="shared" si="96"/>
        <v>0</v>
      </c>
      <c r="B1417" s="198"/>
      <c r="C1417" s="198"/>
      <c r="D1417" s="199" t="s">
        <v>36</v>
      </c>
      <c r="E1417" s="200"/>
      <c r="F1417" s="201"/>
      <c r="G1417" s="202" t="e">
        <f t="shared" si="97"/>
        <v>#N/A</v>
      </c>
      <c r="H1417" s="203" t="e">
        <f t="shared" si="98"/>
        <v>#N/A</v>
      </c>
      <c r="I1417" s="204" t="e">
        <f t="shared" si="99"/>
        <v>#N/A</v>
      </c>
      <c r="J1417" s="205"/>
      <c r="K1417" s="285">
        <f>'No Team 1'!B36</f>
        <v>0</v>
      </c>
      <c r="L1417" s="206">
        <f>'No Team 1'!A36</f>
        <v>0</v>
      </c>
      <c r="M1417" s="207" t="s">
        <v>360</v>
      </c>
      <c r="N1417" s="207" t="s">
        <v>324</v>
      </c>
      <c r="O1417" s="524"/>
      <c r="P1417" s="283"/>
      <c r="Q1417" s="283"/>
      <c r="R1417" s="208"/>
      <c r="S1417" s="170"/>
    </row>
    <row r="1418" spans="1:19" s="167" customFormat="1" ht="12.75" x14ac:dyDescent="0.2">
      <c r="A1418" s="294">
        <f t="shared" si="96"/>
        <v>0</v>
      </c>
      <c r="B1418" s="198"/>
      <c r="C1418" s="198"/>
      <c r="D1418" s="199" t="s">
        <v>36</v>
      </c>
      <c r="E1418" s="200"/>
      <c r="F1418" s="201"/>
      <c r="G1418" s="202" t="e">
        <f t="shared" si="97"/>
        <v>#N/A</v>
      </c>
      <c r="H1418" s="203" t="e">
        <f t="shared" si="98"/>
        <v>#N/A</v>
      </c>
      <c r="I1418" s="204" t="e">
        <f t="shared" si="99"/>
        <v>#N/A</v>
      </c>
      <c r="J1418" s="205"/>
      <c r="K1418" s="285">
        <f>'No Team 1'!B37</f>
        <v>0</v>
      </c>
      <c r="L1418" s="206">
        <f>'No Team 1'!A37</f>
        <v>0</v>
      </c>
      <c r="M1418" s="207" t="s">
        <v>360</v>
      </c>
      <c r="N1418" s="207" t="s">
        <v>324</v>
      </c>
      <c r="O1418" s="524"/>
      <c r="P1418" s="283"/>
      <c r="Q1418" s="283"/>
      <c r="R1418" s="208"/>
      <c r="S1418" s="170"/>
    </row>
    <row r="1419" spans="1:19" s="167" customFormat="1" ht="12.75" x14ac:dyDescent="0.2">
      <c r="A1419" s="294">
        <f t="shared" si="96"/>
        <v>0</v>
      </c>
      <c r="B1419" s="198"/>
      <c r="C1419" s="198"/>
      <c r="D1419" s="199" t="s">
        <v>36</v>
      </c>
      <c r="E1419" s="200"/>
      <c r="F1419" s="201"/>
      <c r="G1419" s="202" t="e">
        <f t="shared" si="97"/>
        <v>#N/A</v>
      </c>
      <c r="H1419" s="203" t="e">
        <f t="shared" si="98"/>
        <v>#N/A</v>
      </c>
      <c r="I1419" s="204" t="e">
        <f t="shared" si="99"/>
        <v>#N/A</v>
      </c>
      <c r="J1419" s="205"/>
      <c r="K1419" s="285">
        <f>'No Team 1'!B38</f>
        <v>0</v>
      </c>
      <c r="L1419" s="206">
        <f>'No Team 1'!A38</f>
        <v>0</v>
      </c>
      <c r="M1419" s="207" t="s">
        <v>360</v>
      </c>
      <c r="N1419" s="207" t="s">
        <v>324</v>
      </c>
      <c r="O1419" s="524"/>
      <c r="P1419" s="283"/>
      <c r="Q1419" s="283"/>
      <c r="R1419" s="208"/>
      <c r="S1419" s="170"/>
    </row>
    <row r="1420" spans="1:19" s="167" customFormat="1" ht="12.75" x14ac:dyDescent="0.2">
      <c r="A1420" s="294">
        <f t="shared" si="96"/>
        <v>0</v>
      </c>
      <c r="B1420" s="198"/>
      <c r="C1420" s="198"/>
      <c r="D1420" s="199" t="s">
        <v>36</v>
      </c>
      <c r="E1420" s="200"/>
      <c r="F1420" s="201"/>
      <c r="G1420" s="202" t="e">
        <f t="shared" si="97"/>
        <v>#N/A</v>
      </c>
      <c r="H1420" s="203" t="e">
        <f t="shared" si="98"/>
        <v>#N/A</v>
      </c>
      <c r="I1420" s="204" t="e">
        <f t="shared" si="99"/>
        <v>#N/A</v>
      </c>
      <c r="J1420" s="205"/>
      <c r="K1420" s="285">
        <f>'No Team 1'!B39</f>
        <v>0</v>
      </c>
      <c r="L1420" s="206">
        <f>'No Team 1'!A39</f>
        <v>0</v>
      </c>
      <c r="M1420" s="207" t="s">
        <v>360</v>
      </c>
      <c r="N1420" s="207" t="s">
        <v>324</v>
      </c>
      <c r="O1420" s="524"/>
      <c r="P1420" s="283"/>
      <c r="Q1420" s="283"/>
      <c r="R1420" s="208"/>
      <c r="S1420" s="170"/>
    </row>
    <row r="1421" spans="1:19" s="167" customFormat="1" ht="12.75" x14ac:dyDescent="0.2">
      <c r="A1421" s="294">
        <f t="shared" si="96"/>
        <v>0</v>
      </c>
      <c r="B1421" s="198"/>
      <c r="C1421" s="198"/>
      <c r="D1421" s="199" t="s">
        <v>36</v>
      </c>
      <c r="E1421" s="200"/>
      <c r="F1421" s="201"/>
      <c r="G1421" s="202" t="e">
        <f t="shared" si="97"/>
        <v>#N/A</v>
      </c>
      <c r="H1421" s="203" t="e">
        <f t="shared" si="98"/>
        <v>#N/A</v>
      </c>
      <c r="I1421" s="204" t="e">
        <f t="shared" si="99"/>
        <v>#N/A</v>
      </c>
      <c r="J1421" s="205"/>
      <c r="K1421" s="285">
        <f>'No Team 1'!B40</f>
        <v>0</v>
      </c>
      <c r="L1421" s="206">
        <f>'No Team 1'!A40</f>
        <v>0</v>
      </c>
      <c r="M1421" s="207" t="s">
        <v>360</v>
      </c>
      <c r="N1421" s="207" t="s">
        <v>324</v>
      </c>
      <c r="O1421" s="524"/>
      <c r="P1421" s="283"/>
      <c r="Q1421" s="283"/>
      <c r="R1421" s="208"/>
      <c r="S1421" s="170"/>
    </row>
    <row r="1422" spans="1:19" s="167" customFormat="1" ht="12.75" x14ac:dyDescent="0.2">
      <c r="A1422" s="294">
        <f t="shared" si="96"/>
        <v>0</v>
      </c>
      <c r="B1422" s="198"/>
      <c r="C1422" s="198"/>
      <c r="D1422" s="199" t="s">
        <v>36</v>
      </c>
      <c r="E1422" s="200"/>
      <c r="F1422" s="201"/>
      <c r="G1422" s="202" t="e">
        <f t="shared" si="97"/>
        <v>#N/A</v>
      </c>
      <c r="H1422" s="203" t="e">
        <f t="shared" si="98"/>
        <v>#N/A</v>
      </c>
      <c r="I1422" s="204" t="e">
        <f t="shared" si="99"/>
        <v>#N/A</v>
      </c>
      <c r="J1422" s="205"/>
      <c r="K1422" s="285">
        <f>'No Team 1'!B41</f>
        <v>0</v>
      </c>
      <c r="L1422" s="206">
        <f>'No Team 1'!A41</f>
        <v>0</v>
      </c>
      <c r="M1422" s="207" t="s">
        <v>360</v>
      </c>
      <c r="N1422" s="207" t="s">
        <v>324</v>
      </c>
      <c r="O1422" s="524"/>
      <c r="P1422" s="283"/>
      <c r="Q1422" s="283"/>
      <c r="R1422" s="208"/>
      <c r="S1422" s="170"/>
    </row>
    <row r="1423" spans="1:19" s="167" customFormat="1" ht="12.75" x14ac:dyDescent="0.2">
      <c r="A1423" s="294">
        <f t="shared" si="96"/>
        <v>0</v>
      </c>
      <c r="B1423" s="198"/>
      <c r="C1423" s="198"/>
      <c r="D1423" s="199" t="s">
        <v>36</v>
      </c>
      <c r="E1423" s="200"/>
      <c r="F1423" s="201"/>
      <c r="G1423" s="202" t="e">
        <f t="shared" si="97"/>
        <v>#N/A</v>
      </c>
      <c r="H1423" s="203" t="e">
        <f t="shared" si="98"/>
        <v>#N/A</v>
      </c>
      <c r="I1423" s="204" t="e">
        <f t="shared" si="99"/>
        <v>#N/A</v>
      </c>
      <c r="J1423" s="205"/>
      <c r="K1423" s="285">
        <f>'No Team 1'!B42</f>
        <v>0</v>
      </c>
      <c r="L1423" s="206">
        <f>'No Team 1'!A42</f>
        <v>0</v>
      </c>
      <c r="M1423" s="207" t="s">
        <v>360</v>
      </c>
      <c r="N1423" s="207" t="s">
        <v>324</v>
      </c>
      <c r="O1423" s="524"/>
      <c r="P1423" s="283"/>
      <c r="Q1423" s="283"/>
      <c r="R1423" s="208"/>
      <c r="S1423" s="170"/>
    </row>
    <row r="1424" spans="1:19" s="167" customFormat="1" ht="12.75" x14ac:dyDescent="0.2">
      <c r="A1424" s="294">
        <f t="shared" si="96"/>
        <v>0</v>
      </c>
      <c r="B1424" s="198"/>
      <c r="C1424" s="198"/>
      <c r="D1424" s="199" t="s">
        <v>36</v>
      </c>
      <c r="E1424" s="200"/>
      <c r="F1424" s="201"/>
      <c r="G1424" s="202" t="e">
        <f t="shared" si="97"/>
        <v>#N/A</v>
      </c>
      <c r="H1424" s="203" t="e">
        <f t="shared" si="98"/>
        <v>#N/A</v>
      </c>
      <c r="I1424" s="204" t="e">
        <f t="shared" si="99"/>
        <v>#N/A</v>
      </c>
      <c r="J1424" s="205"/>
      <c r="K1424" s="285">
        <f>'No Team 1'!B43</f>
        <v>0</v>
      </c>
      <c r="L1424" s="206">
        <f>'No Team 1'!A43</f>
        <v>0</v>
      </c>
      <c r="M1424" s="207" t="s">
        <v>360</v>
      </c>
      <c r="N1424" s="207" t="s">
        <v>324</v>
      </c>
      <c r="O1424" s="524"/>
      <c r="P1424" s="283"/>
      <c r="Q1424" s="283"/>
      <c r="R1424" s="208"/>
      <c r="S1424" s="170"/>
    </row>
    <row r="1425" spans="1:19" s="167" customFormat="1" ht="12.75" x14ac:dyDescent="0.2">
      <c r="A1425" s="294">
        <f t="shared" si="96"/>
        <v>0</v>
      </c>
      <c r="B1425" s="198"/>
      <c r="C1425" s="198"/>
      <c r="D1425" s="199" t="s">
        <v>36</v>
      </c>
      <c r="E1425" s="200"/>
      <c r="F1425" s="201"/>
      <c r="G1425" s="202" t="e">
        <f t="shared" si="97"/>
        <v>#N/A</v>
      </c>
      <c r="H1425" s="203" t="e">
        <f t="shared" si="98"/>
        <v>#N/A</v>
      </c>
      <c r="I1425" s="204" t="e">
        <f t="shared" si="99"/>
        <v>#N/A</v>
      </c>
      <c r="J1425" s="205"/>
      <c r="K1425" s="285">
        <f>'No Team 1'!B44</f>
        <v>0</v>
      </c>
      <c r="L1425" s="206">
        <f>'No Team 1'!A44</f>
        <v>0</v>
      </c>
      <c r="M1425" s="207" t="s">
        <v>360</v>
      </c>
      <c r="N1425" s="207" t="s">
        <v>324</v>
      </c>
      <c r="O1425" s="524"/>
      <c r="P1425" s="283"/>
      <c r="Q1425" s="283"/>
      <c r="R1425" s="208"/>
      <c r="S1425" s="170"/>
    </row>
    <row r="1426" spans="1:19" s="167" customFormat="1" ht="12.75" x14ac:dyDescent="0.2">
      <c r="A1426" s="294">
        <f t="shared" si="96"/>
        <v>0</v>
      </c>
      <c r="B1426" s="198"/>
      <c r="C1426" s="198"/>
      <c r="D1426" s="199" t="s">
        <v>36</v>
      </c>
      <c r="E1426" s="200"/>
      <c r="F1426" s="201"/>
      <c r="G1426" s="202" t="e">
        <f t="shared" si="97"/>
        <v>#N/A</v>
      </c>
      <c r="H1426" s="203" t="e">
        <f t="shared" si="98"/>
        <v>#N/A</v>
      </c>
      <c r="I1426" s="204" t="e">
        <f t="shared" si="99"/>
        <v>#N/A</v>
      </c>
      <c r="J1426" s="205"/>
      <c r="K1426" s="285">
        <f>'No Team 1'!B45</f>
        <v>0</v>
      </c>
      <c r="L1426" s="206">
        <f>'No Team 1'!A45</f>
        <v>0</v>
      </c>
      <c r="M1426" s="207" t="s">
        <v>360</v>
      </c>
      <c r="N1426" s="207" t="s">
        <v>324</v>
      </c>
      <c r="O1426" s="524"/>
      <c r="P1426" s="283"/>
      <c r="Q1426" s="283"/>
      <c r="R1426" s="208"/>
      <c r="S1426" s="170"/>
    </row>
    <row r="1427" spans="1:19" s="167" customFormat="1" ht="12.75" x14ac:dyDescent="0.2">
      <c r="A1427" s="294">
        <f t="shared" si="96"/>
        <v>0</v>
      </c>
      <c r="B1427" s="198"/>
      <c r="C1427" s="198"/>
      <c r="D1427" s="199" t="s">
        <v>36</v>
      </c>
      <c r="E1427" s="200"/>
      <c r="F1427" s="201"/>
      <c r="G1427" s="202" t="e">
        <f t="shared" si="97"/>
        <v>#N/A</v>
      </c>
      <c r="H1427" s="203" t="e">
        <f t="shared" si="98"/>
        <v>#N/A</v>
      </c>
      <c r="I1427" s="204" t="e">
        <f t="shared" si="99"/>
        <v>#N/A</v>
      </c>
      <c r="J1427" s="205"/>
      <c r="K1427" s="285">
        <f>'No Team 1'!B46</f>
        <v>0</v>
      </c>
      <c r="L1427" s="206">
        <f>'No Team 1'!A46</f>
        <v>0</v>
      </c>
      <c r="M1427" s="207" t="s">
        <v>360</v>
      </c>
      <c r="N1427" s="207" t="s">
        <v>324</v>
      </c>
      <c r="O1427" s="524"/>
      <c r="P1427" s="283"/>
      <c r="Q1427" s="283"/>
      <c r="R1427" s="208"/>
      <c r="S1427" s="170"/>
    </row>
    <row r="1428" spans="1:19" s="167" customFormat="1" ht="12.75" x14ac:dyDescent="0.2">
      <c r="A1428" s="294">
        <f t="shared" si="96"/>
        <v>0</v>
      </c>
      <c r="B1428" s="198"/>
      <c r="C1428" s="198"/>
      <c r="D1428" s="199" t="s">
        <v>36</v>
      </c>
      <c r="E1428" s="200"/>
      <c r="F1428" s="201"/>
      <c r="G1428" s="202" t="e">
        <f t="shared" si="97"/>
        <v>#N/A</v>
      </c>
      <c r="H1428" s="203" t="e">
        <f t="shared" si="98"/>
        <v>#N/A</v>
      </c>
      <c r="I1428" s="204" t="e">
        <f t="shared" si="99"/>
        <v>#N/A</v>
      </c>
      <c r="J1428" s="205"/>
      <c r="K1428" s="285">
        <f>'No Team 1'!B47</f>
        <v>0</v>
      </c>
      <c r="L1428" s="206">
        <f>'No Team 1'!A47</f>
        <v>0</v>
      </c>
      <c r="M1428" s="207" t="s">
        <v>360</v>
      </c>
      <c r="N1428" s="207" t="s">
        <v>324</v>
      </c>
      <c r="O1428" s="524"/>
      <c r="P1428" s="283"/>
      <c r="Q1428" s="283"/>
      <c r="R1428" s="208"/>
      <c r="S1428" s="170"/>
    </row>
    <row r="1429" spans="1:19" s="167" customFormat="1" ht="12.75" x14ac:dyDescent="0.2">
      <c r="A1429" s="294">
        <f t="shared" si="96"/>
        <v>0</v>
      </c>
      <c r="B1429" s="198"/>
      <c r="C1429" s="198"/>
      <c r="D1429" s="199" t="s">
        <v>36</v>
      </c>
      <c r="E1429" s="200"/>
      <c r="F1429" s="201"/>
      <c r="G1429" s="202" t="e">
        <f t="shared" si="97"/>
        <v>#N/A</v>
      </c>
      <c r="H1429" s="203" t="e">
        <f t="shared" si="98"/>
        <v>#N/A</v>
      </c>
      <c r="I1429" s="204" t="e">
        <f t="shared" si="99"/>
        <v>#N/A</v>
      </c>
      <c r="J1429" s="205"/>
      <c r="K1429" s="285">
        <f>'No Team 1'!B48</f>
        <v>0</v>
      </c>
      <c r="L1429" s="206">
        <f>'No Team 1'!A48</f>
        <v>0</v>
      </c>
      <c r="M1429" s="207" t="s">
        <v>360</v>
      </c>
      <c r="N1429" s="207" t="s">
        <v>324</v>
      </c>
      <c r="O1429" s="524"/>
      <c r="P1429" s="283"/>
      <c r="Q1429" s="283"/>
      <c r="R1429" s="208"/>
      <c r="S1429" s="170"/>
    </row>
    <row r="1430" spans="1:19" s="167" customFormat="1" ht="12.75" x14ac:dyDescent="0.2">
      <c r="A1430" s="294">
        <f t="shared" si="96"/>
        <v>0</v>
      </c>
      <c r="B1430" s="198"/>
      <c r="C1430" s="198"/>
      <c r="D1430" s="199" t="s">
        <v>36</v>
      </c>
      <c r="E1430" s="200"/>
      <c r="F1430" s="201"/>
      <c r="G1430" s="202" t="e">
        <f t="shared" si="97"/>
        <v>#N/A</v>
      </c>
      <c r="H1430" s="203" t="e">
        <f t="shared" si="98"/>
        <v>#N/A</v>
      </c>
      <c r="I1430" s="204" t="e">
        <f t="shared" si="99"/>
        <v>#N/A</v>
      </c>
      <c r="J1430" s="205"/>
      <c r="K1430" s="285">
        <f>'No Team 1'!B49</f>
        <v>0</v>
      </c>
      <c r="L1430" s="206">
        <f>'No Team 1'!A49</f>
        <v>0</v>
      </c>
      <c r="M1430" s="207" t="s">
        <v>360</v>
      </c>
      <c r="N1430" s="207" t="s">
        <v>324</v>
      </c>
      <c r="O1430" s="524"/>
      <c r="P1430" s="283"/>
      <c r="Q1430" s="283"/>
      <c r="R1430" s="208"/>
      <c r="S1430" s="170"/>
    </row>
    <row r="1431" spans="1:19" s="167" customFormat="1" ht="12.75" x14ac:dyDescent="0.2">
      <c r="A1431" s="294">
        <f t="shared" si="96"/>
        <v>0</v>
      </c>
      <c r="B1431" s="198"/>
      <c r="C1431" s="198"/>
      <c r="D1431" s="199" t="s">
        <v>36</v>
      </c>
      <c r="E1431" s="200"/>
      <c r="F1431" s="201"/>
      <c r="G1431" s="202" t="e">
        <f t="shared" si="97"/>
        <v>#N/A</v>
      </c>
      <c r="H1431" s="203" t="e">
        <f t="shared" si="98"/>
        <v>#N/A</v>
      </c>
      <c r="I1431" s="204" t="e">
        <f t="shared" si="99"/>
        <v>#N/A</v>
      </c>
      <c r="J1431" s="205"/>
      <c r="K1431" s="285">
        <f>'No Team 1'!B50</f>
        <v>0</v>
      </c>
      <c r="L1431" s="206">
        <f>'No Team 1'!A50</f>
        <v>0</v>
      </c>
      <c r="M1431" s="207" t="s">
        <v>360</v>
      </c>
      <c r="N1431" s="207" t="s">
        <v>324</v>
      </c>
      <c r="O1431" s="524"/>
      <c r="P1431" s="283"/>
      <c r="Q1431" s="283"/>
      <c r="R1431" s="208"/>
      <c r="S1431" s="170"/>
    </row>
    <row r="1432" spans="1:19" s="167" customFormat="1" ht="12.75" x14ac:dyDescent="0.2">
      <c r="A1432" s="294">
        <f t="shared" si="96"/>
        <v>0</v>
      </c>
      <c r="B1432" s="198"/>
      <c r="C1432" s="198"/>
      <c r="D1432" s="199" t="s">
        <v>36</v>
      </c>
      <c r="E1432" s="200"/>
      <c r="F1432" s="201"/>
      <c r="G1432" s="202" t="e">
        <f t="shared" si="97"/>
        <v>#N/A</v>
      </c>
      <c r="H1432" s="203" t="e">
        <f t="shared" si="98"/>
        <v>#N/A</v>
      </c>
      <c r="I1432" s="204" t="e">
        <f t="shared" si="99"/>
        <v>#N/A</v>
      </c>
      <c r="J1432" s="205"/>
      <c r="K1432" s="285">
        <f>'No Team 1'!B51</f>
        <v>0</v>
      </c>
      <c r="L1432" s="206">
        <f>'No Team 1'!A51</f>
        <v>0</v>
      </c>
      <c r="M1432" s="207" t="s">
        <v>360</v>
      </c>
      <c r="N1432" s="207" t="s">
        <v>324</v>
      </c>
      <c r="O1432" s="524"/>
      <c r="P1432" s="283"/>
      <c r="Q1432" s="283"/>
      <c r="R1432" s="208"/>
      <c r="S1432" s="170"/>
    </row>
    <row r="1433" spans="1:19" s="167" customFormat="1" ht="12.75" x14ac:dyDescent="0.2">
      <c r="A1433" s="294">
        <f t="shared" si="96"/>
        <v>0</v>
      </c>
      <c r="B1433" s="198"/>
      <c r="C1433" s="198"/>
      <c r="D1433" s="199" t="s">
        <v>36</v>
      </c>
      <c r="E1433" s="200"/>
      <c r="F1433" s="201"/>
      <c r="G1433" s="202" t="e">
        <f t="shared" si="97"/>
        <v>#N/A</v>
      </c>
      <c r="H1433" s="203" t="e">
        <f t="shared" si="98"/>
        <v>#N/A</v>
      </c>
      <c r="I1433" s="204" t="e">
        <f t="shared" si="99"/>
        <v>#N/A</v>
      </c>
      <c r="J1433" s="205"/>
      <c r="K1433" s="285">
        <f>'No Team 1'!B52</f>
        <v>0</v>
      </c>
      <c r="L1433" s="206">
        <f>'No Team 1'!A52</f>
        <v>0</v>
      </c>
      <c r="M1433" s="207" t="s">
        <v>360</v>
      </c>
      <c r="N1433" s="207" t="s">
        <v>324</v>
      </c>
      <c r="O1433" s="524"/>
      <c r="P1433" s="283"/>
      <c r="Q1433" s="283"/>
      <c r="R1433" s="208"/>
      <c r="S1433" s="170"/>
    </row>
    <row r="1434" spans="1:19" s="167" customFormat="1" ht="12.75" x14ac:dyDescent="0.2">
      <c r="A1434" s="294">
        <f t="shared" si="96"/>
        <v>0</v>
      </c>
      <c r="B1434" s="198"/>
      <c r="C1434" s="198"/>
      <c r="D1434" s="199" t="s">
        <v>36</v>
      </c>
      <c r="E1434" s="200"/>
      <c r="F1434" s="201"/>
      <c r="G1434" s="202" t="e">
        <f t="shared" si="97"/>
        <v>#N/A</v>
      </c>
      <c r="H1434" s="203" t="e">
        <f t="shared" si="98"/>
        <v>#N/A</v>
      </c>
      <c r="I1434" s="204" t="e">
        <f t="shared" si="99"/>
        <v>#N/A</v>
      </c>
      <c r="J1434" s="205"/>
      <c r="K1434" s="285">
        <f>'No Team 1'!B53</f>
        <v>0</v>
      </c>
      <c r="L1434" s="206">
        <f>'No Team 1'!A53</f>
        <v>0</v>
      </c>
      <c r="M1434" s="207" t="s">
        <v>360</v>
      </c>
      <c r="N1434" s="207" t="s">
        <v>324</v>
      </c>
      <c r="O1434" s="524"/>
      <c r="P1434" s="283"/>
      <c r="Q1434" s="283"/>
      <c r="R1434" s="208"/>
      <c r="S1434" s="170"/>
    </row>
    <row r="1435" spans="1:19" s="167" customFormat="1" ht="12.75" x14ac:dyDescent="0.2">
      <c r="A1435" s="294">
        <f t="shared" si="96"/>
        <v>0</v>
      </c>
      <c r="B1435" s="198"/>
      <c r="C1435" s="198"/>
      <c r="D1435" s="199" t="s">
        <v>36</v>
      </c>
      <c r="E1435" s="200"/>
      <c r="F1435" s="201"/>
      <c r="G1435" s="202" t="e">
        <f t="shared" si="97"/>
        <v>#N/A</v>
      </c>
      <c r="H1435" s="203" t="e">
        <f t="shared" si="98"/>
        <v>#N/A</v>
      </c>
      <c r="I1435" s="204" t="e">
        <f t="shared" si="99"/>
        <v>#N/A</v>
      </c>
      <c r="J1435" s="205"/>
      <c r="K1435" s="285">
        <f>'No Team 1'!B54</f>
        <v>0</v>
      </c>
      <c r="L1435" s="352" t="str">
        <f>'No Team 1'!A54</f>
        <v>Non-scorers Count =</v>
      </c>
      <c r="M1435" s="207" t="s">
        <v>360</v>
      </c>
      <c r="N1435" s="207" t="s">
        <v>324</v>
      </c>
      <c r="O1435" s="524"/>
      <c r="P1435" s="283"/>
      <c r="Q1435" s="283"/>
      <c r="R1435" s="208"/>
      <c r="S1435" s="170"/>
    </row>
    <row r="1436" spans="1:19" s="167" customFormat="1" ht="12.75" x14ac:dyDescent="0.2">
      <c r="A1436" s="294">
        <f t="shared" si="96"/>
        <v>0</v>
      </c>
      <c r="B1436" s="198"/>
      <c r="C1436" s="198"/>
      <c r="D1436" s="199" t="s">
        <v>36</v>
      </c>
      <c r="E1436" s="200"/>
      <c r="F1436" s="201"/>
      <c r="G1436" s="202" t="e">
        <f t="shared" si="97"/>
        <v>#N/A</v>
      </c>
      <c r="H1436" s="203" t="e">
        <f t="shared" si="98"/>
        <v>#N/A</v>
      </c>
      <c r="I1436" s="204" t="e">
        <f t="shared" si="99"/>
        <v>#N/A</v>
      </c>
      <c r="J1436" s="205"/>
      <c r="K1436" s="285">
        <f>'No Team 1'!P5</f>
        <v>0</v>
      </c>
      <c r="L1436" s="206">
        <f>'No Team 1'!O5</f>
        <v>0</v>
      </c>
      <c r="M1436" s="207" t="s">
        <v>360</v>
      </c>
      <c r="N1436" s="207" t="s">
        <v>325</v>
      </c>
      <c r="O1436" s="524"/>
      <c r="P1436" s="283"/>
      <c r="Q1436" s="283"/>
      <c r="R1436" s="208"/>
      <c r="S1436" s="170"/>
    </row>
    <row r="1437" spans="1:19" s="167" customFormat="1" ht="12.75" x14ac:dyDescent="0.2">
      <c r="A1437" s="294">
        <f t="shared" si="96"/>
        <v>0</v>
      </c>
      <c r="B1437" s="198"/>
      <c r="C1437" s="198"/>
      <c r="D1437" s="199" t="s">
        <v>36</v>
      </c>
      <c r="E1437" s="200"/>
      <c r="F1437" s="201"/>
      <c r="G1437" s="202" t="e">
        <f t="shared" si="97"/>
        <v>#N/A</v>
      </c>
      <c r="H1437" s="203" t="e">
        <f t="shared" si="98"/>
        <v>#N/A</v>
      </c>
      <c r="I1437" s="204" t="e">
        <f t="shared" si="99"/>
        <v>#N/A</v>
      </c>
      <c r="J1437" s="205"/>
      <c r="K1437" s="285">
        <f>'No Team 1'!P6</f>
        <v>0</v>
      </c>
      <c r="L1437" s="206">
        <f>'No Team 1'!O6</f>
        <v>0</v>
      </c>
      <c r="M1437" s="207" t="s">
        <v>360</v>
      </c>
      <c r="N1437" s="207" t="s">
        <v>325</v>
      </c>
      <c r="O1437" s="524"/>
      <c r="P1437" s="283"/>
      <c r="Q1437" s="283"/>
      <c r="R1437" s="208"/>
      <c r="S1437" s="170"/>
    </row>
    <row r="1438" spans="1:19" s="167" customFormat="1" ht="12.75" x14ac:dyDescent="0.2">
      <c r="A1438" s="294">
        <f t="shared" si="96"/>
        <v>0</v>
      </c>
      <c r="B1438" s="198"/>
      <c r="C1438" s="198"/>
      <c r="D1438" s="199" t="s">
        <v>36</v>
      </c>
      <c r="E1438" s="200"/>
      <c r="F1438" s="201"/>
      <c r="G1438" s="202" t="e">
        <f t="shared" si="97"/>
        <v>#N/A</v>
      </c>
      <c r="H1438" s="203" t="e">
        <f t="shared" si="98"/>
        <v>#N/A</v>
      </c>
      <c r="I1438" s="204" t="e">
        <f t="shared" si="99"/>
        <v>#N/A</v>
      </c>
      <c r="J1438" s="205"/>
      <c r="K1438" s="285">
        <f>'No Team 1'!P7</f>
        <v>0</v>
      </c>
      <c r="L1438" s="206">
        <f>'No Team 1'!O7</f>
        <v>0</v>
      </c>
      <c r="M1438" s="207" t="s">
        <v>360</v>
      </c>
      <c r="N1438" s="207" t="s">
        <v>325</v>
      </c>
      <c r="O1438" s="524"/>
      <c r="P1438" s="283"/>
      <c r="Q1438" s="283"/>
      <c r="R1438" s="208"/>
      <c r="S1438" s="170"/>
    </row>
    <row r="1439" spans="1:19" s="167" customFormat="1" ht="12.75" x14ac:dyDescent="0.2">
      <c r="A1439" s="294">
        <f t="shared" si="96"/>
        <v>0</v>
      </c>
      <c r="B1439" s="198"/>
      <c r="C1439" s="198"/>
      <c r="D1439" s="199" t="s">
        <v>36</v>
      </c>
      <c r="E1439" s="200"/>
      <c r="F1439" s="201"/>
      <c r="G1439" s="202" t="e">
        <f t="shared" si="97"/>
        <v>#N/A</v>
      </c>
      <c r="H1439" s="203" t="e">
        <f t="shared" si="98"/>
        <v>#N/A</v>
      </c>
      <c r="I1439" s="204" t="e">
        <f t="shared" si="99"/>
        <v>#N/A</v>
      </c>
      <c r="J1439" s="205"/>
      <c r="K1439" s="285">
        <f>'No Team 1'!P8</f>
        <v>0</v>
      </c>
      <c r="L1439" s="206">
        <f>'No Team 1'!O8</f>
        <v>0</v>
      </c>
      <c r="M1439" s="207" t="s">
        <v>360</v>
      </c>
      <c r="N1439" s="207" t="s">
        <v>325</v>
      </c>
      <c r="O1439" s="524"/>
      <c r="P1439" s="283"/>
      <c r="Q1439" s="283"/>
      <c r="R1439" s="208"/>
      <c r="S1439" s="170"/>
    </row>
    <row r="1440" spans="1:19" s="167" customFormat="1" ht="12.75" x14ac:dyDescent="0.2">
      <c r="A1440" s="294">
        <f t="shared" si="96"/>
        <v>0</v>
      </c>
      <c r="B1440" s="198"/>
      <c r="C1440" s="198"/>
      <c r="D1440" s="199" t="s">
        <v>36</v>
      </c>
      <c r="E1440" s="200"/>
      <c r="F1440" s="201"/>
      <c r="G1440" s="202" t="e">
        <f t="shared" si="97"/>
        <v>#N/A</v>
      </c>
      <c r="H1440" s="203" t="e">
        <f t="shared" si="98"/>
        <v>#N/A</v>
      </c>
      <c r="I1440" s="204" t="e">
        <f t="shared" si="99"/>
        <v>#N/A</v>
      </c>
      <c r="J1440" s="205"/>
      <c r="K1440" s="285">
        <f>'No Team 1'!P9</f>
        <v>0</v>
      </c>
      <c r="L1440" s="206">
        <f>'No Team 1'!O9</f>
        <v>0</v>
      </c>
      <c r="M1440" s="207" t="s">
        <v>360</v>
      </c>
      <c r="N1440" s="207" t="s">
        <v>325</v>
      </c>
      <c r="O1440" s="524"/>
      <c r="P1440" s="283"/>
      <c r="Q1440" s="283"/>
      <c r="R1440" s="208"/>
      <c r="S1440" s="170"/>
    </row>
    <row r="1441" spans="1:19" s="167" customFormat="1" ht="12.75" x14ac:dyDescent="0.2">
      <c r="A1441" s="294">
        <f t="shared" si="96"/>
        <v>0</v>
      </c>
      <c r="B1441" s="198"/>
      <c r="C1441" s="198"/>
      <c r="D1441" s="199" t="s">
        <v>36</v>
      </c>
      <c r="E1441" s="200"/>
      <c r="F1441" s="201"/>
      <c r="G1441" s="202" t="e">
        <f t="shared" si="97"/>
        <v>#N/A</v>
      </c>
      <c r="H1441" s="203" t="e">
        <f t="shared" si="98"/>
        <v>#N/A</v>
      </c>
      <c r="I1441" s="204" t="e">
        <f t="shared" si="99"/>
        <v>#N/A</v>
      </c>
      <c r="J1441" s="205"/>
      <c r="K1441" s="285">
        <f>'No Team 1'!P10</f>
        <v>0</v>
      </c>
      <c r="L1441" s="206">
        <f>'No Team 1'!O10</f>
        <v>0</v>
      </c>
      <c r="M1441" s="207" t="s">
        <v>360</v>
      </c>
      <c r="N1441" s="207" t="s">
        <v>325</v>
      </c>
      <c r="O1441" s="524"/>
      <c r="P1441" s="283"/>
      <c r="Q1441" s="283"/>
      <c r="R1441" s="208"/>
      <c r="S1441" s="170"/>
    </row>
    <row r="1442" spans="1:19" s="167" customFormat="1" ht="12.75" x14ac:dyDescent="0.2">
      <c r="A1442" s="294">
        <f t="shared" si="96"/>
        <v>0</v>
      </c>
      <c r="B1442" s="198"/>
      <c r="C1442" s="198"/>
      <c r="D1442" s="199" t="s">
        <v>36</v>
      </c>
      <c r="E1442" s="200"/>
      <c r="F1442" s="201"/>
      <c r="G1442" s="202" t="e">
        <f t="shared" si="97"/>
        <v>#N/A</v>
      </c>
      <c r="H1442" s="203" t="e">
        <f t="shared" si="98"/>
        <v>#N/A</v>
      </c>
      <c r="I1442" s="204" t="e">
        <f t="shared" si="99"/>
        <v>#N/A</v>
      </c>
      <c r="J1442" s="205"/>
      <c r="K1442" s="285">
        <f>'No Team 1'!P11</f>
        <v>0</v>
      </c>
      <c r="L1442" s="206">
        <f>'No Team 1'!O11</f>
        <v>0</v>
      </c>
      <c r="M1442" s="207" t="s">
        <v>360</v>
      </c>
      <c r="N1442" s="207" t="s">
        <v>325</v>
      </c>
      <c r="O1442" s="524"/>
      <c r="P1442" s="283"/>
      <c r="Q1442" s="283"/>
      <c r="R1442" s="208"/>
      <c r="S1442" s="170"/>
    </row>
    <row r="1443" spans="1:19" s="167" customFormat="1" ht="12.75" x14ac:dyDescent="0.2">
      <c r="A1443" s="294">
        <f t="shared" ref="A1443:A1506" si="100">F1443</f>
        <v>0</v>
      </c>
      <c r="B1443" s="198"/>
      <c r="C1443" s="198"/>
      <c r="D1443" s="199" t="s">
        <v>36</v>
      </c>
      <c r="E1443" s="200"/>
      <c r="F1443" s="201"/>
      <c r="G1443" s="202" t="e">
        <f t="shared" si="97"/>
        <v>#N/A</v>
      </c>
      <c r="H1443" s="203" t="e">
        <f t="shared" si="98"/>
        <v>#N/A</v>
      </c>
      <c r="I1443" s="204" t="e">
        <f t="shared" si="99"/>
        <v>#N/A</v>
      </c>
      <c r="J1443" s="205"/>
      <c r="K1443" s="285">
        <f>'No Team 1'!P12</f>
        <v>0</v>
      </c>
      <c r="L1443" s="206">
        <f>'No Team 1'!O12</f>
        <v>0</v>
      </c>
      <c r="M1443" s="207" t="s">
        <v>360</v>
      </c>
      <c r="N1443" s="207" t="s">
        <v>325</v>
      </c>
      <c r="O1443" s="524"/>
      <c r="P1443" s="283"/>
      <c r="Q1443" s="283"/>
      <c r="R1443" s="208"/>
      <c r="S1443" s="170"/>
    </row>
    <row r="1444" spans="1:19" s="167" customFormat="1" ht="12.75" x14ac:dyDescent="0.2">
      <c r="A1444" s="294">
        <f t="shared" si="100"/>
        <v>0</v>
      </c>
      <c r="B1444" s="198"/>
      <c r="C1444" s="198"/>
      <c r="D1444" s="199" t="s">
        <v>36</v>
      </c>
      <c r="E1444" s="200"/>
      <c r="F1444" s="201"/>
      <c r="G1444" s="202" t="e">
        <f t="shared" ref="G1444:G1507" si="101">VLOOKUP(D1444,K$33:N$1834,2,FALSE)</f>
        <v>#N/A</v>
      </c>
      <c r="H1444" s="203" t="e">
        <f t="shared" ref="H1444:H1507" si="102">VLOOKUP(D1444,K$33:N$1834,3,FALSE)</f>
        <v>#N/A</v>
      </c>
      <c r="I1444" s="204" t="e">
        <f t="shared" ref="I1444:I1507" si="103">VLOOKUP(D1444,K$33:N$1834,4,FALSE)</f>
        <v>#N/A</v>
      </c>
      <c r="J1444" s="205"/>
      <c r="K1444" s="285">
        <f>'No Team 1'!P13</f>
        <v>0</v>
      </c>
      <c r="L1444" s="206">
        <f>'No Team 1'!O13</f>
        <v>0</v>
      </c>
      <c r="M1444" s="207" t="s">
        <v>360</v>
      </c>
      <c r="N1444" s="207" t="s">
        <v>325</v>
      </c>
      <c r="O1444" s="524"/>
      <c r="P1444" s="283"/>
      <c r="Q1444" s="283"/>
      <c r="R1444" s="208"/>
      <c r="S1444" s="170"/>
    </row>
    <row r="1445" spans="1:19" s="167" customFormat="1" ht="12.75" x14ac:dyDescent="0.2">
      <c r="A1445" s="294">
        <f t="shared" si="100"/>
        <v>0</v>
      </c>
      <c r="B1445" s="198"/>
      <c r="C1445" s="198"/>
      <c r="D1445" s="199" t="s">
        <v>36</v>
      </c>
      <c r="E1445" s="200"/>
      <c r="F1445" s="201"/>
      <c r="G1445" s="202" t="e">
        <f t="shared" si="101"/>
        <v>#N/A</v>
      </c>
      <c r="H1445" s="203" t="e">
        <f t="shared" si="102"/>
        <v>#N/A</v>
      </c>
      <c r="I1445" s="204" t="e">
        <f t="shared" si="103"/>
        <v>#N/A</v>
      </c>
      <c r="J1445" s="205"/>
      <c r="K1445" s="285">
        <f>'No Team 1'!P14</f>
        <v>0</v>
      </c>
      <c r="L1445" s="206">
        <f>'No Team 1'!O14</f>
        <v>0</v>
      </c>
      <c r="M1445" s="207" t="s">
        <v>360</v>
      </c>
      <c r="N1445" s="207" t="s">
        <v>325</v>
      </c>
      <c r="O1445" s="524"/>
      <c r="P1445" s="283"/>
      <c r="Q1445" s="283"/>
      <c r="R1445" s="208"/>
      <c r="S1445" s="170"/>
    </row>
    <row r="1446" spans="1:19" s="167" customFormat="1" ht="12.75" x14ac:dyDescent="0.2">
      <c r="A1446" s="294">
        <f t="shared" si="100"/>
        <v>0</v>
      </c>
      <c r="B1446" s="198"/>
      <c r="C1446" s="198"/>
      <c r="D1446" s="199" t="s">
        <v>36</v>
      </c>
      <c r="E1446" s="200"/>
      <c r="F1446" s="201"/>
      <c r="G1446" s="202" t="e">
        <f t="shared" si="101"/>
        <v>#N/A</v>
      </c>
      <c r="H1446" s="203" t="e">
        <f t="shared" si="102"/>
        <v>#N/A</v>
      </c>
      <c r="I1446" s="204" t="e">
        <f t="shared" si="103"/>
        <v>#N/A</v>
      </c>
      <c r="J1446" s="205"/>
      <c r="K1446" s="285">
        <f>'No Team 1'!P15</f>
        <v>0</v>
      </c>
      <c r="L1446" s="206">
        <f>'No Team 1'!O15</f>
        <v>0</v>
      </c>
      <c r="M1446" s="207" t="s">
        <v>360</v>
      </c>
      <c r="N1446" s="207" t="s">
        <v>325</v>
      </c>
      <c r="O1446" s="524"/>
      <c r="P1446" s="283"/>
      <c r="Q1446" s="283"/>
      <c r="R1446" s="208"/>
      <c r="S1446" s="170"/>
    </row>
    <row r="1447" spans="1:19" s="167" customFormat="1" ht="12.75" x14ac:dyDescent="0.2">
      <c r="A1447" s="294">
        <f t="shared" si="100"/>
        <v>0</v>
      </c>
      <c r="B1447" s="198"/>
      <c r="C1447" s="198"/>
      <c r="D1447" s="199" t="s">
        <v>36</v>
      </c>
      <c r="E1447" s="200"/>
      <c r="F1447" s="201"/>
      <c r="G1447" s="202" t="e">
        <f t="shared" si="101"/>
        <v>#N/A</v>
      </c>
      <c r="H1447" s="203" t="e">
        <f t="shared" si="102"/>
        <v>#N/A</v>
      </c>
      <c r="I1447" s="204" t="e">
        <f t="shared" si="103"/>
        <v>#N/A</v>
      </c>
      <c r="J1447" s="205"/>
      <c r="K1447" s="285">
        <f>'No Team 1'!P16</f>
        <v>0</v>
      </c>
      <c r="L1447" s="206">
        <f>'No Team 1'!O16</f>
        <v>0</v>
      </c>
      <c r="M1447" s="207" t="s">
        <v>360</v>
      </c>
      <c r="N1447" s="207" t="s">
        <v>325</v>
      </c>
      <c r="O1447" s="524"/>
      <c r="P1447" s="283"/>
      <c r="Q1447" s="283"/>
      <c r="R1447" s="208"/>
      <c r="S1447" s="170"/>
    </row>
    <row r="1448" spans="1:19" s="167" customFormat="1" ht="12.75" x14ac:dyDescent="0.2">
      <c r="A1448" s="294">
        <f t="shared" si="100"/>
        <v>0</v>
      </c>
      <c r="B1448" s="198"/>
      <c r="C1448" s="198"/>
      <c r="D1448" s="199" t="s">
        <v>36</v>
      </c>
      <c r="E1448" s="200"/>
      <c r="F1448" s="201"/>
      <c r="G1448" s="202" t="e">
        <f t="shared" si="101"/>
        <v>#N/A</v>
      </c>
      <c r="H1448" s="203" t="e">
        <f t="shared" si="102"/>
        <v>#N/A</v>
      </c>
      <c r="I1448" s="204" t="e">
        <f t="shared" si="103"/>
        <v>#N/A</v>
      </c>
      <c r="J1448" s="205"/>
      <c r="K1448" s="285">
        <f>'No Team 1'!P17</f>
        <v>0</v>
      </c>
      <c r="L1448" s="206">
        <f>'No Team 1'!O17</f>
        <v>0</v>
      </c>
      <c r="M1448" s="207" t="s">
        <v>360</v>
      </c>
      <c r="N1448" s="207" t="s">
        <v>325</v>
      </c>
      <c r="O1448" s="524"/>
      <c r="P1448" s="283"/>
      <c r="Q1448" s="283"/>
      <c r="R1448" s="208"/>
      <c r="S1448" s="170"/>
    </row>
    <row r="1449" spans="1:19" s="167" customFormat="1" ht="12.75" x14ac:dyDescent="0.2">
      <c r="A1449" s="294">
        <f t="shared" si="100"/>
        <v>0</v>
      </c>
      <c r="B1449" s="198"/>
      <c r="C1449" s="198"/>
      <c r="D1449" s="199" t="s">
        <v>36</v>
      </c>
      <c r="E1449" s="200"/>
      <c r="F1449" s="201"/>
      <c r="G1449" s="202" t="e">
        <f t="shared" si="101"/>
        <v>#N/A</v>
      </c>
      <c r="H1449" s="203" t="e">
        <f t="shared" si="102"/>
        <v>#N/A</v>
      </c>
      <c r="I1449" s="204" t="e">
        <f t="shared" si="103"/>
        <v>#N/A</v>
      </c>
      <c r="J1449" s="205"/>
      <c r="K1449" s="285">
        <f>'No Team 1'!P18</f>
        <v>0</v>
      </c>
      <c r="L1449" s="206">
        <f>'No Team 1'!O18</f>
        <v>0</v>
      </c>
      <c r="M1449" s="207" t="s">
        <v>360</v>
      </c>
      <c r="N1449" s="207" t="s">
        <v>325</v>
      </c>
      <c r="O1449" s="524"/>
      <c r="P1449" s="283"/>
      <c r="Q1449" s="283"/>
      <c r="R1449" s="208"/>
      <c r="S1449" s="170"/>
    </row>
    <row r="1450" spans="1:19" s="167" customFormat="1" ht="12.75" x14ac:dyDescent="0.2">
      <c r="A1450" s="294">
        <f t="shared" si="100"/>
        <v>0</v>
      </c>
      <c r="B1450" s="198"/>
      <c r="C1450" s="198"/>
      <c r="D1450" s="199" t="s">
        <v>36</v>
      </c>
      <c r="E1450" s="200"/>
      <c r="F1450" s="201"/>
      <c r="G1450" s="202" t="e">
        <f t="shared" si="101"/>
        <v>#N/A</v>
      </c>
      <c r="H1450" s="203" t="e">
        <f t="shared" si="102"/>
        <v>#N/A</v>
      </c>
      <c r="I1450" s="204" t="e">
        <f t="shared" si="103"/>
        <v>#N/A</v>
      </c>
      <c r="J1450" s="205"/>
      <c r="K1450" s="285">
        <f>'No Team 1'!P19</f>
        <v>0</v>
      </c>
      <c r="L1450" s="206">
        <f>'No Team 1'!O19</f>
        <v>0</v>
      </c>
      <c r="M1450" s="207" t="s">
        <v>360</v>
      </c>
      <c r="N1450" s="207" t="s">
        <v>325</v>
      </c>
      <c r="O1450" s="524"/>
      <c r="P1450" s="283"/>
      <c r="Q1450" s="283"/>
      <c r="R1450" s="208"/>
      <c r="S1450" s="170"/>
    </row>
    <row r="1451" spans="1:19" s="167" customFormat="1" ht="12.75" x14ac:dyDescent="0.2">
      <c r="A1451" s="294">
        <f t="shared" si="100"/>
        <v>0</v>
      </c>
      <c r="B1451" s="198"/>
      <c r="C1451" s="198"/>
      <c r="D1451" s="199" t="s">
        <v>36</v>
      </c>
      <c r="E1451" s="200"/>
      <c r="F1451" s="201"/>
      <c r="G1451" s="202" t="e">
        <f t="shared" si="101"/>
        <v>#N/A</v>
      </c>
      <c r="H1451" s="203" t="e">
        <f t="shared" si="102"/>
        <v>#N/A</v>
      </c>
      <c r="I1451" s="204" t="e">
        <f t="shared" si="103"/>
        <v>#N/A</v>
      </c>
      <c r="J1451" s="205"/>
      <c r="K1451" s="285">
        <f>'No Team 1'!P20</f>
        <v>0</v>
      </c>
      <c r="L1451" s="206">
        <f>'No Team 1'!O20</f>
        <v>0</v>
      </c>
      <c r="M1451" s="207" t="s">
        <v>360</v>
      </c>
      <c r="N1451" s="207" t="s">
        <v>325</v>
      </c>
      <c r="O1451" s="524"/>
      <c r="P1451" s="283"/>
      <c r="Q1451" s="283"/>
      <c r="R1451" s="208"/>
      <c r="S1451" s="170"/>
    </row>
    <row r="1452" spans="1:19" s="167" customFormat="1" ht="12.75" x14ac:dyDescent="0.2">
      <c r="A1452" s="294">
        <f t="shared" si="100"/>
        <v>0</v>
      </c>
      <c r="B1452" s="198"/>
      <c r="C1452" s="198"/>
      <c r="D1452" s="199" t="s">
        <v>36</v>
      </c>
      <c r="E1452" s="200"/>
      <c r="F1452" s="201"/>
      <c r="G1452" s="202" t="e">
        <f t="shared" si="101"/>
        <v>#N/A</v>
      </c>
      <c r="H1452" s="203" t="e">
        <f t="shared" si="102"/>
        <v>#N/A</v>
      </c>
      <c r="I1452" s="204" t="e">
        <f t="shared" si="103"/>
        <v>#N/A</v>
      </c>
      <c r="J1452" s="205"/>
      <c r="K1452" s="285">
        <f>'No Team 1'!P21</f>
        <v>0</v>
      </c>
      <c r="L1452" s="206">
        <f>'No Team 1'!O21</f>
        <v>0</v>
      </c>
      <c r="M1452" s="207" t="s">
        <v>360</v>
      </c>
      <c r="N1452" s="207" t="s">
        <v>325</v>
      </c>
      <c r="O1452" s="524"/>
      <c r="P1452" s="283"/>
      <c r="Q1452" s="283"/>
      <c r="R1452" s="208"/>
      <c r="S1452" s="170"/>
    </row>
    <row r="1453" spans="1:19" s="167" customFormat="1" ht="12.75" x14ac:dyDescent="0.2">
      <c r="A1453" s="294">
        <f t="shared" si="100"/>
        <v>0</v>
      </c>
      <c r="B1453" s="198"/>
      <c r="C1453" s="198"/>
      <c r="D1453" s="199" t="s">
        <v>36</v>
      </c>
      <c r="E1453" s="200"/>
      <c r="F1453" s="201"/>
      <c r="G1453" s="202" t="e">
        <f t="shared" si="101"/>
        <v>#N/A</v>
      </c>
      <c r="H1453" s="203" t="e">
        <f t="shared" si="102"/>
        <v>#N/A</v>
      </c>
      <c r="I1453" s="204" t="e">
        <f t="shared" si="103"/>
        <v>#N/A</v>
      </c>
      <c r="J1453" s="205"/>
      <c r="K1453" s="285">
        <f>'No Team 1'!P22</f>
        <v>0</v>
      </c>
      <c r="L1453" s="206">
        <f>'No Team 1'!O22</f>
        <v>0</v>
      </c>
      <c r="M1453" s="207" t="s">
        <v>360</v>
      </c>
      <c r="N1453" s="207" t="s">
        <v>325</v>
      </c>
      <c r="O1453" s="524"/>
      <c r="P1453" s="283"/>
      <c r="Q1453" s="283"/>
      <c r="R1453" s="208"/>
      <c r="S1453" s="170"/>
    </row>
    <row r="1454" spans="1:19" s="167" customFormat="1" ht="12.75" x14ac:dyDescent="0.2">
      <c r="A1454" s="294">
        <f t="shared" si="100"/>
        <v>0</v>
      </c>
      <c r="B1454" s="198"/>
      <c r="C1454" s="198"/>
      <c r="D1454" s="199" t="s">
        <v>36</v>
      </c>
      <c r="E1454" s="200"/>
      <c r="F1454" s="201"/>
      <c r="G1454" s="202" t="e">
        <f t="shared" si="101"/>
        <v>#N/A</v>
      </c>
      <c r="H1454" s="203" t="e">
        <f t="shared" si="102"/>
        <v>#N/A</v>
      </c>
      <c r="I1454" s="204" t="e">
        <f t="shared" si="103"/>
        <v>#N/A</v>
      </c>
      <c r="J1454" s="205"/>
      <c r="K1454" s="285">
        <f>'No Team 1'!P23</f>
        <v>0</v>
      </c>
      <c r="L1454" s="206">
        <f>'No Team 1'!O23</f>
        <v>0</v>
      </c>
      <c r="M1454" s="207" t="s">
        <v>360</v>
      </c>
      <c r="N1454" s="207" t="s">
        <v>325</v>
      </c>
      <c r="O1454" s="524"/>
      <c r="P1454" s="283"/>
      <c r="Q1454" s="283"/>
      <c r="R1454" s="208"/>
      <c r="S1454" s="170"/>
    </row>
    <row r="1455" spans="1:19" s="167" customFormat="1" ht="12.75" x14ac:dyDescent="0.2">
      <c r="A1455" s="294">
        <f t="shared" si="100"/>
        <v>0</v>
      </c>
      <c r="B1455" s="198"/>
      <c r="C1455" s="198"/>
      <c r="D1455" s="199" t="s">
        <v>36</v>
      </c>
      <c r="E1455" s="200"/>
      <c r="F1455" s="201"/>
      <c r="G1455" s="202" t="e">
        <f t="shared" si="101"/>
        <v>#N/A</v>
      </c>
      <c r="H1455" s="203" t="e">
        <f t="shared" si="102"/>
        <v>#N/A</v>
      </c>
      <c r="I1455" s="204" t="e">
        <f t="shared" si="103"/>
        <v>#N/A</v>
      </c>
      <c r="J1455" s="205"/>
      <c r="K1455" s="285">
        <f>'No Team 1'!P24</f>
        <v>0</v>
      </c>
      <c r="L1455" s="206">
        <f>'No Team 1'!O24</f>
        <v>0</v>
      </c>
      <c r="M1455" s="207" t="s">
        <v>360</v>
      </c>
      <c r="N1455" s="207" t="s">
        <v>325</v>
      </c>
      <c r="O1455" s="524"/>
      <c r="P1455" s="283"/>
      <c r="Q1455" s="283"/>
      <c r="R1455" s="208"/>
      <c r="S1455" s="170"/>
    </row>
    <row r="1456" spans="1:19" s="167" customFormat="1" ht="12.75" x14ac:dyDescent="0.2">
      <c r="A1456" s="294">
        <f t="shared" si="100"/>
        <v>0</v>
      </c>
      <c r="B1456" s="198"/>
      <c r="C1456" s="198"/>
      <c r="D1456" s="199" t="s">
        <v>36</v>
      </c>
      <c r="E1456" s="200"/>
      <c r="F1456" s="201"/>
      <c r="G1456" s="202" t="e">
        <f t="shared" si="101"/>
        <v>#N/A</v>
      </c>
      <c r="H1456" s="203" t="e">
        <f t="shared" si="102"/>
        <v>#N/A</v>
      </c>
      <c r="I1456" s="204" t="e">
        <f t="shared" si="103"/>
        <v>#N/A</v>
      </c>
      <c r="J1456" s="205"/>
      <c r="K1456" s="285">
        <f>'No Team 1'!P25</f>
        <v>0</v>
      </c>
      <c r="L1456" s="206">
        <f>'No Team 1'!O25</f>
        <v>0</v>
      </c>
      <c r="M1456" s="207" t="s">
        <v>360</v>
      </c>
      <c r="N1456" s="207" t="s">
        <v>325</v>
      </c>
      <c r="O1456" s="524"/>
      <c r="P1456" s="283"/>
      <c r="Q1456" s="283"/>
      <c r="R1456" s="208"/>
      <c r="S1456" s="170"/>
    </row>
    <row r="1457" spans="1:19" s="167" customFormat="1" ht="12.75" x14ac:dyDescent="0.2">
      <c r="A1457" s="294">
        <f t="shared" si="100"/>
        <v>0</v>
      </c>
      <c r="B1457" s="198"/>
      <c r="C1457" s="198"/>
      <c r="D1457" s="199" t="s">
        <v>36</v>
      </c>
      <c r="E1457" s="200"/>
      <c r="F1457" s="201"/>
      <c r="G1457" s="202" t="e">
        <f t="shared" si="101"/>
        <v>#N/A</v>
      </c>
      <c r="H1457" s="203" t="e">
        <f t="shared" si="102"/>
        <v>#N/A</v>
      </c>
      <c r="I1457" s="204" t="e">
        <f t="shared" si="103"/>
        <v>#N/A</v>
      </c>
      <c r="J1457" s="205"/>
      <c r="K1457" s="285">
        <f>'No Team 1'!P26</f>
        <v>0</v>
      </c>
      <c r="L1457" s="206">
        <f>'No Team 1'!O26</f>
        <v>0</v>
      </c>
      <c r="M1457" s="207" t="s">
        <v>360</v>
      </c>
      <c r="N1457" s="207" t="s">
        <v>325</v>
      </c>
      <c r="O1457" s="524"/>
      <c r="P1457" s="283"/>
      <c r="Q1457" s="283"/>
      <c r="R1457" s="208"/>
      <c r="S1457" s="170"/>
    </row>
    <row r="1458" spans="1:19" s="167" customFormat="1" ht="12.75" x14ac:dyDescent="0.2">
      <c r="A1458" s="294">
        <f t="shared" si="100"/>
        <v>0</v>
      </c>
      <c r="B1458" s="198"/>
      <c r="C1458" s="198"/>
      <c r="D1458" s="199" t="s">
        <v>36</v>
      </c>
      <c r="E1458" s="200"/>
      <c r="F1458" s="201"/>
      <c r="G1458" s="202" t="e">
        <f t="shared" si="101"/>
        <v>#N/A</v>
      </c>
      <c r="H1458" s="203" t="e">
        <f t="shared" si="102"/>
        <v>#N/A</v>
      </c>
      <c r="I1458" s="204" t="e">
        <f t="shared" si="103"/>
        <v>#N/A</v>
      </c>
      <c r="J1458" s="205"/>
      <c r="K1458" s="285">
        <f>'No Team 1'!P27</f>
        <v>0</v>
      </c>
      <c r="L1458" s="206">
        <f>'No Team 1'!O27</f>
        <v>0</v>
      </c>
      <c r="M1458" s="207" t="s">
        <v>360</v>
      </c>
      <c r="N1458" s="207" t="s">
        <v>325</v>
      </c>
      <c r="O1458" s="524"/>
      <c r="P1458" s="283"/>
      <c r="Q1458" s="283"/>
      <c r="R1458" s="208"/>
      <c r="S1458" s="170"/>
    </row>
    <row r="1459" spans="1:19" s="167" customFormat="1" ht="12.75" x14ac:dyDescent="0.2">
      <c r="A1459" s="294">
        <f t="shared" si="100"/>
        <v>0</v>
      </c>
      <c r="B1459" s="198"/>
      <c r="C1459" s="198"/>
      <c r="D1459" s="199" t="s">
        <v>36</v>
      </c>
      <c r="E1459" s="200"/>
      <c r="F1459" s="201"/>
      <c r="G1459" s="202" t="e">
        <f t="shared" si="101"/>
        <v>#N/A</v>
      </c>
      <c r="H1459" s="203" t="e">
        <f t="shared" si="102"/>
        <v>#N/A</v>
      </c>
      <c r="I1459" s="204" t="e">
        <f t="shared" si="103"/>
        <v>#N/A</v>
      </c>
      <c r="J1459" s="205"/>
      <c r="K1459" s="285">
        <f>'No Team 1'!P28</f>
        <v>0</v>
      </c>
      <c r="L1459" s="206">
        <f>'No Team 1'!O28</f>
        <v>0</v>
      </c>
      <c r="M1459" s="207" t="s">
        <v>360</v>
      </c>
      <c r="N1459" s="207" t="s">
        <v>325</v>
      </c>
      <c r="O1459" s="524"/>
      <c r="P1459" s="283"/>
      <c r="Q1459" s="283"/>
      <c r="R1459" s="208"/>
      <c r="S1459" s="170"/>
    </row>
    <row r="1460" spans="1:19" s="167" customFormat="1" ht="12.75" x14ac:dyDescent="0.2">
      <c r="A1460" s="294">
        <f t="shared" si="100"/>
        <v>0</v>
      </c>
      <c r="B1460" s="198"/>
      <c r="C1460" s="198"/>
      <c r="D1460" s="199" t="s">
        <v>36</v>
      </c>
      <c r="E1460" s="200"/>
      <c r="F1460" s="201"/>
      <c r="G1460" s="202" t="e">
        <f t="shared" si="101"/>
        <v>#N/A</v>
      </c>
      <c r="H1460" s="203" t="e">
        <f t="shared" si="102"/>
        <v>#N/A</v>
      </c>
      <c r="I1460" s="204" t="e">
        <f t="shared" si="103"/>
        <v>#N/A</v>
      </c>
      <c r="J1460" s="205"/>
      <c r="K1460" s="285">
        <f>'No Team 1'!P29</f>
        <v>0</v>
      </c>
      <c r="L1460" s="206">
        <f>'No Team 1'!O29</f>
        <v>0</v>
      </c>
      <c r="M1460" s="207" t="s">
        <v>360</v>
      </c>
      <c r="N1460" s="207" t="s">
        <v>325</v>
      </c>
      <c r="O1460" s="524"/>
      <c r="P1460" s="283"/>
      <c r="Q1460" s="283"/>
      <c r="R1460" s="208"/>
      <c r="S1460" s="170"/>
    </row>
    <row r="1461" spans="1:19" s="167" customFormat="1" ht="12.75" x14ac:dyDescent="0.2">
      <c r="A1461" s="294">
        <f t="shared" si="100"/>
        <v>0</v>
      </c>
      <c r="B1461" s="198"/>
      <c r="C1461" s="198"/>
      <c r="D1461" s="199" t="s">
        <v>36</v>
      </c>
      <c r="E1461" s="200"/>
      <c r="F1461" s="201"/>
      <c r="G1461" s="202" t="e">
        <f t="shared" si="101"/>
        <v>#N/A</v>
      </c>
      <c r="H1461" s="203" t="e">
        <f t="shared" si="102"/>
        <v>#N/A</v>
      </c>
      <c r="I1461" s="204" t="e">
        <f t="shared" si="103"/>
        <v>#N/A</v>
      </c>
      <c r="J1461" s="205"/>
      <c r="K1461" s="285">
        <f>'No Team 1'!P30</f>
        <v>0</v>
      </c>
      <c r="L1461" s="206">
        <f>'No Team 1'!O30</f>
        <v>0</v>
      </c>
      <c r="M1461" s="207" t="s">
        <v>360</v>
      </c>
      <c r="N1461" s="207" t="s">
        <v>325</v>
      </c>
      <c r="O1461" s="524"/>
      <c r="P1461" s="283"/>
      <c r="Q1461" s="283"/>
      <c r="R1461" s="208"/>
      <c r="S1461" s="170"/>
    </row>
    <row r="1462" spans="1:19" s="167" customFormat="1" ht="12.75" x14ac:dyDescent="0.2">
      <c r="A1462" s="294">
        <f t="shared" si="100"/>
        <v>0</v>
      </c>
      <c r="B1462" s="198"/>
      <c r="C1462" s="198"/>
      <c r="D1462" s="199" t="s">
        <v>36</v>
      </c>
      <c r="E1462" s="200"/>
      <c r="F1462" s="201"/>
      <c r="G1462" s="202" t="e">
        <f t="shared" si="101"/>
        <v>#N/A</v>
      </c>
      <c r="H1462" s="203" t="e">
        <f t="shared" si="102"/>
        <v>#N/A</v>
      </c>
      <c r="I1462" s="204" t="e">
        <f t="shared" si="103"/>
        <v>#N/A</v>
      </c>
      <c r="J1462" s="205"/>
      <c r="K1462" s="285">
        <f>'No Team 1'!P31</f>
        <v>0</v>
      </c>
      <c r="L1462" s="206">
        <f>'No Team 1'!O31</f>
        <v>0</v>
      </c>
      <c r="M1462" s="207" t="s">
        <v>360</v>
      </c>
      <c r="N1462" s="207" t="s">
        <v>325</v>
      </c>
      <c r="O1462" s="524"/>
      <c r="P1462" s="283"/>
      <c r="Q1462" s="283"/>
      <c r="R1462" s="208"/>
      <c r="S1462" s="170"/>
    </row>
    <row r="1463" spans="1:19" s="167" customFormat="1" ht="12.75" x14ac:dyDescent="0.2">
      <c r="A1463" s="294">
        <f t="shared" si="100"/>
        <v>0</v>
      </c>
      <c r="B1463" s="198"/>
      <c r="C1463" s="198"/>
      <c r="D1463" s="199" t="s">
        <v>36</v>
      </c>
      <c r="E1463" s="200"/>
      <c r="F1463" s="201"/>
      <c r="G1463" s="202" t="e">
        <f t="shared" si="101"/>
        <v>#N/A</v>
      </c>
      <c r="H1463" s="203" t="e">
        <f t="shared" si="102"/>
        <v>#N/A</v>
      </c>
      <c r="I1463" s="204" t="e">
        <f t="shared" si="103"/>
        <v>#N/A</v>
      </c>
      <c r="J1463" s="205"/>
      <c r="K1463" s="285">
        <f>'No Team 1'!P32</f>
        <v>0</v>
      </c>
      <c r="L1463" s="206">
        <f>'No Team 1'!O32</f>
        <v>0</v>
      </c>
      <c r="M1463" s="207" t="s">
        <v>360</v>
      </c>
      <c r="N1463" s="207" t="s">
        <v>325</v>
      </c>
      <c r="O1463" s="524"/>
      <c r="P1463" s="283"/>
      <c r="Q1463" s="283"/>
      <c r="R1463" s="208"/>
      <c r="S1463" s="170"/>
    </row>
    <row r="1464" spans="1:19" s="167" customFormat="1" ht="12.75" x14ac:dyDescent="0.2">
      <c r="A1464" s="294">
        <f t="shared" si="100"/>
        <v>0</v>
      </c>
      <c r="B1464" s="198"/>
      <c r="C1464" s="198"/>
      <c r="D1464" s="199" t="s">
        <v>36</v>
      </c>
      <c r="E1464" s="200"/>
      <c r="F1464" s="201"/>
      <c r="G1464" s="202" t="e">
        <f t="shared" si="101"/>
        <v>#N/A</v>
      </c>
      <c r="H1464" s="203" t="e">
        <f t="shared" si="102"/>
        <v>#N/A</v>
      </c>
      <c r="I1464" s="204" t="e">
        <f t="shared" si="103"/>
        <v>#N/A</v>
      </c>
      <c r="J1464" s="205"/>
      <c r="K1464" s="285">
        <f>'No Team 1'!P33</f>
        <v>0</v>
      </c>
      <c r="L1464" s="206">
        <f>'No Team 1'!O33</f>
        <v>0</v>
      </c>
      <c r="M1464" s="207" t="s">
        <v>360</v>
      </c>
      <c r="N1464" s="207" t="s">
        <v>325</v>
      </c>
      <c r="O1464" s="524"/>
      <c r="P1464" s="283"/>
      <c r="Q1464" s="283"/>
      <c r="R1464" s="208"/>
      <c r="S1464" s="170"/>
    </row>
    <row r="1465" spans="1:19" s="167" customFormat="1" ht="12.75" x14ac:dyDescent="0.2">
      <c r="A1465" s="294">
        <f t="shared" si="100"/>
        <v>0</v>
      </c>
      <c r="B1465" s="198"/>
      <c r="C1465" s="198"/>
      <c r="D1465" s="199" t="s">
        <v>36</v>
      </c>
      <c r="E1465" s="200"/>
      <c r="F1465" s="201"/>
      <c r="G1465" s="202" t="e">
        <f t="shared" si="101"/>
        <v>#N/A</v>
      </c>
      <c r="H1465" s="203" t="e">
        <f t="shared" si="102"/>
        <v>#N/A</v>
      </c>
      <c r="I1465" s="204" t="e">
        <f t="shared" si="103"/>
        <v>#N/A</v>
      </c>
      <c r="J1465" s="205"/>
      <c r="K1465" s="285">
        <f>'No Team 1'!P34</f>
        <v>0</v>
      </c>
      <c r="L1465" s="206">
        <f>'No Team 1'!O34</f>
        <v>0</v>
      </c>
      <c r="M1465" s="207" t="s">
        <v>360</v>
      </c>
      <c r="N1465" s="207" t="s">
        <v>325</v>
      </c>
      <c r="O1465" s="524"/>
      <c r="P1465" s="283"/>
      <c r="Q1465" s="283"/>
      <c r="R1465" s="208"/>
      <c r="S1465" s="170"/>
    </row>
    <row r="1466" spans="1:19" s="167" customFormat="1" ht="12.75" x14ac:dyDescent="0.2">
      <c r="A1466" s="294">
        <f t="shared" si="100"/>
        <v>0</v>
      </c>
      <c r="B1466" s="198"/>
      <c r="C1466" s="198"/>
      <c r="D1466" s="199" t="s">
        <v>36</v>
      </c>
      <c r="E1466" s="200"/>
      <c r="F1466" s="201"/>
      <c r="G1466" s="202" t="e">
        <f t="shared" si="101"/>
        <v>#N/A</v>
      </c>
      <c r="H1466" s="203" t="e">
        <f t="shared" si="102"/>
        <v>#N/A</v>
      </c>
      <c r="I1466" s="204" t="e">
        <f t="shared" si="103"/>
        <v>#N/A</v>
      </c>
      <c r="J1466" s="205"/>
      <c r="K1466" s="285">
        <f>'No Team 1'!P35</f>
        <v>0</v>
      </c>
      <c r="L1466" s="206">
        <f>'No Team 1'!O35</f>
        <v>0</v>
      </c>
      <c r="M1466" s="207" t="s">
        <v>360</v>
      </c>
      <c r="N1466" s="207" t="s">
        <v>325</v>
      </c>
      <c r="O1466" s="524"/>
      <c r="P1466" s="283"/>
      <c r="Q1466" s="283"/>
      <c r="R1466" s="208"/>
      <c r="S1466" s="170"/>
    </row>
    <row r="1467" spans="1:19" s="167" customFormat="1" ht="12.75" x14ac:dyDescent="0.2">
      <c r="A1467" s="294">
        <f t="shared" si="100"/>
        <v>0</v>
      </c>
      <c r="B1467" s="198"/>
      <c r="C1467" s="198"/>
      <c r="D1467" s="199" t="s">
        <v>36</v>
      </c>
      <c r="E1467" s="200"/>
      <c r="F1467" s="201"/>
      <c r="G1467" s="202" t="e">
        <f t="shared" si="101"/>
        <v>#N/A</v>
      </c>
      <c r="H1467" s="203" t="e">
        <f t="shared" si="102"/>
        <v>#N/A</v>
      </c>
      <c r="I1467" s="204" t="e">
        <f t="shared" si="103"/>
        <v>#N/A</v>
      </c>
      <c r="J1467" s="205"/>
      <c r="K1467" s="285">
        <f>'No Team 1'!P36</f>
        <v>0</v>
      </c>
      <c r="L1467" s="206">
        <f>'No Team 1'!O36</f>
        <v>0</v>
      </c>
      <c r="M1467" s="207" t="s">
        <v>360</v>
      </c>
      <c r="N1467" s="207" t="s">
        <v>325</v>
      </c>
      <c r="O1467" s="524"/>
      <c r="P1467" s="283"/>
      <c r="Q1467" s="283"/>
      <c r="R1467" s="208"/>
      <c r="S1467" s="170"/>
    </row>
    <row r="1468" spans="1:19" s="167" customFormat="1" ht="12.75" x14ac:dyDescent="0.2">
      <c r="A1468" s="294">
        <f t="shared" si="100"/>
        <v>0</v>
      </c>
      <c r="B1468" s="198"/>
      <c r="C1468" s="198"/>
      <c r="D1468" s="199" t="s">
        <v>36</v>
      </c>
      <c r="E1468" s="200"/>
      <c r="F1468" s="201"/>
      <c r="G1468" s="202" t="e">
        <f t="shared" si="101"/>
        <v>#N/A</v>
      </c>
      <c r="H1468" s="203" t="e">
        <f t="shared" si="102"/>
        <v>#N/A</v>
      </c>
      <c r="I1468" s="204" t="e">
        <f t="shared" si="103"/>
        <v>#N/A</v>
      </c>
      <c r="J1468" s="205"/>
      <c r="K1468" s="285">
        <f>'No Team 1'!P37</f>
        <v>0</v>
      </c>
      <c r="L1468" s="206">
        <f>'No Team 1'!O37</f>
        <v>0</v>
      </c>
      <c r="M1468" s="207" t="s">
        <v>360</v>
      </c>
      <c r="N1468" s="207" t="s">
        <v>325</v>
      </c>
      <c r="O1468" s="524"/>
      <c r="P1468" s="283"/>
      <c r="Q1468" s="283"/>
      <c r="R1468" s="208"/>
      <c r="S1468" s="170"/>
    </row>
    <row r="1469" spans="1:19" s="167" customFormat="1" ht="12.75" x14ac:dyDescent="0.2">
      <c r="A1469" s="294">
        <f t="shared" si="100"/>
        <v>0</v>
      </c>
      <c r="B1469" s="198"/>
      <c r="C1469" s="198"/>
      <c r="D1469" s="199" t="s">
        <v>36</v>
      </c>
      <c r="E1469" s="200"/>
      <c r="F1469" s="201"/>
      <c r="G1469" s="202" t="e">
        <f t="shared" si="101"/>
        <v>#N/A</v>
      </c>
      <c r="H1469" s="203" t="e">
        <f t="shared" si="102"/>
        <v>#N/A</v>
      </c>
      <c r="I1469" s="204" t="e">
        <f t="shared" si="103"/>
        <v>#N/A</v>
      </c>
      <c r="J1469" s="205"/>
      <c r="K1469" s="285">
        <f>'No Team 1'!P38</f>
        <v>0</v>
      </c>
      <c r="L1469" s="206">
        <f>'No Team 1'!O38</f>
        <v>0</v>
      </c>
      <c r="M1469" s="207" t="s">
        <v>360</v>
      </c>
      <c r="N1469" s="207" t="s">
        <v>325</v>
      </c>
      <c r="O1469" s="524"/>
      <c r="P1469" s="283"/>
      <c r="Q1469" s="283"/>
      <c r="R1469" s="208"/>
      <c r="S1469" s="170"/>
    </row>
    <row r="1470" spans="1:19" s="167" customFormat="1" ht="12.75" x14ac:dyDescent="0.2">
      <c r="A1470" s="294">
        <f t="shared" si="100"/>
        <v>0</v>
      </c>
      <c r="B1470" s="198"/>
      <c r="C1470" s="198"/>
      <c r="D1470" s="199" t="s">
        <v>36</v>
      </c>
      <c r="E1470" s="200"/>
      <c r="F1470" s="201"/>
      <c r="G1470" s="202" t="e">
        <f t="shared" si="101"/>
        <v>#N/A</v>
      </c>
      <c r="H1470" s="203" t="e">
        <f t="shared" si="102"/>
        <v>#N/A</v>
      </c>
      <c r="I1470" s="204" t="e">
        <f t="shared" si="103"/>
        <v>#N/A</v>
      </c>
      <c r="J1470" s="205"/>
      <c r="K1470" s="285">
        <f>'No Team 1'!P39</f>
        <v>0</v>
      </c>
      <c r="L1470" s="206">
        <f>'No Team 1'!O39</f>
        <v>0</v>
      </c>
      <c r="M1470" s="207" t="s">
        <v>360</v>
      </c>
      <c r="N1470" s="207" t="s">
        <v>325</v>
      </c>
      <c r="O1470" s="524"/>
      <c r="P1470" s="283"/>
      <c r="Q1470" s="283"/>
      <c r="R1470" s="208"/>
      <c r="S1470" s="170"/>
    </row>
    <row r="1471" spans="1:19" s="167" customFormat="1" ht="12.75" x14ac:dyDescent="0.2">
      <c r="A1471" s="294">
        <f t="shared" si="100"/>
        <v>0</v>
      </c>
      <c r="B1471" s="198"/>
      <c r="C1471" s="198"/>
      <c r="D1471" s="199" t="s">
        <v>36</v>
      </c>
      <c r="E1471" s="200"/>
      <c r="F1471" s="201"/>
      <c r="G1471" s="202" t="e">
        <f t="shared" si="101"/>
        <v>#N/A</v>
      </c>
      <c r="H1471" s="203" t="e">
        <f t="shared" si="102"/>
        <v>#N/A</v>
      </c>
      <c r="I1471" s="204" t="e">
        <f t="shared" si="103"/>
        <v>#N/A</v>
      </c>
      <c r="J1471" s="205"/>
      <c r="K1471" s="285">
        <f>'No Team 1'!P40</f>
        <v>0</v>
      </c>
      <c r="L1471" s="206">
        <f>'No Team 1'!O40</f>
        <v>0</v>
      </c>
      <c r="M1471" s="207" t="s">
        <v>360</v>
      </c>
      <c r="N1471" s="207" t="s">
        <v>325</v>
      </c>
      <c r="O1471" s="524"/>
      <c r="P1471" s="283"/>
      <c r="Q1471" s="283"/>
      <c r="R1471" s="208"/>
      <c r="S1471" s="170"/>
    </row>
    <row r="1472" spans="1:19" s="167" customFormat="1" ht="12.75" x14ac:dyDescent="0.2">
      <c r="A1472" s="294">
        <f t="shared" si="100"/>
        <v>0</v>
      </c>
      <c r="B1472" s="198"/>
      <c r="C1472" s="198"/>
      <c r="D1472" s="199" t="s">
        <v>36</v>
      </c>
      <c r="E1472" s="200"/>
      <c r="F1472" s="201"/>
      <c r="G1472" s="202" t="e">
        <f t="shared" si="101"/>
        <v>#N/A</v>
      </c>
      <c r="H1472" s="203" t="e">
        <f t="shared" si="102"/>
        <v>#N/A</v>
      </c>
      <c r="I1472" s="204" t="e">
        <f t="shared" si="103"/>
        <v>#N/A</v>
      </c>
      <c r="J1472" s="205"/>
      <c r="K1472" s="285">
        <f>'No Team 1'!P41</f>
        <v>0</v>
      </c>
      <c r="L1472" s="206">
        <f>'No Team 1'!O41</f>
        <v>0</v>
      </c>
      <c r="M1472" s="207" t="s">
        <v>360</v>
      </c>
      <c r="N1472" s="207" t="s">
        <v>325</v>
      </c>
      <c r="O1472" s="524"/>
      <c r="P1472" s="283"/>
      <c r="Q1472" s="283"/>
      <c r="R1472" s="208"/>
      <c r="S1472" s="170"/>
    </row>
    <row r="1473" spans="1:19" s="167" customFormat="1" ht="12.75" x14ac:dyDescent="0.2">
      <c r="A1473" s="294">
        <f t="shared" si="100"/>
        <v>0</v>
      </c>
      <c r="B1473" s="198"/>
      <c r="C1473" s="198"/>
      <c r="D1473" s="199" t="s">
        <v>36</v>
      </c>
      <c r="E1473" s="200"/>
      <c r="F1473" s="201"/>
      <c r="G1473" s="202" t="e">
        <f t="shared" si="101"/>
        <v>#N/A</v>
      </c>
      <c r="H1473" s="203" t="e">
        <f t="shared" si="102"/>
        <v>#N/A</v>
      </c>
      <c r="I1473" s="204" t="e">
        <f t="shared" si="103"/>
        <v>#N/A</v>
      </c>
      <c r="J1473" s="205"/>
      <c r="K1473" s="285">
        <f>'No Team 1'!P42</f>
        <v>0</v>
      </c>
      <c r="L1473" s="206">
        <f>'No Team 1'!O42</f>
        <v>0</v>
      </c>
      <c r="M1473" s="207" t="s">
        <v>360</v>
      </c>
      <c r="N1473" s="207" t="s">
        <v>325</v>
      </c>
      <c r="O1473" s="524"/>
      <c r="P1473" s="283"/>
      <c r="Q1473" s="283"/>
      <c r="R1473" s="208"/>
      <c r="S1473" s="170"/>
    </row>
    <row r="1474" spans="1:19" s="167" customFormat="1" ht="12.75" x14ac:dyDescent="0.2">
      <c r="A1474" s="294">
        <f t="shared" si="100"/>
        <v>0</v>
      </c>
      <c r="B1474" s="198"/>
      <c r="C1474" s="198"/>
      <c r="D1474" s="199" t="s">
        <v>36</v>
      </c>
      <c r="E1474" s="200"/>
      <c r="F1474" s="201"/>
      <c r="G1474" s="202" t="e">
        <f t="shared" si="101"/>
        <v>#N/A</v>
      </c>
      <c r="H1474" s="203" t="e">
        <f t="shared" si="102"/>
        <v>#N/A</v>
      </c>
      <c r="I1474" s="204" t="e">
        <f t="shared" si="103"/>
        <v>#N/A</v>
      </c>
      <c r="J1474" s="205"/>
      <c r="K1474" s="285">
        <f>'No Team 1'!P43</f>
        <v>0</v>
      </c>
      <c r="L1474" s="206">
        <f>'No Team 1'!O43</f>
        <v>0</v>
      </c>
      <c r="M1474" s="207" t="s">
        <v>360</v>
      </c>
      <c r="N1474" s="207" t="s">
        <v>325</v>
      </c>
      <c r="O1474" s="524"/>
      <c r="P1474" s="283"/>
      <c r="Q1474" s="283"/>
      <c r="R1474" s="208"/>
      <c r="S1474" s="170"/>
    </row>
    <row r="1475" spans="1:19" s="167" customFormat="1" ht="12.75" x14ac:dyDescent="0.2">
      <c r="A1475" s="294">
        <f t="shared" si="100"/>
        <v>0</v>
      </c>
      <c r="B1475" s="198"/>
      <c r="C1475" s="198"/>
      <c r="D1475" s="199" t="s">
        <v>36</v>
      </c>
      <c r="E1475" s="200"/>
      <c r="F1475" s="201"/>
      <c r="G1475" s="202" t="e">
        <f t="shared" si="101"/>
        <v>#N/A</v>
      </c>
      <c r="H1475" s="203" t="e">
        <f t="shared" si="102"/>
        <v>#N/A</v>
      </c>
      <c r="I1475" s="204" t="e">
        <f t="shared" si="103"/>
        <v>#N/A</v>
      </c>
      <c r="J1475" s="205"/>
      <c r="K1475" s="285">
        <f>'No Team 1'!P44</f>
        <v>0</v>
      </c>
      <c r="L1475" s="206">
        <f>'No Team 1'!O44</f>
        <v>0</v>
      </c>
      <c r="M1475" s="207" t="s">
        <v>360</v>
      </c>
      <c r="N1475" s="207" t="s">
        <v>325</v>
      </c>
      <c r="O1475" s="524"/>
      <c r="P1475" s="283"/>
      <c r="Q1475" s="283"/>
      <c r="R1475" s="208"/>
      <c r="S1475" s="170"/>
    </row>
    <row r="1476" spans="1:19" s="167" customFormat="1" ht="12.75" x14ac:dyDescent="0.2">
      <c r="A1476" s="294">
        <f t="shared" si="100"/>
        <v>0</v>
      </c>
      <c r="B1476" s="198"/>
      <c r="C1476" s="198"/>
      <c r="D1476" s="199" t="s">
        <v>36</v>
      </c>
      <c r="E1476" s="200"/>
      <c r="F1476" s="201"/>
      <c r="G1476" s="202" t="e">
        <f t="shared" si="101"/>
        <v>#N/A</v>
      </c>
      <c r="H1476" s="203" t="e">
        <f t="shared" si="102"/>
        <v>#N/A</v>
      </c>
      <c r="I1476" s="204" t="e">
        <f t="shared" si="103"/>
        <v>#N/A</v>
      </c>
      <c r="J1476" s="205"/>
      <c r="K1476" s="285">
        <f>'No Team 1'!P45</f>
        <v>0</v>
      </c>
      <c r="L1476" s="206">
        <f>'No Team 1'!O45</f>
        <v>0</v>
      </c>
      <c r="M1476" s="207" t="s">
        <v>360</v>
      </c>
      <c r="N1476" s="207" t="s">
        <v>325</v>
      </c>
      <c r="O1476" s="524"/>
      <c r="P1476" s="283"/>
      <c r="Q1476" s="283"/>
      <c r="R1476" s="208"/>
      <c r="S1476" s="170"/>
    </row>
    <row r="1477" spans="1:19" s="167" customFormat="1" ht="12.75" x14ac:dyDescent="0.2">
      <c r="A1477" s="294">
        <f t="shared" si="100"/>
        <v>0</v>
      </c>
      <c r="B1477" s="198"/>
      <c r="C1477" s="198"/>
      <c r="D1477" s="199" t="s">
        <v>36</v>
      </c>
      <c r="E1477" s="200"/>
      <c r="F1477" s="201"/>
      <c r="G1477" s="202" t="e">
        <f t="shared" si="101"/>
        <v>#N/A</v>
      </c>
      <c r="H1477" s="203" t="e">
        <f t="shared" si="102"/>
        <v>#N/A</v>
      </c>
      <c r="I1477" s="204" t="e">
        <f t="shared" si="103"/>
        <v>#N/A</v>
      </c>
      <c r="J1477" s="205"/>
      <c r="K1477" s="285">
        <f>'No Team 1'!P46</f>
        <v>0</v>
      </c>
      <c r="L1477" s="206">
        <f>'No Team 1'!O46</f>
        <v>0</v>
      </c>
      <c r="M1477" s="207" t="s">
        <v>360</v>
      </c>
      <c r="N1477" s="207" t="s">
        <v>325</v>
      </c>
      <c r="O1477" s="524"/>
      <c r="P1477" s="283"/>
      <c r="Q1477" s="283"/>
      <c r="R1477" s="208"/>
      <c r="S1477" s="170"/>
    </row>
    <row r="1478" spans="1:19" s="167" customFormat="1" ht="12.75" x14ac:dyDescent="0.2">
      <c r="A1478" s="294">
        <f t="shared" si="100"/>
        <v>0</v>
      </c>
      <c r="B1478" s="198"/>
      <c r="C1478" s="198"/>
      <c r="D1478" s="199" t="s">
        <v>36</v>
      </c>
      <c r="E1478" s="200"/>
      <c r="F1478" s="201"/>
      <c r="G1478" s="202" t="e">
        <f t="shared" si="101"/>
        <v>#N/A</v>
      </c>
      <c r="H1478" s="203" t="e">
        <f t="shared" si="102"/>
        <v>#N/A</v>
      </c>
      <c r="I1478" s="204" t="e">
        <f t="shared" si="103"/>
        <v>#N/A</v>
      </c>
      <c r="J1478" s="205"/>
      <c r="K1478" s="285">
        <f>'No Team 1'!P47</f>
        <v>0</v>
      </c>
      <c r="L1478" s="206">
        <f>'No Team 1'!O47</f>
        <v>0</v>
      </c>
      <c r="M1478" s="207" t="s">
        <v>360</v>
      </c>
      <c r="N1478" s="207" t="s">
        <v>325</v>
      </c>
      <c r="O1478" s="524"/>
      <c r="P1478" s="283"/>
      <c r="Q1478" s="283"/>
      <c r="R1478" s="208"/>
      <c r="S1478" s="170"/>
    </row>
    <row r="1479" spans="1:19" s="167" customFormat="1" ht="12.75" x14ac:dyDescent="0.2">
      <c r="A1479" s="294">
        <f t="shared" si="100"/>
        <v>0</v>
      </c>
      <c r="B1479" s="198"/>
      <c r="C1479" s="198"/>
      <c r="D1479" s="199" t="s">
        <v>36</v>
      </c>
      <c r="E1479" s="200"/>
      <c r="F1479" s="201"/>
      <c r="G1479" s="202" t="e">
        <f t="shared" si="101"/>
        <v>#N/A</v>
      </c>
      <c r="H1479" s="203" t="e">
        <f t="shared" si="102"/>
        <v>#N/A</v>
      </c>
      <c r="I1479" s="204" t="e">
        <f t="shared" si="103"/>
        <v>#N/A</v>
      </c>
      <c r="J1479" s="205"/>
      <c r="K1479" s="285">
        <f>'No Team 1'!P48</f>
        <v>0</v>
      </c>
      <c r="L1479" s="206">
        <f>'No Team 1'!O48</f>
        <v>0</v>
      </c>
      <c r="M1479" s="207" t="s">
        <v>360</v>
      </c>
      <c r="N1479" s="207" t="s">
        <v>325</v>
      </c>
      <c r="O1479" s="524"/>
      <c r="P1479" s="283"/>
      <c r="Q1479" s="283"/>
      <c r="R1479" s="208"/>
      <c r="S1479" s="170"/>
    </row>
    <row r="1480" spans="1:19" s="167" customFormat="1" ht="12.75" x14ac:dyDescent="0.2">
      <c r="A1480" s="294">
        <f t="shared" si="100"/>
        <v>0</v>
      </c>
      <c r="B1480" s="198"/>
      <c r="C1480" s="198"/>
      <c r="D1480" s="199" t="s">
        <v>36</v>
      </c>
      <c r="E1480" s="200"/>
      <c r="F1480" s="201"/>
      <c r="G1480" s="202" t="e">
        <f t="shared" si="101"/>
        <v>#N/A</v>
      </c>
      <c r="H1480" s="203" t="e">
        <f t="shared" si="102"/>
        <v>#N/A</v>
      </c>
      <c r="I1480" s="204" t="e">
        <f t="shared" si="103"/>
        <v>#N/A</v>
      </c>
      <c r="J1480" s="205"/>
      <c r="K1480" s="285">
        <f>'No Team 1'!P49</f>
        <v>0</v>
      </c>
      <c r="L1480" s="206">
        <f>'No Team 1'!O49</f>
        <v>0</v>
      </c>
      <c r="M1480" s="207" t="s">
        <v>360</v>
      </c>
      <c r="N1480" s="207" t="s">
        <v>325</v>
      </c>
      <c r="O1480" s="524"/>
      <c r="P1480" s="283"/>
      <c r="Q1480" s="283"/>
      <c r="R1480" s="208"/>
      <c r="S1480" s="170"/>
    </row>
    <row r="1481" spans="1:19" s="167" customFormat="1" ht="12.75" x14ac:dyDescent="0.2">
      <c r="A1481" s="294">
        <f t="shared" si="100"/>
        <v>0</v>
      </c>
      <c r="B1481" s="198"/>
      <c r="C1481" s="198"/>
      <c r="D1481" s="199" t="s">
        <v>36</v>
      </c>
      <c r="E1481" s="200"/>
      <c r="F1481" s="201"/>
      <c r="G1481" s="202" t="e">
        <f t="shared" si="101"/>
        <v>#N/A</v>
      </c>
      <c r="H1481" s="203" t="e">
        <f t="shared" si="102"/>
        <v>#N/A</v>
      </c>
      <c r="I1481" s="204" t="e">
        <f t="shared" si="103"/>
        <v>#N/A</v>
      </c>
      <c r="J1481" s="205"/>
      <c r="K1481" s="285">
        <f>'No Team 1'!P50</f>
        <v>0</v>
      </c>
      <c r="L1481" s="206">
        <f>'No Team 1'!O50</f>
        <v>0</v>
      </c>
      <c r="M1481" s="207" t="s">
        <v>360</v>
      </c>
      <c r="N1481" s="207" t="s">
        <v>325</v>
      </c>
      <c r="O1481" s="524"/>
      <c r="P1481" s="283"/>
      <c r="Q1481" s="283"/>
      <c r="R1481" s="208"/>
      <c r="S1481" s="170"/>
    </row>
    <row r="1482" spans="1:19" s="167" customFormat="1" ht="12.75" x14ac:dyDescent="0.2">
      <c r="A1482" s="294">
        <f t="shared" si="100"/>
        <v>0</v>
      </c>
      <c r="B1482" s="198"/>
      <c r="C1482" s="198"/>
      <c r="D1482" s="199" t="s">
        <v>36</v>
      </c>
      <c r="E1482" s="200"/>
      <c r="F1482" s="201"/>
      <c r="G1482" s="202" t="e">
        <f t="shared" si="101"/>
        <v>#N/A</v>
      </c>
      <c r="H1482" s="203" t="e">
        <f t="shared" si="102"/>
        <v>#N/A</v>
      </c>
      <c r="I1482" s="204" t="e">
        <f t="shared" si="103"/>
        <v>#N/A</v>
      </c>
      <c r="J1482" s="205"/>
      <c r="K1482" s="285">
        <f>'No Team 1'!P51</f>
        <v>0</v>
      </c>
      <c r="L1482" s="206">
        <f>'No Team 1'!O51</f>
        <v>0</v>
      </c>
      <c r="M1482" s="207" t="s">
        <v>360</v>
      </c>
      <c r="N1482" s="207" t="s">
        <v>325</v>
      </c>
      <c r="O1482" s="524"/>
      <c r="P1482" s="283"/>
      <c r="Q1482" s="283"/>
      <c r="R1482" s="208"/>
      <c r="S1482" s="170"/>
    </row>
    <row r="1483" spans="1:19" s="167" customFormat="1" ht="12.75" x14ac:dyDescent="0.2">
      <c r="A1483" s="294">
        <f t="shared" si="100"/>
        <v>0</v>
      </c>
      <c r="B1483" s="198"/>
      <c r="C1483" s="198"/>
      <c r="D1483" s="199" t="s">
        <v>36</v>
      </c>
      <c r="E1483" s="200"/>
      <c r="F1483" s="201"/>
      <c r="G1483" s="202" t="e">
        <f t="shared" si="101"/>
        <v>#N/A</v>
      </c>
      <c r="H1483" s="203" t="e">
        <f t="shared" si="102"/>
        <v>#N/A</v>
      </c>
      <c r="I1483" s="204" t="e">
        <f t="shared" si="103"/>
        <v>#N/A</v>
      </c>
      <c r="J1483" s="205"/>
      <c r="K1483" s="285">
        <f>'No Team 1'!P52</f>
        <v>0</v>
      </c>
      <c r="L1483" s="206">
        <f>'No Team 1'!O52</f>
        <v>0</v>
      </c>
      <c r="M1483" s="207" t="s">
        <v>360</v>
      </c>
      <c r="N1483" s="207" t="s">
        <v>325</v>
      </c>
      <c r="O1483" s="524"/>
      <c r="P1483" s="283"/>
      <c r="Q1483" s="283"/>
      <c r="R1483" s="208"/>
      <c r="S1483" s="170"/>
    </row>
    <row r="1484" spans="1:19" s="167" customFormat="1" ht="12.75" x14ac:dyDescent="0.2">
      <c r="A1484" s="294">
        <f t="shared" si="100"/>
        <v>0</v>
      </c>
      <c r="B1484" s="198"/>
      <c r="C1484" s="198"/>
      <c r="D1484" s="199" t="s">
        <v>36</v>
      </c>
      <c r="E1484" s="200"/>
      <c r="F1484" s="201"/>
      <c r="G1484" s="202" t="e">
        <f t="shared" si="101"/>
        <v>#N/A</v>
      </c>
      <c r="H1484" s="203" t="e">
        <f t="shared" si="102"/>
        <v>#N/A</v>
      </c>
      <c r="I1484" s="204" t="e">
        <f t="shared" si="103"/>
        <v>#N/A</v>
      </c>
      <c r="J1484" s="205"/>
      <c r="K1484" s="285">
        <f>'No Team 1'!P53</f>
        <v>0</v>
      </c>
      <c r="L1484" s="206">
        <f>'No Team 1'!O53</f>
        <v>0</v>
      </c>
      <c r="M1484" s="207" t="s">
        <v>360</v>
      </c>
      <c r="N1484" s="207" t="s">
        <v>325</v>
      </c>
      <c r="O1484" s="524"/>
      <c r="P1484" s="283"/>
      <c r="Q1484" s="283"/>
      <c r="R1484" s="208"/>
      <c r="S1484" s="170"/>
    </row>
    <row r="1485" spans="1:19" s="167" customFormat="1" ht="12.75" x14ac:dyDescent="0.2">
      <c r="A1485" s="294">
        <f t="shared" si="100"/>
        <v>0</v>
      </c>
      <c r="B1485" s="198"/>
      <c r="C1485" s="198"/>
      <c r="D1485" s="199" t="s">
        <v>36</v>
      </c>
      <c r="E1485" s="200"/>
      <c r="F1485" s="201"/>
      <c r="G1485" s="202" t="e">
        <f t="shared" si="101"/>
        <v>#N/A</v>
      </c>
      <c r="H1485" s="203" t="e">
        <f t="shared" si="102"/>
        <v>#N/A</v>
      </c>
      <c r="I1485" s="204" t="e">
        <f t="shared" si="103"/>
        <v>#N/A</v>
      </c>
      <c r="J1485" s="205"/>
      <c r="K1485" s="285">
        <f>'No Team 1'!P54</f>
        <v>0</v>
      </c>
      <c r="L1485" s="352" t="str">
        <f>'No Team 1'!O54</f>
        <v>Non-scorers Count =</v>
      </c>
      <c r="M1485" s="207" t="s">
        <v>360</v>
      </c>
      <c r="N1485" s="207" t="s">
        <v>325</v>
      </c>
      <c r="O1485" s="524"/>
      <c r="P1485" s="283"/>
      <c r="Q1485" s="283"/>
      <c r="R1485" s="208"/>
      <c r="S1485" s="170"/>
    </row>
    <row r="1486" spans="1:19" s="167" customFormat="1" ht="12.75" x14ac:dyDescent="0.2">
      <c r="A1486" s="294">
        <f t="shared" si="100"/>
        <v>0</v>
      </c>
      <c r="B1486" s="198"/>
      <c r="C1486" s="198"/>
      <c r="D1486" s="199" t="s">
        <v>36</v>
      </c>
      <c r="E1486" s="200"/>
      <c r="F1486" s="201"/>
      <c r="G1486" s="202" t="e">
        <f t="shared" si="101"/>
        <v>#N/A</v>
      </c>
      <c r="H1486" s="203" t="e">
        <f t="shared" si="102"/>
        <v>#N/A</v>
      </c>
      <c r="I1486" s="204" t="e">
        <f t="shared" si="103"/>
        <v>#N/A</v>
      </c>
      <c r="J1486" s="205"/>
      <c r="K1486" s="285">
        <f>'No Team 1'!AG5</f>
        <v>0</v>
      </c>
      <c r="L1486" s="206">
        <f>'No Team 1'!AF5</f>
        <v>0</v>
      </c>
      <c r="M1486" s="207" t="s">
        <v>360</v>
      </c>
      <c r="N1486" s="207" t="s">
        <v>326</v>
      </c>
      <c r="O1486" s="524"/>
      <c r="P1486" s="283"/>
      <c r="Q1486" s="283"/>
      <c r="R1486" s="208"/>
      <c r="S1486" s="170"/>
    </row>
    <row r="1487" spans="1:19" s="167" customFormat="1" ht="12.75" x14ac:dyDescent="0.2">
      <c r="A1487" s="294">
        <f t="shared" si="100"/>
        <v>0</v>
      </c>
      <c r="B1487" s="198"/>
      <c r="C1487" s="198"/>
      <c r="D1487" s="199" t="s">
        <v>36</v>
      </c>
      <c r="E1487" s="200"/>
      <c r="F1487" s="201"/>
      <c r="G1487" s="202" t="e">
        <f t="shared" si="101"/>
        <v>#N/A</v>
      </c>
      <c r="H1487" s="203" t="e">
        <f t="shared" si="102"/>
        <v>#N/A</v>
      </c>
      <c r="I1487" s="204" t="e">
        <f t="shared" si="103"/>
        <v>#N/A</v>
      </c>
      <c r="J1487" s="205"/>
      <c r="K1487" s="285">
        <f>'No Team 1'!AG6</f>
        <v>0</v>
      </c>
      <c r="L1487" s="206">
        <f>'No Team 1'!AF6</f>
        <v>0</v>
      </c>
      <c r="M1487" s="207" t="s">
        <v>360</v>
      </c>
      <c r="N1487" s="207" t="s">
        <v>326</v>
      </c>
      <c r="O1487" s="524"/>
      <c r="P1487" s="283"/>
      <c r="Q1487" s="283"/>
      <c r="R1487" s="208"/>
      <c r="S1487" s="170"/>
    </row>
    <row r="1488" spans="1:19" s="167" customFormat="1" ht="12.75" x14ac:dyDescent="0.2">
      <c r="A1488" s="294">
        <f t="shared" si="100"/>
        <v>0</v>
      </c>
      <c r="B1488" s="198"/>
      <c r="C1488" s="198"/>
      <c r="D1488" s="199" t="s">
        <v>36</v>
      </c>
      <c r="E1488" s="200"/>
      <c r="F1488" s="201"/>
      <c r="G1488" s="202" t="e">
        <f t="shared" si="101"/>
        <v>#N/A</v>
      </c>
      <c r="H1488" s="203" t="e">
        <f t="shared" si="102"/>
        <v>#N/A</v>
      </c>
      <c r="I1488" s="204" t="e">
        <f t="shared" si="103"/>
        <v>#N/A</v>
      </c>
      <c r="J1488" s="205"/>
      <c r="K1488" s="285">
        <f>'No Team 1'!AG7</f>
        <v>0</v>
      </c>
      <c r="L1488" s="206">
        <f>'No Team 1'!AF7</f>
        <v>0</v>
      </c>
      <c r="M1488" s="207" t="s">
        <v>360</v>
      </c>
      <c r="N1488" s="207" t="s">
        <v>326</v>
      </c>
      <c r="O1488" s="524"/>
      <c r="P1488" s="283"/>
      <c r="Q1488" s="283"/>
      <c r="R1488" s="208"/>
      <c r="S1488" s="170"/>
    </row>
    <row r="1489" spans="1:19" s="167" customFormat="1" ht="12.75" x14ac:dyDescent="0.2">
      <c r="A1489" s="294">
        <f t="shared" si="100"/>
        <v>0</v>
      </c>
      <c r="B1489" s="198"/>
      <c r="C1489" s="198"/>
      <c r="D1489" s="199" t="s">
        <v>36</v>
      </c>
      <c r="E1489" s="200"/>
      <c r="F1489" s="201"/>
      <c r="G1489" s="202" t="e">
        <f t="shared" si="101"/>
        <v>#N/A</v>
      </c>
      <c r="H1489" s="203" t="e">
        <f t="shared" si="102"/>
        <v>#N/A</v>
      </c>
      <c r="I1489" s="204" t="e">
        <f t="shared" si="103"/>
        <v>#N/A</v>
      </c>
      <c r="J1489" s="205"/>
      <c r="K1489" s="285">
        <f>'No Team 1'!AG8</f>
        <v>0</v>
      </c>
      <c r="L1489" s="206">
        <f>'No Team 1'!AF8</f>
        <v>0</v>
      </c>
      <c r="M1489" s="207" t="s">
        <v>360</v>
      </c>
      <c r="N1489" s="207" t="s">
        <v>326</v>
      </c>
      <c r="O1489" s="524"/>
      <c r="P1489" s="283"/>
      <c r="Q1489" s="283"/>
      <c r="R1489" s="208"/>
      <c r="S1489" s="170"/>
    </row>
    <row r="1490" spans="1:19" s="167" customFormat="1" ht="12.75" x14ac:dyDescent="0.2">
      <c r="A1490" s="294">
        <f t="shared" si="100"/>
        <v>0</v>
      </c>
      <c r="B1490" s="198"/>
      <c r="C1490" s="198"/>
      <c r="D1490" s="199" t="s">
        <v>36</v>
      </c>
      <c r="E1490" s="200"/>
      <c r="F1490" s="201"/>
      <c r="G1490" s="202" t="e">
        <f t="shared" si="101"/>
        <v>#N/A</v>
      </c>
      <c r="H1490" s="203" t="e">
        <f t="shared" si="102"/>
        <v>#N/A</v>
      </c>
      <c r="I1490" s="204" t="e">
        <f t="shared" si="103"/>
        <v>#N/A</v>
      </c>
      <c r="J1490" s="205"/>
      <c r="K1490" s="285">
        <f>'No Team 1'!AG9</f>
        <v>0</v>
      </c>
      <c r="L1490" s="206">
        <f>'No Team 1'!AF9</f>
        <v>0</v>
      </c>
      <c r="M1490" s="207" t="s">
        <v>360</v>
      </c>
      <c r="N1490" s="207" t="s">
        <v>326</v>
      </c>
      <c r="O1490" s="524"/>
      <c r="P1490" s="283"/>
      <c r="Q1490" s="283"/>
      <c r="R1490" s="208"/>
      <c r="S1490" s="170"/>
    </row>
    <row r="1491" spans="1:19" s="167" customFormat="1" ht="12.75" x14ac:dyDescent="0.2">
      <c r="A1491" s="294">
        <f t="shared" si="100"/>
        <v>0</v>
      </c>
      <c r="B1491" s="198"/>
      <c r="C1491" s="198"/>
      <c r="D1491" s="199" t="s">
        <v>36</v>
      </c>
      <c r="E1491" s="200"/>
      <c r="F1491" s="201"/>
      <c r="G1491" s="202" t="e">
        <f t="shared" si="101"/>
        <v>#N/A</v>
      </c>
      <c r="H1491" s="203" t="e">
        <f t="shared" si="102"/>
        <v>#N/A</v>
      </c>
      <c r="I1491" s="204" t="e">
        <f t="shared" si="103"/>
        <v>#N/A</v>
      </c>
      <c r="J1491" s="205"/>
      <c r="K1491" s="285">
        <f>'No Team 1'!AG10</f>
        <v>0</v>
      </c>
      <c r="L1491" s="206">
        <f>'No Team 1'!AF10</f>
        <v>0</v>
      </c>
      <c r="M1491" s="207" t="s">
        <v>360</v>
      </c>
      <c r="N1491" s="207" t="s">
        <v>326</v>
      </c>
      <c r="O1491" s="524"/>
      <c r="P1491" s="283"/>
      <c r="Q1491" s="283"/>
      <c r="R1491" s="208"/>
      <c r="S1491" s="170"/>
    </row>
    <row r="1492" spans="1:19" s="167" customFormat="1" ht="12.75" x14ac:dyDescent="0.2">
      <c r="A1492" s="294">
        <f t="shared" si="100"/>
        <v>0</v>
      </c>
      <c r="B1492" s="198"/>
      <c r="C1492" s="198"/>
      <c r="D1492" s="199" t="s">
        <v>36</v>
      </c>
      <c r="E1492" s="200"/>
      <c r="F1492" s="201"/>
      <c r="G1492" s="202" t="e">
        <f t="shared" si="101"/>
        <v>#N/A</v>
      </c>
      <c r="H1492" s="203" t="e">
        <f t="shared" si="102"/>
        <v>#N/A</v>
      </c>
      <c r="I1492" s="204" t="e">
        <f t="shared" si="103"/>
        <v>#N/A</v>
      </c>
      <c r="J1492" s="205"/>
      <c r="K1492" s="285">
        <f>'No Team 1'!AG11</f>
        <v>0</v>
      </c>
      <c r="L1492" s="206">
        <f>'No Team 1'!AF11</f>
        <v>0</v>
      </c>
      <c r="M1492" s="207" t="s">
        <v>360</v>
      </c>
      <c r="N1492" s="207" t="s">
        <v>326</v>
      </c>
      <c r="O1492" s="524"/>
      <c r="P1492" s="283"/>
      <c r="Q1492" s="283"/>
      <c r="R1492" s="208"/>
      <c r="S1492" s="170"/>
    </row>
    <row r="1493" spans="1:19" s="167" customFormat="1" ht="12.75" x14ac:dyDescent="0.2">
      <c r="A1493" s="294">
        <f t="shared" si="100"/>
        <v>0</v>
      </c>
      <c r="B1493" s="198"/>
      <c r="C1493" s="198"/>
      <c r="D1493" s="199" t="s">
        <v>36</v>
      </c>
      <c r="E1493" s="200"/>
      <c r="F1493" s="201"/>
      <c r="G1493" s="202" t="e">
        <f t="shared" si="101"/>
        <v>#N/A</v>
      </c>
      <c r="H1493" s="203" t="e">
        <f t="shared" si="102"/>
        <v>#N/A</v>
      </c>
      <c r="I1493" s="204" t="e">
        <f t="shared" si="103"/>
        <v>#N/A</v>
      </c>
      <c r="J1493" s="205"/>
      <c r="K1493" s="285">
        <f>'No Team 1'!AG12</f>
        <v>0</v>
      </c>
      <c r="L1493" s="206">
        <f>'No Team 1'!AF12</f>
        <v>0</v>
      </c>
      <c r="M1493" s="207" t="s">
        <v>360</v>
      </c>
      <c r="N1493" s="207" t="s">
        <v>326</v>
      </c>
      <c r="O1493" s="524"/>
      <c r="P1493" s="283"/>
      <c r="Q1493" s="283"/>
      <c r="R1493" s="208"/>
      <c r="S1493" s="170"/>
    </row>
    <row r="1494" spans="1:19" s="167" customFormat="1" ht="12.75" x14ac:dyDescent="0.2">
      <c r="A1494" s="294">
        <f t="shared" si="100"/>
        <v>0</v>
      </c>
      <c r="B1494" s="198"/>
      <c r="C1494" s="198"/>
      <c r="D1494" s="199" t="s">
        <v>36</v>
      </c>
      <c r="E1494" s="200"/>
      <c r="F1494" s="201"/>
      <c r="G1494" s="202" t="e">
        <f t="shared" si="101"/>
        <v>#N/A</v>
      </c>
      <c r="H1494" s="203" t="e">
        <f t="shared" si="102"/>
        <v>#N/A</v>
      </c>
      <c r="I1494" s="204" t="e">
        <f t="shared" si="103"/>
        <v>#N/A</v>
      </c>
      <c r="J1494" s="205"/>
      <c r="K1494" s="285">
        <f>'No Team 1'!AG13</f>
        <v>0</v>
      </c>
      <c r="L1494" s="206">
        <f>'No Team 1'!AF13</f>
        <v>0</v>
      </c>
      <c r="M1494" s="207" t="s">
        <v>360</v>
      </c>
      <c r="N1494" s="207" t="s">
        <v>326</v>
      </c>
      <c r="O1494" s="524"/>
      <c r="P1494" s="283"/>
      <c r="Q1494" s="283"/>
      <c r="R1494" s="208"/>
      <c r="S1494" s="170"/>
    </row>
    <row r="1495" spans="1:19" s="167" customFormat="1" ht="12.75" x14ac:dyDescent="0.2">
      <c r="A1495" s="294">
        <f t="shared" si="100"/>
        <v>0</v>
      </c>
      <c r="B1495" s="198"/>
      <c r="C1495" s="198"/>
      <c r="D1495" s="199" t="s">
        <v>36</v>
      </c>
      <c r="E1495" s="200"/>
      <c r="F1495" s="201"/>
      <c r="G1495" s="202" t="e">
        <f t="shared" si="101"/>
        <v>#N/A</v>
      </c>
      <c r="H1495" s="203" t="e">
        <f t="shared" si="102"/>
        <v>#N/A</v>
      </c>
      <c r="I1495" s="204" t="e">
        <f t="shared" si="103"/>
        <v>#N/A</v>
      </c>
      <c r="J1495" s="205"/>
      <c r="K1495" s="285">
        <f>'No Team 1'!AG14</f>
        <v>0</v>
      </c>
      <c r="L1495" s="206">
        <f>'No Team 1'!AF14</f>
        <v>0</v>
      </c>
      <c r="M1495" s="207" t="s">
        <v>360</v>
      </c>
      <c r="N1495" s="207" t="s">
        <v>326</v>
      </c>
      <c r="O1495" s="524"/>
      <c r="P1495" s="283"/>
      <c r="Q1495" s="283"/>
      <c r="R1495" s="208"/>
      <c r="S1495" s="170"/>
    </row>
    <row r="1496" spans="1:19" s="167" customFormat="1" ht="12.75" x14ac:dyDescent="0.2">
      <c r="A1496" s="294">
        <f t="shared" si="100"/>
        <v>0</v>
      </c>
      <c r="B1496" s="198"/>
      <c r="C1496" s="198"/>
      <c r="D1496" s="199" t="s">
        <v>36</v>
      </c>
      <c r="E1496" s="200"/>
      <c r="F1496" s="201"/>
      <c r="G1496" s="202" t="e">
        <f t="shared" si="101"/>
        <v>#N/A</v>
      </c>
      <c r="H1496" s="203" t="e">
        <f t="shared" si="102"/>
        <v>#N/A</v>
      </c>
      <c r="I1496" s="204" t="e">
        <f t="shared" si="103"/>
        <v>#N/A</v>
      </c>
      <c r="J1496" s="205"/>
      <c r="K1496" s="285">
        <f>'No Team 1'!AG15</f>
        <v>0</v>
      </c>
      <c r="L1496" s="206">
        <f>'No Team 1'!AF15</f>
        <v>0</v>
      </c>
      <c r="M1496" s="207" t="s">
        <v>360</v>
      </c>
      <c r="N1496" s="207" t="s">
        <v>326</v>
      </c>
      <c r="O1496" s="524"/>
      <c r="P1496" s="283"/>
      <c r="Q1496" s="283"/>
      <c r="R1496" s="208"/>
      <c r="S1496" s="170"/>
    </row>
    <row r="1497" spans="1:19" s="167" customFormat="1" ht="12.75" x14ac:dyDescent="0.2">
      <c r="A1497" s="294">
        <f t="shared" si="100"/>
        <v>0</v>
      </c>
      <c r="B1497" s="198"/>
      <c r="C1497" s="198"/>
      <c r="D1497" s="199" t="s">
        <v>36</v>
      </c>
      <c r="E1497" s="200"/>
      <c r="F1497" s="201"/>
      <c r="G1497" s="202" t="e">
        <f t="shared" si="101"/>
        <v>#N/A</v>
      </c>
      <c r="H1497" s="203" t="e">
        <f t="shared" si="102"/>
        <v>#N/A</v>
      </c>
      <c r="I1497" s="204" t="e">
        <f t="shared" si="103"/>
        <v>#N/A</v>
      </c>
      <c r="J1497" s="205"/>
      <c r="K1497" s="285">
        <f>'No Team 1'!AG16</f>
        <v>0</v>
      </c>
      <c r="L1497" s="206">
        <f>'No Team 1'!AF16</f>
        <v>0</v>
      </c>
      <c r="M1497" s="207" t="s">
        <v>360</v>
      </c>
      <c r="N1497" s="207" t="s">
        <v>326</v>
      </c>
      <c r="O1497" s="524"/>
      <c r="P1497" s="283"/>
      <c r="Q1497" s="283"/>
      <c r="R1497" s="208"/>
      <c r="S1497" s="170"/>
    </row>
    <row r="1498" spans="1:19" s="167" customFormat="1" ht="12.75" x14ac:dyDescent="0.2">
      <c r="A1498" s="294">
        <f t="shared" si="100"/>
        <v>0</v>
      </c>
      <c r="B1498" s="198"/>
      <c r="C1498" s="198"/>
      <c r="D1498" s="199" t="s">
        <v>36</v>
      </c>
      <c r="E1498" s="200"/>
      <c r="F1498" s="201"/>
      <c r="G1498" s="202" t="e">
        <f t="shared" si="101"/>
        <v>#N/A</v>
      </c>
      <c r="H1498" s="203" t="e">
        <f t="shared" si="102"/>
        <v>#N/A</v>
      </c>
      <c r="I1498" s="204" t="e">
        <f t="shared" si="103"/>
        <v>#N/A</v>
      </c>
      <c r="J1498" s="205"/>
      <c r="K1498" s="285">
        <f>'No Team 1'!AG17</f>
        <v>0</v>
      </c>
      <c r="L1498" s="206">
        <f>'No Team 1'!AF17</f>
        <v>0</v>
      </c>
      <c r="M1498" s="207" t="s">
        <v>360</v>
      </c>
      <c r="N1498" s="207" t="s">
        <v>326</v>
      </c>
      <c r="O1498" s="524"/>
      <c r="P1498" s="283"/>
      <c r="Q1498" s="283"/>
      <c r="R1498" s="208"/>
      <c r="S1498" s="170"/>
    </row>
    <row r="1499" spans="1:19" s="167" customFormat="1" ht="12.75" x14ac:dyDescent="0.2">
      <c r="A1499" s="294">
        <f t="shared" si="100"/>
        <v>0</v>
      </c>
      <c r="B1499" s="198"/>
      <c r="C1499" s="198"/>
      <c r="D1499" s="199" t="s">
        <v>36</v>
      </c>
      <c r="E1499" s="200"/>
      <c r="F1499" s="201"/>
      <c r="G1499" s="202" t="e">
        <f t="shared" si="101"/>
        <v>#N/A</v>
      </c>
      <c r="H1499" s="203" t="e">
        <f t="shared" si="102"/>
        <v>#N/A</v>
      </c>
      <c r="I1499" s="204" t="e">
        <f t="shared" si="103"/>
        <v>#N/A</v>
      </c>
      <c r="J1499" s="205"/>
      <c r="K1499" s="285">
        <f>'No Team 1'!AG18</f>
        <v>0</v>
      </c>
      <c r="L1499" s="206">
        <f>'No Team 1'!AF18</f>
        <v>0</v>
      </c>
      <c r="M1499" s="207" t="s">
        <v>360</v>
      </c>
      <c r="N1499" s="207" t="s">
        <v>326</v>
      </c>
      <c r="O1499" s="524"/>
      <c r="P1499" s="283"/>
      <c r="Q1499" s="283"/>
      <c r="R1499" s="208"/>
      <c r="S1499" s="170"/>
    </row>
    <row r="1500" spans="1:19" s="167" customFormat="1" ht="12.75" x14ac:dyDescent="0.2">
      <c r="A1500" s="294">
        <f t="shared" si="100"/>
        <v>0</v>
      </c>
      <c r="B1500" s="198"/>
      <c r="C1500" s="198"/>
      <c r="D1500" s="199" t="s">
        <v>36</v>
      </c>
      <c r="E1500" s="200"/>
      <c r="F1500" s="201"/>
      <c r="G1500" s="202" t="e">
        <f t="shared" si="101"/>
        <v>#N/A</v>
      </c>
      <c r="H1500" s="203" t="e">
        <f t="shared" si="102"/>
        <v>#N/A</v>
      </c>
      <c r="I1500" s="204" t="e">
        <f t="shared" si="103"/>
        <v>#N/A</v>
      </c>
      <c r="J1500" s="205"/>
      <c r="K1500" s="285">
        <f>'No Team 1'!AG19</f>
        <v>0</v>
      </c>
      <c r="L1500" s="206">
        <f>'No Team 1'!AF19</f>
        <v>0</v>
      </c>
      <c r="M1500" s="207" t="s">
        <v>360</v>
      </c>
      <c r="N1500" s="207" t="s">
        <v>326</v>
      </c>
      <c r="O1500" s="524"/>
      <c r="P1500" s="283"/>
      <c r="Q1500" s="283"/>
      <c r="R1500" s="208"/>
      <c r="S1500" s="170"/>
    </row>
    <row r="1501" spans="1:19" s="167" customFormat="1" ht="12.75" x14ac:dyDescent="0.2">
      <c r="A1501" s="294">
        <f t="shared" si="100"/>
        <v>0</v>
      </c>
      <c r="B1501" s="198"/>
      <c r="C1501" s="198"/>
      <c r="D1501" s="199" t="s">
        <v>36</v>
      </c>
      <c r="E1501" s="200"/>
      <c r="F1501" s="201"/>
      <c r="G1501" s="202" t="e">
        <f t="shared" si="101"/>
        <v>#N/A</v>
      </c>
      <c r="H1501" s="203" t="e">
        <f t="shared" si="102"/>
        <v>#N/A</v>
      </c>
      <c r="I1501" s="204" t="e">
        <f t="shared" si="103"/>
        <v>#N/A</v>
      </c>
      <c r="J1501" s="205"/>
      <c r="K1501" s="285">
        <f>'No Team 1'!AG20</f>
        <v>0</v>
      </c>
      <c r="L1501" s="206">
        <f>'No Team 1'!AF20</f>
        <v>0</v>
      </c>
      <c r="M1501" s="207" t="s">
        <v>360</v>
      </c>
      <c r="N1501" s="207" t="s">
        <v>326</v>
      </c>
      <c r="O1501" s="524"/>
      <c r="P1501" s="283"/>
      <c r="Q1501" s="283"/>
      <c r="R1501" s="208"/>
      <c r="S1501" s="170"/>
    </row>
    <row r="1502" spans="1:19" s="167" customFormat="1" ht="12.75" x14ac:dyDescent="0.2">
      <c r="A1502" s="294">
        <f t="shared" si="100"/>
        <v>0</v>
      </c>
      <c r="B1502" s="198"/>
      <c r="C1502" s="198"/>
      <c r="D1502" s="199" t="s">
        <v>36</v>
      </c>
      <c r="E1502" s="200"/>
      <c r="F1502" s="201"/>
      <c r="G1502" s="202" t="e">
        <f t="shared" si="101"/>
        <v>#N/A</v>
      </c>
      <c r="H1502" s="203" t="e">
        <f t="shared" si="102"/>
        <v>#N/A</v>
      </c>
      <c r="I1502" s="204" t="e">
        <f t="shared" si="103"/>
        <v>#N/A</v>
      </c>
      <c r="J1502" s="205"/>
      <c r="K1502" s="285">
        <f>'No Team 1'!AG21</f>
        <v>0</v>
      </c>
      <c r="L1502" s="206">
        <f>'No Team 1'!AF21</f>
        <v>0</v>
      </c>
      <c r="M1502" s="207" t="s">
        <v>360</v>
      </c>
      <c r="N1502" s="207" t="s">
        <v>326</v>
      </c>
      <c r="O1502" s="524"/>
      <c r="P1502" s="283"/>
      <c r="Q1502" s="283"/>
      <c r="R1502" s="208"/>
      <c r="S1502" s="170"/>
    </row>
    <row r="1503" spans="1:19" s="167" customFormat="1" ht="12.75" x14ac:dyDescent="0.2">
      <c r="A1503" s="294">
        <f t="shared" si="100"/>
        <v>0</v>
      </c>
      <c r="B1503" s="198"/>
      <c r="C1503" s="198"/>
      <c r="D1503" s="199" t="s">
        <v>36</v>
      </c>
      <c r="E1503" s="200"/>
      <c r="F1503" s="201"/>
      <c r="G1503" s="202" t="e">
        <f t="shared" si="101"/>
        <v>#N/A</v>
      </c>
      <c r="H1503" s="203" t="e">
        <f t="shared" si="102"/>
        <v>#N/A</v>
      </c>
      <c r="I1503" s="204" t="e">
        <f t="shared" si="103"/>
        <v>#N/A</v>
      </c>
      <c r="J1503" s="205"/>
      <c r="K1503" s="285">
        <f>'No Team 1'!AG22</f>
        <v>0</v>
      </c>
      <c r="L1503" s="206">
        <f>'No Team 1'!AF22</f>
        <v>0</v>
      </c>
      <c r="M1503" s="207" t="s">
        <v>360</v>
      </c>
      <c r="N1503" s="207" t="s">
        <v>326</v>
      </c>
      <c r="O1503" s="524"/>
      <c r="P1503" s="283"/>
      <c r="Q1503" s="283"/>
      <c r="R1503" s="208"/>
      <c r="S1503" s="170"/>
    </row>
    <row r="1504" spans="1:19" s="167" customFormat="1" ht="12.75" x14ac:dyDescent="0.2">
      <c r="A1504" s="294">
        <f t="shared" si="100"/>
        <v>0</v>
      </c>
      <c r="B1504" s="198"/>
      <c r="C1504" s="198"/>
      <c r="D1504" s="199" t="s">
        <v>36</v>
      </c>
      <c r="E1504" s="200"/>
      <c r="F1504" s="201"/>
      <c r="G1504" s="202" t="e">
        <f t="shared" si="101"/>
        <v>#N/A</v>
      </c>
      <c r="H1504" s="203" t="e">
        <f t="shared" si="102"/>
        <v>#N/A</v>
      </c>
      <c r="I1504" s="204" t="e">
        <f t="shared" si="103"/>
        <v>#N/A</v>
      </c>
      <c r="J1504" s="205"/>
      <c r="K1504" s="285">
        <f>'No Team 1'!AG23</f>
        <v>0</v>
      </c>
      <c r="L1504" s="206">
        <f>'No Team 1'!AF23</f>
        <v>0</v>
      </c>
      <c r="M1504" s="207" t="s">
        <v>360</v>
      </c>
      <c r="N1504" s="207" t="s">
        <v>326</v>
      </c>
      <c r="O1504" s="524"/>
      <c r="P1504" s="283"/>
      <c r="Q1504" s="283"/>
      <c r="R1504" s="208"/>
      <c r="S1504" s="170"/>
    </row>
    <row r="1505" spans="1:19" s="167" customFormat="1" ht="12.75" x14ac:dyDescent="0.2">
      <c r="A1505" s="294">
        <f t="shared" si="100"/>
        <v>0</v>
      </c>
      <c r="B1505" s="198"/>
      <c r="C1505" s="198"/>
      <c r="D1505" s="199" t="s">
        <v>36</v>
      </c>
      <c r="E1505" s="200"/>
      <c r="F1505" s="201"/>
      <c r="G1505" s="202" t="e">
        <f t="shared" si="101"/>
        <v>#N/A</v>
      </c>
      <c r="H1505" s="203" t="e">
        <f t="shared" si="102"/>
        <v>#N/A</v>
      </c>
      <c r="I1505" s="204" t="e">
        <f t="shared" si="103"/>
        <v>#N/A</v>
      </c>
      <c r="J1505" s="205"/>
      <c r="K1505" s="285">
        <f>'No Team 1'!AG24</f>
        <v>0</v>
      </c>
      <c r="L1505" s="206">
        <f>'No Team 1'!AF24</f>
        <v>0</v>
      </c>
      <c r="M1505" s="207" t="s">
        <v>360</v>
      </c>
      <c r="N1505" s="207" t="s">
        <v>326</v>
      </c>
      <c r="O1505" s="524"/>
      <c r="P1505" s="283"/>
      <c r="Q1505" s="283"/>
      <c r="R1505" s="208"/>
      <c r="S1505" s="170"/>
    </row>
    <row r="1506" spans="1:19" s="167" customFormat="1" ht="12.75" x14ac:dyDescent="0.2">
      <c r="A1506" s="294">
        <f t="shared" si="100"/>
        <v>0</v>
      </c>
      <c r="B1506" s="198"/>
      <c r="C1506" s="198"/>
      <c r="D1506" s="199" t="s">
        <v>36</v>
      </c>
      <c r="E1506" s="200"/>
      <c r="F1506" s="201"/>
      <c r="G1506" s="202" t="e">
        <f t="shared" si="101"/>
        <v>#N/A</v>
      </c>
      <c r="H1506" s="203" t="e">
        <f t="shared" si="102"/>
        <v>#N/A</v>
      </c>
      <c r="I1506" s="204" t="e">
        <f t="shared" si="103"/>
        <v>#N/A</v>
      </c>
      <c r="J1506" s="205"/>
      <c r="K1506" s="285">
        <f>'No Team 1'!AG25</f>
        <v>0</v>
      </c>
      <c r="L1506" s="206">
        <f>'No Team 1'!AF25</f>
        <v>0</v>
      </c>
      <c r="M1506" s="207" t="s">
        <v>360</v>
      </c>
      <c r="N1506" s="207" t="s">
        <v>326</v>
      </c>
      <c r="O1506" s="524"/>
      <c r="P1506" s="283"/>
      <c r="Q1506" s="283"/>
      <c r="R1506" s="208"/>
      <c r="S1506" s="170"/>
    </row>
    <row r="1507" spans="1:19" s="167" customFormat="1" ht="12.75" x14ac:dyDescent="0.2">
      <c r="A1507" s="294">
        <f t="shared" ref="A1507:A1570" si="104">F1507</f>
        <v>0</v>
      </c>
      <c r="B1507" s="198"/>
      <c r="C1507" s="198"/>
      <c r="D1507" s="199" t="s">
        <v>36</v>
      </c>
      <c r="E1507" s="200"/>
      <c r="F1507" s="201"/>
      <c r="G1507" s="202" t="e">
        <f t="shared" si="101"/>
        <v>#N/A</v>
      </c>
      <c r="H1507" s="203" t="e">
        <f t="shared" si="102"/>
        <v>#N/A</v>
      </c>
      <c r="I1507" s="204" t="e">
        <f t="shared" si="103"/>
        <v>#N/A</v>
      </c>
      <c r="J1507" s="205"/>
      <c r="K1507" s="285">
        <f>'No Team 1'!AG26</f>
        <v>0</v>
      </c>
      <c r="L1507" s="206">
        <f>'No Team 1'!AF26</f>
        <v>0</v>
      </c>
      <c r="M1507" s="207" t="s">
        <v>360</v>
      </c>
      <c r="N1507" s="207" t="s">
        <v>326</v>
      </c>
      <c r="O1507" s="524"/>
      <c r="P1507" s="283"/>
      <c r="Q1507" s="283"/>
      <c r="R1507" s="208"/>
      <c r="S1507" s="170"/>
    </row>
    <row r="1508" spans="1:19" s="167" customFormat="1" ht="12.75" x14ac:dyDescent="0.2">
      <c r="A1508" s="294">
        <f t="shared" si="104"/>
        <v>0</v>
      </c>
      <c r="B1508" s="198"/>
      <c r="C1508" s="198"/>
      <c r="D1508" s="199" t="s">
        <v>36</v>
      </c>
      <c r="E1508" s="200"/>
      <c r="F1508" s="201"/>
      <c r="G1508" s="202" t="e">
        <f t="shared" ref="G1508:G1571" si="105">VLOOKUP(D1508,K$33:N$1834,2,FALSE)</f>
        <v>#N/A</v>
      </c>
      <c r="H1508" s="203" t="e">
        <f t="shared" ref="H1508:H1571" si="106">VLOOKUP(D1508,K$33:N$1834,3,FALSE)</f>
        <v>#N/A</v>
      </c>
      <c r="I1508" s="204" t="e">
        <f t="shared" ref="I1508:I1571" si="107">VLOOKUP(D1508,K$33:N$1834,4,FALSE)</f>
        <v>#N/A</v>
      </c>
      <c r="J1508" s="205"/>
      <c r="K1508" s="285">
        <f>'No Team 1'!AG27</f>
        <v>0</v>
      </c>
      <c r="L1508" s="206">
        <f>'No Team 1'!AF27</f>
        <v>0</v>
      </c>
      <c r="M1508" s="207" t="s">
        <v>360</v>
      </c>
      <c r="N1508" s="207" t="s">
        <v>326</v>
      </c>
      <c r="O1508" s="524"/>
      <c r="P1508" s="283"/>
      <c r="Q1508" s="283"/>
      <c r="R1508" s="208"/>
      <c r="S1508" s="170"/>
    </row>
    <row r="1509" spans="1:19" s="167" customFormat="1" ht="12.75" x14ac:dyDescent="0.2">
      <c r="A1509" s="294">
        <f t="shared" si="104"/>
        <v>0</v>
      </c>
      <c r="B1509" s="198"/>
      <c r="C1509" s="198"/>
      <c r="D1509" s="199" t="s">
        <v>36</v>
      </c>
      <c r="E1509" s="200"/>
      <c r="F1509" s="201"/>
      <c r="G1509" s="202" t="e">
        <f t="shared" si="105"/>
        <v>#N/A</v>
      </c>
      <c r="H1509" s="203" t="e">
        <f t="shared" si="106"/>
        <v>#N/A</v>
      </c>
      <c r="I1509" s="204" t="e">
        <f t="shared" si="107"/>
        <v>#N/A</v>
      </c>
      <c r="J1509" s="205"/>
      <c r="K1509" s="285">
        <f>'No Team 1'!AG28</f>
        <v>0</v>
      </c>
      <c r="L1509" s="206">
        <f>'No Team 1'!AF28</f>
        <v>0</v>
      </c>
      <c r="M1509" s="207" t="s">
        <v>360</v>
      </c>
      <c r="N1509" s="207" t="s">
        <v>326</v>
      </c>
      <c r="O1509" s="524"/>
      <c r="P1509" s="283"/>
      <c r="Q1509" s="283"/>
      <c r="R1509" s="208"/>
      <c r="S1509" s="170"/>
    </row>
    <row r="1510" spans="1:19" s="167" customFormat="1" ht="12.75" x14ac:dyDescent="0.2">
      <c r="A1510" s="294">
        <f t="shared" si="104"/>
        <v>0</v>
      </c>
      <c r="B1510" s="198"/>
      <c r="C1510" s="198"/>
      <c r="D1510" s="199" t="s">
        <v>36</v>
      </c>
      <c r="E1510" s="200"/>
      <c r="F1510" s="201"/>
      <c r="G1510" s="202" t="e">
        <f t="shared" si="105"/>
        <v>#N/A</v>
      </c>
      <c r="H1510" s="203" t="e">
        <f t="shared" si="106"/>
        <v>#N/A</v>
      </c>
      <c r="I1510" s="204" t="e">
        <f t="shared" si="107"/>
        <v>#N/A</v>
      </c>
      <c r="J1510" s="205"/>
      <c r="K1510" s="285">
        <f>'No Team 1'!AG29</f>
        <v>0</v>
      </c>
      <c r="L1510" s="206">
        <f>'No Team 1'!AF29</f>
        <v>0</v>
      </c>
      <c r="M1510" s="207" t="s">
        <v>360</v>
      </c>
      <c r="N1510" s="207" t="s">
        <v>326</v>
      </c>
      <c r="O1510" s="524"/>
      <c r="P1510" s="283"/>
      <c r="Q1510" s="283"/>
      <c r="R1510" s="208"/>
      <c r="S1510" s="170"/>
    </row>
    <row r="1511" spans="1:19" s="167" customFormat="1" ht="12.75" x14ac:dyDescent="0.2">
      <c r="A1511" s="294">
        <f t="shared" si="104"/>
        <v>0</v>
      </c>
      <c r="B1511" s="198"/>
      <c r="C1511" s="198"/>
      <c r="D1511" s="199" t="s">
        <v>36</v>
      </c>
      <c r="E1511" s="200"/>
      <c r="F1511" s="201"/>
      <c r="G1511" s="202" t="e">
        <f t="shared" si="105"/>
        <v>#N/A</v>
      </c>
      <c r="H1511" s="203" t="e">
        <f t="shared" si="106"/>
        <v>#N/A</v>
      </c>
      <c r="I1511" s="204" t="e">
        <f t="shared" si="107"/>
        <v>#N/A</v>
      </c>
      <c r="J1511" s="205"/>
      <c r="K1511" s="285">
        <f>'No Team 1'!AG30</f>
        <v>0</v>
      </c>
      <c r="L1511" s="206">
        <f>'No Team 1'!AF30</f>
        <v>0</v>
      </c>
      <c r="M1511" s="207" t="s">
        <v>360</v>
      </c>
      <c r="N1511" s="207" t="s">
        <v>326</v>
      </c>
      <c r="O1511" s="524"/>
      <c r="P1511" s="283"/>
      <c r="Q1511" s="283"/>
      <c r="R1511" s="208"/>
      <c r="S1511" s="170"/>
    </row>
    <row r="1512" spans="1:19" s="167" customFormat="1" ht="12.75" x14ac:dyDescent="0.2">
      <c r="A1512" s="294">
        <f t="shared" si="104"/>
        <v>0</v>
      </c>
      <c r="B1512" s="198"/>
      <c r="C1512" s="198"/>
      <c r="D1512" s="199" t="s">
        <v>36</v>
      </c>
      <c r="E1512" s="200"/>
      <c r="F1512" s="201"/>
      <c r="G1512" s="202" t="e">
        <f t="shared" si="105"/>
        <v>#N/A</v>
      </c>
      <c r="H1512" s="203" t="e">
        <f t="shared" si="106"/>
        <v>#N/A</v>
      </c>
      <c r="I1512" s="204" t="e">
        <f t="shared" si="107"/>
        <v>#N/A</v>
      </c>
      <c r="J1512" s="205"/>
      <c r="K1512" s="285">
        <f>'No Team 1'!AG31</f>
        <v>0</v>
      </c>
      <c r="L1512" s="206">
        <f>'No Team 1'!AF31</f>
        <v>0</v>
      </c>
      <c r="M1512" s="207" t="s">
        <v>360</v>
      </c>
      <c r="N1512" s="207" t="s">
        <v>326</v>
      </c>
      <c r="O1512" s="524"/>
      <c r="P1512" s="283"/>
      <c r="Q1512" s="283"/>
      <c r="R1512" s="208"/>
      <c r="S1512" s="170"/>
    </row>
    <row r="1513" spans="1:19" s="167" customFormat="1" ht="12.75" x14ac:dyDescent="0.2">
      <c r="A1513" s="294">
        <f t="shared" si="104"/>
        <v>0</v>
      </c>
      <c r="B1513" s="198"/>
      <c r="C1513" s="198"/>
      <c r="D1513" s="199" t="s">
        <v>36</v>
      </c>
      <c r="E1513" s="200"/>
      <c r="F1513" s="201"/>
      <c r="G1513" s="202" t="e">
        <f t="shared" si="105"/>
        <v>#N/A</v>
      </c>
      <c r="H1513" s="203" t="e">
        <f t="shared" si="106"/>
        <v>#N/A</v>
      </c>
      <c r="I1513" s="204" t="e">
        <f t="shared" si="107"/>
        <v>#N/A</v>
      </c>
      <c r="J1513" s="205"/>
      <c r="K1513" s="285">
        <f>'No Team 1'!AG32</f>
        <v>0</v>
      </c>
      <c r="L1513" s="206">
        <f>'No Team 1'!AF32</f>
        <v>0</v>
      </c>
      <c r="M1513" s="207" t="s">
        <v>360</v>
      </c>
      <c r="N1513" s="207" t="s">
        <v>326</v>
      </c>
      <c r="O1513" s="524"/>
      <c r="P1513" s="283"/>
      <c r="Q1513" s="283"/>
      <c r="R1513" s="208"/>
      <c r="S1513" s="170"/>
    </row>
    <row r="1514" spans="1:19" s="167" customFormat="1" ht="12.75" x14ac:dyDescent="0.2">
      <c r="A1514" s="294">
        <f t="shared" si="104"/>
        <v>0</v>
      </c>
      <c r="B1514" s="198"/>
      <c r="C1514" s="198"/>
      <c r="D1514" s="199" t="s">
        <v>36</v>
      </c>
      <c r="E1514" s="200"/>
      <c r="F1514" s="201"/>
      <c r="G1514" s="202" t="e">
        <f t="shared" si="105"/>
        <v>#N/A</v>
      </c>
      <c r="H1514" s="203" t="e">
        <f t="shared" si="106"/>
        <v>#N/A</v>
      </c>
      <c r="I1514" s="204" t="e">
        <f t="shared" si="107"/>
        <v>#N/A</v>
      </c>
      <c r="J1514" s="205"/>
      <c r="K1514" s="285">
        <f>'No Team 1'!AG33</f>
        <v>0</v>
      </c>
      <c r="L1514" s="206">
        <f>'No Team 1'!AF33</f>
        <v>0</v>
      </c>
      <c r="M1514" s="207" t="s">
        <v>360</v>
      </c>
      <c r="N1514" s="207" t="s">
        <v>326</v>
      </c>
      <c r="O1514" s="524"/>
      <c r="P1514" s="283"/>
      <c r="Q1514" s="283"/>
      <c r="R1514" s="208"/>
      <c r="S1514" s="170"/>
    </row>
    <row r="1515" spans="1:19" s="167" customFormat="1" ht="12.75" x14ac:dyDescent="0.2">
      <c r="A1515" s="294">
        <f t="shared" si="104"/>
        <v>0</v>
      </c>
      <c r="B1515" s="198"/>
      <c r="C1515" s="198"/>
      <c r="D1515" s="199" t="s">
        <v>36</v>
      </c>
      <c r="E1515" s="200"/>
      <c r="F1515" s="201"/>
      <c r="G1515" s="202" t="e">
        <f t="shared" si="105"/>
        <v>#N/A</v>
      </c>
      <c r="H1515" s="203" t="e">
        <f t="shared" si="106"/>
        <v>#N/A</v>
      </c>
      <c r="I1515" s="204" t="e">
        <f t="shared" si="107"/>
        <v>#N/A</v>
      </c>
      <c r="J1515" s="205"/>
      <c r="K1515" s="285">
        <f>'No Team 1'!AG34</f>
        <v>0</v>
      </c>
      <c r="L1515" s="206">
        <f>'No Team 1'!AF34</f>
        <v>0</v>
      </c>
      <c r="M1515" s="207" t="s">
        <v>360</v>
      </c>
      <c r="N1515" s="207" t="s">
        <v>326</v>
      </c>
      <c r="O1515" s="524"/>
      <c r="P1515" s="283"/>
      <c r="Q1515" s="283"/>
      <c r="R1515" s="208"/>
      <c r="S1515" s="170"/>
    </row>
    <row r="1516" spans="1:19" s="167" customFormat="1" ht="12.75" x14ac:dyDescent="0.2">
      <c r="A1516" s="294">
        <f t="shared" si="104"/>
        <v>0</v>
      </c>
      <c r="B1516" s="198"/>
      <c r="C1516" s="198"/>
      <c r="D1516" s="199" t="s">
        <v>36</v>
      </c>
      <c r="E1516" s="200"/>
      <c r="F1516" s="201"/>
      <c r="G1516" s="202" t="e">
        <f t="shared" si="105"/>
        <v>#N/A</v>
      </c>
      <c r="H1516" s="203" t="e">
        <f t="shared" si="106"/>
        <v>#N/A</v>
      </c>
      <c r="I1516" s="204" t="e">
        <f t="shared" si="107"/>
        <v>#N/A</v>
      </c>
      <c r="J1516" s="205"/>
      <c r="K1516" s="285">
        <f>'No Team 1'!AG35</f>
        <v>0</v>
      </c>
      <c r="L1516" s="206">
        <f>'No Team 1'!AF35</f>
        <v>0</v>
      </c>
      <c r="M1516" s="207" t="s">
        <v>360</v>
      </c>
      <c r="N1516" s="207" t="s">
        <v>326</v>
      </c>
      <c r="O1516" s="524"/>
      <c r="P1516" s="283"/>
      <c r="Q1516" s="283"/>
      <c r="R1516" s="208"/>
      <c r="S1516" s="170"/>
    </row>
    <row r="1517" spans="1:19" s="167" customFormat="1" ht="12.75" x14ac:dyDescent="0.2">
      <c r="A1517" s="294">
        <f t="shared" si="104"/>
        <v>0</v>
      </c>
      <c r="B1517" s="198"/>
      <c r="C1517" s="198"/>
      <c r="D1517" s="199" t="s">
        <v>36</v>
      </c>
      <c r="E1517" s="200"/>
      <c r="F1517" s="201"/>
      <c r="G1517" s="202" t="e">
        <f t="shared" si="105"/>
        <v>#N/A</v>
      </c>
      <c r="H1517" s="203" t="e">
        <f t="shared" si="106"/>
        <v>#N/A</v>
      </c>
      <c r="I1517" s="204" t="e">
        <f t="shared" si="107"/>
        <v>#N/A</v>
      </c>
      <c r="J1517" s="205"/>
      <c r="K1517" s="285">
        <f>'No Team 1'!AG36</f>
        <v>0</v>
      </c>
      <c r="L1517" s="206">
        <f>'No Team 1'!AF36</f>
        <v>0</v>
      </c>
      <c r="M1517" s="207" t="s">
        <v>360</v>
      </c>
      <c r="N1517" s="207" t="s">
        <v>326</v>
      </c>
      <c r="O1517" s="524"/>
      <c r="P1517" s="283"/>
      <c r="Q1517" s="283"/>
      <c r="R1517" s="208"/>
      <c r="S1517" s="170"/>
    </row>
    <row r="1518" spans="1:19" s="167" customFormat="1" ht="12.75" x14ac:dyDescent="0.2">
      <c r="A1518" s="294">
        <f t="shared" si="104"/>
        <v>0</v>
      </c>
      <c r="B1518" s="198"/>
      <c r="C1518" s="198"/>
      <c r="D1518" s="199" t="s">
        <v>36</v>
      </c>
      <c r="E1518" s="200"/>
      <c r="F1518" s="201"/>
      <c r="G1518" s="202" t="e">
        <f t="shared" si="105"/>
        <v>#N/A</v>
      </c>
      <c r="H1518" s="203" t="e">
        <f t="shared" si="106"/>
        <v>#N/A</v>
      </c>
      <c r="I1518" s="204" t="e">
        <f t="shared" si="107"/>
        <v>#N/A</v>
      </c>
      <c r="J1518" s="205"/>
      <c r="K1518" s="285">
        <f>'No Team 1'!AG37</f>
        <v>0</v>
      </c>
      <c r="L1518" s="206">
        <f>'No Team 1'!AF37</f>
        <v>0</v>
      </c>
      <c r="M1518" s="207" t="s">
        <v>360</v>
      </c>
      <c r="N1518" s="207" t="s">
        <v>326</v>
      </c>
      <c r="O1518" s="524"/>
      <c r="P1518" s="283"/>
      <c r="Q1518" s="283"/>
      <c r="R1518" s="208"/>
      <c r="S1518" s="170"/>
    </row>
    <row r="1519" spans="1:19" s="167" customFormat="1" ht="12.75" x14ac:dyDescent="0.2">
      <c r="A1519" s="294">
        <f t="shared" si="104"/>
        <v>0</v>
      </c>
      <c r="B1519" s="198"/>
      <c r="C1519" s="198"/>
      <c r="D1519" s="199" t="s">
        <v>36</v>
      </c>
      <c r="E1519" s="200"/>
      <c r="F1519" s="201"/>
      <c r="G1519" s="202" t="e">
        <f t="shared" si="105"/>
        <v>#N/A</v>
      </c>
      <c r="H1519" s="203" t="e">
        <f t="shared" si="106"/>
        <v>#N/A</v>
      </c>
      <c r="I1519" s="204" t="e">
        <f t="shared" si="107"/>
        <v>#N/A</v>
      </c>
      <c r="J1519" s="205"/>
      <c r="K1519" s="285">
        <f>'No Team 1'!AG38</f>
        <v>0</v>
      </c>
      <c r="L1519" s="206">
        <f>'No Team 1'!AF38</f>
        <v>0</v>
      </c>
      <c r="M1519" s="207" t="s">
        <v>360</v>
      </c>
      <c r="N1519" s="207" t="s">
        <v>326</v>
      </c>
      <c r="O1519" s="524"/>
      <c r="P1519" s="283"/>
      <c r="Q1519" s="283"/>
      <c r="R1519" s="208"/>
      <c r="S1519" s="170"/>
    </row>
    <row r="1520" spans="1:19" s="167" customFormat="1" ht="12.75" x14ac:dyDescent="0.2">
      <c r="A1520" s="294">
        <f t="shared" si="104"/>
        <v>0</v>
      </c>
      <c r="B1520" s="198"/>
      <c r="C1520" s="198"/>
      <c r="D1520" s="199" t="s">
        <v>36</v>
      </c>
      <c r="E1520" s="200"/>
      <c r="F1520" s="201"/>
      <c r="G1520" s="202" t="e">
        <f t="shared" si="105"/>
        <v>#N/A</v>
      </c>
      <c r="H1520" s="203" t="e">
        <f t="shared" si="106"/>
        <v>#N/A</v>
      </c>
      <c r="I1520" s="204" t="e">
        <f t="shared" si="107"/>
        <v>#N/A</v>
      </c>
      <c r="J1520" s="205"/>
      <c r="K1520" s="285">
        <f>'No Team 1'!AG39</f>
        <v>0</v>
      </c>
      <c r="L1520" s="206">
        <f>'No Team 1'!AF39</f>
        <v>0</v>
      </c>
      <c r="M1520" s="207" t="s">
        <v>360</v>
      </c>
      <c r="N1520" s="207" t="s">
        <v>326</v>
      </c>
      <c r="O1520" s="524"/>
      <c r="P1520" s="283"/>
      <c r="Q1520" s="283"/>
      <c r="R1520" s="208"/>
      <c r="S1520" s="170"/>
    </row>
    <row r="1521" spans="1:19" s="167" customFormat="1" ht="12.75" x14ac:dyDescent="0.2">
      <c r="A1521" s="294">
        <f t="shared" si="104"/>
        <v>0</v>
      </c>
      <c r="B1521" s="198"/>
      <c r="C1521" s="198"/>
      <c r="D1521" s="199" t="s">
        <v>36</v>
      </c>
      <c r="E1521" s="200"/>
      <c r="F1521" s="201"/>
      <c r="G1521" s="202" t="e">
        <f t="shared" si="105"/>
        <v>#N/A</v>
      </c>
      <c r="H1521" s="203" t="e">
        <f t="shared" si="106"/>
        <v>#N/A</v>
      </c>
      <c r="I1521" s="204" t="e">
        <f t="shared" si="107"/>
        <v>#N/A</v>
      </c>
      <c r="J1521" s="205"/>
      <c r="K1521" s="285">
        <f>'No Team 1'!AG40</f>
        <v>0</v>
      </c>
      <c r="L1521" s="206">
        <f>'No Team 1'!AF40</f>
        <v>0</v>
      </c>
      <c r="M1521" s="207" t="s">
        <v>360</v>
      </c>
      <c r="N1521" s="207" t="s">
        <v>326</v>
      </c>
      <c r="O1521" s="524"/>
      <c r="P1521" s="283"/>
      <c r="Q1521" s="283"/>
      <c r="R1521" s="208"/>
      <c r="S1521" s="170"/>
    </row>
    <row r="1522" spans="1:19" s="167" customFormat="1" ht="12.75" x14ac:dyDescent="0.2">
      <c r="A1522" s="294">
        <f t="shared" si="104"/>
        <v>0</v>
      </c>
      <c r="B1522" s="198"/>
      <c r="C1522" s="198"/>
      <c r="D1522" s="199" t="s">
        <v>36</v>
      </c>
      <c r="E1522" s="200"/>
      <c r="F1522" s="201"/>
      <c r="G1522" s="202" t="e">
        <f t="shared" si="105"/>
        <v>#N/A</v>
      </c>
      <c r="H1522" s="203" t="e">
        <f t="shared" si="106"/>
        <v>#N/A</v>
      </c>
      <c r="I1522" s="204" t="e">
        <f t="shared" si="107"/>
        <v>#N/A</v>
      </c>
      <c r="J1522" s="205"/>
      <c r="K1522" s="285">
        <f>'No Team 1'!AG41</f>
        <v>0</v>
      </c>
      <c r="L1522" s="206">
        <f>'No Team 1'!AF41</f>
        <v>0</v>
      </c>
      <c r="M1522" s="207" t="s">
        <v>360</v>
      </c>
      <c r="N1522" s="207" t="s">
        <v>326</v>
      </c>
      <c r="O1522" s="524"/>
      <c r="P1522" s="283"/>
      <c r="Q1522" s="283"/>
      <c r="R1522" s="208"/>
      <c r="S1522" s="170"/>
    </row>
    <row r="1523" spans="1:19" s="167" customFormat="1" ht="12.75" x14ac:dyDescent="0.2">
      <c r="A1523" s="294">
        <f t="shared" si="104"/>
        <v>0</v>
      </c>
      <c r="B1523" s="198"/>
      <c r="C1523" s="198"/>
      <c r="D1523" s="199" t="s">
        <v>36</v>
      </c>
      <c r="E1523" s="200"/>
      <c r="F1523" s="201"/>
      <c r="G1523" s="202" t="e">
        <f t="shared" si="105"/>
        <v>#N/A</v>
      </c>
      <c r="H1523" s="203" t="e">
        <f t="shared" si="106"/>
        <v>#N/A</v>
      </c>
      <c r="I1523" s="204" t="e">
        <f t="shared" si="107"/>
        <v>#N/A</v>
      </c>
      <c r="J1523" s="205"/>
      <c r="K1523" s="285">
        <f>'No Team 1'!AG42</f>
        <v>0</v>
      </c>
      <c r="L1523" s="206">
        <f>'No Team 1'!AF42</f>
        <v>0</v>
      </c>
      <c r="M1523" s="207" t="s">
        <v>360</v>
      </c>
      <c r="N1523" s="207" t="s">
        <v>326</v>
      </c>
      <c r="O1523" s="524"/>
      <c r="P1523" s="283"/>
      <c r="Q1523" s="283"/>
      <c r="R1523" s="208"/>
      <c r="S1523" s="170"/>
    </row>
    <row r="1524" spans="1:19" s="167" customFormat="1" ht="12.75" x14ac:dyDescent="0.2">
      <c r="A1524" s="294">
        <f t="shared" si="104"/>
        <v>0</v>
      </c>
      <c r="B1524" s="198"/>
      <c r="C1524" s="198"/>
      <c r="D1524" s="199" t="s">
        <v>36</v>
      </c>
      <c r="E1524" s="200"/>
      <c r="F1524" s="201"/>
      <c r="G1524" s="202" t="e">
        <f t="shared" si="105"/>
        <v>#N/A</v>
      </c>
      <c r="H1524" s="203" t="e">
        <f t="shared" si="106"/>
        <v>#N/A</v>
      </c>
      <c r="I1524" s="204" t="e">
        <f t="shared" si="107"/>
        <v>#N/A</v>
      </c>
      <c r="J1524" s="205"/>
      <c r="K1524" s="285">
        <f>'No Team 1'!AG43</f>
        <v>0</v>
      </c>
      <c r="L1524" s="206">
        <f>'No Team 1'!AF43</f>
        <v>0</v>
      </c>
      <c r="M1524" s="207" t="s">
        <v>360</v>
      </c>
      <c r="N1524" s="207" t="s">
        <v>326</v>
      </c>
      <c r="O1524" s="524"/>
      <c r="P1524" s="283"/>
      <c r="Q1524" s="283"/>
      <c r="R1524" s="208"/>
      <c r="S1524" s="170"/>
    </row>
    <row r="1525" spans="1:19" s="167" customFormat="1" ht="12.75" x14ac:dyDescent="0.2">
      <c r="A1525" s="294">
        <f t="shared" si="104"/>
        <v>0</v>
      </c>
      <c r="B1525" s="198"/>
      <c r="C1525" s="198"/>
      <c r="D1525" s="199" t="s">
        <v>36</v>
      </c>
      <c r="E1525" s="200"/>
      <c r="F1525" s="201"/>
      <c r="G1525" s="202" t="e">
        <f t="shared" si="105"/>
        <v>#N/A</v>
      </c>
      <c r="H1525" s="203" t="e">
        <f t="shared" si="106"/>
        <v>#N/A</v>
      </c>
      <c r="I1525" s="204" t="e">
        <f t="shared" si="107"/>
        <v>#N/A</v>
      </c>
      <c r="J1525" s="205"/>
      <c r="K1525" s="285">
        <f>'No Team 1'!AG44</f>
        <v>0</v>
      </c>
      <c r="L1525" s="206">
        <f>'No Team 1'!AF44</f>
        <v>0</v>
      </c>
      <c r="M1525" s="207" t="s">
        <v>360</v>
      </c>
      <c r="N1525" s="207" t="s">
        <v>326</v>
      </c>
      <c r="O1525" s="524"/>
      <c r="P1525" s="283"/>
      <c r="Q1525" s="283"/>
      <c r="R1525" s="208"/>
      <c r="S1525" s="170"/>
    </row>
    <row r="1526" spans="1:19" s="167" customFormat="1" ht="12.75" x14ac:dyDescent="0.2">
      <c r="A1526" s="294">
        <f t="shared" si="104"/>
        <v>0</v>
      </c>
      <c r="B1526" s="198"/>
      <c r="C1526" s="198"/>
      <c r="D1526" s="199" t="s">
        <v>36</v>
      </c>
      <c r="E1526" s="200"/>
      <c r="F1526" s="201"/>
      <c r="G1526" s="202" t="e">
        <f t="shared" si="105"/>
        <v>#N/A</v>
      </c>
      <c r="H1526" s="203" t="e">
        <f t="shared" si="106"/>
        <v>#N/A</v>
      </c>
      <c r="I1526" s="204" t="e">
        <f t="shared" si="107"/>
        <v>#N/A</v>
      </c>
      <c r="J1526" s="205"/>
      <c r="K1526" s="285">
        <f>'No Team 1'!AG45</f>
        <v>0</v>
      </c>
      <c r="L1526" s="206">
        <f>'No Team 1'!AF45</f>
        <v>0</v>
      </c>
      <c r="M1526" s="207" t="s">
        <v>360</v>
      </c>
      <c r="N1526" s="207" t="s">
        <v>326</v>
      </c>
      <c r="O1526" s="524"/>
      <c r="P1526" s="283"/>
      <c r="Q1526" s="283"/>
      <c r="R1526" s="208"/>
      <c r="S1526" s="170"/>
    </row>
    <row r="1527" spans="1:19" s="167" customFormat="1" ht="12.75" x14ac:dyDescent="0.2">
      <c r="A1527" s="294">
        <f t="shared" si="104"/>
        <v>0</v>
      </c>
      <c r="B1527" s="198"/>
      <c r="C1527" s="198"/>
      <c r="D1527" s="199" t="s">
        <v>36</v>
      </c>
      <c r="E1527" s="200"/>
      <c r="F1527" s="201"/>
      <c r="G1527" s="202" t="e">
        <f t="shared" si="105"/>
        <v>#N/A</v>
      </c>
      <c r="H1527" s="203" t="e">
        <f t="shared" si="106"/>
        <v>#N/A</v>
      </c>
      <c r="I1527" s="204" t="e">
        <f t="shared" si="107"/>
        <v>#N/A</v>
      </c>
      <c r="J1527" s="205"/>
      <c r="K1527" s="285">
        <f>'No Team 1'!AG46</f>
        <v>0</v>
      </c>
      <c r="L1527" s="206">
        <f>'No Team 1'!AF46</f>
        <v>0</v>
      </c>
      <c r="M1527" s="207" t="s">
        <v>360</v>
      </c>
      <c r="N1527" s="207" t="s">
        <v>326</v>
      </c>
      <c r="O1527" s="524"/>
      <c r="P1527" s="283"/>
      <c r="Q1527" s="283"/>
      <c r="R1527" s="208"/>
      <c r="S1527" s="170"/>
    </row>
    <row r="1528" spans="1:19" s="167" customFormat="1" ht="12.75" x14ac:dyDescent="0.2">
      <c r="A1528" s="294">
        <f t="shared" si="104"/>
        <v>0</v>
      </c>
      <c r="B1528" s="198"/>
      <c r="C1528" s="198"/>
      <c r="D1528" s="199" t="s">
        <v>36</v>
      </c>
      <c r="E1528" s="200"/>
      <c r="F1528" s="201"/>
      <c r="G1528" s="202" t="e">
        <f t="shared" si="105"/>
        <v>#N/A</v>
      </c>
      <c r="H1528" s="203" t="e">
        <f t="shared" si="106"/>
        <v>#N/A</v>
      </c>
      <c r="I1528" s="204" t="e">
        <f t="shared" si="107"/>
        <v>#N/A</v>
      </c>
      <c r="J1528" s="205"/>
      <c r="K1528" s="285">
        <f>'No Team 1'!AG47</f>
        <v>0</v>
      </c>
      <c r="L1528" s="206">
        <f>'No Team 1'!AF47</f>
        <v>0</v>
      </c>
      <c r="M1528" s="207" t="s">
        <v>360</v>
      </c>
      <c r="N1528" s="207" t="s">
        <v>326</v>
      </c>
      <c r="O1528" s="524"/>
      <c r="P1528" s="283"/>
      <c r="Q1528" s="283"/>
      <c r="R1528" s="208"/>
      <c r="S1528" s="170"/>
    </row>
    <row r="1529" spans="1:19" s="167" customFormat="1" ht="12.75" x14ac:dyDescent="0.2">
      <c r="A1529" s="294">
        <f t="shared" si="104"/>
        <v>0</v>
      </c>
      <c r="B1529" s="198"/>
      <c r="C1529" s="198"/>
      <c r="D1529" s="199" t="s">
        <v>36</v>
      </c>
      <c r="E1529" s="200"/>
      <c r="F1529" s="201"/>
      <c r="G1529" s="202" t="e">
        <f t="shared" si="105"/>
        <v>#N/A</v>
      </c>
      <c r="H1529" s="203" t="e">
        <f t="shared" si="106"/>
        <v>#N/A</v>
      </c>
      <c r="I1529" s="204" t="e">
        <f t="shared" si="107"/>
        <v>#N/A</v>
      </c>
      <c r="J1529" s="205"/>
      <c r="K1529" s="285">
        <f>'No Team 1'!AG48</f>
        <v>0</v>
      </c>
      <c r="L1529" s="206">
        <f>'No Team 1'!AF48</f>
        <v>0</v>
      </c>
      <c r="M1529" s="207" t="s">
        <v>360</v>
      </c>
      <c r="N1529" s="207" t="s">
        <v>326</v>
      </c>
      <c r="O1529" s="524"/>
      <c r="P1529" s="283"/>
      <c r="Q1529" s="283"/>
      <c r="R1529" s="208"/>
      <c r="S1529" s="170"/>
    </row>
    <row r="1530" spans="1:19" s="167" customFormat="1" ht="12.75" x14ac:dyDescent="0.2">
      <c r="A1530" s="294">
        <f t="shared" si="104"/>
        <v>0</v>
      </c>
      <c r="B1530" s="198"/>
      <c r="C1530" s="198"/>
      <c r="D1530" s="199" t="s">
        <v>36</v>
      </c>
      <c r="E1530" s="200"/>
      <c r="F1530" s="201"/>
      <c r="G1530" s="202" t="e">
        <f t="shared" si="105"/>
        <v>#N/A</v>
      </c>
      <c r="H1530" s="203" t="e">
        <f t="shared" si="106"/>
        <v>#N/A</v>
      </c>
      <c r="I1530" s="204" t="e">
        <f t="shared" si="107"/>
        <v>#N/A</v>
      </c>
      <c r="J1530" s="205"/>
      <c r="K1530" s="285">
        <f>'No Team 1'!AG49</f>
        <v>0</v>
      </c>
      <c r="L1530" s="206">
        <f>'No Team 1'!AF49</f>
        <v>0</v>
      </c>
      <c r="M1530" s="207" t="s">
        <v>360</v>
      </c>
      <c r="N1530" s="207" t="s">
        <v>326</v>
      </c>
      <c r="O1530" s="524"/>
      <c r="P1530" s="283"/>
      <c r="Q1530" s="283"/>
      <c r="R1530" s="208"/>
      <c r="S1530" s="170"/>
    </row>
    <row r="1531" spans="1:19" s="167" customFormat="1" ht="12.75" x14ac:dyDescent="0.2">
      <c r="A1531" s="294">
        <f t="shared" si="104"/>
        <v>0</v>
      </c>
      <c r="B1531" s="198"/>
      <c r="C1531" s="198"/>
      <c r="D1531" s="199" t="s">
        <v>36</v>
      </c>
      <c r="E1531" s="200"/>
      <c r="F1531" s="201"/>
      <c r="G1531" s="202" t="e">
        <f t="shared" si="105"/>
        <v>#N/A</v>
      </c>
      <c r="H1531" s="203" t="e">
        <f t="shared" si="106"/>
        <v>#N/A</v>
      </c>
      <c r="I1531" s="204" t="e">
        <f t="shared" si="107"/>
        <v>#N/A</v>
      </c>
      <c r="J1531" s="205"/>
      <c r="K1531" s="285">
        <f>'No Team 1'!AG50</f>
        <v>0</v>
      </c>
      <c r="L1531" s="206">
        <f>'No Team 1'!AF50</f>
        <v>0</v>
      </c>
      <c r="M1531" s="207" t="s">
        <v>360</v>
      </c>
      <c r="N1531" s="207" t="s">
        <v>326</v>
      </c>
      <c r="O1531" s="524"/>
      <c r="P1531" s="283"/>
      <c r="Q1531" s="283"/>
      <c r="R1531" s="208"/>
      <c r="S1531" s="170"/>
    </row>
    <row r="1532" spans="1:19" s="167" customFormat="1" ht="12.75" x14ac:dyDescent="0.2">
      <c r="A1532" s="294">
        <f t="shared" si="104"/>
        <v>0</v>
      </c>
      <c r="B1532" s="198"/>
      <c r="C1532" s="198"/>
      <c r="D1532" s="199" t="s">
        <v>36</v>
      </c>
      <c r="E1532" s="200"/>
      <c r="F1532" s="201"/>
      <c r="G1532" s="202" t="e">
        <f t="shared" si="105"/>
        <v>#N/A</v>
      </c>
      <c r="H1532" s="203" t="e">
        <f t="shared" si="106"/>
        <v>#N/A</v>
      </c>
      <c r="I1532" s="204" t="e">
        <f t="shared" si="107"/>
        <v>#N/A</v>
      </c>
      <c r="J1532" s="205"/>
      <c r="K1532" s="285">
        <f>'No Team 1'!AG51</f>
        <v>0</v>
      </c>
      <c r="L1532" s="206">
        <f>'No Team 1'!AF51</f>
        <v>0</v>
      </c>
      <c r="M1532" s="207" t="s">
        <v>360</v>
      </c>
      <c r="N1532" s="207" t="s">
        <v>326</v>
      </c>
      <c r="O1532" s="524"/>
      <c r="P1532" s="283"/>
      <c r="Q1532" s="283"/>
      <c r="R1532" s="208"/>
      <c r="S1532" s="170"/>
    </row>
    <row r="1533" spans="1:19" s="167" customFormat="1" ht="12.75" x14ac:dyDescent="0.2">
      <c r="A1533" s="294">
        <f t="shared" si="104"/>
        <v>0</v>
      </c>
      <c r="B1533" s="198"/>
      <c r="C1533" s="198"/>
      <c r="D1533" s="199" t="s">
        <v>36</v>
      </c>
      <c r="E1533" s="200"/>
      <c r="F1533" s="201"/>
      <c r="G1533" s="202" t="e">
        <f t="shared" si="105"/>
        <v>#N/A</v>
      </c>
      <c r="H1533" s="203" t="e">
        <f t="shared" si="106"/>
        <v>#N/A</v>
      </c>
      <c r="I1533" s="204" t="e">
        <f t="shared" si="107"/>
        <v>#N/A</v>
      </c>
      <c r="J1533" s="205"/>
      <c r="K1533" s="285">
        <f>'No Team 1'!AG52</f>
        <v>0</v>
      </c>
      <c r="L1533" s="206">
        <f>'No Team 1'!AF52</f>
        <v>0</v>
      </c>
      <c r="M1533" s="207" t="s">
        <v>360</v>
      </c>
      <c r="N1533" s="207" t="s">
        <v>326</v>
      </c>
      <c r="O1533" s="524"/>
      <c r="P1533" s="283"/>
      <c r="Q1533" s="283"/>
      <c r="R1533" s="208"/>
      <c r="S1533" s="170"/>
    </row>
    <row r="1534" spans="1:19" s="167" customFormat="1" ht="12.75" x14ac:dyDescent="0.2">
      <c r="A1534" s="294">
        <f t="shared" si="104"/>
        <v>0</v>
      </c>
      <c r="B1534" s="198"/>
      <c r="C1534" s="198"/>
      <c r="D1534" s="199" t="s">
        <v>36</v>
      </c>
      <c r="E1534" s="200"/>
      <c r="F1534" s="201"/>
      <c r="G1534" s="202" t="e">
        <f t="shared" si="105"/>
        <v>#N/A</v>
      </c>
      <c r="H1534" s="203" t="e">
        <f t="shared" si="106"/>
        <v>#N/A</v>
      </c>
      <c r="I1534" s="204" t="e">
        <f t="shared" si="107"/>
        <v>#N/A</v>
      </c>
      <c r="J1534" s="205"/>
      <c r="K1534" s="285">
        <f>'No Team 1'!AG53</f>
        <v>0</v>
      </c>
      <c r="L1534" s="206">
        <f>'No Team 1'!AF53</f>
        <v>0</v>
      </c>
      <c r="M1534" s="207" t="s">
        <v>360</v>
      </c>
      <c r="N1534" s="207" t="s">
        <v>326</v>
      </c>
      <c r="O1534" s="524"/>
      <c r="P1534" s="283"/>
      <c r="Q1534" s="283"/>
      <c r="R1534" s="208"/>
      <c r="S1534" s="170"/>
    </row>
    <row r="1535" spans="1:19" s="167" customFormat="1" ht="12.75" x14ac:dyDescent="0.2">
      <c r="A1535" s="294">
        <f t="shared" si="104"/>
        <v>0</v>
      </c>
      <c r="B1535" s="198"/>
      <c r="C1535" s="198"/>
      <c r="D1535" s="199" t="s">
        <v>36</v>
      </c>
      <c r="E1535" s="200"/>
      <c r="F1535" s="201"/>
      <c r="G1535" s="202" t="e">
        <f t="shared" si="105"/>
        <v>#N/A</v>
      </c>
      <c r="H1535" s="203" t="e">
        <f t="shared" si="106"/>
        <v>#N/A</v>
      </c>
      <c r="I1535" s="204" t="e">
        <f t="shared" si="107"/>
        <v>#N/A</v>
      </c>
      <c r="J1535" s="205"/>
      <c r="K1535" s="285">
        <f>'No Team 1'!AG54</f>
        <v>0</v>
      </c>
      <c r="L1535" s="352" t="str">
        <f>'No Team 1'!AF54</f>
        <v>Non-scorers Count =</v>
      </c>
      <c r="M1535" s="207" t="s">
        <v>360</v>
      </c>
      <c r="N1535" s="207" t="s">
        <v>326</v>
      </c>
      <c r="O1535" s="527"/>
      <c r="P1535" s="283"/>
      <c r="Q1535" s="283"/>
      <c r="R1535" s="208"/>
      <c r="S1535" s="170"/>
    </row>
    <row r="1536" spans="1:19" s="167" customFormat="1" ht="12.75" x14ac:dyDescent="0.2">
      <c r="A1536" s="294">
        <f t="shared" si="104"/>
        <v>0</v>
      </c>
      <c r="B1536" s="198"/>
      <c r="C1536" s="198"/>
      <c r="D1536" s="199" t="s">
        <v>36</v>
      </c>
      <c r="E1536" s="200"/>
      <c r="F1536" s="201"/>
      <c r="G1536" s="202" t="e">
        <f t="shared" si="105"/>
        <v>#N/A</v>
      </c>
      <c r="H1536" s="203" t="e">
        <f t="shared" si="106"/>
        <v>#N/A</v>
      </c>
      <c r="I1536" s="204" t="e">
        <f t="shared" si="107"/>
        <v>#N/A</v>
      </c>
      <c r="J1536" s="205"/>
      <c r="K1536" s="285">
        <f>'No Team 2'!B5</f>
        <v>0</v>
      </c>
      <c r="L1536" s="206">
        <f>'No Team 2'!A5</f>
        <v>0</v>
      </c>
      <c r="M1536" s="207" t="s">
        <v>372</v>
      </c>
      <c r="N1536" s="207" t="s">
        <v>324</v>
      </c>
      <c r="O1536" s="523"/>
      <c r="P1536" s="283"/>
      <c r="Q1536" s="283"/>
      <c r="R1536" s="208"/>
      <c r="S1536" s="170"/>
    </row>
    <row r="1537" spans="1:19" s="167" customFormat="1" ht="12.75" x14ac:dyDescent="0.2">
      <c r="A1537" s="294">
        <f t="shared" si="104"/>
        <v>0</v>
      </c>
      <c r="B1537" s="198"/>
      <c r="C1537" s="198"/>
      <c r="D1537" s="199" t="s">
        <v>36</v>
      </c>
      <c r="E1537" s="200"/>
      <c r="F1537" s="201"/>
      <c r="G1537" s="202" t="e">
        <f t="shared" si="105"/>
        <v>#N/A</v>
      </c>
      <c r="H1537" s="203" t="e">
        <f t="shared" si="106"/>
        <v>#N/A</v>
      </c>
      <c r="I1537" s="204" t="e">
        <f t="shared" si="107"/>
        <v>#N/A</v>
      </c>
      <c r="J1537" s="205"/>
      <c r="K1537" s="285">
        <f>'No Team 2'!B6</f>
        <v>0</v>
      </c>
      <c r="L1537" s="206">
        <f>'No Team 2'!A6</f>
        <v>0</v>
      </c>
      <c r="M1537" s="207" t="s">
        <v>372</v>
      </c>
      <c r="N1537" s="207" t="s">
        <v>324</v>
      </c>
      <c r="O1537" s="524"/>
      <c r="P1537" s="283"/>
      <c r="Q1537" s="283"/>
      <c r="R1537" s="208"/>
      <c r="S1537" s="170"/>
    </row>
    <row r="1538" spans="1:19" s="167" customFormat="1" ht="12.75" x14ac:dyDescent="0.2">
      <c r="A1538" s="294">
        <f t="shared" si="104"/>
        <v>0</v>
      </c>
      <c r="B1538" s="198"/>
      <c r="C1538" s="198"/>
      <c r="D1538" s="199" t="s">
        <v>36</v>
      </c>
      <c r="E1538" s="200"/>
      <c r="F1538" s="201"/>
      <c r="G1538" s="202" t="e">
        <f t="shared" si="105"/>
        <v>#N/A</v>
      </c>
      <c r="H1538" s="203" t="e">
        <f t="shared" si="106"/>
        <v>#N/A</v>
      </c>
      <c r="I1538" s="204" t="e">
        <f t="shared" si="107"/>
        <v>#N/A</v>
      </c>
      <c r="J1538" s="205"/>
      <c r="K1538" s="285">
        <f>'No Team 2'!B7</f>
        <v>0</v>
      </c>
      <c r="L1538" s="206">
        <f>'No Team 2'!A7</f>
        <v>0</v>
      </c>
      <c r="M1538" s="207" t="s">
        <v>372</v>
      </c>
      <c r="N1538" s="207" t="s">
        <v>324</v>
      </c>
      <c r="O1538" s="524"/>
      <c r="P1538" s="283"/>
      <c r="Q1538" s="283"/>
      <c r="R1538" s="208"/>
      <c r="S1538" s="170"/>
    </row>
    <row r="1539" spans="1:19" s="167" customFormat="1" ht="12.75" x14ac:dyDescent="0.2">
      <c r="A1539" s="294">
        <f t="shared" si="104"/>
        <v>0</v>
      </c>
      <c r="B1539" s="198"/>
      <c r="C1539" s="198"/>
      <c r="D1539" s="199" t="s">
        <v>36</v>
      </c>
      <c r="E1539" s="200"/>
      <c r="F1539" s="201"/>
      <c r="G1539" s="202" t="e">
        <f t="shared" si="105"/>
        <v>#N/A</v>
      </c>
      <c r="H1539" s="203" t="e">
        <f t="shared" si="106"/>
        <v>#N/A</v>
      </c>
      <c r="I1539" s="204" t="e">
        <f t="shared" si="107"/>
        <v>#N/A</v>
      </c>
      <c r="J1539" s="205"/>
      <c r="K1539" s="285">
        <f>'No Team 2'!B8</f>
        <v>0</v>
      </c>
      <c r="L1539" s="206">
        <f>'No Team 2'!A8</f>
        <v>0</v>
      </c>
      <c r="M1539" s="207" t="s">
        <v>372</v>
      </c>
      <c r="N1539" s="207" t="s">
        <v>324</v>
      </c>
      <c r="O1539" s="524"/>
      <c r="P1539" s="283"/>
      <c r="Q1539" s="283"/>
      <c r="R1539" s="208"/>
      <c r="S1539" s="170"/>
    </row>
    <row r="1540" spans="1:19" s="167" customFormat="1" ht="12.75" x14ac:dyDescent="0.2">
      <c r="A1540" s="294">
        <f t="shared" si="104"/>
        <v>0</v>
      </c>
      <c r="B1540" s="198"/>
      <c r="C1540" s="198"/>
      <c r="D1540" s="199" t="s">
        <v>36</v>
      </c>
      <c r="E1540" s="200"/>
      <c r="F1540" s="201"/>
      <c r="G1540" s="202" t="e">
        <f t="shared" si="105"/>
        <v>#N/A</v>
      </c>
      <c r="H1540" s="203" t="e">
        <f t="shared" si="106"/>
        <v>#N/A</v>
      </c>
      <c r="I1540" s="204" t="e">
        <f t="shared" si="107"/>
        <v>#N/A</v>
      </c>
      <c r="J1540" s="205"/>
      <c r="K1540" s="285">
        <f>'No Team 2'!B9</f>
        <v>0</v>
      </c>
      <c r="L1540" s="206">
        <f>'No Team 2'!A9</f>
        <v>0</v>
      </c>
      <c r="M1540" s="207" t="s">
        <v>372</v>
      </c>
      <c r="N1540" s="207" t="s">
        <v>324</v>
      </c>
      <c r="O1540" s="524"/>
      <c r="P1540" s="283"/>
      <c r="Q1540" s="283"/>
      <c r="R1540" s="208"/>
      <c r="S1540" s="170"/>
    </row>
    <row r="1541" spans="1:19" s="167" customFormat="1" ht="12.75" x14ac:dyDescent="0.2">
      <c r="A1541" s="294">
        <f t="shared" si="104"/>
        <v>0</v>
      </c>
      <c r="B1541" s="198"/>
      <c r="C1541" s="198"/>
      <c r="D1541" s="199" t="s">
        <v>36</v>
      </c>
      <c r="E1541" s="200"/>
      <c r="F1541" s="201"/>
      <c r="G1541" s="202" t="e">
        <f t="shared" si="105"/>
        <v>#N/A</v>
      </c>
      <c r="H1541" s="203" t="e">
        <f t="shared" si="106"/>
        <v>#N/A</v>
      </c>
      <c r="I1541" s="204" t="e">
        <f t="shared" si="107"/>
        <v>#N/A</v>
      </c>
      <c r="J1541" s="205"/>
      <c r="K1541" s="285">
        <f>'No Team 2'!B10</f>
        <v>0</v>
      </c>
      <c r="L1541" s="206">
        <f>'No Team 2'!A10</f>
        <v>0</v>
      </c>
      <c r="M1541" s="207" t="s">
        <v>372</v>
      </c>
      <c r="N1541" s="207" t="s">
        <v>324</v>
      </c>
      <c r="O1541" s="524"/>
      <c r="P1541" s="283"/>
      <c r="Q1541" s="283"/>
      <c r="R1541" s="208"/>
      <c r="S1541" s="170"/>
    </row>
    <row r="1542" spans="1:19" s="167" customFormat="1" ht="12.75" x14ac:dyDescent="0.2">
      <c r="A1542" s="294">
        <f t="shared" si="104"/>
        <v>0</v>
      </c>
      <c r="B1542" s="198"/>
      <c r="C1542" s="198"/>
      <c r="D1542" s="199" t="s">
        <v>36</v>
      </c>
      <c r="E1542" s="200"/>
      <c r="F1542" s="201"/>
      <c r="G1542" s="202" t="e">
        <f t="shared" si="105"/>
        <v>#N/A</v>
      </c>
      <c r="H1542" s="203" t="e">
        <f t="shared" si="106"/>
        <v>#N/A</v>
      </c>
      <c r="I1542" s="204" t="e">
        <f t="shared" si="107"/>
        <v>#N/A</v>
      </c>
      <c r="J1542" s="205"/>
      <c r="K1542" s="285">
        <f>'No Team 2'!B11</f>
        <v>0</v>
      </c>
      <c r="L1542" s="206">
        <f>'No Team 2'!A11</f>
        <v>0</v>
      </c>
      <c r="M1542" s="207" t="s">
        <v>372</v>
      </c>
      <c r="N1542" s="207" t="s">
        <v>324</v>
      </c>
      <c r="O1542" s="524"/>
      <c r="P1542" s="283"/>
      <c r="Q1542" s="283"/>
      <c r="R1542" s="208"/>
      <c r="S1542" s="170"/>
    </row>
    <row r="1543" spans="1:19" s="167" customFormat="1" ht="12.75" x14ac:dyDescent="0.2">
      <c r="A1543" s="294">
        <f t="shared" si="104"/>
        <v>0</v>
      </c>
      <c r="B1543" s="198"/>
      <c r="C1543" s="198"/>
      <c r="D1543" s="199" t="s">
        <v>36</v>
      </c>
      <c r="E1543" s="200"/>
      <c r="F1543" s="201"/>
      <c r="G1543" s="202" t="e">
        <f t="shared" si="105"/>
        <v>#N/A</v>
      </c>
      <c r="H1543" s="203" t="e">
        <f t="shared" si="106"/>
        <v>#N/A</v>
      </c>
      <c r="I1543" s="204" t="e">
        <f t="shared" si="107"/>
        <v>#N/A</v>
      </c>
      <c r="J1543" s="205"/>
      <c r="K1543" s="285">
        <f>'No Team 2'!B12</f>
        <v>0</v>
      </c>
      <c r="L1543" s="206">
        <f>'No Team 2'!A12</f>
        <v>0</v>
      </c>
      <c r="M1543" s="207" t="s">
        <v>372</v>
      </c>
      <c r="N1543" s="207" t="s">
        <v>324</v>
      </c>
      <c r="O1543" s="524"/>
      <c r="P1543" s="283"/>
      <c r="Q1543" s="283"/>
      <c r="R1543" s="208"/>
      <c r="S1543" s="170"/>
    </row>
    <row r="1544" spans="1:19" s="167" customFormat="1" ht="12.75" x14ac:dyDescent="0.2">
      <c r="A1544" s="294">
        <f t="shared" si="104"/>
        <v>0</v>
      </c>
      <c r="B1544" s="198"/>
      <c r="C1544" s="198"/>
      <c r="D1544" s="199" t="s">
        <v>36</v>
      </c>
      <c r="E1544" s="200"/>
      <c r="F1544" s="201"/>
      <c r="G1544" s="202" t="e">
        <f t="shared" si="105"/>
        <v>#N/A</v>
      </c>
      <c r="H1544" s="203" t="e">
        <f t="shared" si="106"/>
        <v>#N/A</v>
      </c>
      <c r="I1544" s="204" t="e">
        <f t="shared" si="107"/>
        <v>#N/A</v>
      </c>
      <c r="J1544" s="205"/>
      <c r="K1544" s="285">
        <f>'No Team 2'!B13</f>
        <v>0</v>
      </c>
      <c r="L1544" s="206">
        <f>'No Team 2'!A13</f>
        <v>0</v>
      </c>
      <c r="M1544" s="207" t="s">
        <v>372</v>
      </c>
      <c r="N1544" s="207" t="s">
        <v>324</v>
      </c>
      <c r="O1544" s="524"/>
      <c r="P1544" s="283"/>
      <c r="Q1544" s="283"/>
      <c r="R1544" s="208"/>
      <c r="S1544" s="170"/>
    </row>
    <row r="1545" spans="1:19" s="167" customFormat="1" ht="12.75" x14ac:dyDescent="0.2">
      <c r="A1545" s="294">
        <f t="shared" si="104"/>
        <v>0</v>
      </c>
      <c r="B1545" s="198"/>
      <c r="C1545" s="198"/>
      <c r="D1545" s="199" t="s">
        <v>36</v>
      </c>
      <c r="E1545" s="200"/>
      <c r="F1545" s="201"/>
      <c r="G1545" s="202" t="e">
        <f t="shared" si="105"/>
        <v>#N/A</v>
      </c>
      <c r="H1545" s="203" t="e">
        <f t="shared" si="106"/>
        <v>#N/A</v>
      </c>
      <c r="I1545" s="204" t="e">
        <f t="shared" si="107"/>
        <v>#N/A</v>
      </c>
      <c r="J1545" s="205"/>
      <c r="K1545" s="285">
        <f>'No Team 2'!B14</f>
        <v>0</v>
      </c>
      <c r="L1545" s="206">
        <f>'No Team 2'!A14</f>
        <v>0</v>
      </c>
      <c r="M1545" s="207" t="s">
        <v>372</v>
      </c>
      <c r="N1545" s="207" t="s">
        <v>324</v>
      </c>
      <c r="O1545" s="524"/>
      <c r="P1545" s="283"/>
      <c r="Q1545" s="283"/>
      <c r="R1545" s="208"/>
      <c r="S1545" s="170"/>
    </row>
    <row r="1546" spans="1:19" s="167" customFormat="1" ht="12.75" x14ac:dyDescent="0.2">
      <c r="A1546" s="294">
        <f t="shared" si="104"/>
        <v>0</v>
      </c>
      <c r="B1546" s="198"/>
      <c r="C1546" s="198"/>
      <c r="D1546" s="199" t="s">
        <v>36</v>
      </c>
      <c r="E1546" s="200"/>
      <c r="F1546" s="201"/>
      <c r="G1546" s="202" t="e">
        <f t="shared" si="105"/>
        <v>#N/A</v>
      </c>
      <c r="H1546" s="203" t="e">
        <f t="shared" si="106"/>
        <v>#N/A</v>
      </c>
      <c r="I1546" s="204" t="e">
        <f t="shared" si="107"/>
        <v>#N/A</v>
      </c>
      <c r="J1546" s="205"/>
      <c r="K1546" s="285">
        <f>'No Team 2'!B15</f>
        <v>0</v>
      </c>
      <c r="L1546" s="206">
        <f>'No Team 2'!A15</f>
        <v>0</v>
      </c>
      <c r="M1546" s="207" t="s">
        <v>372</v>
      </c>
      <c r="N1546" s="207" t="s">
        <v>324</v>
      </c>
      <c r="O1546" s="524"/>
      <c r="P1546" s="283"/>
      <c r="Q1546" s="283"/>
      <c r="R1546" s="208"/>
      <c r="S1546" s="170"/>
    </row>
    <row r="1547" spans="1:19" s="167" customFormat="1" ht="12.75" x14ac:dyDescent="0.2">
      <c r="A1547" s="294">
        <f t="shared" si="104"/>
        <v>0</v>
      </c>
      <c r="B1547" s="198"/>
      <c r="C1547" s="198"/>
      <c r="D1547" s="199" t="s">
        <v>36</v>
      </c>
      <c r="E1547" s="200"/>
      <c r="F1547" s="201"/>
      <c r="G1547" s="202" t="e">
        <f t="shared" si="105"/>
        <v>#N/A</v>
      </c>
      <c r="H1547" s="203" t="e">
        <f t="shared" si="106"/>
        <v>#N/A</v>
      </c>
      <c r="I1547" s="204" t="e">
        <f t="shared" si="107"/>
        <v>#N/A</v>
      </c>
      <c r="J1547" s="205"/>
      <c r="K1547" s="285">
        <f>'No Team 2'!B16</f>
        <v>0</v>
      </c>
      <c r="L1547" s="206">
        <f>'No Team 2'!A16</f>
        <v>0</v>
      </c>
      <c r="M1547" s="207" t="s">
        <v>372</v>
      </c>
      <c r="N1547" s="207" t="s">
        <v>324</v>
      </c>
      <c r="O1547" s="524"/>
      <c r="P1547" s="283"/>
      <c r="Q1547" s="283"/>
      <c r="R1547" s="208"/>
      <c r="S1547" s="170"/>
    </row>
    <row r="1548" spans="1:19" s="167" customFormat="1" ht="12.75" x14ac:dyDescent="0.2">
      <c r="A1548" s="294">
        <f t="shared" si="104"/>
        <v>0</v>
      </c>
      <c r="B1548" s="198"/>
      <c r="C1548" s="198"/>
      <c r="D1548" s="199" t="s">
        <v>36</v>
      </c>
      <c r="E1548" s="200"/>
      <c r="F1548" s="201"/>
      <c r="G1548" s="202" t="e">
        <f t="shared" si="105"/>
        <v>#N/A</v>
      </c>
      <c r="H1548" s="203" t="e">
        <f t="shared" si="106"/>
        <v>#N/A</v>
      </c>
      <c r="I1548" s="204" t="e">
        <f t="shared" si="107"/>
        <v>#N/A</v>
      </c>
      <c r="J1548" s="205"/>
      <c r="K1548" s="285">
        <f>'No Team 2'!B17</f>
        <v>0</v>
      </c>
      <c r="L1548" s="206">
        <f>'No Team 2'!A17</f>
        <v>0</v>
      </c>
      <c r="M1548" s="207" t="s">
        <v>372</v>
      </c>
      <c r="N1548" s="207" t="s">
        <v>324</v>
      </c>
      <c r="O1548" s="524"/>
      <c r="P1548" s="283"/>
      <c r="Q1548" s="283"/>
      <c r="R1548" s="208"/>
      <c r="S1548" s="170"/>
    </row>
    <row r="1549" spans="1:19" s="167" customFormat="1" ht="12.75" x14ac:dyDescent="0.2">
      <c r="A1549" s="294">
        <f t="shared" si="104"/>
        <v>0</v>
      </c>
      <c r="B1549" s="198"/>
      <c r="C1549" s="198"/>
      <c r="D1549" s="199" t="s">
        <v>36</v>
      </c>
      <c r="E1549" s="200"/>
      <c r="F1549" s="201"/>
      <c r="G1549" s="202" t="e">
        <f t="shared" si="105"/>
        <v>#N/A</v>
      </c>
      <c r="H1549" s="203" t="e">
        <f t="shared" si="106"/>
        <v>#N/A</v>
      </c>
      <c r="I1549" s="204" t="e">
        <f t="shared" si="107"/>
        <v>#N/A</v>
      </c>
      <c r="J1549" s="205"/>
      <c r="K1549" s="285">
        <f>'No Team 2'!B18</f>
        <v>0</v>
      </c>
      <c r="L1549" s="206">
        <f>'No Team 2'!A18</f>
        <v>0</v>
      </c>
      <c r="M1549" s="207" t="s">
        <v>372</v>
      </c>
      <c r="N1549" s="207" t="s">
        <v>324</v>
      </c>
      <c r="O1549" s="524"/>
      <c r="P1549" s="283"/>
      <c r="Q1549" s="283"/>
      <c r="R1549" s="208"/>
      <c r="S1549" s="170"/>
    </row>
    <row r="1550" spans="1:19" s="167" customFormat="1" ht="12.75" x14ac:dyDescent="0.2">
      <c r="A1550" s="294">
        <f t="shared" si="104"/>
        <v>0</v>
      </c>
      <c r="B1550" s="198"/>
      <c r="C1550" s="198"/>
      <c r="D1550" s="199" t="s">
        <v>36</v>
      </c>
      <c r="E1550" s="200"/>
      <c r="F1550" s="201"/>
      <c r="G1550" s="202" t="e">
        <f t="shared" si="105"/>
        <v>#N/A</v>
      </c>
      <c r="H1550" s="203" t="e">
        <f t="shared" si="106"/>
        <v>#N/A</v>
      </c>
      <c r="I1550" s="204" t="e">
        <f t="shared" si="107"/>
        <v>#N/A</v>
      </c>
      <c r="J1550" s="205"/>
      <c r="K1550" s="285">
        <f>'No Team 2'!B19</f>
        <v>0</v>
      </c>
      <c r="L1550" s="206">
        <f>'No Team 2'!A19</f>
        <v>0</v>
      </c>
      <c r="M1550" s="207" t="s">
        <v>372</v>
      </c>
      <c r="N1550" s="207" t="s">
        <v>324</v>
      </c>
      <c r="O1550" s="524"/>
      <c r="P1550" s="283"/>
      <c r="Q1550" s="283"/>
      <c r="R1550" s="208"/>
      <c r="S1550" s="170"/>
    </row>
    <row r="1551" spans="1:19" s="167" customFormat="1" ht="12.75" x14ac:dyDescent="0.2">
      <c r="A1551" s="294">
        <f t="shared" si="104"/>
        <v>0</v>
      </c>
      <c r="B1551" s="198"/>
      <c r="C1551" s="198"/>
      <c r="D1551" s="199" t="s">
        <v>36</v>
      </c>
      <c r="E1551" s="200"/>
      <c r="F1551" s="201"/>
      <c r="G1551" s="202" t="e">
        <f t="shared" si="105"/>
        <v>#N/A</v>
      </c>
      <c r="H1551" s="203" t="e">
        <f t="shared" si="106"/>
        <v>#N/A</v>
      </c>
      <c r="I1551" s="204" t="e">
        <f t="shared" si="107"/>
        <v>#N/A</v>
      </c>
      <c r="J1551" s="205"/>
      <c r="K1551" s="285">
        <f>'No Team 2'!B20</f>
        <v>0</v>
      </c>
      <c r="L1551" s="206">
        <f>'No Team 2'!A20</f>
        <v>0</v>
      </c>
      <c r="M1551" s="207" t="s">
        <v>372</v>
      </c>
      <c r="N1551" s="207" t="s">
        <v>324</v>
      </c>
      <c r="O1551" s="524"/>
      <c r="P1551" s="283"/>
      <c r="Q1551" s="283"/>
      <c r="R1551" s="208"/>
      <c r="S1551" s="170"/>
    </row>
    <row r="1552" spans="1:19" s="167" customFormat="1" ht="12.75" x14ac:dyDescent="0.2">
      <c r="A1552" s="294">
        <f t="shared" si="104"/>
        <v>0</v>
      </c>
      <c r="B1552" s="198"/>
      <c r="C1552" s="198"/>
      <c r="D1552" s="199" t="s">
        <v>36</v>
      </c>
      <c r="E1552" s="200"/>
      <c r="F1552" s="201"/>
      <c r="G1552" s="202" t="e">
        <f t="shared" si="105"/>
        <v>#N/A</v>
      </c>
      <c r="H1552" s="203" t="e">
        <f t="shared" si="106"/>
        <v>#N/A</v>
      </c>
      <c r="I1552" s="204" t="e">
        <f t="shared" si="107"/>
        <v>#N/A</v>
      </c>
      <c r="J1552" s="205"/>
      <c r="K1552" s="285">
        <f>'No Team 2'!B21</f>
        <v>0</v>
      </c>
      <c r="L1552" s="206">
        <f>'No Team 2'!A21</f>
        <v>0</v>
      </c>
      <c r="M1552" s="207" t="s">
        <v>372</v>
      </c>
      <c r="N1552" s="207" t="s">
        <v>324</v>
      </c>
      <c r="O1552" s="524"/>
      <c r="P1552" s="283"/>
      <c r="Q1552" s="283"/>
      <c r="R1552" s="208"/>
      <c r="S1552" s="170"/>
    </row>
    <row r="1553" spans="1:19" s="167" customFormat="1" ht="12.75" x14ac:dyDescent="0.2">
      <c r="A1553" s="294">
        <f t="shared" si="104"/>
        <v>0</v>
      </c>
      <c r="B1553" s="198"/>
      <c r="C1553" s="198"/>
      <c r="D1553" s="199" t="s">
        <v>36</v>
      </c>
      <c r="E1553" s="200"/>
      <c r="F1553" s="201"/>
      <c r="G1553" s="202" t="e">
        <f t="shared" si="105"/>
        <v>#N/A</v>
      </c>
      <c r="H1553" s="203" t="e">
        <f t="shared" si="106"/>
        <v>#N/A</v>
      </c>
      <c r="I1553" s="204" t="e">
        <f t="shared" si="107"/>
        <v>#N/A</v>
      </c>
      <c r="J1553" s="205"/>
      <c r="K1553" s="285">
        <f>'No Team 2'!B22</f>
        <v>0</v>
      </c>
      <c r="L1553" s="206">
        <f>'No Team 2'!A22</f>
        <v>0</v>
      </c>
      <c r="M1553" s="207" t="s">
        <v>372</v>
      </c>
      <c r="N1553" s="207" t="s">
        <v>324</v>
      </c>
      <c r="O1553" s="524"/>
      <c r="P1553" s="283"/>
      <c r="Q1553" s="283"/>
      <c r="R1553" s="208"/>
      <c r="S1553" s="170"/>
    </row>
    <row r="1554" spans="1:19" s="167" customFormat="1" ht="12.75" x14ac:dyDescent="0.2">
      <c r="A1554" s="294">
        <f t="shared" si="104"/>
        <v>0</v>
      </c>
      <c r="B1554" s="198"/>
      <c r="C1554" s="198"/>
      <c r="D1554" s="199" t="s">
        <v>36</v>
      </c>
      <c r="E1554" s="200"/>
      <c r="F1554" s="201"/>
      <c r="G1554" s="202" t="e">
        <f t="shared" si="105"/>
        <v>#N/A</v>
      </c>
      <c r="H1554" s="203" t="e">
        <f t="shared" si="106"/>
        <v>#N/A</v>
      </c>
      <c r="I1554" s="204" t="e">
        <f t="shared" si="107"/>
        <v>#N/A</v>
      </c>
      <c r="J1554" s="205"/>
      <c r="K1554" s="285">
        <f>'No Team 2'!B23</f>
        <v>0</v>
      </c>
      <c r="L1554" s="206">
        <f>'No Team 2'!A23</f>
        <v>0</v>
      </c>
      <c r="M1554" s="207" t="s">
        <v>372</v>
      </c>
      <c r="N1554" s="207" t="s">
        <v>324</v>
      </c>
      <c r="O1554" s="524"/>
      <c r="P1554" s="283"/>
      <c r="Q1554" s="283"/>
      <c r="R1554" s="208"/>
      <c r="S1554" s="170"/>
    </row>
    <row r="1555" spans="1:19" s="167" customFormat="1" ht="12.75" x14ac:dyDescent="0.2">
      <c r="A1555" s="294">
        <f t="shared" si="104"/>
        <v>0</v>
      </c>
      <c r="B1555" s="198"/>
      <c r="C1555" s="198"/>
      <c r="D1555" s="199" t="s">
        <v>36</v>
      </c>
      <c r="E1555" s="200"/>
      <c r="F1555" s="201"/>
      <c r="G1555" s="202" t="e">
        <f t="shared" si="105"/>
        <v>#N/A</v>
      </c>
      <c r="H1555" s="203" t="e">
        <f t="shared" si="106"/>
        <v>#N/A</v>
      </c>
      <c r="I1555" s="204" t="e">
        <f t="shared" si="107"/>
        <v>#N/A</v>
      </c>
      <c r="J1555" s="205"/>
      <c r="K1555" s="285">
        <f>'No Team 2'!B24</f>
        <v>0</v>
      </c>
      <c r="L1555" s="206">
        <f>'No Team 2'!A24</f>
        <v>0</v>
      </c>
      <c r="M1555" s="207" t="s">
        <v>372</v>
      </c>
      <c r="N1555" s="207" t="s">
        <v>324</v>
      </c>
      <c r="O1555" s="524"/>
      <c r="P1555" s="283"/>
      <c r="Q1555" s="283"/>
      <c r="R1555" s="208"/>
      <c r="S1555" s="170"/>
    </row>
    <row r="1556" spans="1:19" s="167" customFormat="1" ht="12.75" x14ac:dyDescent="0.2">
      <c r="A1556" s="294">
        <f t="shared" si="104"/>
        <v>0</v>
      </c>
      <c r="B1556" s="198"/>
      <c r="C1556" s="198"/>
      <c r="D1556" s="199" t="s">
        <v>36</v>
      </c>
      <c r="E1556" s="200"/>
      <c r="F1556" s="201"/>
      <c r="G1556" s="202" t="e">
        <f t="shared" si="105"/>
        <v>#N/A</v>
      </c>
      <c r="H1556" s="203" t="e">
        <f t="shared" si="106"/>
        <v>#N/A</v>
      </c>
      <c r="I1556" s="204" t="e">
        <f t="shared" si="107"/>
        <v>#N/A</v>
      </c>
      <c r="J1556" s="205"/>
      <c r="K1556" s="285">
        <f>'No Team 2'!B25</f>
        <v>0</v>
      </c>
      <c r="L1556" s="206">
        <f>'No Team 2'!A25</f>
        <v>0</v>
      </c>
      <c r="M1556" s="207" t="s">
        <v>372</v>
      </c>
      <c r="N1556" s="207" t="s">
        <v>324</v>
      </c>
      <c r="O1556" s="524"/>
      <c r="P1556" s="283"/>
      <c r="Q1556" s="283"/>
      <c r="R1556" s="208"/>
      <c r="S1556" s="170"/>
    </row>
    <row r="1557" spans="1:19" s="167" customFormat="1" ht="12.75" x14ac:dyDescent="0.2">
      <c r="A1557" s="294">
        <f t="shared" si="104"/>
        <v>0</v>
      </c>
      <c r="B1557" s="198"/>
      <c r="C1557" s="198"/>
      <c r="D1557" s="199" t="s">
        <v>36</v>
      </c>
      <c r="E1557" s="200"/>
      <c r="F1557" s="201"/>
      <c r="G1557" s="202" t="e">
        <f t="shared" si="105"/>
        <v>#N/A</v>
      </c>
      <c r="H1557" s="203" t="e">
        <f t="shared" si="106"/>
        <v>#N/A</v>
      </c>
      <c r="I1557" s="204" t="e">
        <f t="shared" si="107"/>
        <v>#N/A</v>
      </c>
      <c r="J1557" s="205"/>
      <c r="K1557" s="285">
        <f>'No Team 2'!B26</f>
        <v>0</v>
      </c>
      <c r="L1557" s="206">
        <f>'No Team 2'!A26</f>
        <v>0</v>
      </c>
      <c r="M1557" s="207" t="s">
        <v>372</v>
      </c>
      <c r="N1557" s="207" t="s">
        <v>324</v>
      </c>
      <c r="O1557" s="524"/>
      <c r="P1557" s="283"/>
      <c r="Q1557" s="283"/>
      <c r="R1557" s="208"/>
      <c r="S1557" s="170"/>
    </row>
    <row r="1558" spans="1:19" s="167" customFormat="1" ht="12.75" x14ac:dyDescent="0.2">
      <c r="A1558" s="294">
        <f t="shared" si="104"/>
        <v>0</v>
      </c>
      <c r="B1558" s="198"/>
      <c r="C1558" s="198"/>
      <c r="D1558" s="199" t="s">
        <v>36</v>
      </c>
      <c r="E1558" s="200"/>
      <c r="F1558" s="201"/>
      <c r="G1558" s="202" t="e">
        <f t="shared" si="105"/>
        <v>#N/A</v>
      </c>
      <c r="H1558" s="203" t="e">
        <f t="shared" si="106"/>
        <v>#N/A</v>
      </c>
      <c r="I1558" s="204" t="e">
        <f t="shared" si="107"/>
        <v>#N/A</v>
      </c>
      <c r="J1558" s="205"/>
      <c r="K1558" s="285">
        <f>'No Team 2'!B27</f>
        <v>0</v>
      </c>
      <c r="L1558" s="206">
        <f>'No Team 2'!A27</f>
        <v>0</v>
      </c>
      <c r="M1558" s="207" t="s">
        <v>372</v>
      </c>
      <c r="N1558" s="207" t="s">
        <v>324</v>
      </c>
      <c r="O1558" s="524"/>
      <c r="P1558" s="283"/>
      <c r="Q1558" s="283"/>
      <c r="R1558" s="208"/>
      <c r="S1558" s="170"/>
    </row>
    <row r="1559" spans="1:19" s="167" customFormat="1" ht="12.75" x14ac:dyDescent="0.2">
      <c r="A1559" s="294">
        <f t="shared" si="104"/>
        <v>0</v>
      </c>
      <c r="B1559" s="198"/>
      <c r="C1559" s="198"/>
      <c r="D1559" s="199" t="s">
        <v>36</v>
      </c>
      <c r="E1559" s="200"/>
      <c r="F1559" s="201"/>
      <c r="G1559" s="202" t="e">
        <f t="shared" si="105"/>
        <v>#N/A</v>
      </c>
      <c r="H1559" s="203" t="e">
        <f t="shared" si="106"/>
        <v>#N/A</v>
      </c>
      <c r="I1559" s="204" t="e">
        <f t="shared" si="107"/>
        <v>#N/A</v>
      </c>
      <c r="J1559" s="205"/>
      <c r="K1559" s="285">
        <f>'No Team 2'!B28</f>
        <v>0</v>
      </c>
      <c r="L1559" s="206">
        <f>'No Team 2'!A28</f>
        <v>0</v>
      </c>
      <c r="M1559" s="207" t="s">
        <v>372</v>
      </c>
      <c r="N1559" s="207" t="s">
        <v>324</v>
      </c>
      <c r="O1559" s="524"/>
      <c r="P1559" s="283"/>
      <c r="Q1559" s="283"/>
      <c r="R1559" s="208"/>
      <c r="S1559" s="170"/>
    </row>
    <row r="1560" spans="1:19" s="167" customFormat="1" ht="12.75" x14ac:dyDescent="0.2">
      <c r="A1560" s="294">
        <f t="shared" si="104"/>
        <v>0</v>
      </c>
      <c r="B1560" s="198"/>
      <c r="C1560" s="198"/>
      <c r="D1560" s="199" t="s">
        <v>36</v>
      </c>
      <c r="E1560" s="200"/>
      <c r="F1560" s="201"/>
      <c r="G1560" s="202" t="e">
        <f t="shared" si="105"/>
        <v>#N/A</v>
      </c>
      <c r="H1560" s="203" t="e">
        <f t="shared" si="106"/>
        <v>#N/A</v>
      </c>
      <c r="I1560" s="204" t="e">
        <f t="shared" si="107"/>
        <v>#N/A</v>
      </c>
      <c r="J1560" s="205"/>
      <c r="K1560" s="285">
        <f>'No Team 2'!B29</f>
        <v>0</v>
      </c>
      <c r="L1560" s="206">
        <f>'No Team 2'!A29</f>
        <v>0</v>
      </c>
      <c r="M1560" s="207" t="s">
        <v>372</v>
      </c>
      <c r="N1560" s="207" t="s">
        <v>324</v>
      </c>
      <c r="O1560" s="524"/>
      <c r="P1560" s="283"/>
      <c r="Q1560" s="283"/>
      <c r="R1560" s="208"/>
      <c r="S1560" s="170"/>
    </row>
    <row r="1561" spans="1:19" s="167" customFormat="1" ht="12.75" x14ac:dyDescent="0.2">
      <c r="A1561" s="294">
        <f t="shared" si="104"/>
        <v>0</v>
      </c>
      <c r="B1561" s="198"/>
      <c r="C1561" s="198"/>
      <c r="D1561" s="199" t="s">
        <v>36</v>
      </c>
      <c r="E1561" s="200"/>
      <c r="F1561" s="201"/>
      <c r="G1561" s="202" t="e">
        <f t="shared" si="105"/>
        <v>#N/A</v>
      </c>
      <c r="H1561" s="203" t="e">
        <f t="shared" si="106"/>
        <v>#N/A</v>
      </c>
      <c r="I1561" s="204" t="e">
        <f t="shared" si="107"/>
        <v>#N/A</v>
      </c>
      <c r="J1561" s="205"/>
      <c r="K1561" s="285">
        <f>'No Team 2'!B30</f>
        <v>0</v>
      </c>
      <c r="L1561" s="206">
        <f>'No Team 2'!A30</f>
        <v>0</v>
      </c>
      <c r="M1561" s="207" t="s">
        <v>372</v>
      </c>
      <c r="N1561" s="207" t="s">
        <v>324</v>
      </c>
      <c r="O1561" s="524"/>
      <c r="P1561" s="283"/>
      <c r="Q1561" s="283"/>
      <c r="R1561" s="208"/>
      <c r="S1561" s="170"/>
    </row>
    <row r="1562" spans="1:19" s="167" customFormat="1" ht="12.75" x14ac:dyDescent="0.2">
      <c r="A1562" s="294">
        <f t="shared" si="104"/>
        <v>0</v>
      </c>
      <c r="B1562" s="198"/>
      <c r="C1562" s="198"/>
      <c r="D1562" s="199" t="s">
        <v>36</v>
      </c>
      <c r="E1562" s="200"/>
      <c r="F1562" s="201"/>
      <c r="G1562" s="202" t="e">
        <f t="shared" si="105"/>
        <v>#N/A</v>
      </c>
      <c r="H1562" s="203" t="e">
        <f t="shared" si="106"/>
        <v>#N/A</v>
      </c>
      <c r="I1562" s="204" t="e">
        <f t="shared" si="107"/>
        <v>#N/A</v>
      </c>
      <c r="J1562" s="205"/>
      <c r="K1562" s="285">
        <f>'No Team 2'!B31</f>
        <v>0</v>
      </c>
      <c r="L1562" s="206">
        <f>'No Team 2'!A31</f>
        <v>0</v>
      </c>
      <c r="M1562" s="207" t="s">
        <v>372</v>
      </c>
      <c r="N1562" s="207" t="s">
        <v>324</v>
      </c>
      <c r="O1562" s="524"/>
      <c r="P1562" s="283"/>
      <c r="Q1562" s="283"/>
      <c r="R1562" s="208"/>
      <c r="S1562" s="170"/>
    </row>
    <row r="1563" spans="1:19" s="167" customFormat="1" ht="12.75" x14ac:dyDescent="0.2">
      <c r="A1563" s="294">
        <f t="shared" si="104"/>
        <v>0</v>
      </c>
      <c r="B1563" s="198"/>
      <c r="C1563" s="198"/>
      <c r="D1563" s="199" t="s">
        <v>36</v>
      </c>
      <c r="E1563" s="200"/>
      <c r="F1563" s="201"/>
      <c r="G1563" s="202" t="e">
        <f t="shared" si="105"/>
        <v>#N/A</v>
      </c>
      <c r="H1563" s="203" t="e">
        <f t="shared" si="106"/>
        <v>#N/A</v>
      </c>
      <c r="I1563" s="204" t="e">
        <f t="shared" si="107"/>
        <v>#N/A</v>
      </c>
      <c r="J1563" s="205"/>
      <c r="K1563" s="285">
        <f>'No Team 2'!B32</f>
        <v>0</v>
      </c>
      <c r="L1563" s="206">
        <f>'No Team 2'!A32</f>
        <v>0</v>
      </c>
      <c r="M1563" s="207" t="s">
        <v>372</v>
      </c>
      <c r="N1563" s="207" t="s">
        <v>324</v>
      </c>
      <c r="O1563" s="524"/>
      <c r="P1563" s="283"/>
      <c r="Q1563" s="283"/>
      <c r="R1563" s="208"/>
      <c r="S1563" s="170"/>
    </row>
    <row r="1564" spans="1:19" s="167" customFormat="1" ht="12.75" x14ac:dyDescent="0.2">
      <c r="A1564" s="294">
        <f t="shared" si="104"/>
        <v>0</v>
      </c>
      <c r="B1564" s="198"/>
      <c r="C1564" s="198"/>
      <c r="D1564" s="199" t="s">
        <v>36</v>
      </c>
      <c r="E1564" s="200"/>
      <c r="F1564" s="201"/>
      <c r="G1564" s="202" t="e">
        <f t="shared" si="105"/>
        <v>#N/A</v>
      </c>
      <c r="H1564" s="203" t="e">
        <f t="shared" si="106"/>
        <v>#N/A</v>
      </c>
      <c r="I1564" s="204" t="e">
        <f t="shared" si="107"/>
        <v>#N/A</v>
      </c>
      <c r="J1564" s="205"/>
      <c r="K1564" s="285">
        <f>'No Team 2'!B33</f>
        <v>0</v>
      </c>
      <c r="L1564" s="206">
        <f>'No Team 2'!A33</f>
        <v>0</v>
      </c>
      <c r="M1564" s="207" t="s">
        <v>372</v>
      </c>
      <c r="N1564" s="207" t="s">
        <v>324</v>
      </c>
      <c r="O1564" s="524"/>
      <c r="P1564" s="283"/>
      <c r="Q1564" s="283"/>
      <c r="R1564" s="208"/>
      <c r="S1564" s="170"/>
    </row>
    <row r="1565" spans="1:19" s="167" customFormat="1" ht="12.75" x14ac:dyDescent="0.2">
      <c r="A1565" s="294">
        <f t="shared" si="104"/>
        <v>0</v>
      </c>
      <c r="B1565" s="198"/>
      <c r="C1565" s="198"/>
      <c r="D1565" s="199" t="s">
        <v>36</v>
      </c>
      <c r="E1565" s="200"/>
      <c r="F1565" s="201"/>
      <c r="G1565" s="202" t="e">
        <f t="shared" si="105"/>
        <v>#N/A</v>
      </c>
      <c r="H1565" s="203" t="e">
        <f t="shared" si="106"/>
        <v>#N/A</v>
      </c>
      <c r="I1565" s="204" t="e">
        <f t="shared" si="107"/>
        <v>#N/A</v>
      </c>
      <c r="J1565" s="205"/>
      <c r="K1565" s="285">
        <f>'No Team 2'!B34</f>
        <v>0</v>
      </c>
      <c r="L1565" s="206">
        <f>'No Team 2'!A34</f>
        <v>0</v>
      </c>
      <c r="M1565" s="207" t="s">
        <v>372</v>
      </c>
      <c r="N1565" s="207" t="s">
        <v>324</v>
      </c>
      <c r="O1565" s="524"/>
      <c r="P1565" s="283"/>
      <c r="Q1565" s="283"/>
      <c r="R1565" s="208"/>
      <c r="S1565" s="170"/>
    </row>
    <row r="1566" spans="1:19" s="167" customFormat="1" ht="12.75" x14ac:dyDescent="0.2">
      <c r="A1566" s="294">
        <f t="shared" si="104"/>
        <v>0</v>
      </c>
      <c r="B1566" s="198"/>
      <c r="C1566" s="198"/>
      <c r="D1566" s="199" t="s">
        <v>36</v>
      </c>
      <c r="E1566" s="200"/>
      <c r="F1566" s="201"/>
      <c r="G1566" s="202" t="e">
        <f t="shared" si="105"/>
        <v>#N/A</v>
      </c>
      <c r="H1566" s="203" t="e">
        <f t="shared" si="106"/>
        <v>#N/A</v>
      </c>
      <c r="I1566" s="204" t="e">
        <f t="shared" si="107"/>
        <v>#N/A</v>
      </c>
      <c r="J1566" s="205"/>
      <c r="K1566" s="285">
        <f>'No Team 2'!B35</f>
        <v>0</v>
      </c>
      <c r="L1566" s="206">
        <f>'No Team 2'!A35</f>
        <v>0</v>
      </c>
      <c r="M1566" s="207" t="s">
        <v>372</v>
      </c>
      <c r="N1566" s="207" t="s">
        <v>324</v>
      </c>
      <c r="O1566" s="524"/>
      <c r="P1566" s="283"/>
      <c r="Q1566" s="283"/>
      <c r="R1566" s="208"/>
      <c r="S1566" s="170"/>
    </row>
    <row r="1567" spans="1:19" s="167" customFormat="1" ht="12.75" x14ac:dyDescent="0.2">
      <c r="A1567" s="294">
        <f t="shared" si="104"/>
        <v>0</v>
      </c>
      <c r="B1567" s="198"/>
      <c r="C1567" s="198"/>
      <c r="D1567" s="199" t="s">
        <v>36</v>
      </c>
      <c r="E1567" s="200"/>
      <c r="F1567" s="201"/>
      <c r="G1567" s="202" t="e">
        <f t="shared" si="105"/>
        <v>#N/A</v>
      </c>
      <c r="H1567" s="203" t="e">
        <f t="shared" si="106"/>
        <v>#N/A</v>
      </c>
      <c r="I1567" s="204" t="e">
        <f t="shared" si="107"/>
        <v>#N/A</v>
      </c>
      <c r="J1567" s="205"/>
      <c r="K1567" s="285">
        <f>'No Team 2'!B36</f>
        <v>0</v>
      </c>
      <c r="L1567" s="206">
        <f>'No Team 2'!A36</f>
        <v>0</v>
      </c>
      <c r="M1567" s="207" t="s">
        <v>372</v>
      </c>
      <c r="N1567" s="207" t="s">
        <v>324</v>
      </c>
      <c r="O1567" s="524"/>
      <c r="P1567" s="283"/>
      <c r="Q1567" s="283"/>
      <c r="R1567" s="208"/>
      <c r="S1567" s="170"/>
    </row>
    <row r="1568" spans="1:19" s="167" customFormat="1" ht="12.75" x14ac:dyDescent="0.2">
      <c r="A1568" s="294">
        <f t="shared" si="104"/>
        <v>0</v>
      </c>
      <c r="B1568" s="198"/>
      <c r="C1568" s="198"/>
      <c r="D1568" s="199" t="s">
        <v>36</v>
      </c>
      <c r="E1568" s="200"/>
      <c r="F1568" s="201"/>
      <c r="G1568" s="202" t="e">
        <f t="shared" si="105"/>
        <v>#N/A</v>
      </c>
      <c r="H1568" s="203" t="e">
        <f t="shared" si="106"/>
        <v>#N/A</v>
      </c>
      <c r="I1568" s="204" t="e">
        <f t="shared" si="107"/>
        <v>#N/A</v>
      </c>
      <c r="J1568" s="205"/>
      <c r="K1568" s="285">
        <f>'No Team 2'!B37</f>
        <v>0</v>
      </c>
      <c r="L1568" s="206">
        <f>'No Team 2'!A37</f>
        <v>0</v>
      </c>
      <c r="M1568" s="207" t="s">
        <v>372</v>
      </c>
      <c r="N1568" s="207" t="s">
        <v>324</v>
      </c>
      <c r="O1568" s="524"/>
      <c r="P1568" s="283"/>
      <c r="Q1568" s="283"/>
      <c r="R1568" s="208"/>
      <c r="S1568" s="170"/>
    </row>
    <row r="1569" spans="1:19" s="167" customFormat="1" ht="12.75" x14ac:dyDescent="0.2">
      <c r="A1569" s="294">
        <f t="shared" si="104"/>
        <v>0</v>
      </c>
      <c r="B1569" s="198"/>
      <c r="C1569" s="198"/>
      <c r="D1569" s="199" t="s">
        <v>36</v>
      </c>
      <c r="E1569" s="200"/>
      <c r="F1569" s="201"/>
      <c r="G1569" s="202" t="e">
        <f t="shared" si="105"/>
        <v>#N/A</v>
      </c>
      <c r="H1569" s="203" t="e">
        <f t="shared" si="106"/>
        <v>#N/A</v>
      </c>
      <c r="I1569" s="204" t="e">
        <f t="shared" si="107"/>
        <v>#N/A</v>
      </c>
      <c r="J1569" s="205"/>
      <c r="K1569" s="285">
        <f>'No Team 2'!B38</f>
        <v>0</v>
      </c>
      <c r="L1569" s="206">
        <f>'No Team 2'!A38</f>
        <v>0</v>
      </c>
      <c r="M1569" s="207" t="s">
        <v>372</v>
      </c>
      <c r="N1569" s="207" t="s">
        <v>324</v>
      </c>
      <c r="O1569" s="524"/>
      <c r="P1569" s="283"/>
      <c r="Q1569" s="283"/>
      <c r="R1569" s="208"/>
      <c r="S1569" s="170"/>
    </row>
    <row r="1570" spans="1:19" s="167" customFormat="1" ht="12.75" x14ac:dyDescent="0.2">
      <c r="A1570" s="294">
        <f t="shared" si="104"/>
        <v>0</v>
      </c>
      <c r="B1570" s="198"/>
      <c r="C1570" s="198"/>
      <c r="D1570" s="199" t="s">
        <v>36</v>
      </c>
      <c r="E1570" s="200"/>
      <c r="F1570" s="201"/>
      <c r="G1570" s="202" t="e">
        <f t="shared" si="105"/>
        <v>#N/A</v>
      </c>
      <c r="H1570" s="203" t="e">
        <f t="shared" si="106"/>
        <v>#N/A</v>
      </c>
      <c r="I1570" s="204" t="e">
        <f t="shared" si="107"/>
        <v>#N/A</v>
      </c>
      <c r="J1570" s="205"/>
      <c r="K1570" s="285">
        <f>'No Team 2'!B39</f>
        <v>0</v>
      </c>
      <c r="L1570" s="206">
        <f>'No Team 2'!A39</f>
        <v>0</v>
      </c>
      <c r="M1570" s="207" t="s">
        <v>372</v>
      </c>
      <c r="N1570" s="207" t="s">
        <v>324</v>
      </c>
      <c r="O1570" s="524"/>
      <c r="P1570" s="283"/>
      <c r="Q1570" s="283"/>
      <c r="R1570" s="208"/>
      <c r="S1570" s="170"/>
    </row>
    <row r="1571" spans="1:19" s="167" customFormat="1" ht="12.75" x14ac:dyDescent="0.2">
      <c r="A1571" s="294">
        <f t="shared" ref="A1571:A1634" si="108">F1571</f>
        <v>0</v>
      </c>
      <c r="B1571" s="198"/>
      <c r="C1571" s="198"/>
      <c r="D1571" s="199" t="s">
        <v>36</v>
      </c>
      <c r="E1571" s="200"/>
      <c r="F1571" s="201"/>
      <c r="G1571" s="202" t="e">
        <f t="shared" si="105"/>
        <v>#N/A</v>
      </c>
      <c r="H1571" s="203" t="e">
        <f t="shared" si="106"/>
        <v>#N/A</v>
      </c>
      <c r="I1571" s="204" t="e">
        <f t="shared" si="107"/>
        <v>#N/A</v>
      </c>
      <c r="J1571" s="205"/>
      <c r="K1571" s="285">
        <f>'No Team 2'!B40</f>
        <v>0</v>
      </c>
      <c r="L1571" s="206">
        <f>'No Team 2'!A40</f>
        <v>0</v>
      </c>
      <c r="M1571" s="207" t="s">
        <v>372</v>
      </c>
      <c r="N1571" s="207" t="s">
        <v>324</v>
      </c>
      <c r="O1571" s="524"/>
      <c r="P1571" s="283"/>
      <c r="Q1571" s="283"/>
      <c r="R1571" s="208"/>
      <c r="S1571" s="170"/>
    </row>
    <row r="1572" spans="1:19" s="167" customFormat="1" ht="12.75" x14ac:dyDescent="0.2">
      <c r="A1572" s="294">
        <f t="shared" si="108"/>
        <v>0</v>
      </c>
      <c r="B1572" s="198"/>
      <c r="C1572" s="198"/>
      <c r="D1572" s="199" t="s">
        <v>36</v>
      </c>
      <c r="E1572" s="200"/>
      <c r="F1572" s="201"/>
      <c r="G1572" s="202" t="e">
        <f t="shared" ref="G1572:G1635" si="109">VLOOKUP(D1572,K$33:N$1834,2,FALSE)</f>
        <v>#N/A</v>
      </c>
      <c r="H1572" s="203" t="e">
        <f t="shared" ref="H1572:H1635" si="110">VLOOKUP(D1572,K$33:N$1834,3,FALSE)</f>
        <v>#N/A</v>
      </c>
      <c r="I1572" s="204" t="e">
        <f t="shared" ref="I1572:I1635" si="111">VLOOKUP(D1572,K$33:N$1834,4,FALSE)</f>
        <v>#N/A</v>
      </c>
      <c r="J1572" s="205"/>
      <c r="K1572" s="285">
        <f>'No Team 2'!B41</f>
        <v>0</v>
      </c>
      <c r="L1572" s="206">
        <f>'No Team 2'!A41</f>
        <v>0</v>
      </c>
      <c r="M1572" s="207" t="s">
        <v>372</v>
      </c>
      <c r="N1572" s="207" t="s">
        <v>324</v>
      </c>
      <c r="O1572" s="524"/>
      <c r="P1572" s="283"/>
      <c r="Q1572" s="283"/>
      <c r="R1572" s="208"/>
      <c r="S1572" s="170"/>
    </row>
    <row r="1573" spans="1:19" s="167" customFormat="1" ht="12.75" x14ac:dyDescent="0.2">
      <c r="A1573" s="294">
        <f t="shared" si="108"/>
        <v>0</v>
      </c>
      <c r="B1573" s="198"/>
      <c r="C1573" s="198"/>
      <c r="D1573" s="199" t="s">
        <v>36</v>
      </c>
      <c r="E1573" s="200"/>
      <c r="F1573" s="201"/>
      <c r="G1573" s="202" t="e">
        <f t="shared" si="109"/>
        <v>#N/A</v>
      </c>
      <c r="H1573" s="203" t="e">
        <f t="shared" si="110"/>
        <v>#N/A</v>
      </c>
      <c r="I1573" s="204" t="e">
        <f t="shared" si="111"/>
        <v>#N/A</v>
      </c>
      <c r="J1573" s="205"/>
      <c r="K1573" s="285">
        <f>'No Team 2'!B42</f>
        <v>0</v>
      </c>
      <c r="L1573" s="206">
        <f>'No Team 2'!A42</f>
        <v>0</v>
      </c>
      <c r="M1573" s="207" t="s">
        <v>372</v>
      </c>
      <c r="N1573" s="207" t="s">
        <v>324</v>
      </c>
      <c r="O1573" s="524"/>
      <c r="P1573" s="283"/>
      <c r="Q1573" s="283"/>
      <c r="R1573" s="208"/>
      <c r="S1573" s="170"/>
    </row>
    <row r="1574" spans="1:19" s="167" customFormat="1" ht="12.75" x14ac:dyDescent="0.2">
      <c r="A1574" s="294">
        <f t="shared" si="108"/>
        <v>0</v>
      </c>
      <c r="B1574" s="198"/>
      <c r="C1574" s="198"/>
      <c r="D1574" s="199" t="s">
        <v>36</v>
      </c>
      <c r="E1574" s="200"/>
      <c r="F1574" s="201"/>
      <c r="G1574" s="202" t="e">
        <f t="shared" si="109"/>
        <v>#N/A</v>
      </c>
      <c r="H1574" s="203" t="e">
        <f t="shared" si="110"/>
        <v>#N/A</v>
      </c>
      <c r="I1574" s="204" t="e">
        <f t="shared" si="111"/>
        <v>#N/A</v>
      </c>
      <c r="J1574" s="205"/>
      <c r="K1574" s="285">
        <f>'No Team 2'!B43</f>
        <v>0</v>
      </c>
      <c r="L1574" s="206">
        <f>'No Team 2'!A43</f>
        <v>0</v>
      </c>
      <c r="M1574" s="207" t="s">
        <v>372</v>
      </c>
      <c r="N1574" s="207" t="s">
        <v>324</v>
      </c>
      <c r="O1574" s="524"/>
      <c r="P1574" s="283"/>
      <c r="Q1574" s="283"/>
      <c r="R1574" s="208"/>
      <c r="S1574" s="170"/>
    </row>
    <row r="1575" spans="1:19" s="167" customFormat="1" ht="12.75" x14ac:dyDescent="0.2">
      <c r="A1575" s="294">
        <f t="shared" si="108"/>
        <v>0</v>
      </c>
      <c r="B1575" s="198"/>
      <c r="C1575" s="198"/>
      <c r="D1575" s="199" t="s">
        <v>36</v>
      </c>
      <c r="E1575" s="200"/>
      <c r="F1575" s="201"/>
      <c r="G1575" s="202" t="e">
        <f t="shared" si="109"/>
        <v>#N/A</v>
      </c>
      <c r="H1575" s="203" t="e">
        <f t="shared" si="110"/>
        <v>#N/A</v>
      </c>
      <c r="I1575" s="204" t="e">
        <f t="shared" si="111"/>
        <v>#N/A</v>
      </c>
      <c r="J1575" s="205"/>
      <c r="K1575" s="285">
        <f>'No Team 2'!B44</f>
        <v>0</v>
      </c>
      <c r="L1575" s="206">
        <f>'No Team 2'!A44</f>
        <v>0</v>
      </c>
      <c r="M1575" s="207" t="s">
        <v>372</v>
      </c>
      <c r="N1575" s="207" t="s">
        <v>324</v>
      </c>
      <c r="O1575" s="524"/>
      <c r="P1575" s="283"/>
      <c r="Q1575" s="283"/>
      <c r="R1575" s="208"/>
      <c r="S1575" s="170"/>
    </row>
    <row r="1576" spans="1:19" s="167" customFormat="1" ht="12.75" x14ac:dyDescent="0.2">
      <c r="A1576" s="294">
        <f t="shared" si="108"/>
        <v>0</v>
      </c>
      <c r="B1576" s="198"/>
      <c r="C1576" s="198"/>
      <c r="D1576" s="199" t="s">
        <v>36</v>
      </c>
      <c r="E1576" s="200"/>
      <c r="F1576" s="201"/>
      <c r="G1576" s="202" t="e">
        <f t="shared" si="109"/>
        <v>#N/A</v>
      </c>
      <c r="H1576" s="203" t="e">
        <f t="shared" si="110"/>
        <v>#N/A</v>
      </c>
      <c r="I1576" s="204" t="e">
        <f t="shared" si="111"/>
        <v>#N/A</v>
      </c>
      <c r="J1576" s="205"/>
      <c r="K1576" s="285">
        <f>'No Team 2'!B45</f>
        <v>0</v>
      </c>
      <c r="L1576" s="206">
        <f>'No Team 2'!A45</f>
        <v>0</v>
      </c>
      <c r="M1576" s="207" t="s">
        <v>372</v>
      </c>
      <c r="N1576" s="207" t="s">
        <v>324</v>
      </c>
      <c r="O1576" s="524"/>
      <c r="P1576" s="283"/>
      <c r="Q1576" s="283"/>
      <c r="R1576" s="208"/>
      <c r="S1576" s="170"/>
    </row>
    <row r="1577" spans="1:19" s="167" customFormat="1" ht="12.75" x14ac:dyDescent="0.2">
      <c r="A1577" s="294">
        <f t="shared" si="108"/>
        <v>0</v>
      </c>
      <c r="B1577" s="198"/>
      <c r="C1577" s="198"/>
      <c r="D1577" s="199" t="s">
        <v>36</v>
      </c>
      <c r="E1577" s="200"/>
      <c r="F1577" s="201"/>
      <c r="G1577" s="202" t="e">
        <f t="shared" si="109"/>
        <v>#N/A</v>
      </c>
      <c r="H1577" s="203" t="e">
        <f t="shared" si="110"/>
        <v>#N/A</v>
      </c>
      <c r="I1577" s="204" t="e">
        <f t="shared" si="111"/>
        <v>#N/A</v>
      </c>
      <c r="J1577" s="205"/>
      <c r="K1577" s="285">
        <f>'No Team 2'!B46</f>
        <v>0</v>
      </c>
      <c r="L1577" s="206">
        <f>'No Team 2'!A46</f>
        <v>0</v>
      </c>
      <c r="M1577" s="207" t="s">
        <v>372</v>
      </c>
      <c r="N1577" s="207" t="s">
        <v>324</v>
      </c>
      <c r="O1577" s="524"/>
      <c r="P1577" s="283"/>
      <c r="Q1577" s="283"/>
      <c r="R1577" s="208"/>
      <c r="S1577" s="170"/>
    </row>
    <row r="1578" spans="1:19" s="167" customFormat="1" ht="12.75" x14ac:dyDescent="0.2">
      <c r="A1578" s="294">
        <f t="shared" si="108"/>
        <v>0</v>
      </c>
      <c r="B1578" s="198"/>
      <c r="C1578" s="198"/>
      <c r="D1578" s="199" t="s">
        <v>36</v>
      </c>
      <c r="E1578" s="200"/>
      <c r="F1578" s="201"/>
      <c r="G1578" s="202" t="e">
        <f t="shared" si="109"/>
        <v>#N/A</v>
      </c>
      <c r="H1578" s="203" t="e">
        <f t="shared" si="110"/>
        <v>#N/A</v>
      </c>
      <c r="I1578" s="204" t="e">
        <f t="shared" si="111"/>
        <v>#N/A</v>
      </c>
      <c r="J1578" s="205"/>
      <c r="K1578" s="285">
        <f>'No Team 2'!B47</f>
        <v>0</v>
      </c>
      <c r="L1578" s="206">
        <f>'No Team 2'!A47</f>
        <v>0</v>
      </c>
      <c r="M1578" s="207" t="s">
        <v>372</v>
      </c>
      <c r="N1578" s="207" t="s">
        <v>324</v>
      </c>
      <c r="O1578" s="524"/>
      <c r="P1578" s="283"/>
      <c r="Q1578" s="283"/>
      <c r="R1578" s="208"/>
      <c r="S1578" s="170"/>
    </row>
    <row r="1579" spans="1:19" s="167" customFormat="1" ht="12.75" x14ac:dyDescent="0.2">
      <c r="A1579" s="294">
        <f t="shared" si="108"/>
        <v>0</v>
      </c>
      <c r="B1579" s="198"/>
      <c r="C1579" s="198"/>
      <c r="D1579" s="199" t="s">
        <v>36</v>
      </c>
      <c r="E1579" s="200"/>
      <c r="F1579" s="201"/>
      <c r="G1579" s="202" t="e">
        <f t="shared" si="109"/>
        <v>#N/A</v>
      </c>
      <c r="H1579" s="203" t="e">
        <f t="shared" si="110"/>
        <v>#N/A</v>
      </c>
      <c r="I1579" s="204" t="e">
        <f t="shared" si="111"/>
        <v>#N/A</v>
      </c>
      <c r="J1579" s="205"/>
      <c r="K1579" s="285">
        <f>'No Team 2'!B48</f>
        <v>0</v>
      </c>
      <c r="L1579" s="206">
        <f>'No Team 2'!A48</f>
        <v>0</v>
      </c>
      <c r="M1579" s="207" t="s">
        <v>372</v>
      </c>
      <c r="N1579" s="207" t="s">
        <v>324</v>
      </c>
      <c r="O1579" s="524"/>
      <c r="P1579" s="283"/>
      <c r="Q1579" s="283"/>
      <c r="R1579" s="208"/>
      <c r="S1579" s="170"/>
    </row>
    <row r="1580" spans="1:19" s="167" customFormat="1" ht="12.75" x14ac:dyDescent="0.2">
      <c r="A1580" s="294">
        <f t="shared" si="108"/>
        <v>0</v>
      </c>
      <c r="B1580" s="198"/>
      <c r="C1580" s="198"/>
      <c r="D1580" s="199" t="s">
        <v>36</v>
      </c>
      <c r="E1580" s="200"/>
      <c r="F1580" s="201"/>
      <c r="G1580" s="202" t="e">
        <f t="shared" si="109"/>
        <v>#N/A</v>
      </c>
      <c r="H1580" s="203" t="e">
        <f t="shared" si="110"/>
        <v>#N/A</v>
      </c>
      <c r="I1580" s="204" t="e">
        <f t="shared" si="111"/>
        <v>#N/A</v>
      </c>
      <c r="J1580" s="205"/>
      <c r="K1580" s="285">
        <f>'No Team 2'!B49</f>
        <v>0</v>
      </c>
      <c r="L1580" s="206">
        <f>'No Team 2'!A49</f>
        <v>0</v>
      </c>
      <c r="M1580" s="207" t="s">
        <v>372</v>
      </c>
      <c r="N1580" s="207" t="s">
        <v>324</v>
      </c>
      <c r="O1580" s="524"/>
      <c r="P1580" s="283"/>
      <c r="Q1580" s="283"/>
      <c r="R1580" s="208"/>
      <c r="S1580" s="170"/>
    </row>
    <row r="1581" spans="1:19" s="167" customFormat="1" ht="12.75" x14ac:dyDescent="0.2">
      <c r="A1581" s="294">
        <f t="shared" si="108"/>
        <v>0</v>
      </c>
      <c r="B1581" s="198"/>
      <c r="C1581" s="198"/>
      <c r="D1581" s="199" t="s">
        <v>36</v>
      </c>
      <c r="E1581" s="200"/>
      <c r="F1581" s="201"/>
      <c r="G1581" s="202" t="e">
        <f t="shared" si="109"/>
        <v>#N/A</v>
      </c>
      <c r="H1581" s="203" t="e">
        <f t="shared" si="110"/>
        <v>#N/A</v>
      </c>
      <c r="I1581" s="204" t="e">
        <f t="shared" si="111"/>
        <v>#N/A</v>
      </c>
      <c r="J1581" s="205"/>
      <c r="K1581" s="285">
        <f>'No Team 2'!B50</f>
        <v>0</v>
      </c>
      <c r="L1581" s="206">
        <f>'No Team 2'!A50</f>
        <v>0</v>
      </c>
      <c r="M1581" s="207" t="s">
        <v>372</v>
      </c>
      <c r="N1581" s="207" t="s">
        <v>324</v>
      </c>
      <c r="O1581" s="524"/>
      <c r="P1581" s="283"/>
      <c r="Q1581" s="283"/>
      <c r="R1581" s="208"/>
      <c r="S1581" s="170"/>
    </row>
    <row r="1582" spans="1:19" s="167" customFormat="1" ht="12.75" x14ac:dyDescent="0.2">
      <c r="A1582" s="294">
        <f t="shared" si="108"/>
        <v>0</v>
      </c>
      <c r="B1582" s="198"/>
      <c r="C1582" s="198"/>
      <c r="D1582" s="199" t="s">
        <v>36</v>
      </c>
      <c r="E1582" s="200"/>
      <c r="F1582" s="201"/>
      <c r="G1582" s="202" t="e">
        <f t="shared" si="109"/>
        <v>#N/A</v>
      </c>
      <c r="H1582" s="203" t="e">
        <f t="shared" si="110"/>
        <v>#N/A</v>
      </c>
      <c r="I1582" s="204" t="e">
        <f t="shared" si="111"/>
        <v>#N/A</v>
      </c>
      <c r="J1582" s="205"/>
      <c r="K1582" s="285">
        <f>'No Team 2'!B51</f>
        <v>0</v>
      </c>
      <c r="L1582" s="206">
        <f>'No Team 2'!A51</f>
        <v>0</v>
      </c>
      <c r="M1582" s="207" t="s">
        <v>372</v>
      </c>
      <c r="N1582" s="207" t="s">
        <v>324</v>
      </c>
      <c r="O1582" s="524"/>
      <c r="P1582" s="283"/>
      <c r="Q1582" s="283"/>
      <c r="R1582" s="208"/>
      <c r="S1582" s="170"/>
    </row>
    <row r="1583" spans="1:19" s="167" customFormat="1" ht="12.75" x14ac:dyDescent="0.2">
      <c r="A1583" s="294">
        <f t="shared" si="108"/>
        <v>0</v>
      </c>
      <c r="B1583" s="198"/>
      <c r="C1583" s="198"/>
      <c r="D1583" s="199" t="s">
        <v>36</v>
      </c>
      <c r="E1583" s="200"/>
      <c r="F1583" s="201"/>
      <c r="G1583" s="202" t="e">
        <f t="shared" si="109"/>
        <v>#N/A</v>
      </c>
      <c r="H1583" s="203" t="e">
        <f t="shared" si="110"/>
        <v>#N/A</v>
      </c>
      <c r="I1583" s="204" t="e">
        <f t="shared" si="111"/>
        <v>#N/A</v>
      </c>
      <c r="J1583" s="205"/>
      <c r="K1583" s="285">
        <f>'No Team 2'!B52</f>
        <v>0</v>
      </c>
      <c r="L1583" s="206">
        <f>'No Team 2'!A52</f>
        <v>0</v>
      </c>
      <c r="M1583" s="207" t="s">
        <v>372</v>
      </c>
      <c r="N1583" s="207" t="s">
        <v>324</v>
      </c>
      <c r="O1583" s="524"/>
      <c r="P1583" s="283"/>
      <c r="Q1583" s="283"/>
      <c r="R1583" s="208"/>
      <c r="S1583" s="170"/>
    </row>
    <row r="1584" spans="1:19" s="167" customFormat="1" ht="12.75" x14ac:dyDescent="0.2">
      <c r="A1584" s="294">
        <f t="shared" si="108"/>
        <v>0</v>
      </c>
      <c r="B1584" s="198"/>
      <c r="C1584" s="198"/>
      <c r="D1584" s="199" t="s">
        <v>36</v>
      </c>
      <c r="E1584" s="200"/>
      <c r="F1584" s="201"/>
      <c r="G1584" s="202" t="e">
        <f t="shared" si="109"/>
        <v>#N/A</v>
      </c>
      <c r="H1584" s="203" t="e">
        <f t="shared" si="110"/>
        <v>#N/A</v>
      </c>
      <c r="I1584" s="204" t="e">
        <f t="shared" si="111"/>
        <v>#N/A</v>
      </c>
      <c r="J1584" s="205"/>
      <c r="K1584" s="285">
        <f>'No Team 2'!B53</f>
        <v>0</v>
      </c>
      <c r="L1584" s="206">
        <f>'No Team 2'!A53</f>
        <v>0</v>
      </c>
      <c r="M1584" s="207" t="s">
        <v>372</v>
      </c>
      <c r="N1584" s="207" t="s">
        <v>324</v>
      </c>
      <c r="O1584" s="524"/>
      <c r="P1584" s="283"/>
      <c r="Q1584" s="283"/>
      <c r="R1584" s="208"/>
      <c r="S1584" s="170"/>
    </row>
    <row r="1585" spans="1:19" s="167" customFormat="1" ht="12.75" x14ac:dyDescent="0.2">
      <c r="A1585" s="294">
        <f t="shared" si="108"/>
        <v>0</v>
      </c>
      <c r="B1585" s="198"/>
      <c r="C1585" s="198"/>
      <c r="D1585" s="199" t="s">
        <v>36</v>
      </c>
      <c r="E1585" s="200"/>
      <c r="F1585" s="201"/>
      <c r="G1585" s="202" t="e">
        <f t="shared" si="109"/>
        <v>#N/A</v>
      </c>
      <c r="H1585" s="203" t="e">
        <f t="shared" si="110"/>
        <v>#N/A</v>
      </c>
      <c r="I1585" s="204" t="e">
        <f t="shared" si="111"/>
        <v>#N/A</v>
      </c>
      <c r="J1585" s="205"/>
      <c r="K1585" s="285">
        <f>'No Team 2'!B54</f>
        <v>0</v>
      </c>
      <c r="L1585" s="352" t="str">
        <f>'No Team 2'!A54</f>
        <v>Non-scorers Count =</v>
      </c>
      <c r="M1585" s="207" t="s">
        <v>372</v>
      </c>
      <c r="N1585" s="207" t="s">
        <v>324</v>
      </c>
      <c r="O1585" s="524"/>
      <c r="P1585" s="283"/>
      <c r="Q1585" s="283"/>
      <c r="R1585" s="208"/>
      <c r="S1585" s="170"/>
    </row>
    <row r="1586" spans="1:19" s="167" customFormat="1" ht="12.75" x14ac:dyDescent="0.2">
      <c r="A1586" s="294">
        <f t="shared" si="108"/>
        <v>0</v>
      </c>
      <c r="B1586" s="198"/>
      <c r="C1586" s="198"/>
      <c r="D1586" s="199" t="s">
        <v>36</v>
      </c>
      <c r="E1586" s="200"/>
      <c r="F1586" s="201"/>
      <c r="G1586" s="202" t="e">
        <f t="shared" si="109"/>
        <v>#N/A</v>
      </c>
      <c r="H1586" s="203" t="e">
        <f t="shared" si="110"/>
        <v>#N/A</v>
      </c>
      <c r="I1586" s="204" t="e">
        <f t="shared" si="111"/>
        <v>#N/A</v>
      </c>
      <c r="J1586" s="205"/>
      <c r="K1586" s="285">
        <f>'No Team 2'!P5</f>
        <v>0</v>
      </c>
      <c r="L1586" s="206">
        <f>'No Team 2'!O5</f>
        <v>0</v>
      </c>
      <c r="M1586" s="207" t="s">
        <v>372</v>
      </c>
      <c r="N1586" s="207" t="s">
        <v>325</v>
      </c>
      <c r="O1586" s="524"/>
      <c r="P1586" s="283"/>
      <c r="Q1586" s="283"/>
      <c r="R1586" s="208"/>
      <c r="S1586" s="170"/>
    </row>
    <row r="1587" spans="1:19" s="167" customFormat="1" ht="12.75" x14ac:dyDescent="0.2">
      <c r="A1587" s="294">
        <f t="shared" si="108"/>
        <v>0</v>
      </c>
      <c r="B1587" s="198"/>
      <c r="C1587" s="198"/>
      <c r="D1587" s="199" t="s">
        <v>36</v>
      </c>
      <c r="E1587" s="200"/>
      <c r="F1587" s="201"/>
      <c r="G1587" s="202" t="e">
        <f t="shared" si="109"/>
        <v>#N/A</v>
      </c>
      <c r="H1587" s="203" t="e">
        <f t="shared" si="110"/>
        <v>#N/A</v>
      </c>
      <c r="I1587" s="204" t="e">
        <f t="shared" si="111"/>
        <v>#N/A</v>
      </c>
      <c r="J1587" s="205"/>
      <c r="K1587" s="285">
        <f>'No Team 2'!P6</f>
        <v>0</v>
      </c>
      <c r="L1587" s="206">
        <f>'No Team 2'!O6</f>
        <v>0</v>
      </c>
      <c r="M1587" s="207" t="s">
        <v>372</v>
      </c>
      <c r="N1587" s="207" t="s">
        <v>325</v>
      </c>
      <c r="O1587" s="524"/>
      <c r="P1587" s="283"/>
      <c r="Q1587" s="283"/>
      <c r="R1587" s="208"/>
      <c r="S1587" s="170"/>
    </row>
    <row r="1588" spans="1:19" s="167" customFormat="1" ht="12.75" x14ac:dyDescent="0.2">
      <c r="A1588" s="294">
        <f t="shared" si="108"/>
        <v>0</v>
      </c>
      <c r="B1588" s="198"/>
      <c r="C1588" s="198"/>
      <c r="D1588" s="199" t="s">
        <v>36</v>
      </c>
      <c r="E1588" s="200"/>
      <c r="F1588" s="201"/>
      <c r="G1588" s="202" t="e">
        <f t="shared" si="109"/>
        <v>#N/A</v>
      </c>
      <c r="H1588" s="203" t="e">
        <f t="shared" si="110"/>
        <v>#N/A</v>
      </c>
      <c r="I1588" s="204" t="e">
        <f t="shared" si="111"/>
        <v>#N/A</v>
      </c>
      <c r="J1588" s="205"/>
      <c r="K1588" s="285">
        <f>'No Team 2'!P7</f>
        <v>0</v>
      </c>
      <c r="L1588" s="206">
        <f>'No Team 2'!O7</f>
        <v>0</v>
      </c>
      <c r="M1588" s="207" t="s">
        <v>372</v>
      </c>
      <c r="N1588" s="207" t="s">
        <v>325</v>
      </c>
      <c r="O1588" s="524"/>
      <c r="P1588" s="283"/>
      <c r="Q1588" s="283"/>
      <c r="R1588" s="208"/>
      <c r="S1588" s="170"/>
    </row>
    <row r="1589" spans="1:19" s="167" customFormat="1" ht="12.75" x14ac:dyDescent="0.2">
      <c r="A1589" s="294">
        <f t="shared" si="108"/>
        <v>0</v>
      </c>
      <c r="B1589" s="198"/>
      <c r="C1589" s="198"/>
      <c r="D1589" s="199" t="s">
        <v>36</v>
      </c>
      <c r="E1589" s="200"/>
      <c r="F1589" s="201"/>
      <c r="G1589" s="202" t="e">
        <f t="shared" si="109"/>
        <v>#N/A</v>
      </c>
      <c r="H1589" s="203" t="e">
        <f t="shared" si="110"/>
        <v>#N/A</v>
      </c>
      <c r="I1589" s="204" t="e">
        <f t="shared" si="111"/>
        <v>#N/A</v>
      </c>
      <c r="J1589" s="205"/>
      <c r="K1589" s="285">
        <f>'No Team 2'!P8</f>
        <v>0</v>
      </c>
      <c r="L1589" s="206">
        <f>'No Team 2'!O8</f>
        <v>0</v>
      </c>
      <c r="M1589" s="207" t="s">
        <v>372</v>
      </c>
      <c r="N1589" s="207" t="s">
        <v>325</v>
      </c>
      <c r="O1589" s="524"/>
      <c r="P1589" s="283"/>
      <c r="Q1589" s="283"/>
      <c r="R1589" s="208"/>
      <c r="S1589" s="170"/>
    </row>
    <row r="1590" spans="1:19" s="167" customFormat="1" ht="12.75" x14ac:dyDescent="0.2">
      <c r="A1590" s="294">
        <f t="shared" si="108"/>
        <v>0</v>
      </c>
      <c r="B1590" s="198"/>
      <c r="C1590" s="198"/>
      <c r="D1590" s="199" t="s">
        <v>36</v>
      </c>
      <c r="E1590" s="200"/>
      <c r="F1590" s="201"/>
      <c r="G1590" s="202" t="e">
        <f t="shared" si="109"/>
        <v>#N/A</v>
      </c>
      <c r="H1590" s="203" t="e">
        <f t="shared" si="110"/>
        <v>#N/A</v>
      </c>
      <c r="I1590" s="204" t="e">
        <f t="shared" si="111"/>
        <v>#N/A</v>
      </c>
      <c r="J1590" s="205"/>
      <c r="K1590" s="285">
        <f>'No Team 2'!P9</f>
        <v>0</v>
      </c>
      <c r="L1590" s="206">
        <f>'No Team 2'!O9</f>
        <v>0</v>
      </c>
      <c r="M1590" s="207" t="s">
        <v>372</v>
      </c>
      <c r="N1590" s="207" t="s">
        <v>325</v>
      </c>
      <c r="O1590" s="524"/>
      <c r="P1590" s="283"/>
      <c r="Q1590" s="283"/>
      <c r="R1590" s="208"/>
      <c r="S1590" s="170"/>
    </row>
    <row r="1591" spans="1:19" s="167" customFormat="1" ht="12.75" x14ac:dyDescent="0.2">
      <c r="A1591" s="294">
        <f t="shared" si="108"/>
        <v>0</v>
      </c>
      <c r="B1591" s="198"/>
      <c r="C1591" s="198"/>
      <c r="D1591" s="199" t="s">
        <v>36</v>
      </c>
      <c r="E1591" s="200"/>
      <c r="F1591" s="201"/>
      <c r="G1591" s="202" t="e">
        <f t="shared" si="109"/>
        <v>#N/A</v>
      </c>
      <c r="H1591" s="203" t="e">
        <f t="shared" si="110"/>
        <v>#N/A</v>
      </c>
      <c r="I1591" s="204" t="e">
        <f t="shared" si="111"/>
        <v>#N/A</v>
      </c>
      <c r="J1591" s="205"/>
      <c r="K1591" s="285">
        <f>'No Team 2'!P10</f>
        <v>0</v>
      </c>
      <c r="L1591" s="206">
        <f>'No Team 2'!O10</f>
        <v>0</v>
      </c>
      <c r="M1591" s="207" t="s">
        <v>372</v>
      </c>
      <c r="N1591" s="207" t="s">
        <v>325</v>
      </c>
      <c r="O1591" s="524"/>
      <c r="P1591" s="283"/>
      <c r="Q1591" s="283"/>
      <c r="R1591" s="208"/>
      <c r="S1591" s="170"/>
    </row>
    <row r="1592" spans="1:19" s="167" customFormat="1" ht="12.75" x14ac:dyDescent="0.2">
      <c r="A1592" s="294">
        <f t="shared" si="108"/>
        <v>0</v>
      </c>
      <c r="B1592" s="198"/>
      <c r="C1592" s="198"/>
      <c r="D1592" s="199" t="s">
        <v>36</v>
      </c>
      <c r="E1592" s="200"/>
      <c r="F1592" s="201"/>
      <c r="G1592" s="202" t="e">
        <f t="shared" si="109"/>
        <v>#N/A</v>
      </c>
      <c r="H1592" s="203" t="e">
        <f t="shared" si="110"/>
        <v>#N/A</v>
      </c>
      <c r="I1592" s="204" t="e">
        <f t="shared" si="111"/>
        <v>#N/A</v>
      </c>
      <c r="J1592" s="205"/>
      <c r="K1592" s="285">
        <f>'No Team 2'!P11</f>
        <v>0</v>
      </c>
      <c r="L1592" s="206">
        <f>'No Team 2'!O11</f>
        <v>0</v>
      </c>
      <c r="M1592" s="207" t="s">
        <v>372</v>
      </c>
      <c r="N1592" s="207" t="s">
        <v>325</v>
      </c>
      <c r="O1592" s="524"/>
      <c r="P1592" s="283"/>
      <c r="Q1592" s="283"/>
      <c r="R1592" s="208"/>
      <c r="S1592" s="170"/>
    </row>
    <row r="1593" spans="1:19" s="167" customFormat="1" ht="12.75" x14ac:dyDescent="0.2">
      <c r="A1593" s="294">
        <f t="shared" si="108"/>
        <v>0</v>
      </c>
      <c r="B1593" s="198"/>
      <c r="C1593" s="198"/>
      <c r="D1593" s="199" t="s">
        <v>36</v>
      </c>
      <c r="E1593" s="200"/>
      <c r="F1593" s="201"/>
      <c r="G1593" s="202" t="e">
        <f t="shared" si="109"/>
        <v>#N/A</v>
      </c>
      <c r="H1593" s="203" t="e">
        <f t="shared" si="110"/>
        <v>#N/A</v>
      </c>
      <c r="I1593" s="204" t="e">
        <f t="shared" si="111"/>
        <v>#N/A</v>
      </c>
      <c r="J1593" s="205"/>
      <c r="K1593" s="285">
        <f>'No Team 2'!P12</f>
        <v>0</v>
      </c>
      <c r="L1593" s="206">
        <f>'No Team 2'!O12</f>
        <v>0</v>
      </c>
      <c r="M1593" s="207" t="s">
        <v>372</v>
      </c>
      <c r="N1593" s="207" t="s">
        <v>325</v>
      </c>
      <c r="O1593" s="524"/>
      <c r="P1593" s="283"/>
      <c r="Q1593" s="283"/>
      <c r="R1593" s="208"/>
      <c r="S1593" s="170"/>
    </row>
    <row r="1594" spans="1:19" s="167" customFormat="1" ht="12.75" x14ac:dyDescent="0.2">
      <c r="A1594" s="294">
        <f t="shared" si="108"/>
        <v>0</v>
      </c>
      <c r="B1594" s="198"/>
      <c r="C1594" s="198"/>
      <c r="D1594" s="199" t="s">
        <v>36</v>
      </c>
      <c r="E1594" s="200"/>
      <c r="F1594" s="201"/>
      <c r="G1594" s="202" t="e">
        <f t="shared" si="109"/>
        <v>#N/A</v>
      </c>
      <c r="H1594" s="203" t="e">
        <f t="shared" si="110"/>
        <v>#N/A</v>
      </c>
      <c r="I1594" s="204" t="e">
        <f t="shared" si="111"/>
        <v>#N/A</v>
      </c>
      <c r="J1594" s="205"/>
      <c r="K1594" s="285">
        <f>'No Team 2'!P13</f>
        <v>0</v>
      </c>
      <c r="L1594" s="206">
        <f>'No Team 2'!O13</f>
        <v>0</v>
      </c>
      <c r="M1594" s="207" t="s">
        <v>372</v>
      </c>
      <c r="N1594" s="207" t="s">
        <v>325</v>
      </c>
      <c r="O1594" s="524"/>
      <c r="P1594" s="283"/>
      <c r="Q1594" s="283"/>
      <c r="R1594" s="208"/>
      <c r="S1594" s="170"/>
    </row>
    <row r="1595" spans="1:19" s="167" customFormat="1" ht="12.75" x14ac:dyDescent="0.2">
      <c r="A1595" s="294">
        <f t="shared" si="108"/>
        <v>0</v>
      </c>
      <c r="B1595" s="198"/>
      <c r="C1595" s="198"/>
      <c r="D1595" s="199" t="s">
        <v>36</v>
      </c>
      <c r="E1595" s="200"/>
      <c r="F1595" s="201"/>
      <c r="G1595" s="202" t="e">
        <f t="shared" si="109"/>
        <v>#N/A</v>
      </c>
      <c r="H1595" s="203" t="e">
        <f t="shared" si="110"/>
        <v>#N/A</v>
      </c>
      <c r="I1595" s="204" t="e">
        <f t="shared" si="111"/>
        <v>#N/A</v>
      </c>
      <c r="J1595" s="205"/>
      <c r="K1595" s="285">
        <f>'No Team 2'!P14</f>
        <v>0</v>
      </c>
      <c r="L1595" s="206">
        <f>'No Team 2'!O14</f>
        <v>0</v>
      </c>
      <c r="M1595" s="207" t="s">
        <v>372</v>
      </c>
      <c r="N1595" s="207" t="s">
        <v>325</v>
      </c>
      <c r="O1595" s="524"/>
      <c r="P1595" s="283"/>
      <c r="Q1595" s="283"/>
      <c r="R1595" s="208"/>
      <c r="S1595" s="170"/>
    </row>
    <row r="1596" spans="1:19" s="167" customFormat="1" ht="12.75" x14ac:dyDescent="0.2">
      <c r="A1596" s="294">
        <f t="shared" si="108"/>
        <v>0</v>
      </c>
      <c r="B1596" s="198"/>
      <c r="C1596" s="198"/>
      <c r="D1596" s="199" t="s">
        <v>36</v>
      </c>
      <c r="E1596" s="200"/>
      <c r="F1596" s="201"/>
      <c r="G1596" s="202" t="e">
        <f t="shared" si="109"/>
        <v>#N/A</v>
      </c>
      <c r="H1596" s="203" t="e">
        <f t="shared" si="110"/>
        <v>#N/A</v>
      </c>
      <c r="I1596" s="204" t="e">
        <f t="shared" si="111"/>
        <v>#N/A</v>
      </c>
      <c r="J1596" s="205"/>
      <c r="K1596" s="285">
        <f>'No Team 2'!P15</f>
        <v>0</v>
      </c>
      <c r="L1596" s="206">
        <f>'No Team 2'!O15</f>
        <v>0</v>
      </c>
      <c r="M1596" s="207" t="s">
        <v>372</v>
      </c>
      <c r="N1596" s="207" t="s">
        <v>325</v>
      </c>
      <c r="O1596" s="524"/>
      <c r="P1596" s="283"/>
      <c r="Q1596" s="283"/>
      <c r="R1596" s="208"/>
      <c r="S1596" s="170"/>
    </row>
    <row r="1597" spans="1:19" s="167" customFormat="1" ht="12.75" x14ac:dyDescent="0.2">
      <c r="A1597" s="294">
        <f t="shared" si="108"/>
        <v>0</v>
      </c>
      <c r="B1597" s="198"/>
      <c r="C1597" s="198"/>
      <c r="D1597" s="199" t="s">
        <v>36</v>
      </c>
      <c r="E1597" s="200"/>
      <c r="F1597" s="201"/>
      <c r="G1597" s="202" t="e">
        <f t="shared" si="109"/>
        <v>#N/A</v>
      </c>
      <c r="H1597" s="203" t="e">
        <f t="shared" si="110"/>
        <v>#N/A</v>
      </c>
      <c r="I1597" s="204" t="e">
        <f t="shared" si="111"/>
        <v>#N/A</v>
      </c>
      <c r="J1597" s="205"/>
      <c r="K1597" s="285">
        <f>'No Team 2'!P16</f>
        <v>0</v>
      </c>
      <c r="L1597" s="206">
        <f>'No Team 2'!O16</f>
        <v>0</v>
      </c>
      <c r="M1597" s="207" t="s">
        <v>372</v>
      </c>
      <c r="N1597" s="207" t="s">
        <v>325</v>
      </c>
      <c r="O1597" s="524"/>
      <c r="P1597" s="283"/>
      <c r="Q1597" s="283"/>
      <c r="R1597" s="208"/>
      <c r="S1597" s="170"/>
    </row>
    <row r="1598" spans="1:19" s="167" customFormat="1" ht="12.75" x14ac:dyDescent="0.2">
      <c r="A1598" s="294">
        <f t="shared" si="108"/>
        <v>0</v>
      </c>
      <c r="B1598" s="198"/>
      <c r="C1598" s="198"/>
      <c r="D1598" s="199" t="s">
        <v>36</v>
      </c>
      <c r="E1598" s="200"/>
      <c r="F1598" s="201"/>
      <c r="G1598" s="202" t="e">
        <f t="shared" si="109"/>
        <v>#N/A</v>
      </c>
      <c r="H1598" s="203" t="e">
        <f t="shared" si="110"/>
        <v>#N/A</v>
      </c>
      <c r="I1598" s="204" t="e">
        <f t="shared" si="111"/>
        <v>#N/A</v>
      </c>
      <c r="J1598" s="205"/>
      <c r="K1598" s="285">
        <f>'No Team 2'!P17</f>
        <v>0</v>
      </c>
      <c r="L1598" s="206">
        <f>'No Team 2'!O17</f>
        <v>0</v>
      </c>
      <c r="M1598" s="207" t="s">
        <v>372</v>
      </c>
      <c r="N1598" s="207" t="s">
        <v>325</v>
      </c>
      <c r="O1598" s="524"/>
      <c r="P1598" s="283"/>
      <c r="Q1598" s="283"/>
      <c r="R1598" s="208"/>
      <c r="S1598" s="170"/>
    </row>
    <row r="1599" spans="1:19" s="167" customFormat="1" ht="12.75" x14ac:dyDescent="0.2">
      <c r="A1599" s="294">
        <f t="shared" si="108"/>
        <v>0</v>
      </c>
      <c r="B1599" s="198"/>
      <c r="C1599" s="198"/>
      <c r="D1599" s="199" t="s">
        <v>36</v>
      </c>
      <c r="E1599" s="200"/>
      <c r="F1599" s="201"/>
      <c r="G1599" s="202" t="e">
        <f t="shared" si="109"/>
        <v>#N/A</v>
      </c>
      <c r="H1599" s="203" t="e">
        <f t="shared" si="110"/>
        <v>#N/A</v>
      </c>
      <c r="I1599" s="204" t="e">
        <f t="shared" si="111"/>
        <v>#N/A</v>
      </c>
      <c r="J1599" s="205"/>
      <c r="K1599" s="285">
        <f>'No Team 2'!P18</f>
        <v>0</v>
      </c>
      <c r="L1599" s="206">
        <f>'No Team 2'!O18</f>
        <v>0</v>
      </c>
      <c r="M1599" s="207" t="s">
        <v>372</v>
      </c>
      <c r="N1599" s="207" t="s">
        <v>325</v>
      </c>
      <c r="O1599" s="524"/>
      <c r="P1599" s="283"/>
      <c r="Q1599" s="283"/>
      <c r="R1599" s="208"/>
      <c r="S1599" s="170"/>
    </row>
    <row r="1600" spans="1:19" s="167" customFormat="1" ht="12.75" x14ac:dyDescent="0.2">
      <c r="A1600" s="294">
        <f t="shared" si="108"/>
        <v>0</v>
      </c>
      <c r="B1600" s="198"/>
      <c r="C1600" s="198"/>
      <c r="D1600" s="199" t="s">
        <v>36</v>
      </c>
      <c r="E1600" s="200"/>
      <c r="F1600" s="201"/>
      <c r="G1600" s="202" t="e">
        <f t="shared" si="109"/>
        <v>#N/A</v>
      </c>
      <c r="H1600" s="203" t="e">
        <f t="shared" si="110"/>
        <v>#N/A</v>
      </c>
      <c r="I1600" s="204" t="e">
        <f t="shared" si="111"/>
        <v>#N/A</v>
      </c>
      <c r="J1600" s="205"/>
      <c r="K1600" s="285">
        <f>'No Team 2'!P19</f>
        <v>0</v>
      </c>
      <c r="L1600" s="206">
        <f>'No Team 2'!O19</f>
        <v>0</v>
      </c>
      <c r="M1600" s="207" t="s">
        <v>372</v>
      </c>
      <c r="N1600" s="207" t="s">
        <v>325</v>
      </c>
      <c r="O1600" s="524"/>
      <c r="P1600" s="283"/>
      <c r="Q1600" s="283"/>
      <c r="R1600" s="208"/>
      <c r="S1600" s="170"/>
    </row>
    <row r="1601" spans="1:19" s="167" customFormat="1" ht="12.75" x14ac:dyDescent="0.2">
      <c r="A1601" s="294">
        <f t="shared" si="108"/>
        <v>0</v>
      </c>
      <c r="B1601" s="198"/>
      <c r="C1601" s="198"/>
      <c r="D1601" s="199" t="s">
        <v>36</v>
      </c>
      <c r="E1601" s="200"/>
      <c r="F1601" s="201"/>
      <c r="G1601" s="202" t="e">
        <f t="shared" si="109"/>
        <v>#N/A</v>
      </c>
      <c r="H1601" s="203" t="e">
        <f t="shared" si="110"/>
        <v>#N/A</v>
      </c>
      <c r="I1601" s="204" t="e">
        <f t="shared" si="111"/>
        <v>#N/A</v>
      </c>
      <c r="J1601" s="205"/>
      <c r="K1601" s="285">
        <f>'No Team 2'!P20</f>
        <v>0</v>
      </c>
      <c r="L1601" s="206">
        <f>'No Team 2'!O20</f>
        <v>0</v>
      </c>
      <c r="M1601" s="207" t="s">
        <v>372</v>
      </c>
      <c r="N1601" s="207" t="s">
        <v>325</v>
      </c>
      <c r="O1601" s="524"/>
      <c r="P1601" s="283"/>
      <c r="Q1601" s="283"/>
      <c r="R1601" s="208"/>
      <c r="S1601" s="170"/>
    </row>
    <row r="1602" spans="1:19" s="167" customFormat="1" ht="12.75" x14ac:dyDescent="0.2">
      <c r="A1602" s="294">
        <f t="shared" si="108"/>
        <v>0</v>
      </c>
      <c r="B1602" s="198"/>
      <c r="C1602" s="198"/>
      <c r="D1602" s="199" t="s">
        <v>36</v>
      </c>
      <c r="E1602" s="200"/>
      <c r="F1602" s="201"/>
      <c r="G1602" s="202" t="e">
        <f t="shared" si="109"/>
        <v>#N/A</v>
      </c>
      <c r="H1602" s="203" t="e">
        <f t="shared" si="110"/>
        <v>#N/A</v>
      </c>
      <c r="I1602" s="204" t="e">
        <f t="shared" si="111"/>
        <v>#N/A</v>
      </c>
      <c r="J1602" s="205"/>
      <c r="K1602" s="285">
        <f>'No Team 2'!P21</f>
        <v>0</v>
      </c>
      <c r="L1602" s="206">
        <f>'No Team 2'!O21</f>
        <v>0</v>
      </c>
      <c r="M1602" s="207" t="s">
        <v>372</v>
      </c>
      <c r="N1602" s="207" t="s">
        <v>325</v>
      </c>
      <c r="O1602" s="524"/>
      <c r="P1602" s="283"/>
      <c r="Q1602" s="283"/>
      <c r="R1602" s="208"/>
      <c r="S1602" s="170"/>
    </row>
    <row r="1603" spans="1:19" s="167" customFormat="1" ht="12.75" x14ac:dyDescent="0.2">
      <c r="A1603" s="294">
        <f t="shared" si="108"/>
        <v>0</v>
      </c>
      <c r="B1603" s="198"/>
      <c r="C1603" s="198"/>
      <c r="D1603" s="199" t="s">
        <v>36</v>
      </c>
      <c r="E1603" s="200"/>
      <c r="F1603" s="201"/>
      <c r="G1603" s="202" t="e">
        <f t="shared" si="109"/>
        <v>#N/A</v>
      </c>
      <c r="H1603" s="203" t="e">
        <f t="shared" si="110"/>
        <v>#N/A</v>
      </c>
      <c r="I1603" s="204" t="e">
        <f t="shared" si="111"/>
        <v>#N/A</v>
      </c>
      <c r="J1603" s="205"/>
      <c r="K1603" s="285">
        <f>'No Team 2'!P22</f>
        <v>0</v>
      </c>
      <c r="L1603" s="206">
        <f>'No Team 2'!O22</f>
        <v>0</v>
      </c>
      <c r="M1603" s="207" t="s">
        <v>372</v>
      </c>
      <c r="N1603" s="207" t="s">
        <v>325</v>
      </c>
      <c r="O1603" s="524"/>
      <c r="P1603" s="283"/>
      <c r="Q1603" s="283"/>
      <c r="R1603" s="208"/>
      <c r="S1603" s="170"/>
    </row>
    <row r="1604" spans="1:19" s="167" customFormat="1" ht="12.75" x14ac:dyDescent="0.2">
      <c r="A1604" s="294">
        <f t="shared" si="108"/>
        <v>0</v>
      </c>
      <c r="B1604" s="198"/>
      <c r="C1604" s="198"/>
      <c r="D1604" s="199" t="s">
        <v>36</v>
      </c>
      <c r="E1604" s="200"/>
      <c r="F1604" s="201"/>
      <c r="G1604" s="202" t="e">
        <f t="shared" si="109"/>
        <v>#N/A</v>
      </c>
      <c r="H1604" s="203" t="e">
        <f t="shared" si="110"/>
        <v>#N/A</v>
      </c>
      <c r="I1604" s="204" t="e">
        <f t="shared" si="111"/>
        <v>#N/A</v>
      </c>
      <c r="J1604" s="205"/>
      <c r="K1604" s="285">
        <f>'No Team 2'!P23</f>
        <v>0</v>
      </c>
      <c r="L1604" s="206">
        <f>'No Team 2'!O23</f>
        <v>0</v>
      </c>
      <c r="M1604" s="207" t="s">
        <v>372</v>
      </c>
      <c r="N1604" s="207" t="s">
        <v>325</v>
      </c>
      <c r="O1604" s="524"/>
      <c r="P1604" s="283"/>
      <c r="Q1604" s="283"/>
      <c r="R1604" s="208"/>
      <c r="S1604" s="170"/>
    </row>
    <row r="1605" spans="1:19" s="167" customFormat="1" ht="12.75" x14ac:dyDescent="0.2">
      <c r="A1605" s="294">
        <f t="shared" si="108"/>
        <v>0</v>
      </c>
      <c r="B1605" s="198"/>
      <c r="C1605" s="198"/>
      <c r="D1605" s="199" t="s">
        <v>36</v>
      </c>
      <c r="E1605" s="200"/>
      <c r="F1605" s="201"/>
      <c r="G1605" s="202" t="e">
        <f t="shared" si="109"/>
        <v>#N/A</v>
      </c>
      <c r="H1605" s="203" t="e">
        <f t="shared" si="110"/>
        <v>#N/A</v>
      </c>
      <c r="I1605" s="204" t="e">
        <f t="shared" si="111"/>
        <v>#N/A</v>
      </c>
      <c r="J1605" s="205"/>
      <c r="K1605" s="285">
        <f>'No Team 2'!P24</f>
        <v>0</v>
      </c>
      <c r="L1605" s="206">
        <f>'No Team 2'!O24</f>
        <v>0</v>
      </c>
      <c r="M1605" s="207" t="s">
        <v>372</v>
      </c>
      <c r="N1605" s="207" t="s">
        <v>325</v>
      </c>
      <c r="O1605" s="524"/>
      <c r="P1605" s="283"/>
      <c r="Q1605" s="283"/>
      <c r="R1605" s="208"/>
      <c r="S1605" s="170"/>
    </row>
    <row r="1606" spans="1:19" s="167" customFormat="1" ht="12.75" x14ac:dyDescent="0.2">
      <c r="A1606" s="294">
        <f t="shared" si="108"/>
        <v>0</v>
      </c>
      <c r="B1606" s="198"/>
      <c r="C1606" s="198"/>
      <c r="D1606" s="199" t="s">
        <v>36</v>
      </c>
      <c r="E1606" s="200"/>
      <c r="F1606" s="201"/>
      <c r="G1606" s="202" t="e">
        <f t="shared" si="109"/>
        <v>#N/A</v>
      </c>
      <c r="H1606" s="203" t="e">
        <f t="shared" si="110"/>
        <v>#N/A</v>
      </c>
      <c r="I1606" s="204" t="e">
        <f t="shared" si="111"/>
        <v>#N/A</v>
      </c>
      <c r="J1606" s="205"/>
      <c r="K1606" s="285">
        <f>'No Team 2'!P25</f>
        <v>0</v>
      </c>
      <c r="L1606" s="206">
        <f>'No Team 2'!O25</f>
        <v>0</v>
      </c>
      <c r="M1606" s="207" t="s">
        <v>372</v>
      </c>
      <c r="N1606" s="207" t="s">
        <v>325</v>
      </c>
      <c r="O1606" s="524"/>
      <c r="P1606" s="283"/>
      <c r="Q1606" s="283"/>
      <c r="R1606" s="208"/>
      <c r="S1606" s="170"/>
    </row>
    <row r="1607" spans="1:19" s="167" customFormat="1" ht="12.75" x14ac:dyDescent="0.2">
      <c r="A1607" s="294">
        <f t="shared" si="108"/>
        <v>0</v>
      </c>
      <c r="B1607" s="198"/>
      <c r="C1607" s="198"/>
      <c r="D1607" s="199" t="s">
        <v>36</v>
      </c>
      <c r="E1607" s="200"/>
      <c r="F1607" s="201"/>
      <c r="G1607" s="202" t="e">
        <f t="shared" si="109"/>
        <v>#N/A</v>
      </c>
      <c r="H1607" s="203" t="e">
        <f t="shared" si="110"/>
        <v>#N/A</v>
      </c>
      <c r="I1607" s="204" t="e">
        <f t="shared" si="111"/>
        <v>#N/A</v>
      </c>
      <c r="J1607" s="205"/>
      <c r="K1607" s="285">
        <f>'No Team 2'!P26</f>
        <v>0</v>
      </c>
      <c r="L1607" s="206">
        <f>'No Team 2'!O26</f>
        <v>0</v>
      </c>
      <c r="M1607" s="207" t="s">
        <v>372</v>
      </c>
      <c r="N1607" s="207" t="s">
        <v>325</v>
      </c>
      <c r="O1607" s="524"/>
      <c r="P1607" s="283"/>
      <c r="Q1607" s="283"/>
      <c r="R1607" s="208"/>
      <c r="S1607" s="170"/>
    </row>
    <row r="1608" spans="1:19" s="167" customFormat="1" ht="12.75" x14ac:dyDescent="0.2">
      <c r="A1608" s="294">
        <f t="shared" si="108"/>
        <v>0</v>
      </c>
      <c r="B1608" s="198"/>
      <c r="C1608" s="198"/>
      <c r="D1608" s="199" t="s">
        <v>36</v>
      </c>
      <c r="E1608" s="200"/>
      <c r="F1608" s="201"/>
      <c r="G1608" s="202" t="e">
        <f t="shared" si="109"/>
        <v>#N/A</v>
      </c>
      <c r="H1608" s="203" t="e">
        <f t="shared" si="110"/>
        <v>#N/A</v>
      </c>
      <c r="I1608" s="204" t="e">
        <f t="shared" si="111"/>
        <v>#N/A</v>
      </c>
      <c r="J1608" s="205"/>
      <c r="K1608" s="285">
        <f>'No Team 2'!P27</f>
        <v>0</v>
      </c>
      <c r="L1608" s="206">
        <f>'No Team 2'!O27</f>
        <v>0</v>
      </c>
      <c r="M1608" s="207" t="s">
        <v>372</v>
      </c>
      <c r="N1608" s="207" t="s">
        <v>325</v>
      </c>
      <c r="O1608" s="524"/>
      <c r="P1608" s="283"/>
      <c r="Q1608" s="283"/>
      <c r="R1608" s="208"/>
      <c r="S1608" s="170"/>
    </row>
    <row r="1609" spans="1:19" s="167" customFormat="1" ht="12.75" x14ac:dyDescent="0.2">
      <c r="A1609" s="294">
        <f t="shared" si="108"/>
        <v>0</v>
      </c>
      <c r="B1609" s="198"/>
      <c r="C1609" s="198"/>
      <c r="D1609" s="199" t="s">
        <v>36</v>
      </c>
      <c r="E1609" s="200"/>
      <c r="F1609" s="201"/>
      <c r="G1609" s="202" t="e">
        <f t="shared" si="109"/>
        <v>#N/A</v>
      </c>
      <c r="H1609" s="203" t="e">
        <f t="shared" si="110"/>
        <v>#N/A</v>
      </c>
      <c r="I1609" s="204" t="e">
        <f t="shared" si="111"/>
        <v>#N/A</v>
      </c>
      <c r="J1609" s="205"/>
      <c r="K1609" s="285">
        <f>'No Team 2'!P28</f>
        <v>0</v>
      </c>
      <c r="L1609" s="206">
        <f>'No Team 2'!O28</f>
        <v>0</v>
      </c>
      <c r="M1609" s="207" t="s">
        <v>372</v>
      </c>
      <c r="N1609" s="207" t="s">
        <v>325</v>
      </c>
      <c r="O1609" s="524"/>
      <c r="P1609" s="283"/>
      <c r="Q1609" s="283"/>
      <c r="R1609" s="208"/>
      <c r="S1609" s="170"/>
    </row>
    <row r="1610" spans="1:19" s="167" customFormat="1" ht="12.75" x14ac:dyDescent="0.2">
      <c r="A1610" s="294">
        <f t="shared" si="108"/>
        <v>0</v>
      </c>
      <c r="B1610" s="198"/>
      <c r="C1610" s="198"/>
      <c r="D1610" s="199" t="s">
        <v>36</v>
      </c>
      <c r="E1610" s="200"/>
      <c r="F1610" s="201"/>
      <c r="G1610" s="202" t="e">
        <f t="shared" si="109"/>
        <v>#N/A</v>
      </c>
      <c r="H1610" s="203" t="e">
        <f t="shared" si="110"/>
        <v>#N/A</v>
      </c>
      <c r="I1610" s="204" t="e">
        <f t="shared" si="111"/>
        <v>#N/A</v>
      </c>
      <c r="J1610" s="205"/>
      <c r="K1610" s="285">
        <f>'No Team 2'!P29</f>
        <v>0</v>
      </c>
      <c r="L1610" s="206">
        <f>'No Team 2'!O29</f>
        <v>0</v>
      </c>
      <c r="M1610" s="207" t="s">
        <v>372</v>
      </c>
      <c r="N1610" s="207" t="s">
        <v>325</v>
      </c>
      <c r="O1610" s="524"/>
      <c r="P1610" s="283"/>
      <c r="Q1610" s="283"/>
      <c r="R1610" s="208"/>
      <c r="S1610" s="170"/>
    </row>
    <row r="1611" spans="1:19" s="167" customFormat="1" ht="12.75" x14ac:dyDescent="0.2">
      <c r="A1611" s="294">
        <f t="shared" si="108"/>
        <v>0</v>
      </c>
      <c r="B1611" s="198"/>
      <c r="C1611" s="198"/>
      <c r="D1611" s="199" t="s">
        <v>36</v>
      </c>
      <c r="E1611" s="200"/>
      <c r="F1611" s="201"/>
      <c r="G1611" s="202" t="e">
        <f t="shared" si="109"/>
        <v>#N/A</v>
      </c>
      <c r="H1611" s="203" t="e">
        <f t="shared" si="110"/>
        <v>#N/A</v>
      </c>
      <c r="I1611" s="204" t="e">
        <f t="shared" si="111"/>
        <v>#N/A</v>
      </c>
      <c r="J1611" s="205"/>
      <c r="K1611" s="285">
        <f>'No Team 2'!P30</f>
        <v>0</v>
      </c>
      <c r="L1611" s="206">
        <f>'No Team 2'!O30</f>
        <v>0</v>
      </c>
      <c r="M1611" s="207" t="s">
        <v>372</v>
      </c>
      <c r="N1611" s="207" t="s">
        <v>325</v>
      </c>
      <c r="O1611" s="524"/>
      <c r="P1611" s="283"/>
      <c r="Q1611" s="283"/>
      <c r="R1611" s="208"/>
      <c r="S1611" s="170"/>
    </row>
    <row r="1612" spans="1:19" s="167" customFormat="1" ht="12.75" x14ac:dyDescent="0.2">
      <c r="A1612" s="294">
        <f t="shared" si="108"/>
        <v>0</v>
      </c>
      <c r="B1612" s="198"/>
      <c r="C1612" s="198"/>
      <c r="D1612" s="199" t="s">
        <v>36</v>
      </c>
      <c r="E1612" s="200"/>
      <c r="F1612" s="201"/>
      <c r="G1612" s="202" t="e">
        <f t="shared" si="109"/>
        <v>#N/A</v>
      </c>
      <c r="H1612" s="203" t="e">
        <f t="shared" si="110"/>
        <v>#N/A</v>
      </c>
      <c r="I1612" s="204" t="e">
        <f t="shared" si="111"/>
        <v>#N/A</v>
      </c>
      <c r="J1612" s="205"/>
      <c r="K1612" s="285">
        <f>'No Team 2'!P31</f>
        <v>0</v>
      </c>
      <c r="L1612" s="206">
        <f>'No Team 2'!O31</f>
        <v>0</v>
      </c>
      <c r="M1612" s="207" t="s">
        <v>372</v>
      </c>
      <c r="N1612" s="207" t="s">
        <v>325</v>
      </c>
      <c r="O1612" s="524"/>
      <c r="P1612" s="283"/>
      <c r="Q1612" s="283"/>
      <c r="R1612" s="208"/>
      <c r="S1612" s="170"/>
    </row>
    <row r="1613" spans="1:19" s="167" customFormat="1" ht="12.75" x14ac:dyDescent="0.2">
      <c r="A1613" s="294">
        <f t="shared" si="108"/>
        <v>0</v>
      </c>
      <c r="B1613" s="198"/>
      <c r="C1613" s="198"/>
      <c r="D1613" s="199" t="s">
        <v>36</v>
      </c>
      <c r="E1613" s="200"/>
      <c r="F1613" s="201"/>
      <c r="G1613" s="202" t="e">
        <f t="shared" si="109"/>
        <v>#N/A</v>
      </c>
      <c r="H1613" s="203" t="e">
        <f t="shared" si="110"/>
        <v>#N/A</v>
      </c>
      <c r="I1613" s="204" t="e">
        <f t="shared" si="111"/>
        <v>#N/A</v>
      </c>
      <c r="J1613" s="205"/>
      <c r="K1613" s="285">
        <f>'No Team 2'!P32</f>
        <v>0</v>
      </c>
      <c r="L1613" s="206">
        <f>'No Team 2'!O32</f>
        <v>0</v>
      </c>
      <c r="M1613" s="207" t="s">
        <v>372</v>
      </c>
      <c r="N1613" s="207" t="s">
        <v>325</v>
      </c>
      <c r="O1613" s="524"/>
      <c r="P1613" s="283"/>
      <c r="Q1613" s="283"/>
      <c r="R1613" s="208"/>
      <c r="S1613" s="170"/>
    </row>
    <row r="1614" spans="1:19" s="167" customFormat="1" ht="12.75" x14ac:dyDescent="0.2">
      <c r="A1614" s="294">
        <f t="shared" si="108"/>
        <v>0</v>
      </c>
      <c r="B1614" s="198"/>
      <c r="C1614" s="198"/>
      <c r="D1614" s="199" t="s">
        <v>36</v>
      </c>
      <c r="E1614" s="200"/>
      <c r="F1614" s="201"/>
      <c r="G1614" s="202" t="e">
        <f t="shared" si="109"/>
        <v>#N/A</v>
      </c>
      <c r="H1614" s="203" t="e">
        <f t="shared" si="110"/>
        <v>#N/A</v>
      </c>
      <c r="I1614" s="204" t="e">
        <f t="shared" si="111"/>
        <v>#N/A</v>
      </c>
      <c r="J1614" s="205"/>
      <c r="K1614" s="285">
        <f>'No Team 2'!P33</f>
        <v>0</v>
      </c>
      <c r="L1614" s="206">
        <f>'No Team 2'!O33</f>
        <v>0</v>
      </c>
      <c r="M1614" s="207" t="s">
        <v>372</v>
      </c>
      <c r="N1614" s="207" t="s">
        <v>325</v>
      </c>
      <c r="O1614" s="524"/>
      <c r="P1614" s="283"/>
      <c r="Q1614" s="283"/>
      <c r="R1614" s="208"/>
      <c r="S1614" s="170"/>
    </row>
    <row r="1615" spans="1:19" s="167" customFormat="1" ht="12.75" x14ac:dyDescent="0.2">
      <c r="A1615" s="294">
        <f t="shared" si="108"/>
        <v>0</v>
      </c>
      <c r="B1615" s="198"/>
      <c r="C1615" s="198"/>
      <c r="D1615" s="199" t="s">
        <v>36</v>
      </c>
      <c r="E1615" s="200"/>
      <c r="F1615" s="201"/>
      <c r="G1615" s="202" t="e">
        <f t="shared" si="109"/>
        <v>#N/A</v>
      </c>
      <c r="H1615" s="203" t="e">
        <f t="shared" si="110"/>
        <v>#N/A</v>
      </c>
      <c r="I1615" s="204" t="e">
        <f t="shared" si="111"/>
        <v>#N/A</v>
      </c>
      <c r="J1615" s="205"/>
      <c r="K1615" s="285">
        <f>'No Team 2'!P34</f>
        <v>0</v>
      </c>
      <c r="L1615" s="206">
        <f>'No Team 2'!O34</f>
        <v>0</v>
      </c>
      <c r="M1615" s="207" t="s">
        <v>372</v>
      </c>
      <c r="N1615" s="207" t="s">
        <v>325</v>
      </c>
      <c r="O1615" s="524"/>
      <c r="P1615" s="283"/>
      <c r="Q1615" s="283"/>
      <c r="R1615" s="208"/>
      <c r="S1615" s="170"/>
    </row>
    <row r="1616" spans="1:19" s="167" customFormat="1" ht="12.75" x14ac:dyDescent="0.2">
      <c r="A1616" s="294">
        <f t="shared" si="108"/>
        <v>0</v>
      </c>
      <c r="B1616" s="198"/>
      <c r="C1616" s="198"/>
      <c r="D1616" s="199" t="s">
        <v>36</v>
      </c>
      <c r="E1616" s="200"/>
      <c r="F1616" s="201"/>
      <c r="G1616" s="202" t="e">
        <f t="shared" si="109"/>
        <v>#N/A</v>
      </c>
      <c r="H1616" s="203" t="e">
        <f t="shared" si="110"/>
        <v>#N/A</v>
      </c>
      <c r="I1616" s="204" t="e">
        <f t="shared" si="111"/>
        <v>#N/A</v>
      </c>
      <c r="J1616" s="205"/>
      <c r="K1616" s="285">
        <f>'No Team 2'!P35</f>
        <v>0</v>
      </c>
      <c r="L1616" s="206">
        <f>'No Team 2'!O35</f>
        <v>0</v>
      </c>
      <c r="M1616" s="207" t="s">
        <v>372</v>
      </c>
      <c r="N1616" s="207" t="s">
        <v>325</v>
      </c>
      <c r="O1616" s="524"/>
      <c r="P1616" s="283"/>
      <c r="Q1616" s="283"/>
      <c r="R1616" s="208"/>
      <c r="S1616" s="170"/>
    </row>
    <row r="1617" spans="1:19" s="167" customFormat="1" ht="12.75" x14ac:dyDescent="0.2">
      <c r="A1617" s="294">
        <f t="shared" si="108"/>
        <v>0</v>
      </c>
      <c r="B1617" s="198"/>
      <c r="C1617" s="198"/>
      <c r="D1617" s="199" t="s">
        <v>36</v>
      </c>
      <c r="E1617" s="200"/>
      <c r="F1617" s="201"/>
      <c r="G1617" s="202" t="e">
        <f t="shared" si="109"/>
        <v>#N/A</v>
      </c>
      <c r="H1617" s="203" t="e">
        <f t="shared" si="110"/>
        <v>#N/A</v>
      </c>
      <c r="I1617" s="204" t="e">
        <f t="shared" si="111"/>
        <v>#N/A</v>
      </c>
      <c r="J1617" s="205"/>
      <c r="K1617" s="285">
        <f>'No Team 2'!P36</f>
        <v>0</v>
      </c>
      <c r="L1617" s="206">
        <f>'No Team 2'!O36</f>
        <v>0</v>
      </c>
      <c r="M1617" s="207" t="s">
        <v>372</v>
      </c>
      <c r="N1617" s="207" t="s">
        <v>325</v>
      </c>
      <c r="O1617" s="524"/>
      <c r="P1617" s="283"/>
      <c r="Q1617" s="283"/>
      <c r="R1617" s="208"/>
      <c r="S1617" s="170"/>
    </row>
    <row r="1618" spans="1:19" s="167" customFormat="1" ht="12.75" x14ac:dyDescent="0.2">
      <c r="A1618" s="294">
        <f t="shared" si="108"/>
        <v>0</v>
      </c>
      <c r="B1618" s="198"/>
      <c r="C1618" s="198"/>
      <c r="D1618" s="199" t="s">
        <v>36</v>
      </c>
      <c r="E1618" s="200"/>
      <c r="F1618" s="201"/>
      <c r="G1618" s="202" t="e">
        <f t="shared" si="109"/>
        <v>#N/A</v>
      </c>
      <c r="H1618" s="203" t="e">
        <f t="shared" si="110"/>
        <v>#N/A</v>
      </c>
      <c r="I1618" s="204" t="e">
        <f t="shared" si="111"/>
        <v>#N/A</v>
      </c>
      <c r="J1618" s="205"/>
      <c r="K1618" s="285">
        <f>'No Team 2'!P37</f>
        <v>0</v>
      </c>
      <c r="L1618" s="206">
        <f>'No Team 2'!O37</f>
        <v>0</v>
      </c>
      <c r="M1618" s="207" t="s">
        <v>372</v>
      </c>
      <c r="N1618" s="207" t="s">
        <v>325</v>
      </c>
      <c r="O1618" s="524"/>
      <c r="P1618" s="283"/>
      <c r="Q1618" s="283"/>
      <c r="R1618" s="208"/>
      <c r="S1618" s="170"/>
    </row>
    <row r="1619" spans="1:19" s="167" customFormat="1" ht="12.75" x14ac:dyDescent="0.2">
      <c r="A1619" s="294">
        <f t="shared" si="108"/>
        <v>0</v>
      </c>
      <c r="B1619" s="198"/>
      <c r="C1619" s="198"/>
      <c r="D1619" s="199" t="s">
        <v>36</v>
      </c>
      <c r="E1619" s="200"/>
      <c r="F1619" s="201"/>
      <c r="G1619" s="202" t="e">
        <f t="shared" si="109"/>
        <v>#N/A</v>
      </c>
      <c r="H1619" s="203" t="e">
        <f t="shared" si="110"/>
        <v>#N/A</v>
      </c>
      <c r="I1619" s="204" t="e">
        <f t="shared" si="111"/>
        <v>#N/A</v>
      </c>
      <c r="J1619" s="205"/>
      <c r="K1619" s="285">
        <f>'No Team 2'!P38</f>
        <v>0</v>
      </c>
      <c r="L1619" s="206">
        <f>'No Team 2'!O38</f>
        <v>0</v>
      </c>
      <c r="M1619" s="207" t="s">
        <v>372</v>
      </c>
      <c r="N1619" s="207" t="s">
        <v>325</v>
      </c>
      <c r="O1619" s="524"/>
      <c r="P1619" s="283"/>
      <c r="Q1619" s="283"/>
      <c r="R1619" s="208"/>
      <c r="S1619" s="170"/>
    </row>
    <row r="1620" spans="1:19" s="167" customFormat="1" ht="12.75" x14ac:dyDescent="0.2">
      <c r="A1620" s="294">
        <f t="shared" si="108"/>
        <v>0</v>
      </c>
      <c r="B1620" s="198"/>
      <c r="C1620" s="198"/>
      <c r="D1620" s="199" t="s">
        <v>36</v>
      </c>
      <c r="E1620" s="200"/>
      <c r="F1620" s="201"/>
      <c r="G1620" s="202" t="e">
        <f t="shared" si="109"/>
        <v>#N/A</v>
      </c>
      <c r="H1620" s="203" t="e">
        <f t="shared" si="110"/>
        <v>#N/A</v>
      </c>
      <c r="I1620" s="204" t="e">
        <f t="shared" si="111"/>
        <v>#N/A</v>
      </c>
      <c r="J1620" s="205"/>
      <c r="K1620" s="285">
        <f>'No Team 2'!P39</f>
        <v>0</v>
      </c>
      <c r="L1620" s="206">
        <f>'No Team 2'!O39</f>
        <v>0</v>
      </c>
      <c r="M1620" s="207" t="s">
        <v>372</v>
      </c>
      <c r="N1620" s="207" t="s">
        <v>325</v>
      </c>
      <c r="O1620" s="524"/>
      <c r="P1620" s="283"/>
      <c r="Q1620" s="283"/>
      <c r="R1620" s="208"/>
      <c r="S1620" s="170"/>
    </row>
    <row r="1621" spans="1:19" s="167" customFormat="1" ht="12.75" x14ac:dyDescent="0.2">
      <c r="A1621" s="294">
        <f t="shared" si="108"/>
        <v>0</v>
      </c>
      <c r="B1621" s="198"/>
      <c r="C1621" s="198"/>
      <c r="D1621" s="199" t="s">
        <v>36</v>
      </c>
      <c r="E1621" s="200"/>
      <c r="F1621" s="201"/>
      <c r="G1621" s="202" t="e">
        <f t="shared" si="109"/>
        <v>#N/A</v>
      </c>
      <c r="H1621" s="203" t="e">
        <f t="shared" si="110"/>
        <v>#N/A</v>
      </c>
      <c r="I1621" s="204" t="e">
        <f t="shared" si="111"/>
        <v>#N/A</v>
      </c>
      <c r="J1621" s="205"/>
      <c r="K1621" s="285">
        <f>'No Team 2'!P40</f>
        <v>0</v>
      </c>
      <c r="L1621" s="206">
        <f>'No Team 2'!O40</f>
        <v>0</v>
      </c>
      <c r="M1621" s="207" t="s">
        <v>372</v>
      </c>
      <c r="N1621" s="207" t="s">
        <v>325</v>
      </c>
      <c r="O1621" s="524"/>
      <c r="P1621" s="283"/>
      <c r="Q1621" s="283"/>
      <c r="R1621" s="208"/>
      <c r="S1621" s="170"/>
    </row>
    <row r="1622" spans="1:19" s="167" customFormat="1" ht="12.75" x14ac:dyDescent="0.2">
      <c r="A1622" s="294">
        <f t="shared" si="108"/>
        <v>0</v>
      </c>
      <c r="B1622" s="198"/>
      <c r="C1622" s="198"/>
      <c r="D1622" s="199" t="s">
        <v>36</v>
      </c>
      <c r="E1622" s="200"/>
      <c r="F1622" s="201"/>
      <c r="G1622" s="202" t="e">
        <f t="shared" si="109"/>
        <v>#N/A</v>
      </c>
      <c r="H1622" s="203" t="e">
        <f t="shared" si="110"/>
        <v>#N/A</v>
      </c>
      <c r="I1622" s="204" t="e">
        <f t="shared" si="111"/>
        <v>#N/A</v>
      </c>
      <c r="J1622" s="205"/>
      <c r="K1622" s="285">
        <f>'No Team 2'!P41</f>
        <v>0</v>
      </c>
      <c r="L1622" s="206">
        <f>'No Team 2'!O41</f>
        <v>0</v>
      </c>
      <c r="M1622" s="207" t="s">
        <v>372</v>
      </c>
      <c r="N1622" s="207" t="s">
        <v>325</v>
      </c>
      <c r="O1622" s="524"/>
      <c r="P1622" s="283"/>
      <c r="Q1622" s="283"/>
      <c r="R1622" s="208"/>
      <c r="S1622" s="170"/>
    </row>
    <row r="1623" spans="1:19" s="167" customFormat="1" ht="12.75" x14ac:dyDescent="0.2">
      <c r="A1623" s="294">
        <f t="shared" si="108"/>
        <v>0</v>
      </c>
      <c r="B1623" s="198"/>
      <c r="C1623" s="198"/>
      <c r="D1623" s="199" t="s">
        <v>36</v>
      </c>
      <c r="E1623" s="200"/>
      <c r="F1623" s="201"/>
      <c r="G1623" s="202" t="e">
        <f t="shared" si="109"/>
        <v>#N/A</v>
      </c>
      <c r="H1623" s="203" t="e">
        <f t="shared" si="110"/>
        <v>#N/A</v>
      </c>
      <c r="I1623" s="204" t="e">
        <f t="shared" si="111"/>
        <v>#N/A</v>
      </c>
      <c r="J1623" s="205"/>
      <c r="K1623" s="285">
        <f>'No Team 2'!P42</f>
        <v>0</v>
      </c>
      <c r="L1623" s="206">
        <f>'No Team 2'!O42</f>
        <v>0</v>
      </c>
      <c r="M1623" s="207" t="s">
        <v>372</v>
      </c>
      <c r="N1623" s="207" t="s">
        <v>325</v>
      </c>
      <c r="O1623" s="524"/>
      <c r="P1623" s="283"/>
      <c r="Q1623" s="283"/>
      <c r="R1623" s="208"/>
      <c r="S1623" s="170"/>
    </row>
    <row r="1624" spans="1:19" s="167" customFormat="1" ht="12.75" x14ac:dyDescent="0.2">
      <c r="A1624" s="294">
        <f t="shared" si="108"/>
        <v>0</v>
      </c>
      <c r="B1624" s="198"/>
      <c r="C1624" s="198"/>
      <c r="D1624" s="199" t="s">
        <v>36</v>
      </c>
      <c r="E1624" s="200"/>
      <c r="F1624" s="201"/>
      <c r="G1624" s="202" t="e">
        <f t="shared" si="109"/>
        <v>#N/A</v>
      </c>
      <c r="H1624" s="203" t="e">
        <f t="shared" si="110"/>
        <v>#N/A</v>
      </c>
      <c r="I1624" s="204" t="e">
        <f t="shared" si="111"/>
        <v>#N/A</v>
      </c>
      <c r="J1624" s="205"/>
      <c r="K1624" s="285">
        <f>'No Team 2'!P43</f>
        <v>0</v>
      </c>
      <c r="L1624" s="206">
        <f>'No Team 2'!O43</f>
        <v>0</v>
      </c>
      <c r="M1624" s="207" t="s">
        <v>372</v>
      </c>
      <c r="N1624" s="207" t="s">
        <v>325</v>
      </c>
      <c r="O1624" s="524"/>
      <c r="P1624" s="283"/>
      <c r="Q1624" s="283"/>
      <c r="R1624" s="208"/>
      <c r="S1624" s="170"/>
    </row>
    <row r="1625" spans="1:19" s="167" customFormat="1" ht="12.75" x14ac:dyDescent="0.2">
      <c r="A1625" s="294">
        <f t="shared" si="108"/>
        <v>0</v>
      </c>
      <c r="B1625" s="198"/>
      <c r="C1625" s="198"/>
      <c r="D1625" s="199" t="s">
        <v>36</v>
      </c>
      <c r="E1625" s="200"/>
      <c r="F1625" s="201"/>
      <c r="G1625" s="202" t="e">
        <f t="shared" si="109"/>
        <v>#N/A</v>
      </c>
      <c r="H1625" s="203" t="e">
        <f t="shared" si="110"/>
        <v>#N/A</v>
      </c>
      <c r="I1625" s="204" t="e">
        <f t="shared" si="111"/>
        <v>#N/A</v>
      </c>
      <c r="J1625" s="205"/>
      <c r="K1625" s="285">
        <f>'No Team 2'!P44</f>
        <v>0</v>
      </c>
      <c r="L1625" s="206">
        <f>'No Team 2'!O44</f>
        <v>0</v>
      </c>
      <c r="M1625" s="207" t="s">
        <v>372</v>
      </c>
      <c r="N1625" s="207" t="s">
        <v>325</v>
      </c>
      <c r="O1625" s="524"/>
      <c r="P1625" s="283"/>
      <c r="Q1625" s="283"/>
      <c r="R1625" s="208"/>
      <c r="S1625" s="170"/>
    </row>
    <row r="1626" spans="1:19" s="167" customFormat="1" ht="12.75" x14ac:dyDescent="0.2">
      <c r="A1626" s="294">
        <f t="shared" si="108"/>
        <v>0</v>
      </c>
      <c r="B1626" s="198"/>
      <c r="C1626" s="198"/>
      <c r="D1626" s="199" t="s">
        <v>36</v>
      </c>
      <c r="E1626" s="200"/>
      <c r="F1626" s="201"/>
      <c r="G1626" s="202" t="e">
        <f t="shared" si="109"/>
        <v>#N/A</v>
      </c>
      <c r="H1626" s="203" t="e">
        <f t="shared" si="110"/>
        <v>#N/A</v>
      </c>
      <c r="I1626" s="204" t="e">
        <f t="shared" si="111"/>
        <v>#N/A</v>
      </c>
      <c r="J1626" s="205"/>
      <c r="K1626" s="285">
        <f>'No Team 2'!P45</f>
        <v>0</v>
      </c>
      <c r="L1626" s="206">
        <f>'No Team 2'!O45</f>
        <v>0</v>
      </c>
      <c r="M1626" s="207" t="s">
        <v>372</v>
      </c>
      <c r="N1626" s="207" t="s">
        <v>325</v>
      </c>
      <c r="O1626" s="524"/>
      <c r="P1626" s="283"/>
      <c r="Q1626" s="283"/>
      <c r="R1626" s="208"/>
      <c r="S1626" s="170"/>
    </row>
    <row r="1627" spans="1:19" s="167" customFormat="1" ht="12.75" x14ac:dyDescent="0.2">
      <c r="A1627" s="294">
        <f t="shared" si="108"/>
        <v>0</v>
      </c>
      <c r="B1627" s="198"/>
      <c r="C1627" s="198"/>
      <c r="D1627" s="199" t="s">
        <v>36</v>
      </c>
      <c r="E1627" s="200"/>
      <c r="F1627" s="201"/>
      <c r="G1627" s="202" t="e">
        <f t="shared" si="109"/>
        <v>#N/A</v>
      </c>
      <c r="H1627" s="203" t="e">
        <f t="shared" si="110"/>
        <v>#N/A</v>
      </c>
      <c r="I1627" s="204" t="e">
        <f t="shared" si="111"/>
        <v>#N/A</v>
      </c>
      <c r="J1627" s="205"/>
      <c r="K1627" s="285">
        <f>'No Team 2'!P46</f>
        <v>0</v>
      </c>
      <c r="L1627" s="206">
        <f>'No Team 2'!O46</f>
        <v>0</v>
      </c>
      <c r="M1627" s="207" t="s">
        <v>372</v>
      </c>
      <c r="N1627" s="207" t="s">
        <v>325</v>
      </c>
      <c r="O1627" s="524"/>
      <c r="P1627" s="283"/>
      <c r="Q1627" s="283"/>
      <c r="R1627" s="208"/>
      <c r="S1627" s="170"/>
    </row>
    <row r="1628" spans="1:19" s="167" customFormat="1" ht="12.75" x14ac:dyDescent="0.2">
      <c r="A1628" s="294">
        <f t="shared" si="108"/>
        <v>0</v>
      </c>
      <c r="B1628" s="198"/>
      <c r="C1628" s="198"/>
      <c r="D1628" s="199" t="s">
        <v>36</v>
      </c>
      <c r="E1628" s="200"/>
      <c r="F1628" s="201"/>
      <c r="G1628" s="202" t="e">
        <f t="shared" si="109"/>
        <v>#N/A</v>
      </c>
      <c r="H1628" s="203" t="e">
        <f t="shared" si="110"/>
        <v>#N/A</v>
      </c>
      <c r="I1628" s="204" t="e">
        <f t="shared" si="111"/>
        <v>#N/A</v>
      </c>
      <c r="J1628" s="205"/>
      <c r="K1628" s="285">
        <f>'No Team 2'!P47</f>
        <v>0</v>
      </c>
      <c r="L1628" s="206">
        <f>'No Team 2'!O47</f>
        <v>0</v>
      </c>
      <c r="M1628" s="207" t="s">
        <v>372</v>
      </c>
      <c r="N1628" s="207" t="s">
        <v>325</v>
      </c>
      <c r="O1628" s="524"/>
      <c r="P1628" s="283"/>
      <c r="Q1628" s="283"/>
      <c r="R1628" s="208"/>
      <c r="S1628" s="170"/>
    </row>
    <row r="1629" spans="1:19" s="167" customFormat="1" ht="12.75" x14ac:dyDescent="0.2">
      <c r="A1629" s="294">
        <f t="shared" si="108"/>
        <v>0</v>
      </c>
      <c r="B1629" s="198"/>
      <c r="C1629" s="198"/>
      <c r="D1629" s="199" t="s">
        <v>36</v>
      </c>
      <c r="E1629" s="200"/>
      <c r="F1629" s="201"/>
      <c r="G1629" s="202" t="e">
        <f t="shared" si="109"/>
        <v>#N/A</v>
      </c>
      <c r="H1629" s="203" t="e">
        <f t="shared" si="110"/>
        <v>#N/A</v>
      </c>
      <c r="I1629" s="204" t="e">
        <f t="shared" si="111"/>
        <v>#N/A</v>
      </c>
      <c r="J1629" s="205"/>
      <c r="K1629" s="285">
        <f>'No Team 2'!P48</f>
        <v>0</v>
      </c>
      <c r="L1629" s="206">
        <f>'No Team 2'!O48</f>
        <v>0</v>
      </c>
      <c r="M1629" s="207" t="s">
        <v>372</v>
      </c>
      <c r="N1629" s="207" t="s">
        <v>325</v>
      </c>
      <c r="O1629" s="524"/>
      <c r="P1629" s="283"/>
      <c r="Q1629" s="283"/>
      <c r="R1629" s="208"/>
      <c r="S1629" s="170"/>
    </row>
    <row r="1630" spans="1:19" s="167" customFormat="1" ht="12.75" x14ac:dyDescent="0.2">
      <c r="A1630" s="294">
        <f t="shared" si="108"/>
        <v>0</v>
      </c>
      <c r="B1630" s="198"/>
      <c r="C1630" s="198"/>
      <c r="D1630" s="199" t="s">
        <v>36</v>
      </c>
      <c r="E1630" s="200"/>
      <c r="F1630" s="201"/>
      <c r="G1630" s="202" t="e">
        <f t="shared" si="109"/>
        <v>#N/A</v>
      </c>
      <c r="H1630" s="203" t="e">
        <f t="shared" si="110"/>
        <v>#N/A</v>
      </c>
      <c r="I1630" s="204" t="e">
        <f t="shared" si="111"/>
        <v>#N/A</v>
      </c>
      <c r="J1630" s="205"/>
      <c r="K1630" s="285">
        <f>'No Team 2'!P49</f>
        <v>0</v>
      </c>
      <c r="L1630" s="206">
        <f>'No Team 2'!O49</f>
        <v>0</v>
      </c>
      <c r="M1630" s="207" t="s">
        <v>372</v>
      </c>
      <c r="N1630" s="207" t="s">
        <v>325</v>
      </c>
      <c r="O1630" s="524"/>
      <c r="P1630" s="283"/>
      <c r="Q1630" s="283"/>
      <c r="R1630" s="208"/>
      <c r="S1630" s="170"/>
    </row>
    <row r="1631" spans="1:19" s="167" customFormat="1" ht="12.75" x14ac:dyDescent="0.2">
      <c r="A1631" s="294">
        <f t="shared" si="108"/>
        <v>0</v>
      </c>
      <c r="B1631" s="198"/>
      <c r="C1631" s="198"/>
      <c r="D1631" s="199" t="s">
        <v>36</v>
      </c>
      <c r="E1631" s="200"/>
      <c r="F1631" s="201"/>
      <c r="G1631" s="202" t="e">
        <f t="shared" si="109"/>
        <v>#N/A</v>
      </c>
      <c r="H1631" s="203" t="e">
        <f t="shared" si="110"/>
        <v>#N/A</v>
      </c>
      <c r="I1631" s="204" t="e">
        <f t="shared" si="111"/>
        <v>#N/A</v>
      </c>
      <c r="J1631" s="205"/>
      <c r="K1631" s="285">
        <f>'No Team 2'!P50</f>
        <v>0</v>
      </c>
      <c r="L1631" s="206">
        <f>'No Team 2'!O50</f>
        <v>0</v>
      </c>
      <c r="M1631" s="207" t="s">
        <v>372</v>
      </c>
      <c r="N1631" s="207" t="s">
        <v>325</v>
      </c>
      <c r="O1631" s="524"/>
      <c r="P1631" s="283"/>
      <c r="Q1631" s="283"/>
      <c r="R1631" s="208"/>
      <c r="S1631" s="170"/>
    </row>
    <row r="1632" spans="1:19" s="167" customFormat="1" ht="12.75" x14ac:dyDescent="0.2">
      <c r="A1632" s="294">
        <f t="shared" si="108"/>
        <v>0</v>
      </c>
      <c r="B1632" s="198"/>
      <c r="C1632" s="198"/>
      <c r="D1632" s="199" t="s">
        <v>36</v>
      </c>
      <c r="E1632" s="200"/>
      <c r="F1632" s="201"/>
      <c r="G1632" s="202" t="e">
        <f t="shared" si="109"/>
        <v>#N/A</v>
      </c>
      <c r="H1632" s="203" t="e">
        <f t="shared" si="110"/>
        <v>#N/A</v>
      </c>
      <c r="I1632" s="204" t="e">
        <f t="shared" si="111"/>
        <v>#N/A</v>
      </c>
      <c r="J1632" s="205"/>
      <c r="K1632" s="285">
        <f>'No Team 2'!P51</f>
        <v>0</v>
      </c>
      <c r="L1632" s="206">
        <f>'No Team 2'!O51</f>
        <v>0</v>
      </c>
      <c r="M1632" s="207" t="s">
        <v>372</v>
      </c>
      <c r="N1632" s="207" t="s">
        <v>325</v>
      </c>
      <c r="O1632" s="524"/>
      <c r="P1632" s="283"/>
      <c r="Q1632" s="283"/>
      <c r="R1632" s="208"/>
      <c r="S1632" s="170"/>
    </row>
    <row r="1633" spans="1:19" s="167" customFormat="1" ht="12.75" x14ac:dyDescent="0.2">
      <c r="A1633" s="294">
        <f t="shared" si="108"/>
        <v>0</v>
      </c>
      <c r="B1633" s="198"/>
      <c r="C1633" s="198"/>
      <c r="D1633" s="199" t="s">
        <v>36</v>
      </c>
      <c r="E1633" s="200"/>
      <c r="F1633" s="201"/>
      <c r="G1633" s="202" t="e">
        <f t="shared" si="109"/>
        <v>#N/A</v>
      </c>
      <c r="H1633" s="203" t="e">
        <f t="shared" si="110"/>
        <v>#N/A</v>
      </c>
      <c r="I1633" s="204" t="e">
        <f t="shared" si="111"/>
        <v>#N/A</v>
      </c>
      <c r="J1633" s="205"/>
      <c r="K1633" s="285">
        <f>'No Team 2'!P52</f>
        <v>0</v>
      </c>
      <c r="L1633" s="206">
        <f>'No Team 2'!O52</f>
        <v>0</v>
      </c>
      <c r="M1633" s="207" t="s">
        <v>372</v>
      </c>
      <c r="N1633" s="207" t="s">
        <v>325</v>
      </c>
      <c r="O1633" s="524"/>
      <c r="P1633" s="283"/>
      <c r="Q1633" s="283"/>
      <c r="R1633" s="208"/>
      <c r="S1633" s="170"/>
    </row>
    <row r="1634" spans="1:19" s="167" customFormat="1" ht="12.75" x14ac:dyDescent="0.2">
      <c r="A1634" s="294">
        <f t="shared" si="108"/>
        <v>0</v>
      </c>
      <c r="B1634" s="198"/>
      <c r="C1634" s="198"/>
      <c r="D1634" s="199" t="s">
        <v>36</v>
      </c>
      <c r="E1634" s="200"/>
      <c r="F1634" s="201"/>
      <c r="G1634" s="202" t="e">
        <f t="shared" si="109"/>
        <v>#N/A</v>
      </c>
      <c r="H1634" s="203" t="e">
        <f t="shared" si="110"/>
        <v>#N/A</v>
      </c>
      <c r="I1634" s="204" t="e">
        <f t="shared" si="111"/>
        <v>#N/A</v>
      </c>
      <c r="J1634" s="205"/>
      <c r="K1634" s="285">
        <f>'No Team 2'!P53</f>
        <v>0</v>
      </c>
      <c r="L1634" s="206">
        <f>'No Team 2'!O53</f>
        <v>0</v>
      </c>
      <c r="M1634" s="207" t="s">
        <v>372</v>
      </c>
      <c r="N1634" s="207" t="s">
        <v>325</v>
      </c>
      <c r="O1634" s="524"/>
      <c r="P1634" s="283"/>
      <c r="Q1634" s="283"/>
      <c r="R1634" s="208"/>
      <c r="S1634" s="170"/>
    </row>
    <row r="1635" spans="1:19" s="167" customFormat="1" ht="12.75" x14ac:dyDescent="0.2">
      <c r="A1635" s="294">
        <f t="shared" ref="A1635:A1698" si="112">F1635</f>
        <v>0</v>
      </c>
      <c r="B1635" s="198"/>
      <c r="C1635" s="198"/>
      <c r="D1635" s="199" t="s">
        <v>36</v>
      </c>
      <c r="E1635" s="200"/>
      <c r="F1635" s="201"/>
      <c r="G1635" s="202" t="e">
        <f t="shared" si="109"/>
        <v>#N/A</v>
      </c>
      <c r="H1635" s="203" t="e">
        <f t="shared" si="110"/>
        <v>#N/A</v>
      </c>
      <c r="I1635" s="204" t="e">
        <f t="shared" si="111"/>
        <v>#N/A</v>
      </c>
      <c r="J1635" s="205"/>
      <c r="K1635" s="285">
        <f>'No Team 2'!P54</f>
        <v>0</v>
      </c>
      <c r="L1635" s="352" t="str">
        <f>'No Team 2'!O54</f>
        <v>Non-scorers Count =</v>
      </c>
      <c r="M1635" s="207" t="s">
        <v>372</v>
      </c>
      <c r="N1635" s="207" t="s">
        <v>325</v>
      </c>
      <c r="O1635" s="524"/>
      <c r="P1635" s="283"/>
      <c r="Q1635" s="283"/>
      <c r="R1635" s="208"/>
      <c r="S1635" s="170"/>
    </row>
    <row r="1636" spans="1:19" s="167" customFormat="1" ht="12.75" x14ac:dyDescent="0.2">
      <c r="A1636" s="294">
        <f t="shared" si="112"/>
        <v>0</v>
      </c>
      <c r="B1636" s="198"/>
      <c r="C1636" s="198"/>
      <c r="D1636" s="199" t="s">
        <v>36</v>
      </c>
      <c r="E1636" s="200"/>
      <c r="F1636" s="201"/>
      <c r="G1636" s="202" t="e">
        <f t="shared" ref="G1636:G1699" si="113">VLOOKUP(D1636,K$33:N$1834,2,FALSE)</f>
        <v>#N/A</v>
      </c>
      <c r="H1636" s="203" t="e">
        <f t="shared" ref="H1636:H1699" si="114">VLOOKUP(D1636,K$33:N$1834,3,FALSE)</f>
        <v>#N/A</v>
      </c>
      <c r="I1636" s="204" t="e">
        <f t="shared" ref="I1636:I1699" si="115">VLOOKUP(D1636,K$33:N$1834,4,FALSE)</f>
        <v>#N/A</v>
      </c>
      <c r="J1636" s="205"/>
      <c r="K1636" s="285">
        <f>'No Team 2'!AG5</f>
        <v>0</v>
      </c>
      <c r="L1636" s="206">
        <f>'No Team 2'!AF5</f>
        <v>0</v>
      </c>
      <c r="M1636" s="207" t="s">
        <v>372</v>
      </c>
      <c r="N1636" s="207" t="s">
        <v>326</v>
      </c>
      <c r="O1636" s="524"/>
      <c r="P1636" s="283"/>
      <c r="Q1636" s="283"/>
      <c r="R1636" s="208"/>
      <c r="S1636" s="170"/>
    </row>
    <row r="1637" spans="1:19" s="167" customFormat="1" ht="12.75" x14ac:dyDescent="0.2">
      <c r="A1637" s="294">
        <f t="shared" si="112"/>
        <v>0</v>
      </c>
      <c r="B1637" s="198"/>
      <c r="C1637" s="198"/>
      <c r="D1637" s="199" t="s">
        <v>36</v>
      </c>
      <c r="E1637" s="200"/>
      <c r="F1637" s="201"/>
      <c r="G1637" s="202" t="e">
        <f t="shared" si="113"/>
        <v>#N/A</v>
      </c>
      <c r="H1637" s="203" t="e">
        <f t="shared" si="114"/>
        <v>#N/A</v>
      </c>
      <c r="I1637" s="204" t="e">
        <f t="shared" si="115"/>
        <v>#N/A</v>
      </c>
      <c r="J1637" s="205"/>
      <c r="K1637" s="285">
        <f>'No Team 2'!AG6</f>
        <v>0</v>
      </c>
      <c r="L1637" s="206">
        <f>'No Team 2'!AF6</f>
        <v>0</v>
      </c>
      <c r="M1637" s="207" t="s">
        <v>372</v>
      </c>
      <c r="N1637" s="207" t="s">
        <v>326</v>
      </c>
      <c r="O1637" s="524"/>
      <c r="P1637" s="283"/>
      <c r="Q1637" s="283"/>
      <c r="R1637" s="208"/>
      <c r="S1637" s="170"/>
    </row>
    <row r="1638" spans="1:19" s="167" customFormat="1" ht="12.75" x14ac:dyDescent="0.2">
      <c r="A1638" s="294">
        <f t="shared" si="112"/>
        <v>0</v>
      </c>
      <c r="B1638" s="198"/>
      <c r="C1638" s="198"/>
      <c r="D1638" s="199" t="s">
        <v>36</v>
      </c>
      <c r="E1638" s="200"/>
      <c r="F1638" s="201"/>
      <c r="G1638" s="202" t="e">
        <f t="shared" si="113"/>
        <v>#N/A</v>
      </c>
      <c r="H1638" s="203" t="e">
        <f t="shared" si="114"/>
        <v>#N/A</v>
      </c>
      <c r="I1638" s="204" t="e">
        <f t="shared" si="115"/>
        <v>#N/A</v>
      </c>
      <c r="J1638" s="205"/>
      <c r="K1638" s="285">
        <f>'No Team 2'!AG7</f>
        <v>0</v>
      </c>
      <c r="L1638" s="206">
        <f>'No Team 2'!AF7</f>
        <v>0</v>
      </c>
      <c r="M1638" s="207" t="s">
        <v>372</v>
      </c>
      <c r="N1638" s="207" t="s">
        <v>326</v>
      </c>
      <c r="O1638" s="524"/>
      <c r="P1638" s="283"/>
      <c r="Q1638" s="283"/>
      <c r="R1638" s="208"/>
      <c r="S1638" s="170"/>
    </row>
    <row r="1639" spans="1:19" s="167" customFormat="1" ht="12.75" x14ac:dyDescent="0.2">
      <c r="A1639" s="294">
        <f t="shared" si="112"/>
        <v>0</v>
      </c>
      <c r="B1639" s="198"/>
      <c r="C1639" s="198"/>
      <c r="D1639" s="199" t="s">
        <v>36</v>
      </c>
      <c r="E1639" s="200"/>
      <c r="F1639" s="201"/>
      <c r="G1639" s="202" t="e">
        <f t="shared" si="113"/>
        <v>#N/A</v>
      </c>
      <c r="H1639" s="203" t="e">
        <f t="shared" si="114"/>
        <v>#N/A</v>
      </c>
      <c r="I1639" s="204" t="e">
        <f t="shared" si="115"/>
        <v>#N/A</v>
      </c>
      <c r="J1639" s="205"/>
      <c r="K1639" s="285">
        <f>'No Team 2'!AG8</f>
        <v>0</v>
      </c>
      <c r="L1639" s="206">
        <f>'No Team 2'!AF8</f>
        <v>0</v>
      </c>
      <c r="M1639" s="207" t="s">
        <v>372</v>
      </c>
      <c r="N1639" s="207" t="s">
        <v>326</v>
      </c>
      <c r="O1639" s="524"/>
      <c r="P1639" s="283"/>
      <c r="Q1639" s="283"/>
      <c r="R1639" s="208"/>
      <c r="S1639" s="170"/>
    </row>
    <row r="1640" spans="1:19" s="167" customFormat="1" ht="12.75" x14ac:dyDescent="0.2">
      <c r="A1640" s="294">
        <f t="shared" si="112"/>
        <v>0</v>
      </c>
      <c r="B1640" s="198"/>
      <c r="C1640" s="198"/>
      <c r="D1640" s="199" t="s">
        <v>36</v>
      </c>
      <c r="E1640" s="200"/>
      <c r="F1640" s="201"/>
      <c r="G1640" s="202" t="e">
        <f t="shared" si="113"/>
        <v>#N/A</v>
      </c>
      <c r="H1640" s="203" t="e">
        <f t="shared" si="114"/>
        <v>#N/A</v>
      </c>
      <c r="I1640" s="204" t="e">
        <f t="shared" si="115"/>
        <v>#N/A</v>
      </c>
      <c r="J1640" s="205"/>
      <c r="K1640" s="285">
        <f>'No Team 2'!AG9</f>
        <v>0</v>
      </c>
      <c r="L1640" s="206">
        <f>'No Team 2'!AF9</f>
        <v>0</v>
      </c>
      <c r="M1640" s="207" t="s">
        <v>372</v>
      </c>
      <c r="N1640" s="207" t="s">
        <v>326</v>
      </c>
      <c r="O1640" s="524"/>
      <c r="P1640" s="283"/>
      <c r="Q1640" s="283"/>
      <c r="R1640" s="208"/>
      <c r="S1640" s="170"/>
    </row>
    <row r="1641" spans="1:19" s="167" customFormat="1" ht="12.75" x14ac:dyDescent="0.2">
      <c r="A1641" s="294">
        <f t="shared" si="112"/>
        <v>0</v>
      </c>
      <c r="B1641" s="198"/>
      <c r="C1641" s="198"/>
      <c r="D1641" s="199" t="s">
        <v>36</v>
      </c>
      <c r="E1641" s="200"/>
      <c r="F1641" s="201"/>
      <c r="G1641" s="202" t="e">
        <f t="shared" si="113"/>
        <v>#N/A</v>
      </c>
      <c r="H1641" s="203" t="e">
        <f t="shared" si="114"/>
        <v>#N/A</v>
      </c>
      <c r="I1641" s="204" t="e">
        <f t="shared" si="115"/>
        <v>#N/A</v>
      </c>
      <c r="J1641" s="205"/>
      <c r="K1641" s="285">
        <f>'No Team 2'!AG10</f>
        <v>0</v>
      </c>
      <c r="L1641" s="206">
        <f>'No Team 2'!AF10</f>
        <v>0</v>
      </c>
      <c r="M1641" s="207" t="s">
        <v>372</v>
      </c>
      <c r="N1641" s="207" t="s">
        <v>326</v>
      </c>
      <c r="O1641" s="524"/>
      <c r="P1641" s="283"/>
      <c r="Q1641" s="283"/>
      <c r="R1641" s="208"/>
      <c r="S1641" s="170"/>
    </row>
    <row r="1642" spans="1:19" s="167" customFormat="1" ht="12.75" x14ac:dyDescent="0.2">
      <c r="A1642" s="294">
        <f t="shared" si="112"/>
        <v>0</v>
      </c>
      <c r="B1642" s="198"/>
      <c r="C1642" s="198"/>
      <c r="D1642" s="199" t="s">
        <v>36</v>
      </c>
      <c r="E1642" s="200"/>
      <c r="F1642" s="201"/>
      <c r="G1642" s="202" t="e">
        <f t="shared" si="113"/>
        <v>#N/A</v>
      </c>
      <c r="H1642" s="203" t="e">
        <f t="shared" si="114"/>
        <v>#N/A</v>
      </c>
      <c r="I1642" s="204" t="e">
        <f t="shared" si="115"/>
        <v>#N/A</v>
      </c>
      <c r="J1642" s="205"/>
      <c r="K1642" s="285">
        <f>'No Team 2'!AG11</f>
        <v>0</v>
      </c>
      <c r="L1642" s="206">
        <f>'No Team 2'!AF11</f>
        <v>0</v>
      </c>
      <c r="M1642" s="207" t="s">
        <v>372</v>
      </c>
      <c r="N1642" s="207" t="s">
        <v>326</v>
      </c>
      <c r="O1642" s="524"/>
      <c r="P1642" s="283"/>
      <c r="Q1642" s="283"/>
      <c r="R1642" s="208"/>
      <c r="S1642" s="170"/>
    </row>
    <row r="1643" spans="1:19" s="167" customFormat="1" ht="12.75" x14ac:dyDescent="0.2">
      <c r="A1643" s="294">
        <f t="shared" si="112"/>
        <v>0</v>
      </c>
      <c r="B1643" s="198"/>
      <c r="C1643" s="198"/>
      <c r="D1643" s="199" t="s">
        <v>36</v>
      </c>
      <c r="E1643" s="200"/>
      <c r="F1643" s="201"/>
      <c r="G1643" s="202" t="e">
        <f t="shared" si="113"/>
        <v>#N/A</v>
      </c>
      <c r="H1643" s="203" t="e">
        <f t="shared" si="114"/>
        <v>#N/A</v>
      </c>
      <c r="I1643" s="204" t="e">
        <f t="shared" si="115"/>
        <v>#N/A</v>
      </c>
      <c r="J1643" s="205"/>
      <c r="K1643" s="285">
        <f>'No Team 2'!AG12</f>
        <v>0</v>
      </c>
      <c r="L1643" s="206">
        <f>'No Team 2'!AF12</f>
        <v>0</v>
      </c>
      <c r="M1643" s="207" t="s">
        <v>372</v>
      </c>
      <c r="N1643" s="207" t="s">
        <v>326</v>
      </c>
      <c r="O1643" s="524"/>
      <c r="P1643" s="283"/>
      <c r="Q1643" s="283"/>
      <c r="R1643" s="208"/>
      <c r="S1643" s="170"/>
    </row>
    <row r="1644" spans="1:19" s="167" customFormat="1" ht="12.75" x14ac:dyDescent="0.2">
      <c r="A1644" s="294">
        <f t="shared" si="112"/>
        <v>0</v>
      </c>
      <c r="B1644" s="198"/>
      <c r="C1644" s="198"/>
      <c r="D1644" s="199" t="s">
        <v>36</v>
      </c>
      <c r="E1644" s="200"/>
      <c r="F1644" s="201"/>
      <c r="G1644" s="202" t="e">
        <f t="shared" si="113"/>
        <v>#N/A</v>
      </c>
      <c r="H1644" s="203" t="e">
        <f t="shared" si="114"/>
        <v>#N/A</v>
      </c>
      <c r="I1644" s="204" t="e">
        <f t="shared" si="115"/>
        <v>#N/A</v>
      </c>
      <c r="J1644" s="205"/>
      <c r="K1644" s="285">
        <f>'No Team 2'!AG13</f>
        <v>0</v>
      </c>
      <c r="L1644" s="206">
        <f>'No Team 2'!AF13</f>
        <v>0</v>
      </c>
      <c r="M1644" s="207" t="s">
        <v>372</v>
      </c>
      <c r="N1644" s="207" t="s">
        <v>326</v>
      </c>
      <c r="O1644" s="524"/>
      <c r="P1644" s="283"/>
      <c r="Q1644" s="283"/>
      <c r="R1644" s="208"/>
      <c r="S1644" s="170"/>
    </row>
    <row r="1645" spans="1:19" s="167" customFormat="1" ht="12.75" x14ac:dyDescent="0.2">
      <c r="A1645" s="294">
        <f t="shared" si="112"/>
        <v>0</v>
      </c>
      <c r="B1645" s="198"/>
      <c r="C1645" s="198"/>
      <c r="D1645" s="199" t="s">
        <v>36</v>
      </c>
      <c r="E1645" s="200"/>
      <c r="F1645" s="201"/>
      <c r="G1645" s="202" t="e">
        <f t="shared" si="113"/>
        <v>#N/A</v>
      </c>
      <c r="H1645" s="203" t="e">
        <f t="shared" si="114"/>
        <v>#N/A</v>
      </c>
      <c r="I1645" s="204" t="e">
        <f t="shared" si="115"/>
        <v>#N/A</v>
      </c>
      <c r="J1645" s="205"/>
      <c r="K1645" s="285">
        <f>'No Team 2'!AG14</f>
        <v>0</v>
      </c>
      <c r="L1645" s="206">
        <f>'No Team 2'!AF14</f>
        <v>0</v>
      </c>
      <c r="M1645" s="207" t="s">
        <v>372</v>
      </c>
      <c r="N1645" s="207" t="s">
        <v>326</v>
      </c>
      <c r="O1645" s="524"/>
      <c r="P1645" s="283"/>
      <c r="Q1645" s="283"/>
      <c r="R1645" s="208"/>
      <c r="S1645" s="170"/>
    </row>
    <row r="1646" spans="1:19" s="167" customFormat="1" ht="12.75" x14ac:dyDescent="0.2">
      <c r="A1646" s="294">
        <f t="shared" si="112"/>
        <v>0</v>
      </c>
      <c r="B1646" s="198"/>
      <c r="C1646" s="198"/>
      <c r="D1646" s="199" t="s">
        <v>36</v>
      </c>
      <c r="E1646" s="200"/>
      <c r="F1646" s="201"/>
      <c r="G1646" s="202" t="e">
        <f t="shared" si="113"/>
        <v>#N/A</v>
      </c>
      <c r="H1646" s="203" t="e">
        <f t="shared" si="114"/>
        <v>#N/A</v>
      </c>
      <c r="I1646" s="204" t="e">
        <f t="shared" si="115"/>
        <v>#N/A</v>
      </c>
      <c r="J1646" s="205"/>
      <c r="K1646" s="285">
        <f>'No Team 2'!AG15</f>
        <v>0</v>
      </c>
      <c r="L1646" s="206">
        <f>'No Team 2'!AF15</f>
        <v>0</v>
      </c>
      <c r="M1646" s="207" t="s">
        <v>372</v>
      </c>
      <c r="N1646" s="207" t="s">
        <v>326</v>
      </c>
      <c r="O1646" s="524"/>
      <c r="P1646" s="283"/>
      <c r="Q1646" s="283"/>
      <c r="R1646" s="208"/>
      <c r="S1646" s="170"/>
    </row>
    <row r="1647" spans="1:19" s="167" customFormat="1" ht="12.75" x14ac:dyDescent="0.2">
      <c r="A1647" s="294">
        <f t="shared" si="112"/>
        <v>0</v>
      </c>
      <c r="B1647" s="198"/>
      <c r="C1647" s="198"/>
      <c r="D1647" s="199" t="s">
        <v>36</v>
      </c>
      <c r="E1647" s="200"/>
      <c r="F1647" s="201"/>
      <c r="G1647" s="202" t="e">
        <f t="shared" si="113"/>
        <v>#N/A</v>
      </c>
      <c r="H1647" s="203" t="e">
        <f t="shared" si="114"/>
        <v>#N/A</v>
      </c>
      <c r="I1647" s="204" t="e">
        <f t="shared" si="115"/>
        <v>#N/A</v>
      </c>
      <c r="J1647" s="205"/>
      <c r="K1647" s="285">
        <f>'No Team 2'!AG16</f>
        <v>0</v>
      </c>
      <c r="L1647" s="206">
        <f>'No Team 2'!AF16</f>
        <v>0</v>
      </c>
      <c r="M1647" s="207" t="s">
        <v>372</v>
      </c>
      <c r="N1647" s="207" t="s">
        <v>326</v>
      </c>
      <c r="O1647" s="524"/>
      <c r="P1647" s="283"/>
      <c r="Q1647" s="283"/>
      <c r="R1647" s="208"/>
      <c r="S1647" s="170"/>
    </row>
    <row r="1648" spans="1:19" s="167" customFormat="1" ht="12.75" x14ac:dyDescent="0.2">
      <c r="A1648" s="294">
        <f t="shared" si="112"/>
        <v>0</v>
      </c>
      <c r="B1648" s="198"/>
      <c r="C1648" s="198"/>
      <c r="D1648" s="199" t="s">
        <v>36</v>
      </c>
      <c r="E1648" s="200"/>
      <c r="F1648" s="201"/>
      <c r="G1648" s="202" t="e">
        <f t="shared" si="113"/>
        <v>#N/A</v>
      </c>
      <c r="H1648" s="203" t="e">
        <f t="shared" si="114"/>
        <v>#N/A</v>
      </c>
      <c r="I1648" s="204" t="e">
        <f t="shared" si="115"/>
        <v>#N/A</v>
      </c>
      <c r="J1648" s="205"/>
      <c r="K1648" s="285">
        <f>'No Team 2'!AG17</f>
        <v>0</v>
      </c>
      <c r="L1648" s="206">
        <f>'No Team 2'!AF17</f>
        <v>0</v>
      </c>
      <c r="M1648" s="207" t="s">
        <v>372</v>
      </c>
      <c r="N1648" s="207" t="s">
        <v>326</v>
      </c>
      <c r="O1648" s="524"/>
      <c r="P1648" s="283"/>
      <c r="Q1648" s="283"/>
      <c r="R1648" s="208"/>
      <c r="S1648" s="170"/>
    </row>
    <row r="1649" spans="1:19" s="167" customFormat="1" ht="12.75" x14ac:dyDescent="0.2">
      <c r="A1649" s="294">
        <f t="shared" si="112"/>
        <v>0</v>
      </c>
      <c r="B1649" s="198"/>
      <c r="C1649" s="198"/>
      <c r="D1649" s="199" t="s">
        <v>36</v>
      </c>
      <c r="E1649" s="200"/>
      <c r="F1649" s="201"/>
      <c r="G1649" s="202" t="e">
        <f t="shared" si="113"/>
        <v>#N/A</v>
      </c>
      <c r="H1649" s="203" t="e">
        <f t="shared" si="114"/>
        <v>#N/A</v>
      </c>
      <c r="I1649" s="204" t="e">
        <f t="shared" si="115"/>
        <v>#N/A</v>
      </c>
      <c r="J1649" s="205"/>
      <c r="K1649" s="285">
        <f>'No Team 2'!AG18</f>
        <v>0</v>
      </c>
      <c r="L1649" s="206">
        <f>'No Team 2'!AF18</f>
        <v>0</v>
      </c>
      <c r="M1649" s="207" t="s">
        <v>372</v>
      </c>
      <c r="N1649" s="207" t="s">
        <v>326</v>
      </c>
      <c r="O1649" s="524"/>
      <c r="P1649" s="283"/>
      <c r="Q1649" s="283"/>
      <c r="R1649" s="208"/>
      <c r="S1649" s="170"/>
    </row>
    <row r="1650" spans="1:19" s="167" customFormat="1" ht="12.75" x14ac:dyDescent="0.2">
      <c r="A1650" s="294">
        <f t="shared" si="112"/>
        <v>0</v>
      </c>
      <c r="B1650" s="198"/>
      <c r="C1650" s="198"/>
      <c r="D1650" s="199" t="s">
        <v>36</v>
      </c>
      <c r="E1650" s="200"/>
      <c r="F1650" s="201"/>
      <c r="G1650" s="202" t="e">
        <f t="shared" si="113"/>
        <v>#N/A</v>
      </c>
      <c r="H1650" s="203" t="e">
        <f t="shared" si="114"/>
        <v>#N/A</v>
      </c>
      <c r="I1650" s="204" t="e">
        <f t="shared" si="115"/>
        <v>#N/A</v>
      </c>
      <c r="J1650" s="205"/>
      <c r="K1650" s="285">
        <f>'No Team 2'!AG19</f>
        <v>0</v>
      </c>
      <c r="L1650" s="206">
        <f>'No Team 2'!AF19</f>
        <v>0</v>
      </c>
      <c r="M1650" s="207" t="s">
        <v>372</v>
      </c>
      <c r="N1650" s="207" t="s">
        <v>326</v>
      </c>
      <c r="O1650" s="524"/>
      <c r="P1650" s="283"/>
      <c r="Q1650" s="283"/>
      <c r="R1650" s="208"/>
      <c r="S1650" s="170"/>
    </row>
    <row r="1651" spans="1:19" s="167" customFormat="1" ht="12.75" x14ac:dyDescent="0.2">
      <c r="A1651" s="294">
        <f t="shared" si="112"/>
        <v>0</v>
      </c>
      <c r="B1651" s="198"/>
      <c r="C1651" s="198"/>
      <c r="D1651" s="199" t="s">
        <v>36</v>
      </c>
      <c r="E1651" s="200"/>
      <c r="F1651" s="201"/>
      <c r="G1651" s="202" t="e">
        <f t="shared" si="113"/>
        <v>#N/A</v>
      </c>
      <c r="H1651" s="203" t="e">
        <f t="shared" si="114"/>
        <v>#N/A</v>
      </c>
      <c r="I1651" s="204" t="e">
        <f t="shared" si="115"/>
        <v>#N/A</v>
      </c>
      <c r="J1651" s="205"/>
      <c r="K1651" s="285">
        <f>'No Team 2'!AG20</f>
        <v>0</v>
      </c>
      <c r="L1651" s="206">
        <f>'No Team 2'!AF20</f>
        <v>0</v>
      </c>
      <c r="M1651" s="207" t="s">
        <v>372</v>
      </c>
      <c r="N1651" s="207" t="s">
        <v>326</v>
      </c>
      <c r="O1651" s="524"/>
      <c r="P1651" s="283"/>
      <c r="Q1651" s="283"/>
      <c r="R1651" s="208"/>
      <c r="S1651" s="170"/>
    </row>
    <row r="1652" spans="1:19" s="167" customFormat="1" ht="12.75" x14ac:dyDescent="0.2">
      <c r="A1652" s="294">
        <f t="shared" si="112"/>
        <v>0</v>
      </c>
      <c r="B1652" s="198"/>
      <c r="C1652" s="198"/>
      <c r="D1652" s="199" t="s">
        <v>36</v>
      </c>
      <c r="E1652" s="200"/>
      <c r="F1652" s="201"/>
      <c r="G1652" s="202" t="e">
        <f t="shared" si="113"/>
        <v>#N/A</v>
      </c>
      <c r="H1652" s="203" t="e">
        <f t="shared" si="114"/>
        <v>#N/A</v>
      </c>
      <c r="I1652" s="204" t="e">
        <f t="shared" si="115"/>
        <v>#N/A</v>
      </c>
      <c r="J1652" s="205"/>
      <c r="K1652" s="285">
        <f>'No Team 2'!AG21</f>
        <v>0</v>
      </c>
      <c r="L1652" s="206">
        <f>'No Team 2'!AF21</f>
        <v>0</v>
      </c>
      <c r="M1652" s="207" t="s">
        <v>372</v>
      </c>
      <c r="N1652" s="207" t="s">
        <v>326</v>
      </c>
      <c r="O1652" s="524"/>
      <c r="P1652" s="283"/>
      <c r="Q1652" s="283"/>
      <c r="R1652" s="208"/>
      <c r="S1652" s="170"/>
    </row>
    <row r="1653" spans="1:19" s="167" customFormat="1" ht="12.75" x14ac:dyDescent="0.2">
      <c r="A1653" s="294">
        <f t="shared" si="112"/>
        <v>0</v>
      </c>
      <c r="B1653" s="198"/>
      <c r="C1653" s="198"/>
      <c r="D1653" s="199" t="s">
        <v>36</v>
      </c>
      <c r="E1653" s="200"/>
      <c r="F1653" s="201"/>
      <c r="G1653" s="202" t="e">
        <f t="shared" si="113"/>
        <v>#N/A</v>
      </c>
      <c r="H1653" s="203" t="e">
        <f t="shared" si="114"/>
        <v>#N/A</v>
      </c>
      <c r="I1653" s="204" t="e">
        <f t="shared" si="115"/>
        <v>#N/A</v>
      </c>
      <c r="J1653" s="205"/>
      <c r="K1653" s="285">
        <f>'No Team 2'!AG22</f>
        <v>0</v>
      </c>
      <c r="L1653" s="206">
        <f>'No Team 2'!AF22</f>
        <v>0</v>
      </c>
      <c r="M1653" s="207" t="s">
        <v>372</v>
      </c>
      <c r="N1653" s="207" t="s">
        <v>326</v>
      </c>
      <c r="O1653" s="524"/>
      <c r="P1653" s="283"/>
      <c r="Q1653" s="283"/>
      <c r="R1653" s="208"/>
      <c r="S1653" s="170"/>
    </row>
    <row r="1654" spans="1:19" s="167" customFormat="1" ht="12.75" x14ac:dyDescent="0.2">
      <c r="A1654" s="294">
        <f t="shared" si="112"/>
        <v>0</v>
      </c>
      <c r="B1654" s="198"/>
      <c r="C1654" s="198"/>
      <c r="D1654" s="199" t="s">
        <v>36</v>
      </c>
      <c r="E1654" s="200"/>
      <c r="F1654" s="201"/>
      <c r="G1654" s="202" t="e">
        <f t="shared" si="113"/>
        <v>#N/A</v>
      </c>
      <c r="H1654" s="203" t="e">
        <f t="shared" si="114"/>
        <v>#N/A</v>
      </c>
      <c r="I1654" s="204" t="e">
        <f t="shared" si="115"/>
        <v>#N/A</v>
      </c>
      <c r="J1654" s="205"/>
      <c r="K1654" s="285">
        <f>'No Team 2'!AG23</f>
        <v>0</v>
      </c>
      <c r="L1654" s="206">
        <f>'No Team 2'!AF23</f>
        <v>0</v>
      </c>
      <c r="M1654" s="207" t="s">
        <v>372</v>
      </c>
      <c r="N1654" s="207" t="s">
        <v>326</v>
      </c>
      <c r="O1654" s="524"/>
      <c r="P1654" s="283"/>
      <c r="Q1654" s="283"/>
      <c r="R1654" s="208"/>
      <c r="S1654" s="170"/>
    </row>
    <row r="1655" spans="1:19" s="167" customFormat="1" ht="12.75" x14ac:dyDescent="0.2">
      <c r="A1655" s="294">
        <f t="shared" si="112"/>
        <v>0</v>
      </c>
      <c r="B1655" s="198"/>
      <c r="C1655" s="198"/>
      <c r="D1655" s="199" t="s">
        <v>36</v>
      </c>
      <c r="E1655" s="200"/>
      <c r="F1655" s="201"/>
      <c r="G1655" s="202" t="e">
        <f t="shared" si="113"/>
        <v>#N/A</v>
      </c>
      <c r="H1655" s="203" t="e">
        <f t="shared" si="114"/>
        <v>#N/A</v>
      </c>
      <c r="I1655" s="204" t="e">
        <f t="shared" si="115"/>
        <v>#N/A</v>
      </c>
      <c r="J1655" s="205"/>
      <c r="K1655" s="285">
        <f>'No Team 2'!AG24</f>
        <v>0</v>
      </c>
      <c r="L1655" s="206">
        <f>'No Team 2'!AF24</f>
        <v>0</v>
      </c>
      <c r="M1655" s="207" t="s">
        <v>372</v>
      </c>
      <c r="N1655" s="207" t="s">
        <v>326</v>
      </c>
      <c r="O1655" s="524"/>
      <c r="P1655" s="283"/>
      <c r="Q1655" s="283"/>
      <c r="R1655" s="208"/>
      <c r="S1655" s="170"/>
    </row>
    <row r="1656" spans="1:19" s="167" customFormat="1" ht="12.75" x14ac:dyDescent="0.2">
      <c r="A1656" s="294">
        <f t="shared" si="112"/>
        <v>0</v>
      </c>
      <c r="B1656" s="198"/>
      <c r="C1656" s="198"/>
      <c r="D1656" s="199" t="s">
        <v>36</v>
      </c>
      <c r="E1656" s="200"/>
      <c r="F1656" s="201"/>
      <c r="G1656" s="202" t="e">
        <f t="shared" si="113"/>
        <v>#N/A</v>
      </c>
      <c r="H1656" s="203" t="e">
        <f t="shared" si="114"/>
        <v>#N/A</v>
      </c>
      <c r="I1656" s="204" t="e">
        <f t="shared" si="115"/>
        <v>#N/A</v>
      </c>
      <c r="J1656" s="205"/>
      <c r="K1656" s="285">
        <f>'No Team 2'!AG25</f>
        <v>0</v>
      </c>
      <c r="L1656" s="206">
        <f>'No Team 2'!AF25</f>
        <v>0</v>
      </c>
      <c r="M1656" s="207" t="s">
        <v>372</v>
      </c>
      <c r="N1656" s="207" t="s">
        <v>326</v>
      </c>
      <c r="O1656" s="524"/>
      <c r="P1656" s="283"/>
      <c r="Q1656" s="283"/>
      <c r="R1656" s="208"/>
      <c r="S1656" s="170"/>
    </row>
    <row r="1657" spans="1:19" s="167" customFormat="1" ht="12.75" x14ac:dyDescent="0.2">
      <c r="A1657" s="294">
        <f t="shared" si="112"/>
        <v>0</v>
      </c>
      <c r="B1657" s="198"/>
      <c r="C1657" s="198"/>
      <c r="D1657" s="199" t="s">
        <v>36</v>
      </c>
      <c r="E1657" s="200"/>
      <c r="F1657" s="201"/>
      <c r="G1657" s="202" t="e">
        <f t="shared" si="113"/>
        <v>#N/A</v>
      </c>
      <c r="H1657" s="203" t="e">
        <f t="shared" si="114"/>
        <v>#N/A</v>
      </c>
      <c r="I1657" s="204" t="e">
        <f t="shared" si="115"/>
        <v>#N/A</v>
      </c>
      <c r="J1657" s="205"/>
      <c r="K1657" s="285">
        <f>'No Team 2'!AG26</f>
        <v>0</v>
      </c>
      <c r="L1657" s="206">
        <f>'No Team 2'!AF26</f>
        <v>0</v>
      </c>
      <c r="M1657" s="207" t="s">
        <v>372</v>
      </c>
      <c r="N1657" s="207" t="s">
        <v>326</v>
      </c>
      <c r="O1657" s="524"/>
      <c r="P1657" s="283"/>
      <c r="Q1657" s="283"/>
      <c r="R1657" s="208"/>
      <c r="S1657" s="170"/>
    </row>
    <row r="1658" spans="1:19" s="167" customFormat="1" ht="12.75" x14ac:dyDescent="0.2">
      <c r="A1658" s="294">
        <f t="shared" si="112"/>
        <v>0</v>
      </c>
      <c r="B1658" s="198"/>
      <c r="C1658" s="198"/>
      <c r="D1658" s="199" t="s">
        <v>36</v>
      </c>
      <c r="E1658" s="200"/>
      <c r="F1658" s="201"/>
      <c r="G1658" s="202" t="e">
        <f t="shared" si="113"/>
        <v>#N/A</v>
      </c>
      <c r="H1658" s="203" t="e">
        <f t="shared" si="114"/>
        <v>#N/A</v>
      </c>
      <c r="I1658" s="204" t="e">
        <f t="shared" si="115"/>
        <v>#N/A</v>
      </c>
      <c r="J1658" s="205"/>
      <c r="K1658" s="285">
        <f>'No Team 2'!AG27</f>
        <v>0</v>
      </c>
      <c r="L1658" s="206">
        <f>'No Team 2'!AF27</f>
        <v>0</v>
      </c>
      <c r="M1658" s="207" t="s">
        <v>372</v>
      </c>
      <c r="N1658" s="207" t="s">
        <v>326</v>
      </c>
      <c r="O1658" s="524"/>
      <c r="P1658" s="283"/>
      <c r="Q1658" s="283"/>
      <c r="R1658" s="208"/>
      <c r="S1658" s="170"/>
    </row>
    <row r="1659" spans="1:19" s="167" customFormat="1" ht="12.75" x14ac:dyDescent="0.2">
      <c r="A1659" s="294">
        <f t="shared" si="112"/>
        <v>0</v>
      </c>
      <c r="B1659" s="198"/>
      <c r="C1659" s="198"/>
      <c r="D1659" s="199" t="s">
        <v>36</v>
      </c>
      <c r="E1659" s="200"/>
      <c r="F1659" s="201"/>
      <c r="G1659" s="202" t="e">
        <f t="shared" si="113"/>
        <v>#N/A</v>
      </c>
      <c r="H1659" s="203" t="e">
        <f t="shared" si="114"/>
        <v>#N/A</v>
      </c>
      <c r="I1659" s="204" t="e">
        <f t="shared" si="115"/>
        <v>#N/A</v>
      </c>
      <c r="J1659" s="205"/>
      <c r="K1659" s="285">
        <f>'No Team 2'!AG28</f>
        <v>0</v>
      </c>
      <c r="L1659" s="206">
        <f>'No Team 2'!AF28</f>
        <v>0</v>
      </c>
      <c r="M1659" s="207" t="s">
        <v>372</v>
      </c>
      <c r="N1659" s="207" t="s">
        <v>326</v>
      </c>
      <c r="O1659" s="524"/>
      <c r="P1659" s="283"/>
      <c r="Q1659" s="283"/>
      <c r="R1659" s="208"/>
      <c r="S1659" s="170"/>
    </row>
    <row r="1660" spans="1:19" s="167" customFormat="1" ht="12.75" x14ac:dyDescent="0.2">
      <c r="A1660" s="294">
        <f t="shared" si="112"/>
        <v>0</v>
      </c>
      <c r="B1660" s="198"/>
      <c r="C1660" s="198"/>
      <c r="D1660" s="199" t="s">
        <v>36</v>
      </c>
      <c r="E1660" s="200"/>
      <c r="F1660" s="201"/>
      <c r="G1660" s="202" t="e">
        <f t="shared" si="113"/>
        <v>#N/A</v>
      </c>
      <c r="H1660" s="203" t="e">
        <f t="shared" si="114"/>
        <v>#N/A</v>
      </c>
      <c r="I1660" s="204" t="e">
        <f t="shared" si="115"/>
        <v>#N/A</v>
      </c>
      <c r="J1660" s="205"/>
      <c r="K1660" s="285">
        <f>'No Team 2'!AG29</f>
        <v>0</v>
      </c>
      <c r="L1660" s="206">
        <f>'No Team 2'!AF29</f>
        <v>0</v>
      </c>
      <c r="M1660" s="207" t="s">
        <v>372</v>
      </c>
      <c r="N1660" s="207" t="s">
        <v>326</v>
      </c>
      <c r="O1660" s="524"/>
      <c r="P1660" s="283"/>
      <c r="Q1660" s="283"/>
      <c r="R1660" s="208"/>
      <c r="S1660" s="170"/>
    </row>
    <row r="1661" spans="1:19" s="167" customFormat="1" ht="12.75" x14ac:dyDescent="0.2">
      <c r="A1661" s="294">
        <f t="shared" si="112"/>
        <v>0</v>
      </c>
      <c r="B1661" s="198"/>
      <c r="C1661" s="198"/>
      <c r="D1661" s="199" t="s">
        <v>36</v>
      </c>
      <c r="E1661" s="200"/>
      <c r="F1661" s="201"/>
      <c r="G1661" s="202" t="e">
        <f t="shared" si="113"/>
        <v>#N/A</v>
      </c>
      <c r="H1661" s="203" t="e">
        <f t="shared" si="114"/>
        <v>#N/A</v>
      </c>
      <c r="I1661" s="204" t="e">
        <f t="shared" si="115"/>
        <v>#N/A</v>
      </c>
      <c r="J1661" s="205"/>
      <c r="K1661" s="285">
        <f>'No Team 2'!AG30</f>
        <v>0</v>
      </c>
      <c r="L1661" s="206">
        <f>'No Team 2'!AF30</f>
        <v>0</v>
      </c>
      <c r="M1661" s="207" t="s">
        <v>372</v>
      </c>
      <c r="N1661" s="207" t="s">
        <v>326</v>
      </c>
      <c r="O1661" s="524"/>
      <c r="P1661" s="283"/>
      <c r="Q1661" s="283"/>
      <c r="R1661" s="208"/>
      <c r="S1661" s="170"/>
    </row>
    <row r="1662" spans="1:19" s="167" customFormat="1" ht="12.75" x14ac:dyDescent="0.2">
      <c r="A1662" s="294">
        <f t="shared" si="112"/>
        <v>0</v>
      </c>
      <c r="B1662" s="198"/>
      <c r="C1662" s="198"/>
      <c r="D1662" s="199" t="s">
        <v>36</v>
      </c>
      <c r="E1662" s="200"/>
      <c r="F1662" s="201"/>
      <c r="G1662" s="202" t="e">
        <f t="shared" si="113"/>
        <v>#N/A</v>
      </c>
      <c r="H1662" s="203" t="e">
        <f t="shared" si="114"/>
        <v>#N/A</v>
      </c>
      <c r="I1662" s="204" t="e">
        <f t="shared" si="115"/>
        <v>#N/A</v>
      </c>
      <c r="J1662" s="205"/>
      <c r="K1662" s="285">
        <f>'No Team 2'!AG31</f>
        <v>0</v>
      </c>
      <c r="L1662" s="206">
        <f>'No Team 2'!AF31</f>
        <v>0</v>
      </c>
      <c r="M1662" s="207" t="s">
        <v>372</v>
      </c>
      <c r="N1662" s="207" t="s">
        <v>326</v>
      </c>
      <c r="O1662" s="524"/>
      <c r="P1662" s="283"/>
      <c r="Q1662" s="283"/>
      <c r="R1662" s="208"/>
      <c r="S1662" s="170"/>
    </row>
    <row r="1663" spans="1:19" s="167" customFormat="1" ht="12.75" x14ac:dyDescent="0.2">
      <c r="A1663" s="294">
        <f t="shared" si="112"/>
        <v>0</v>
      </c>
      <c r="B1663" s="198"/>
      <c r="C1663" s="198"/>
      <c r="D1663" s="199" t="s">
        <v>36</v>
      </c>
      <c r="E1663" s="200"/>
      <c r="F1663" s="201"/>
      <c r="G1663" s="202" t="e">
        <f t="shared" si="113"/>
        <v>#N/A</v>
      </c>
      <c r="H1663" s="203" t="e">
        <f t="shared" si="114"/>
        <v>#N/A</v>
      </c>
      <c r="I1663" s="204" t="e">
        <f t="shared" si="115"/>
        <v>#N/A</v>
      </c>
      <c r="J1663" s="205"/>
      <c r="K1663" s="285">
        <f>'No Team 2'!AG32</f>
        <v>0</v>
      </c>
      <c r="L1663" s="206">
        <f>'No Team 2'!AF32</f>
        <v>0</v>
      </c>
      <c r="M1663" s="207" t="s">
        <v>372</v>
      </c>
      <c r="N1663" s="207" t="s">
        <v>326</v>
      </c>
      <c r="O1663" s="524"/>
      <c r="P1663" s="283"/>
      <c r="Q1663" s="283"/>
      <c r="R1663" s="208"/>
      <c r="S1663" s="170"/>
    </row>
    <row r="1664" spans="1:19" s="167" customFormat="1" ht="12.75" x14ac:dyDescent="0.2">
      <c r="A1664" s="294">
        <f t="shared" si="112"/>
        <v>0</v>
      </c>
      <c r="B1664" s="198"/>
      <c r="C1664" s="198"/>
      <c r="D1664" s="199" t="s">
        <v>36</v>
      </c>
      <c r="E1664" s="200"/>
      <c r="F1664" s="201"/>
      <c r="G1664" s="202" t="e">
        <f t="shared" si="113"/>
        <v>#N/A</v>
      </c>
      <c r="H1664" s="203" t="e">
        <f t="shared" si="114"/>
        <v>#N/A</v>
      </c>
      <c r="I1664" s="204" t="e">
        <f t="shared" si="115"/>
        <v>#N/A</v>
      </c>
      <c r="J1664" s="205"/>
      <c r="K1664" s="285">
        <f>'No Team 2'!AG33</f>
        <v>0</v>
      </c>
      <c r="L1664" s="206">
        <f>'No Team 2'!AF33</f>
        <v>0</v>
      </c>
      <c r="M1664" s="207" t="s">
        <v>372</v>
      </c>
      <c r="N1664" s="207" t="s">
        <v>326</v>
      </c>
      <c r="O1664" s="524"/>
      <c r="P1664" s="283"/>
      <c r="Q1664" s="283"/>
      <c r="R1664" s="208"/>
      <c r="S1664" s="170"/>
    </row>
    <row r="1665" spans="1:31" s="167" customFormat="1" ht="12.75" x14ac:dyDescent="0.2">
      <c r="A1665" s="294">
        <f t="shared" si="112"/>
        <v>0</v>
      </c>
      <c r="B1665" s="198"/>
      <c r="C1665" s="198"/>
      <c r="D1665" s="199" t="s">
        <v>36</v>
      </c>
      <c r="E1665" s="200"/>
      <c r="F1665" s="201"/>
      <c r="G1665" s="202" t="e">
        <f t="shared" si="113"/>
        <v>#N/A</v>
      </c>
      <c r="H1665" s="203" t="e">
        <f t="shared" si="114"/>
        <v>#N/A</v>
      </c>
      <c r="I1665" s="204" t="e">
        <f t="shared" si="115"/>
        <v>#N/A</v>
      </c>
      <c r="J1665" s="205"/>
      <c r="K1665" s="285">
        <f>'No Team 2'!AG34</f>
        <v>0</v>
      </c>
      <c r="L1665" s="206">
        <f>'No Team 2'!AF34</f>
        <v>0</v>
      </c>
      <c r="M1665" s="207" t="s">
        <v>372</v>
      </c>
      <c r="N1665" s="207" t="s">
        <v>326</v>
      </c>
      <c r="O1665" s="524"/>
      <c r="P1665" s="283"/>
      <c r="Q1665" s="283"/>
      <c r="R1665" s="208"/>
      <c r="S1665" s="170"/>
    </row>
    <row r="1666" spans="1:31" s="167" customFormat="1" ht="12.75" x14ac:dyDescent="0.2">
      <c r="A1666" s="294">
        <f t="shared" si="112"/>
        <v>0</v>
      </c>
      <c r="B1666" s="198"/>
      <c r="C1666" s="198"/>
      <c r="D1666" s="199" t="s">
        <v>36</v>
      </c>
      <c r="E1666" s="200"/>
      <c r="F1666" s="201"/>
      <c r="G1666" s="202" t="e">
        <f t="shared" si="113"/>
        <v>#N/A</v>
      </c>
      <c r="H1666" s="203" t="e">
        <f t="shared" si="114"/>
        <v>#N/A</v>
      </c>
      <c r="I1666" s="204" t="e">
        <f t="shared" si="115"/>
        <v>#N/A</v>
      </c>
      <c r="J1666" s="205"/>
      <c r="K1666" s="285">
        <f>'No Team 2'!AG35</f>
        <v>0</v>
      </c>
      <c r="L1666" s="206">
        <f>'No Team 2'!AF35</f>
        <v>0</v>
      </c>
      <c r="M1666" s="207" t="s">
        <v>372</v>
      </c>
      <c r="N1666" s="207" t="s">
        <v>326</v>
      </c>
      <c r="O1666" s="524"/>
      <c r="P1666" s="283"/>
      <c r="Q1666" s="283"/>
      <c r="R1666" s="208"/>
      <c r="S1666" s="170"/>
    </row>
    <row r="1667" spans="1:31" s="167" customFormat="1" ht="12.75" x14ac:dyDescent="0.2">
      <c r="A1667" s="294">
        <f t="shared" si="112"/>
        <v>0</v>
      </c>
      <c r="B1667" s="198"/>
      <c r="C1667" s="198"/>
      <c r="D1667" s="199" t="s">
        <v>36</v>
      </c>
      <c r="E1667" s="200"/>
      <c r="F1667" s="201"/>
      <c r="G1667" s="202" t="e">
        <f t="shared" si="113"/>
        <v>#N/A</v>
      </c>
      <c r="H1667" s="203" t="e">
        <f t="shared" si="114"/>
        <v>#N/A</v>
      </c>
      <c r="I1667" s="204" t="e">
        <f t="shared" si="115"/>
        <v>#N/A</v>
      </c>
      <c r="J1667" s="205"/>
      <c r="K1667" s="285">
        <f>'No Team 2'!AG36</f>
        <v>0</v>
      </c>
      <c r="L1667" s="206">
        <f>'No Team 2'!AF36</f>
        <v>0</v>
      </c>
      <c r="M1667" s="207" t="s">
        <v>372</v>
      </c>
      <c r="N1667" s="207" t="s">
        <v>326</v>
      </c>
      <c r="O1667" s="524"/>
      <c r="P1667" s="283"/>
      <c r="Q1667" s="283"/>
      <c r="R1667" s="208"/>
      <c r="S1667" s="170"/>
    </row>
    <row r="1668" spans="1:31" s="167" customFormat="1" ht="12.75" x14ac:dyDescent="0.2">
      <c r="A1668" s="294">
        <f t="shared" si="112"/>
        <v>0</v>
      </c>
      <c r="B1668" s="198"/>
      <c r="C1668" s="198"/>
      <c r="D1668" s="199" t="s">
        <v>36</v>
      </c>
      <c r="E1668" s="200"/>
      <c r="F1668" s="201"/>
      <c r="G1668" s="202" t="e">
        <f t="shared" si="113"/>
        <v>#N/A</v>
      </c>
      <c r="H1668" s="203" t="e">
        <f t="shared" si="114"/>
        <v>#N/A</v>
      </c>
      <c r="I1668" s="204" t="e">
        <f t="shared" si="115"/>
        <v>#N/A</v>
      </c>
      <c r="J1668" s="205"/>
      <c r="K1668" s="285">
        <f>'No Team 2'!AG37</f>
        <v>0</v>
      </c>
      <c r="L1668" s="206">
        <f>'No Team 2'!AF37</f>
        <v>0</v>
      </c>
      <c r="M1668" s="207" t="s">
        <v>372</v>
      </c>
      <c r="N1668" s="207" t="s">
        <v>326</v>
      </c>
      <c r="O1668" s="524"/>
      <c r="P1668" s="283"/>
      <c r="Q1668" s="283"/>
      <c r="R1668" s="208"/>
      <c r="S1668" s="170"/>
    </row>
    <row r="1669" spans="1:31" s="167" customFormat="1" ht="12.75" x14ac:dyDescent="0.2">
      <c r="A1669" s="294">
        <f t="shared" si="112"/>
        <v>0</v>
      </c>
      <c r="B1669" s="198"/>
      <c r="C1669" s="198"/>
      <c r="D1669" s="199" t="s">
        <v>36</v>
      </c>
      <c r="E1669" s="200"/>
      <c r="F1669" s="201"/>
      <c r="G1669" s="202" t="e">
        <f t="shared" si="113"/>
        <v>#N/A</v>
      </c>
      <c r="H1669" s="203" t="e">
        <f t="shared" si="114"/>
        <v>#N/A</v>
      </c>
      <c r="I1669" s="204" t="e">
        <f t="shared" si="115"/>
        <v>#N/A</v>
      </c>
      <c r="J1669" s="205"/>
      <c r="K1669" s="285">
        <f>'No Team 2'!AG38</f>
        <v>0</v>
      </c>
      <c r="L1669" s="206">
        <f>'No Team 2'!AF38</f>
        <v>0</v>
      </c>
      <c r="M1669" s="207" t="s">
        <v>372</v>
      </c>
      <c r="N1669" s="207" t="s">
        <v>326</v>
      </c>
      <c r="O1669" s="524"/>
      <c r="P1669" s="283"/>
      <c r="Q1669" s="283"/>
      <c r="R1669" s="208"/>
      <c r="S1669" s="170"/>
    </row>
    <row r="1670" spans="1:31" s="167" customFormat="1" ht="12.75" x14ac:dyDescent="0.2">
      <c r="A1670" s="294">
        <f t="shared" si="112"/>
        <v>0</v>
      </c>
      <c r="B1670" s="198"/>
      <c r="C1670" s="198"/>
      <c r="D1670" s="199" t="s">
        <v>36</v>
      </c>
      <c r="E1670" s="200"/>
      <c r="F1670" s="201"/>
      <c r="G1670" s="202" t="e">
        <f t="shared" si="113"/>
        <v>#N/A</v>
      </c>
      <c r="H1670" s="203" t="e">
        <f t="shared" si="114"/>
        <v>#N/A</v>
      </c>
      <c r="I1670" s="204" t="e">
        <f t="shared" si="115"/>
        <v>#N/A</v>
      </c>
      <c r="J1670" s="205"/>
      <c r="K1670" s="285">
        <f>'No Team 2'!AG39</f>
        <v>0</v>
      </c>
      <c r="L1670" s="206">
        <f>'No Team 2'!AF39</f>
        <v>0</v>
      </c>
      <c r="M1670" s="207" t="s">
        <v>372</v>
      </c>
      <c r="N1670" s="207" t="s">
        <v>326</v>
      </c>
      <c r="O1670" s="524"/>
      <c r="P1670" s="283"/>
      <c r="Q1670" s="283"/>
      <c r="R1670" s="208"/>
      <c r="S1670" s="170"/>
    </row>
    <row r="1671" spans="1:31" s="167" customFormat="1" ht="12.75" x14ac:dyDescent="0.2">
      <c r="A1671" s="294">
        <f t="shared" si="112"/>
        <v>0</v>
      </c>
      <c r="B1671" s="198"/>
      <c r="C1671" s="198"/>
      <c r="D1671" s="199" t="s">
        <v>36</v>
      </c>
      <c r="E1671" s="200"/>
      <c r="F1671" s="201"/>
      <c r="G1671" s="202" t="e">
        <f t="shared" si="113"/>
        <v>#N/A</v>
      </c>
      <c r="H1671" s="203" t="e">
        <f t="shared" si="114"/>
        <v>#N/A</v>
      </c>
      <c r="I1671" s="204" t="e">
        <f t="shared" si="115"/>
        <v>#N/A</v>
      </c>
      <c r="J1671" s="205"/>
      <c r="K1671" s="285">
        <f>'No Team 2'!AG40</f>
        <v>0</v>
      </c>
      <c r="L1671" s="206">
        <f>'No Team 2'!AF40</f>
        <v>0</v>
      </c>
      <c r="M1671" s="207" t="s">
        <v>372</v>
      </c>
      <c r="N1671" s="207" t="s">
        <v>326</v>
      </c>
      <c r="O1671" s="524"/>
      <c r="P1671" s="283"/>
      <c r="Q1671" s="283"/>
      <c r="R1671" s="208"/>
      <c r="S1671" s="170"/>
    </row>
    <row r="1672" spans="1:31" s="167" customFormat="1" ht="12.75" x14ac:dyDescent="0.2">
      <c r="A1672" s="294">
        <f t="shared" si="112"/>
        <v>0</v>
      </c>
      <c r="B1672" s="198"/>
      <c r="C1672" s="198"/>
      <c r="D1672" s="199" t="s">
        <v>36</v>
      </c>
      <c r="E1672" s="200"/>
      <c r="F1672" s="201"/>
      <c r="G1672" s="202" t="e">
        <f t="shared" si="113"/>
        <v>#N/A</v>
      </c>
      <c r="H1672" s="203" t="e">
        <f t="shared" si="114"/>
        <v>#N/A</v>
      </c>
      <c r="I1672" s="204" t="e">
        <f t="shared" si="115"/>
        <v>#N/A</v>
      </c>
      <c r="J1672" s="205"/>
      <c r="K1672" s="285">
        <f>'No Team 2'!AG41</f>
        <v>0</v>
      </c>
      <c r="L1672" s="206">
        <f>'No Team 2'!AF41</f>
        <v>0</v>
      </c>
      <c r="M1672" s="207" t="s">
        <v>372</v>
      </c>
      <c r="N1672" s="207" t="s">
        <v>326</v>
      </c>
      <c r="O1672" s="524"/>
      <c r="P1672" s="283"/>
      <c r="Q1672" s="283"/>
      <c r="R1672" s="208"/>
      <c r="S1672" s="170"/>
    </row>
    <row r="1673" spans="1:31" s="167" customFormat="1" ht="12.75" x14ac:dyDescent="0.2">
      <c r="A1673" s="294">
        <f t="shared" si="112"/>
        <v>0</v>
      </c>
      <c r="B1673" s="198"/>
      <c r="C1673" s="198"/>
      <c r="D1673" s="199" t="s">
        <v>36</v>
      </c>
      <c r="E1673" s="200"/>
      <c r="F1673" s="201"/>
      <c r="G1673" s="202" t="e">
        <f t="shared" si="113"/>
        <v>#N/A</v>
      </c>
      <c r="H1673" s="203" t="e">
        <f t="shared" si="114"/>
        <v>#N/A</v>
      </c>
      <c r="I1673" s="204" t="e">
        <f t="shared" si="115"/>
        <v>#N/A</v>
      </c>
      <c r="J1673" s="205"/>
      <c r="K1673" s="285">
        <f>'No Team 2'!AG42</f>
        <v>0</v>
      </c>
      <c r="L1673" s="206">
        <f>'No Team 2'!AF42</f>
        <v>0</v>
      </c>
      <c r="M1673" s="207" t="s">
        <v>372</v>
      </c>
      <c r="N1673" s="207" t="s">
        <v>326</v>
      </c>
      <c r="O1673" s="524"/>
      <c r="P1673" s="283"/>
      <c r="Q1673" s="283"/>
      <c r="R1673" s="208"/>
      <c r="S1673" s="170"/>
    </row>
    <row r="1674" spans="1:31" s="167" customFormat="1" ht="12.75" x14ac:dyDescent="0.2">
      <c r="A1674" s="294">
        <f t="shared" si="112"/>
        <v>0</v>
      </c>
      <c r="B1674" s="198"/>
      <c r="C1674" s="198"/>
      <c r="D1674" s="199" t="s">
        <v>36</v>
      </c>
      <c r="E1674" s="200"/>
      <c r="F1674" s="201"/>
      <c r="G1674" s="202" t="e">
        <f t="shared" si="113"/>
        <v>#N/A</v>
      </c>
      <c r="H1674" s="203" t="e">
        <f t="shared" si="114"/>
        <v>#N/A</v>
      </c>
      <c r="I1674" s="204" t="e">
        <f t="shared" si="115"/>
        <v>#N/A</v>
      </c>
      <c r="J1674" s="205"/>
      <c r="K1674" s="285">
        <f>'No Team 2'!AG43</f>
        <v>0</v>
      </c>
      <c r="L1674" s="206">
        <f>'No Team 2'!AF43</f>
        <v>0</v>
      </c>
      <c r="M1674" s="207" t="s">
        <v>372</v>
      </c>
      <c r="N1674" s="207" t="s">
        <v>326</v>
      </c>
      <c r="O1674" s="524"/>
      <c r="P1674" s="283"/>
      <c r="Q1674" s="283"/>
      <c r="R1674" s="208"/>
      <c r="S1674" s="170"/>
    </row>
    <row r="1675" spans="1:31" s="167" customFormat="1" ht="12.75" x14ac:dyDescent="0.2">
      <c r="A1675" s="294">
        <f t="shared" si="112"/>
        <v>0</v>
      </c>
      <c r="B1675" s="198"/>
      <c r="C1675" s="198"/>
      <c r="D1675" s="199" t="s">
        <v>36</v>
      </c>
      <c r="E1675" s="200"/>
      <c r="F1675" s="201"/>
      <c r="G1675" s="202" t="e">
        <f t="shared" si="113"/>
        <v>#N/A</v>
      </c>
      <c r="H1675" s="203" t="e">
        <f t="shared" si="114"/>
        <v>#N/A</v>
      </c>
      <c r="I1675" s="204" t="e">
        <f t="shared" si="115"/>
        <v>#N/A</v>
      </c>
      <c r="J1675" s="205"/>
      <c r="K1675" s="285">
        <f>'No Team 2'!AG44</f>
        <v>0</v>
      </c>
      <c r="L1675" s="206">
        <f>'No Team 2'!AF44</f>
        <v>0</v>
      </c>
      <c r="M1675" s="207" t="s">
        <v>372</v>
      </c>
      <c r="N1675" s="207" t="s">
        <v>326</v>
      </c>
      <c r="O1675" s="524"/>
      <c r="P1675" s="184"/>
      <c r="Q1675" s="184"/>
      <c r="R1675" s="184"/>
      <c r="S1675" s="184"/>
      <c r="T1675" s="183"/>
      <c r="U1675" s="183"/>
      <c r="V1675" s="183"/>
      <c r="W1675" s="183"/>
      <c r="X1675" s="183"/>
      <c r="Y1675" s="183"/>
      <c r="Z1675" s="183"/>
      <c r="AA1675" s="183"/>
      <c r="AB1675" s="183"/>
      <c r="AC1675" s="183"/>
      <c r="AD1675" s="183"/>
      <c r="AE1675" s="183"/>
    </row>
    <row r="1676" spans="1:31" s="167" customFormat="1" ht="12.75" x14ac:dyDescent="0.2">
      <c r="A1676" s="294">
        <f t="shared" si="112"/>
        <v>0</v>
      </c>
      <c r="B1676" s="198"/>
      <c r="C1676" s="198"/>
      <c r="D1676" s="199" t="s">
        <v>36</v>
      </c>
      <c r="E1676" s="200"/>
      <c r="F1676" s="201"/>
      <c r="G1676" s="202" t="e">
        <f t="shared" si="113"/>
        <v>#N/A</v>
      </c>
      <c r="H1676" s="203" t="e">
        <f t="shared" si="114"/>
        <v>#N/A</v>
      </c>
      <c r="I1676" s="204" t="e">
        <f t="shared" si="115"/>
        <v>#N/A</v>
      </c>
      <c r="J1676" s="182"/>
      <c r="K1676" s="285">
        <f>'No Team 2'!AG45</f>
        <v>0</v>
      </c>
      <c r="L1676" s="206">
        <f>'No Team 2'!AF45</f>
        <v>0</v>
      </c>
      <c r="M1676" s="207" t="s">
        <v>372</v>
      </c>
      <c r="N1676" s="207" t="s">
        <v>326</v>
      </c>
      <c r="O1676" s="524"/>
      <c r="P1676" s="184"/>
      <c r="Q1676" s="184"/>
      <c r="R1676" s="184"/>
      <c r="S1676" s="184"/>
      <c r="T1676" s="183"/>
      <c r="U1676" s="183"/>
      <c r="V1676" s="183"/>
      <c r="W1676" s="183"/>
      <c r="X1676" s="183"/>
      <c r="Y1676" s="183"/>
      <c r="Z1676" s="183"/>
      <c r="AA1676" s="183"/>
      <c r="AB1676" s="183"/>
      <c r="AC1676" s="183"/>
      <c r="AD1676" s="183"/>
      <c r="AE1676" s="183"/>
    </row>
    <row r="1677" spans="1:31" s="167" customFormat="1" ht="12.75" x14ac:dyDescent="0.2">
      <c r="A1677" s="294">
        <f t="shared" si="112"/>
        <v>0</v>
      </c>
      <c r="B1677" s="198"/>
      <c r="C1677" s="198"/>
      <c r="D1677" s="199" t="s">
        <v>36</v>
      </c>
      <c r="E1677" s="200"/>
      <c r="F1677" s="201"/>
      <c r="G1677" s="202" t="e">
        <f t="shared" si="113"/>
        <v>#N/A</v>
      </c>
      <c r="H1677" s="203" t="e">
        <f t="shared" si="114"/>
        <v>#N/A</v>
      </c>
      <c r="I1677" s="204" t="e">
        <f t="shared" si="115"/>
        <v>#N/A</v>
      </c>
      <c r="J1677" s="182"/>
      <c r="K1677" s="285">
        <f>'No Team 2'!AG46</f>
        <v>0</v>
      </c>
      <c r="L1677" s="206">
        <f>'No Team 2'!AF46</f>
        <v>0</v>
      </c>
      <c r="M1677" s="207" t="s">
        <v>372</v>
      </c>
      <c r="N1677" s="207" t="s">
        <v>326</v>
      </c>
      <c r="O1677" s="524"/>
      <c r="P1677" s="184"/>
      <c r="Q1677" s="184"/>
      <c r="R1677" s="184"/>
      <c r="S1677" s="184"/>
      <c r="T1677" s="183"/>
      <c r="U1677" s="183"/>
      <c r="V1677" s="183"/>
      <c r="W1677" s="183"/>
      <c r="X1677" s="183"/>
      <c r="Y1677" s="183"/>
      <c r="Z1677" s="183"/>
      <c r="AA1677" s="183"/>
      <c r="AB1677" s="183"/>
      <c r="AC1677" s="183"/>
      <c r="AD1677" s="183"/>
      <c r="AE1677" s="183"/>
    </row>
    <row r="1678" spans="1:31" ht="15" customHeight="1" x14ac:dyDescent="0.2">
      <c r="A1678" s="294">
        <f t="shared" si="112"/>
        <v>0</v>
      </c>
      <c r="B1678" s="198"/>
      <c r="C1678" s="198"/>
      <c r="D1678" s="199" t="s">
        <v>36</v>
      </c>
      <c r="E1678" s="200"/>
      <c r="F1678" s="201"/>
      <c r="G1678" s="202" t="e">
        <f t="shared" si="113"/>
        <v>#N/A</v>
      </c>
      <c r="H1678" s="203" t="e">
        <f t="shared" si="114"/>
        <v>#N/A</v>
      </c>
      <c r="I1678" s="204" t="e">
        <f t="shared" si="115"/>
        <v>#N/A</v>
      </c>
      <c r="K1678" s="285">
        <f>'No Team 2'!AG47</f>
        <v>0</v>
      </c>
      <c r="L1678" s="206">
        <f>'No Team 2'!AF47</f>
        <v>0</v>
      </c>
      <c r="M1678" s="207" t="s">
        <v>372</v>
      </c>
      <c r="N1678" s="207" t="s">
        <v>326</v>
      </c>
      <c r="O1678" s="524"/>
      <c r="P1678" s="184"/>
      <c r="Q1678" s="184"/>
    </row>
    <row r="1679" spans="1:31" ht="15" customHeight="1" x14ac:dyDescent="0.2">
      <c r="A1679" s="294">
        <f t="shared" si="112"/>
        <v>0</v>
      </c>
      <c r="B1679" s="198"/>
      <c r="C1679" s="198"/>
      <c r="D1679" s="199" t="s">
        <v>36</v>
      </c>
      <c r="E1679" s="200"/>
      <c r="F1679" s="201"/>
      <c r="G1679" s="202" t="e">
        <f t="shared" si="113"/>
        <v>#N/A</v>
      </c>
      <c r="H1679" s="203" t="e">
        <f t="shared" si="114"/>
        <v>#N/A</v>
      </c>
      <c r="I1679" s="204" t="e">
        <f t="shared" si="115"/>
        <v>#N/A</v>
      </c>
      <c r="K1679" s="285">
        <f>'No Team 2'!AG48</f>
        <v>0</v>
      </c>
      <c r="L1679" s="206">
        <f>'No Team 2'!AF48</f>
        <v>0</v>
      </c>
      <c r="M1679" s="207" t="s">
        <v>372</v>
      </c>
      <c r="N1679" s="207" t="s">
        <v>326</v>
      </c>
      <c r="O1679" s="524"/>
      <c r="P1679" s="184"/>
      <c r="Q1679" s="184"/>
    </row>
    <row r="1680" spans="1:31" ht="15" customHeight="1" x14ac:dyDescent="0.2">
      <c r="A1680" s="294">
        <f t="shared" si="112"/>
        <v>0</v>
      </c>
      <c r="B1680" s="198"/>
      <c r="C1680" s="198"/>
      <c r="D1680" s="199" t="s">
        <v>36</v>
      </c>
      <c r="E1680" s="200"/>
      <c r="F1680" s="201"/>
      <c r="G1680" s="202" t="e">
        <f t="shared" si="113"/>
        <v>#N/A</v>
      </c>
      <c r="H1680" s="203" t="e">
        <f t="shared" si="114"/>
        <v>#N/A</v>
      </c>
      <c r="I1680" s="204" t="e">
        <f t="shared" si="115"/>
        <v>#N/A</v>
      </c>
      <c r="K1680" s="285">
        <f>'No Team 2'!AG49</f>
        <v>0</v>
      </c>
      <c r="L1680" s="206">
        <f>'No Team 2'!AF49</f>
        <v>0</v>
      </c>
      <c r="M1680" s="207" t="s">
        <v>372</v>
      </c>
      <c r="N1680" s="207" t="s">
        <v>326</v>
      </c>
      <c r="O1680" s="524"/>
      <c r="P1680" s="184"/>
      <c r="Q1680" s="184"/>
    </row>
    <row r="1681" spans="1:17" ht="15" customHeight="1" x14ac:dyDescent="0.2">
      <c r="A1681" s="294">
        <f t="shared" si="112"/>
        <v>0</v>
      </c>
      <c r="B1681" s="198"/>
      <c r="C1681" s="198"/>
      <c r="D1681" s="199" t="s">
        <v>36</v>
      </c>
      <c r="E1681" s="200"/>
      <c r="F1681" s="201"/>
      <c r="G1681" s="202" t="e">
        <f t="shared" si="113"/>
        <v>#N/A</v>
      </c>
      <c r="H1681" s="203" t="e">
        <f t="shared" si="114"/>
        <v>#N/A</v>
      </c>
      <c r="I1681" s="204" t="e">
        <f t="shared" si="115"/>
        <v>#N/A</v>
      </c>
      <c r="K1681" s="285">
        <f>'No Team 2'!AG50</f>
        <v>0</v>
      </c>
      <c r="L1681" s="206">
        <f>'No Team 2'!AF50</f>
        <v>0</v>
      </c>
      <c r="M1681" s="207" t="s">
        <v>372</v>
      </c>
      <c r="N1681" s="207" t="s">
        <v>326</v>
      </c>
      <c r="O1681" s="524"/>
      <c r="P1681" s="184"/>
      <c r="Q1681" s="184"/>
    </row>
    <row r="1682" spans="1:17" ht="15" customHeight="1" x14ac:dyDescent="0.2">
      <c r="A1682" s="294">
        <f t="shared" si="112"/>
        <v>0</v>
      </c>
      <c r="B1682" s="198"/>
      <c r="C1682" s="198"/>
      <c r="D1682" s="199" t="s">
        <v>36</v>
      </c>
      <c r="E1682" s="200"/>
      <c r="F1682" s="201"/>
      <c r="G1682" s="202" t="e">
        <f t="shared" si="113"/>
        <v>#N/A</v>
      </c>
      <c r="H1682" s="203" t="e">
        <f t="shared" si="114"/>
        <v>#N/A</v>
      </c>
      <c r="I1682" s="204" t="e">
        <f t="shared" si="115"/>
        <v>#N/A</v>
      </c>
      <c r="K1682" s="285">
        <f>'No Team 2'!AG51</f>
        <v>0</v>
      </c>
      <c r="L1682" s="206">
        <f>'No Team 2'!AF51</f>
        <v>0</v>
      </c>
      <c r="M1682" s="207" t="s">
        <v>372</v>
      </c>
      <c r="N1682" s="207" t="s">
        <v>326</v>
      </c>
      <c r="O1682" s="524"/>
      <c r="P1682" s="184"/>
      <c r="Q1682" s="184"/>
    </row>
    <row r="1683" spans="1:17" ht="15" customHeight="1" x14ac:dyDescent="0.2">
      <c r="A1683" s="294">
        <f t="shared" si="112"/>
        <v>0</v>
      </c>
      <c r="B1683" s="198"/>
      <c r="C1683" s="198"/>
      <c r="D1683" s="199" t="s">
        <v>36</v>
      </c>
      <c r="E1683" s="200"/>
      <c r="F1683" s="201"/>
      <c r="G1683" s="202" t="e">
        <f t="shared" si="113"/>
        <v>#N/A</v>
      </c>
      <c r="H1683" s="203" t="e">
        <f t="shared" si="114"/>
        <v>#N/A</v>
      </c>
      <c r="I1683" s="204" t="e">
        <f t="shared" si="115"/>
        <v>#N/A</v>
      </c>
      <c r="K1683" s="285">
        <f>'No Team 2'!AG52</f>
        <v>0</v>
      </c>
      <c r="L1683" s="206">
        <f>'No Team 2'!AF52</f>
        <v>0</v>
      </c>
      <c r="M1683" s="207" t="s">
        <v>372</v>
      </c>
      <c r="N1683" s="207" t="s">
        <v>326</v>
      </c>
      <c r="O1683" s="524"/>
      <c r="P1683" s="184"/>
      <c r="Q1683" s="184"/>
    </row>
    <row r="1684" spans="1:17" ht="15" customHeight="1" x14ac:dyDescent="0.2">
      <c r="A1684" s="294">
        <f t="shared" si="112"/>
        <v>0</v>
      </c>
      <c r="B1684" s="198"/>
      <c r="C1684" s="198"/>
      <c r="D1684" s="199" t="s">
        <v>36</v>
      </c>
      <c r="E1684" s="200"/>
      <c r="F1684" s="201"/>
      <c r="G1684" s="202" t="e">
        <f t="shared" si="113"/>
        <v>#N/A</v>
      </c>
      <c r="H1684" s="203" t="e">
        <f t="shared" si="114"/>
        <v>#N/A</v>
      </c>
      <c r="I1684" s="204" t="e">
        <f t="shared" si="115"/>
        <v>#N/A</v>
      </c>
      <c r="K1684" s="285">
        <f>'No Team 2'!AG53</f>
        <v>0</v>
      </c>
      <c r="L1684" s="206">
        <f>'No Team 2'!AF53</f>
        <v>0</v>
      </c>
      <c r="M1684" s="207" t="s">
        <v>372</v>
      </c>
      <c r="N1684" s="207" t="s">
        <v>326</v>
      </c>
      <c r="O1684" s="524"/>
      <c r="P1684" s="184"/>
      <c r="Q1684" s="184"/>
    </row>
    <row r="1685" spans="1:17" ht="15" customHeight="1" x14ac:dyDescent="0.2">
      <c r="A1685" s="294">
        <f t="shared" si="112"/>
        <v>0</v>
      </c>
      <c r="B1685" s="198"/>
      <c r="C1685" s="198"/>
      <c r="D1685" s="199" t="s">
        <v>36</v>
      </c>
      <c r="E1685" s="200"/>
      <c r="F1685" s="201"/>
      <c r="G1685" s="202" t="e">
        <f t="shared" si="113"/>
        <v>#N/A</v>
      </c>
      <c r="H1685" s="203" t="e">
        <f t="shared" si="114"/>
        <v>#N/A</v>
      </c>
      <c r="I1685" s="204" t="e">
        <f t="shared" si="115"/>
        <v>#N/A</v>
      </c>
      <c r="K1685" s="285">
        <f>'No Team 2'!AG54</f>
        <v>0</v>
      </c>
      <c r="L1685" s="352" t="str">
        <f>'No Team 2'!AF54</f>
        <v>Non-scorers Count =</v>
      </c>
      <c r="M1685" s="207" t="s">
        <v>372</v>
      </c>
      <c r="N1685" s="207" t="s">
        <v>326</v>
      </c>
      <c r="O1685" s="527"/>
      <c r="P1685" s="184"/>
      <c r="Q1685" s="184"/>
    </row>
    <row r="1686" spans="1:17" ht="15" customHeight="1" x14ac:dyDescent="0.2">
      <c r="A1686" s="294">
        <f t="shared" si="112"/>
        <v>0</v>
      </c>
      <c r="B1686" s="198"/>
      <c r="C1686" s="198"/>
      <c r="D1686" s="199" t="s">
        <v>36</v>
      </c>
      <c r="E1686" s="200"/>
      <c r="F1686" s="201"/>
      <c r="G1686" s="202" t="e">
        <f t="shared" si="113"/>
        <v>#N/A</v>
      </c>
      <c r="H1686" s="203" t="e">
        <f t="shared" si="114"/>
        <v>#N/A</v>
      </c>
      <c r="I1686" s="204" t="e">
        <f t="shared" si="115"/>
        <v>#N/A</v>
      </c>
      <c r="K1686" s="285">
        <f>'no team'!B5</f>
        <v>0</v>
      </c>
      <c r="L1686" s="206">
        <f>'no team'!A5</f>
        <v>0</v>
      </c>
      <c r="M1686" s="207" t="s">
        <v>321</v>
      </c>
      <c r="N1686" s="207" t="s">
        <v>324</v>
      </c>
      <c r="O1686" s="523"/>
      <c r="P1686" s="184"/>
      <c r="Q1686" s="184"/>
    </row>
    <row r="1687" spans="1:17" ht="15" customHeight="1" x14ac:dyDescent="0.2">
      <c r="A1687" s="294">
        <f t="shared" si="112"/>
        <v>0</v>
      </c>
      <c r="B1687" s="198"/>
      <c r="C1687" s="198"/>
      <c r="D1687" s="199" t="s">
        <v>36</v>
      </c>
      <c r="E1687" s="200"/>
      <c r="F1687" s="201"/>
      <c r="G1687" s="202" t="e">
        <f t="shared" si="113"/>
        <v>#N/A</v>
      </c>
      <c r="H1687" s="203" t="e">
        <f t="shared" si="114"/>
        <v>#N/A</v>
      </c>
      <c r="I1687" s="204" t="e">
        <f t="shared" si="115"/>
        <v>#N/A</v>
      </c>
      <c r="K1687" s="285">
        <f>'no team'!B6</f>
        <v>0</v>
      </c>
      <c r="L1687" s="206">
        <f>'no team'!A6</f>
        <v>0</v>
      </c>
      <c r="M1687" s="207" t="s">
        <v>321</v>
      </c>
      <c r="N1687" s="207" t="s">
        <v>324</v>
      </c>
      <c r="O1687" s="524"/>
      <c r="P1687" s="184"/>
      <c r="Q1687" s="184"/>
    </row>
    <row r="1688" spans="1:17" ht="15" customHeight="1" x14ac:dyDescent="0.2">
      <c r="A1688" s="294">
        <f t="shared" si="112"/>
        <v>0</v>
      </c>
      <c r="B1688" s="198"/>
      <c r="C1688" s="198"/>
      <c r="D1688" s="199" t="s">
        <v>36</v>
      </c>
      <c r="E1688" s="200"/>
      <c r="F1688" s="201"/>
      <c r="G1688" s="202" t="e">
        <f t="shared" si="113"/>
        <v>#N/A</v>
      </c>
      <c r="H1688" s="203" t="e">
        <f t="shared" si="114"/>
        <v>#N/A</v>
      </c>
      <c r="I1688" s="204" t="e">
        <f t="shared" si="115"/>
        <v>#N/A</v>
      </c>
      <c r="K1688" s="285">
        <f>'no team'!B7</f>
        <v>0</v>
      </c>
      <c r="L1688" s="206">
        <f>'no team'!A7</f>
        <v>0</v>
      </c>
      <c r="M1688" s="207" t="s">
        <v>321</v>
      </c>
      <c r="N1688" s="207" t="s">
        <v>324</v>
      </c>
      <c r="O1688" s="524"/>
      <c r="P1688" s="184"/>
      <c r="Q1688" s="184"/>
    </row>
    <row r="1689" spans="1:17" ht="15" customHeight="1" x14ac:dyDescent="0.2">
      <c r="A1689" s="294">
        <f t="shared" si="112"/>
        <v>0</v>
      </c>
      <c r="B1689" s="198"/>
      <c r="C1689" s="198"/>
      <c r="D1689" s="199" t="s">
        <v>36</v>
      </c>
      <c r="E1689" s="200"/>
      <c r="F1689" s="201"/>
      <c r="G1689" s="202" t="e">
        <f t="shared" si="113"/>
        <v>#N/A</v>
      </c>
      <c r="H1689" s="203" t="e">
        <f t="shared" si="114"/>
        <v>#N/A</v>
      </c>
      <c r="I1689" s="204" t="e">
        <f t="shared" si="115"/>
        <v>#N/A</v>
      </c>
      <c r="K1689" s="285">
        <f>'no team'!B8</f>
        <v>0</v>
      </c>
      <c r="L1689" s="206">
        <f>'no team'!A8</f>
        <v>0</v>
      </c>
      <c r="M1689" s="207" t="s">
        <v>321</v>
      </c>
      <c r="N1689" s="207" t="s">
        <v>324</v>
      </c>
      <c r="O1689" s="524"/>
      <c r="P1689" s="184"/>
      <c r="Q1689" s="184"/>
    </row>
    <row r="1690" spans="1:17" ht="15" customHeight="1" x14ac:dyDescent="0.2">
      <c r="A1690" s="294">
        <f t="shared" si="112"/>
        <v>0</v>
      </c>
      <c r="B1690" s="198"/>
      <c r="C1690" s="198"/>
      <c r="D1690" s="199" t="s">
        <v>36</v>
      </c>
      <c r="E1690" s="200"/>
      <c r="F1690" s="201"/>
      <c r="G1690" s="202" t="e">
        <f t="shared" si="113"/>
        <v>#N/A</v>
      </c>
      <c r="H1690" s="203" t="e">
        <f t="shared" si="114"/>
        <v>#N/A</v>
      </c>
      <c r="I1690" s="204" t="e">
        <f t="shared" si="115"/>
        <v>#N/A</v>
      </c>
      <c r="K1690" s="285">
        <f>'no team'!B9</f>
        <v>0</v>
      </c>
      <c r="L1690" s="206">
        <f>'no team'!A9</f>
        <v>0</v>
      </c>
      <c r="M1690" s="207" t="s">
        <v>321</v>
      </c>
      <c r="N1690" s="207" t="s">
        <v>324</v>
      </c>
      <c r="O1690" s="524"/>
      <c r="P1690" s="184"/>
      <c r="Q1690" s="184"/>
    </row>
    <row r="1691" spans="1:17" ht="15" customHeight="1" x14ac:dyDescent="0.2">
      <c r="A1691" s="294">
        <f t="shared" si="112"/>
        <v>0</v>
      </c>
      <c r="B1691" s="198"/>
      <c r="C1691" s="198"/>
      <c r="D1691" s="199" t="s">
        <v>36</v>
      </c>
      <c r="E1691" s="200"/>
      <c r="F1691" s="201"/>
      <c r="G1691" s="202" t="e">
        <f t="shared" si="113"/>
        <v>#N/A</v>
      </c>
      <c r="H1691" s="203" t="e">
        <f t="shared" si="114"/>
        <v>#N/A</v>
      </c>
      <c r="I1691" s="204" t="e">
        <f t="shared" si="115"/>
        <v>#N/A</v>
      </c>
      <c r="K1691" s="285">
        <f>'no team'!B10</f>
        <v>0</v>
      </c>
      <c r="L1691" s="206">
        <f>'no team'!A10</f>
        <v>0</v>
      </c>
      <c r="M1691" s="207" t="s">
        <v>321</v>
      </c>
      <c r="N1691" s="207" t="s">
        <v>324</v>
      </c>
      <c r="O1691" s="524"/>
      <c r="P1691" s="184"/>
      <c r="Q1691" s="184"/>
    </row>
    <row r="1692" spans="1:17" ht="15" customHeight="1" x14ac:dyDescent="0.2">
      <c r="A1692" s="294">
        <f t="shared" si="112"/>
        <v>0</v>
      </c>
      <c r="B1692" s="198"/>
      <c r="C1692" s="198"/>
      <c r="D1692" s="199" t="s">
        <v>36</v>
      </c>
      <c r="E1692" s="200"/>
      <c r="F1692" s="201"/>
      <c r="G1692" s="202" t="e">
        <f t="shared" si="113"/>
        <v>#N/A</v>
      </c>
      <c r="H1692" s="203" t="e">
        <f t="shared" si="114"/>
        <v>#N/A</v>
      </c>
      <c r="I1692" s="204" t="e">
        <f t="shared" si="115"/>
        <v>#N/A</v>
      </c>
      <c r="K1692" s="285">
        <f>'no team'!B11</f>
        <v>0</v>
      </c>
      <c r="L1692" s="206">
        <f>'no team'!A11</f>
        <v>0</v>
      </c>
      <c r="M1692" s="207" t="s">
        <v>321</v>
      </c>
      <c r="N1692" s="207" t="s">
        <v>324</v>
      </c>
      <c r="O1692" s="524"/>
      <c r="P1692" s="184"/>
      <c r="Q1692" s="184"/>
    </row>
    <row r="1693" spans="1:17" ht="15" customHeight="1" x14ac:dyDescent="0.2">
      <c r="A1693" s="294">
        <f t="shared" si="112"/>
        <v>0</v>
      </c>
      <c r="B1693" s="198"/>
      <c r="C1693" s="198"/>
      <c r="D1693" s="199" t="s">
        <v>36</v>
      </c>
      <c r="E1693" s="200"/>
      <c r="F1693" s="201"/>
      <c r="G1693" s="202" t="e">
        <f t="shared" si="113"/>
        <v>#N/A</v>
      </c>
      <c r="H1693" s="203" t="e">
        <f t="shared" si="114"/>
        <v>#N/A</v>
      </c>
      <c r="I1693" s="204" t="e">
        <f t="shared" si="115"/>
        <v>#N/A</v>
      </c>
      <c r="K1693" s="285">
        <f>'no team'!B12</f>
        <v>0</v>
      </c>
      <c r="L1693" s="206">
        <f>'no team'!A12</f>
        <v>0</v>
      </c>
      <c r="M1693" s="207" t="s">
        <v>321</v>
      </c>
      <c r="N1693" s="207" t="s">
        <v>324</v>
      </c>
      <c r="O1693" s="524"/>
      <c r="P1693" s="184"/>
      <c r="Q1693" s="184"/>
    </row>
    <row r="1694" spans="1:17" ht="15" customHeight="1" x14ac:dyDescent="0.2">
      <c r="A1694" s="294">
        <f t="shared" si="112"/>
        <v>0</v>
      </c>
      <c r="B1694" s="198"/>
      <c r="C1694" s="198"/>
      <c r="D1694" s="199" t="s">
        <v>36</v>
      </c>
      <c r="E1694" s="200"/>
      <c r="F1694" s="201"/>
      <c r="G1694" s="202" t="e">
        <f t="shared" si="113"/>
        <v>#N/A</v>
      </c>
      <c r="H1694" s="203" t="e">
        <f t="shared" si="114"/>
        <v>#N/A</v>
      </c>
      <c r="I1694" s="204" t="e">
        <f t="shared" si="115"/>
        <v>#N/A</v>
      </c>
      <c r="K1694" s="285">
        <f>'no team'!B13</f>
        <v>0</v>
      </c>
      <c r="L1694" s="206">
        <f>'no team'!A13</f>
        <v>0</v>
      </c>
      <c r="M1694" s="207" t="s">
        <v>321</v>
      </c>
      <c r="N1694" s="207" t="s">
        <v>324</v>
      </c>
      <c r="O1694" s="524"/>
      <c r="P1694" s="184"/>
      <c r="Q1694" s="184"/>
    </row>
    <row r="1695" spans="1:17" ht="15" customHeight="1" x14ac:dyDescent="0.2">
      <c r="A1695" s="294">
        <f t="shared" si="112"/>
        <v>0</v>
      </c>
      <c r="B1695" s="198"/>
      <c r="C1695" s="198"/>
      <c r="D1695" s="199" t="s">
        <v>36</v>
      </c>
      <c r="E1695" s="200"/>
      <c r="F1695" s="201"/>
      <c r="G1695" s="202" t="e">
        <f t="shared" si="113"/>
        <v>#N/A</v>
      </c>
      <c r="H1695" s="203" t="e">
        <f t="shared" si="114"/>
        <v>#N/A</v>
      </c>
      <c r="I1695" s="204" t="e">
        <f t="shared" si="115"/>
        <v>#N/A</v>
      </c>
      <c r="K1695" s="285">
        <f>'no team'!B14</f>
        <v>0</v>
      </c>
      <c r="L1695" s="206">
        <f>'no team'!A14</f>
        <v>0</v>
      </c>
      <c r="M1695" s="207" t="s">
        <v>321</v>
      </c>
      <c r="N1695" s="207" t="s">
        <v>324</v>
      </c>
      <c r="O1695" s="524"/>
      <c r="P1695" s="184"/>
      <c r="Q1695" s="184"/>
    </row>
    <row r="1696" spans="1:17" ht="15" customHeight="1" x14ac:dyDescent="0.2">
      <c r="A1696" s="294">
        <f t="shared" si="112"/>
        <v>0</v>
      </c>
      <c r="B1696" s="198"/>
      <c r="C1696" s="198"/>
      <c r="D1696" s="199" t="s">
        <v>36</v>
      </c>
      <c r="E1696" s="200"/>
      <c r="F1696" s="201"/>
      <c r="G1696" s="202" t="e">
        <f t="shared" si="113"/>
        <v>#N/A</v>
      </c>
      <c r="H1696" s="203" t="e">
        <f t="shared" si="114"/>
        <v>#N/A</v>
      </c>
      <c r="I1696" s="204" t="e">
        <f t="shared" si="115"/>
        <v>#N/A</v>
      </c>
      <c r="K1696" s="285">
        <f>'no team'!B15</f>
        <v>0</v>
      </c>
      <c r="L1696" s="206">
        <f>'no team'!A15</f>
        <v>0</v>
      </c>
      <c r="M1696" s="207" t="s">
        <v>321</v>
      </c>
      <c r="N1696" s="207" t="s">
        <v>324</v>
      </c>
      <c r="O1696" s="524"/>
      <c r="P1696" s="184"/>
      <c r="Q1696" s="184"/>
    </row>
    <row r="1697" spans="1:17" ht="15" customHeight="1" x14ac:dyDescent="0.2">
      <c r="A1697" s="294">
        <f t="shared" si="112"/>
        <v>0</v>
      </c>
      <c r="B1697" s="198"/>
      <c r="C1697" s="198"/>
      <c r="D1697" s="199" t="s">
        <v>36</v>
      </c>
      <c r="E1697" s="200"/>
      <c r="F1697" s="201"/>
      <c r="G1697" s="202" t="e">
        <f t="shared" si="113"/>
        <v>#N/A</v>
      </c>
      <c r="H1697" s="203" t="e">
        <f t="shared" si="114"/>
        <v>#N/A</v>
      </c>
      <c r="I1697" s="204" t="e">
        <f t="shared" si="115"/>
        <v>#N/A</v>
      </c>
      <c r="K1697" s="285">
        <f>'no team'!B16</f>
        <v>0</v>
      </c>
      <c r="L1697" s="206">
        <f>'no team'!A16</f>
        <v>0</v>
      </c>
      <c r="M1697" s="207" t="s">
        <v>321</v>
      </c>
      <c r="N1697" s="207" t="s">
        <v>324</v>
      </c>
      <c r="O1697" s="524"/>
      <c r="P1697" s="184"/>
      <c r="Q1697" s="184"/>
    </row>
    <row r="1698" spans="1:17" ht="15" customHeight="1" x14ac:dyDescent="0.2">
      <c r="A1698" s="294">
        <f t="shared" si="112"/>
        <v>0</v>
      </c>
      <c r="B1698" s="198"/>
      <c r="C1698" s="198"/>
      <c r="D1698" s="199" t="s">
        <v>36</v>
      </c>
      <c r="E1698" s="200"/>
      <c r="F1698" s="201"/>
      <c r="G1698" s="202" t="e">
        <f t="shared" si="113"/>
        <v>#N/A</v>
      </c>
      <c r="H1698" s="203" t="e">
        <f t="shared" si="114"/>
        <v>#N/A</v>
      </c>
      <c r="I1698" s="204" t="e">
        <f t="shared" si="115"/>
        <v>#N/A</v>
      </c>
      <c r="K1698" s="285">
        <f>'no team'!B17</f>
        <v>0</v>
      </c>
      <c r="L1698" s="206">
        <f>'no team'!A17</f>
        <v>0</v>
      </c>
      <c r="M1698" s="207" t="s">
        <v>321</v>
      </c>
      <c r="N1698" s="207" t="s">
        <v>324</v>
      </c>
      <c r="O1698" s="524"/>
      <c r="P1698" s="184"/>
      <c r="Q1698" s="184"/>
    </row>
    <row r="1699" spans="1:17" ht="15" customHeight="1" x14ac:dyDescent="0.2">
      <c r="A1699" s="294">
        <f t="shared" ref="A1699:A1762" si="116">F1699</f>
        <v>0</v>
      </c>
      <c r="B1699" s="198"/>
      <c r="C1699" s="198"/>
      <c r="D1699" s="199" t="s">
        <v>36</v>
      </c>
      <c r="E1699" s="200"/>
      <c r="F1699" s="201"/>
      <c r="G1699" s="202" t="e">
        <f t="shared" si="113"/>
        <v>#N/A</v>
      </c>
      <c r="H1699" s="203" t="e">
        <f t="shared" si="114"/>
        <v>#N/A</v>
      </c>
      <c r="I1699" s="204" t="e">
        <f t="shared" si="115"/>
        <v>#N/A</v>
      </c>
      <c r="K1699" s="285">
        <f>'no team'!B18</f>
        <v>0</v>
      </c>
      <c r="L1699" s="206">
        <f>'no team'!A18</f>
        <v>0</v>
      </c>
      <c r="M1699" s="207" t="s">
        <v>321</v>
      </c>
      <c r="N1699" s="207" t="s">
        <v>324</v>
      </c>
      <c r="O1699" s="524"/>
      <c r="P1699" s="184"/>
      <c r="Q1699" s="184"/>
    </row>
    <row r="1700" spans="1:17" ht="15" customHeight="1" x14ac:dyDescent="0.2">
      <c r="A1700" s="294">
        <f t="shared" si="116"/>
        <v>0</v>
      </c>
      <c r="B1700" s="198"/>
      <c r="C1700" s="198"/>
      <c r="D1700" s="199" t="s">
        <v>36</v>
      </c>
      <c r="E1700" s="200"/>
      <c r="F1700" s="201"/>
      <c r="G1700" s="202" t="e">
        <f t="shared" ref="G1700:G1763" si="117">VLOOKUP(D1700,K$33:N$1834,2,FALSE)</f>
        <v>#N/A</v>
      </c>
      <c r="H1700" s="203" t="e">
        <f t="shared" ref="H1700:H1763" si="118">VLOOKUP(D1700,K$33:N$1834,3,FALSE)</f>
        <v>#N/A</v>
      </c>
      <c r="I1700" s="204" t="e">
        <f t="shared" ref="I1700:I1763" si="119">VLOOKUP(D1700,K$33:N$1834,4,FALSE)</f>
        <v>#N/A</v>
      </c>
      <c r="K1700" s="285">
        <f>'no team'!B19</f>
        <v>0</v>
      </c>
      <c r="L1700" s="206">
        <f>'no team'!A19</f>
        <v>0</v>
      </c>
      <c r="M1700" s="207" t="s">
        <v>321</v>
      </c>
      <c r="N1700" s="207" t="s">
        <v>324</v>
      </c>
      <c r="O1700" s="524"/>
      <c r="P1700" s="184"/>
      <c r="Q1700" s="184"/>
    </row>
    <row r="1701" spans="1:17" ht="15" customHeight="1" x14ac:dyDescent="0.2">
      <c r="A1701" s="294">
        <f t="shared" si="116"/>
        <v>0</v>
      </c>
      <c r="B1701" s="198"/>
      <c r="C1701" s="198"/>
      <c r="D1701" s="199" t="s">
        <v>36</v>
      </c>
      <c r="E1701" s="200"/>
      <c r="F1701" s="201"/>
      <c r="G1701" s="202" t="e">
        <f t="shared" si="117"/>
        <v>#N/A</v>
      </c>
      <c r="H1701" s="203" t="e">
        <f t="shared" si="118"/>
        <v>#N/A</v>
      </c>
      <c r="I1701" s="204" t="e">
        <f t="shared" si="119"/>
        <v>#N/A</v>
      </c>
      <c r="K1701" s="285">
        <f>'no team'!B20</f>
        <v>0</v>
      </c>
      <c r="L1701" s="206">
        <f>'no team'!A20</f>
        <v>0</v>
      </c>
      <c r="M1701" s="207" t="s">
        <v>321</v>
      </c>
      <c r="N1701" s="207" t="s">
        <v>324</v>
      </c>
      <c r="O1701" s="524"/>
      <c r="P1701" s="184"/>
      <c r="Q1701" s="184"/>
    </row>
    <row r="1702" spans="1:17" ht="15" customHeight="1" x14ac:dyDescent="0.2">
      <c r="A1702" s="294">
        <f t="shared" si="116"/>
        <v>0</v>
      </c>
      <c r="B1702" s="198"/>
      <c r="C1702" s="198"/>
      <c r="D1702" s="199" t="s">
        <v>36</v>
      </c>
      <c r="E1702" s="200"/>
      <c r="F1702" s="201"/>
      <c r="G1702" s="202" t="e">
        <f t="shared" si="117"/>
        <v>#N/A</v>
      </c>
      <c r="H1702" s="203" t="e">
        <f t="shared" si="118"/>
        <v>#N/A</v>
      </c>
      <c r="I1702" s="204" t="e">
        <f t="shared" si="119"/>
        <v>#N/A</v>
      </c>
      <c r="K1702" s="285">
        <f>'no team'!B21</f>
        <v>0</v>
      </c>
      <c r="L1702" s="206">
        <f>'no team'!A21</f>
        <v>0</v>
      </c>
      <c r="M1702" s="207" t="s">
        <v>321</v>
      </c>
      <c r="N1702" s="207" t="s">
        <v>324</v>
      </c>
      <c r="O1702" s="524"/>
      <c r="P1702" s="184"/>
      <c r="Q1702" s="184"/>
    </row>
    <row r="1703" spans="1:17" ht="15" customHeight="1" x14ac:dyDescent="0.2">
      <c r="A1703" s="294">
        <f t="shared" si="116"/>
        <v>0</v>
      </c>
      <c r="B1703" s="198"/>
      <c r="C1703" s="198"/>
      <c r="D1703" s="199" t="s">
        <v>36</v>
      </c>
      <c r="E1703" s="200"/>
      <c r="F1703" s="201"/>
      <c r="G1703" s="202" t="e">
        <f t="shared" si="117"/>
        <v>#N/A</v>
      </c>
      <c r="H1703" s="203" t="e">
        <f t="shared" si="118"/>
        <v>#N/A</v>
      </c>
      <c r="I1703" s="204" t="e">
        <f t="shared" si="119"/>
        <v>#N/A</v>
      </c>
      <c r="K1703" s="285">
        <f>'no team'!B22</f>
        <v>0</v>
      </c>
      <c r="L1703" s="206">
        <f>'no team'!A22</f>
        <v>0</v>
      </c>
      <c r="M1703" s="207" t="s">
        <v>321</v>
      </c>
      <c r="N1703" s="207" t="s">
        <v>324</v>
      </c>
      <c r="O1703" s="524"/>
      <c r="P1703" s="184"/>
      <c r="Q1703" s="184"/>
    </row>
    <row r="1704" spans="1:17" ht="15" customHeight="1" x14ac:dyDescent="0.2">
      <c r="A1704" s="294">
        <f t="shared" si="116"/>
        <v>0</v>
      </c>
      <c r="B1704" s="198"/>
      <c r="C1704" s="198"/>
      <c r="D1704" s="199" t="s">
        <v>36</v>
      </c>
      <c r="E1704" s="200"/>
      <c r="F1704" s="201"/>
      <c r="G1704" s="202" t="e">
        <f t="shared" si="117"/>
        <v>#N/A</v>
      </c>
      <c r="H1704" s="203" t="e">
        <f t="shared" si="118"/>
        <v>#N/A</v>
      </c>
      <c r="I1704" s="204" t="e">
        <f t="shared" si="119"/>
        <v>#N/A</v>
      </c>
      <c r="K1704" s="285">
        <f>'no team'!B23</f>
        <v>0</v>
      </c>
      <c r="L1704" s="206">
        <f>'no team'!A23</f>
        <v>0</v>
      </c>
      <c r="M1704" s="207" t="s">
        <v>321</v>
      </c>
      <c r="N1704" s="207" t="s">
        <v>324</v>
      </c>
      <c r="O1704" s="524"/>
      <c r="P1704" s="184"/>
      <c r="Q1704" s="184"/>
    </row>
    <row r="1705" spans="1:17" ht="15" customHeight="1" x14ac:dyDescent="0.2">
      <c r="A1705" s="294">
        <f t="shared" si="116"/>
        <v>0</v>
      </c>
      <c r="B1705" s="198"/>
      <c r="C1705" s="198"/>
      <c r="D1705" s="199" t="s">
        <v>36</v>
      </c>
      <c r="E1705" s="200"/>
      <c r="F1705" s="201"/>
      <c r="G1705" s="202" t="e">
        <f t="shared" si="117"/>
        <v>#N/A</v>
      </c>
      <c r="H1705" s="203" t="e">
        <f t="shared" si="118"/>
        <v>#N/A</v>
      </c>
      <c r="I1705" s="204" t="e">
        <f t="shared" si="119"/>
        <v>#N/A</v>
      </c>
      <c r="K1705" s="285">
        <f>'no team'!B24</f>
        <v>0</v>
      </c>
      <c r="L1705" s="206">
        <f>'no team'!A24</f>
        <v>0</v>
      </c>
      <c r="M1705" s="207" t="s">
        <v>321</v>
      </c>
      <c r="N1705" s="207" t="s">
        <v>324</v>
      </c>
      <c r="O1705" s="524"/>
      <c r="P1705" s="184"/>
      <c r="Q1705" s="184"/>
    </row>
    <row r="1706" spans="1:17" ht="15" customHeight="1" x14ac:dyDescent="0.2">
      <c r="A1706" s="294">
        <f t="shared" si="116"/>
        <v>0</v>
      </c>
      <c r="B1706" s="198"/>
      <c r="C1706" s="198"/>
      <c r="D1706" s="199" t="s">
        <v>36</v>
      </c>
      <c r="E1706" s="200"/>
      <c r="F1706" s="201"/>
      <c r="G1706" s="202" t="e">
        <f t="shared" si="117"/>
        <v>#N/A</v>
      </c>
      <c r="H1706" s="203" t="e">
        <f t="shared" si="118"/>
        <v>#N/A</v>
      </c>
      <c r="I1706" s="204" t="e">
        <f t="shared" si="119"/>
        <v>#N/A</v>
      </c>
      <c r="K1706" s="285">
        <f>'no team'!B25</f>
        <v>0</v>
      </c>
      <c r="L1706" s="206">
        <f>'no team'!A25</f>
        <v>0</v>
      </c>
      <c r="M1706" s="207" t="s">
        <v>321</v>
      </c>
      <c r="N1706" s="207" t="s">
        <v>324</v>
      </c>
      <c r="O1706" s="524"/>
      <c r="P1706" s="184"/>
      <c r="Q1706" s="184"/>
    </row>
    <row r="1707" spans="1:17" ht="15" customHeight="1" x14ac:dyDescent="0.2">
      <c r="A1707" s="294">
        <f t="shared" si="116"/>
        <v>0</v>
      </c>
      <c r="B1707" s="198"/>
      <c r="C1707" s="198"/>
      <c r="D1707" s="199" t="s">
        <v>36</v>
      </c>
      <c r="E1707" s="200"/>
      <c r="F1707" s="201"/>
      <c r="G1707" s="202" t="e">
        <f t="shared" si="117"/>
        <v>#N/A</v>
      </c>
      <c r="H1707" s="203" t="e">
        <f t="shared" si="118"/>
        <v>#N/A</v>
      </c>
      <c r="I1707" s="204" t="e">
        <f t="shared" si="119"/>
        <v>#N/A</v>
      </c>
      <c r="K1707" s="285">
        <f>'no team'!B26</f>
        <v>0</v>
      </c>
      <c r="L1707" s="206">
        <f>'no team'!A26</f>
        <v>0</v>
      </c>
      <c r="M1707" s="207" t="s">
        <v>321</v>
      </c>
      <c r="N1707" s="207" t="s">
        <v>324</v>
      </c>
      <c r="O1707" s="524"/>
      <c r="P1707" s="184"/>
      <c r="Q1707" s="184"/>
    </row>
    <row r="1708" spans="1:17" ht="15" customHeight="1" x14ac:dyDescent="0.2">
      <c r="A1708" s="294">
        <f t="shared" si="116"/>
        <v>0</v>
      </c>
      <c r="B1708" s="198"/>
      <c r="C1708" s="198"/>
      <c r="D1708" s="199" t="s">
        <v>36</v>
      </c>
      <c r="E1708" s="200"/>
      <c r="F1708" s="201"/>
      <c r="G1708" s="202" t="e">
        <f t="shared" si="117"/>
        <v>#N/A</v>
      </c>
      <c r="H1708" s="203" t="e">
        <f t="shared" si="118"/>
        <v>#N/A</v>
      </c>
      <c r="I1708" s="204" t="e">
        <f t="shared" si="119"/>
        <v>#N/A</v>
      </c>
      <c r="K1708" s="285">
        <f>'no team'!B27</f>
        <v>0</v>
      </c>
      <c r="L1708" s="206">
        <f>'no team'!A27</f>
        <v>0</v>
      </c>
      <c r="M1708" s="207" t="s">
        <v>321</v>
      </c>
      <c r="N1708" s="207" t="s">
        <v>324</v>
      </c>
      <c r="O1708" s="524"/>
      <c r="P1708" s="184"/>
      <c r="Q1708" s="184"/>
    </row>
    <row r="1709" spans="1:17" ht="15" customHeight="1" x14ac:dyDescent="0.2">
      <c r="A1709" s="294">
        <f t="shared" si="116"/>
        <v>0</v>
      </c>
      <c r="B1709" s="198"/>
      <c r="C1709" s="198"/>
      <c r="D1709" s="199" t="s">
        <v>36</v>
      </c>
      <c r="E1709" s="200"/>
      <c r="F1709" s="201"/>
      <c r="G1709" s="202" t="e">
        <f t="shared" si="117"/>
        <v>#N/A</v>
      </c>
      <c r="H1709" s="203" t="e">
        <f t="shared" si="118"/>
        <v>#N/A</v>
      </c>
      <c r="I1709" s="204" t="e">
        <f t="shared" si="119"/>
        <v>#N/A</v>
      </c>
      <c r="K1709" s="285">
        <f>'no team'!B28</f>
        <v>0</v>
      </c>
      <c r="L1709" s="206">
        <f>'no team'!A28</f>
        <v>0</v>
      </c>
      <c r="M1709" s="207" t="s">
        <v>321</v>
      </c>
      <c r="N1709" s="207" t="s">
        <v>324</v>
      </c>
      <c r="O1709" s="524"/>
      <c r="P1709" s="184"/>
      <c r="Q1709" s="184"/>
    </row>
    <row r="1710" spans="1:17" ht="15" customHeight="1" x14ac:dyDescent="0.2">
      <c r="A1710" s="294">
        <f t="shared" si="116"/>
        <v>0</v>
      </c>
      <c r="B1710" s="198"/>
      <c r="C1710" s="198"/>
      <c r="D1710" s="199" t="s">
        <v>36</v>
      </c>
      <c r="E1710" s="200"/>
      <c r="F1710" s="201"/>
      <c r="G1710" s="202" t="e">
        <f t="shared" si="117"/>
        <v>#N/A</v>
      </c>
      <c r="H1710" s="203" t="e">
        <f t="shared" si="118"/>
        <v>#N/A</v>
      </c>
      <c r="I1710" s="204" t="e">
        <f t="shared" si="119"/>
        <v>#N/A</v>
      </c>
      <c r="K1710" s="285">
        <f>'no team'!B29</f>
        <v>0</v>
      </c>
      <c r="L1710" s="206">
        <f>'no team'!A29</f>
        <v>0</v>
      </c>
      <c r="M1710" s="207" t="s">
        <v>321</v>
      </c>
      <c r="N1710" s="207" t="s">
        <v>324</v>
      </c>
      <c r="O1710" s="524"/>
      <c r="P1710" s="184"/>
      <c r="Q1710" s="184"/>
    </row>
    <row r="1711" spans="1:17" ht="15" customHeight="1" x14ac:dyDescent="0.2">
      <c r="A1711" s="294">
        <f t="shared" si="116"/>
        <v>0</v>
      </c>
      <c r="B1711" s="198"/>
      <c r="C1711" s="198"/>
      <c r="D1711" s="199" t="s">
        <v>36</v>
      </c>
      <c r="E1711" s="200"/>
      <c r="F1711" s="201"/>
      <c r="G1711" s="202" t="e">
        <f t="shared" si="117"/>
        <v>#N/A</v>
      </c>
      <c r="H1711" s="203" t="e">
        <f t="shared" si="118"/>
        <v>#N/A</v>
      </c>
      <c r="I1711" s="204" t="e">
        <f t="shared" si="119"/>
        <v>#N/A</v>
      </c>
      <c r="K1711" s="285">
        <f>'no team'!B30</f>
        <v>0</v>
      </c>
      <c r="L1711" s="206">
        <f>'no team'!A30</f>
        <v>0</v>
      </c>
      <c r="M1711" s="207" t="s">
        <v>321</v>
      </c>
      <c r="N1711" s="207" t="s">
        <v>324</v>
      </c>
      <c r="O1711" s="524"/>
      <c r="P1711" s="184"/>
      <c r="Q1711" s="184"/>
    </row>
    <row r="1712" spans="1:17" ht="15" customHeight="1" x14ac:dyDescent="0.2">
      <c r="A1712" s="294">
        <f t="shared" si="116"/>
        <v>0</v>
      </c>
      <c r="B1712" s="198"/>
      <c r="C1712" s="198"/>
      <c r="D1712" s="199" t="s">
        <v>36</v>
      </c>
      <c r="E1712" s="200"/>
      <c r="F1712" s="201"/>
      <c r="G1712" s="202" t="e">
        <f t="shared" si="117"/>
        <v>#N/A</v>
      </c>
      <c r="H1712" s="203" t="e">
        <f t="shared" si="118"/>
        <v>#N/A</v>
      </c>
      <c r="I1712" s="204" t="e">
        <f t="shared" si="119"/>
        <v>#N/A</v>
      </c>
      <c r="K1712" s="285">
        <f>'no team'!B31</f>
        <v>0</v>
      </c>
      <c r="L1712" s="206">
        <f>'no team'!A31</f>
        <v>0</v>
      </c>
      <c r="M1712" s="207" t="s">
        <v>321</v>
      </c>
      <c r="N1712" s="207" t="s">
        <v>324</v>
      </c>
      <c r="O1712" s="524"/>
      <c r="P1712" s="184"/>
      <c r="Q1712" s="184"/>
    </row>
    <row r="1713" spans="1:17" ht="15" customHeight="1" x14ac:dyDescent="0.2">
      <c r="A1713" s="294">
        <f t="shared" si="116"/>
        <v>0</v>
      </c>
      <c r="B1713" s="198"/>
      <c r="C1713" s="198"/>
      <c r="D1713" s="199" t="s">
        <v>36</v>
      </c>
      <c r="E1713" s="200"/>
      <c r="F1713" s="201"/>
      <c r="G1713" s="202" t="e">
        <f t="shared" si="117"/>
        <v>#N/A</v>
      </c>
      <c r="H1713" s="203" t="e">
        <f t="shared" si="118"/>
        <v>#N/A</v>
      </c>
      <c r="I1713" s="204" t="e">
        <f t="shared" si="119"/>
        <v>#N/A</v>
      </c>
      <c r="K1713" s="285">
        <f>'no team'!B32</f>
        <v>0</v>
      </c>
      <c r="L1713" s="206">
        <f>'no team'!A32</f>
        <v>0</v>
      </c>
      <c r="M1713" s="207" t="s">
        <v>321</v>
      </c>
      <c r="N1713" s="207" t="s">
        <v>324</v>
      </c>
      <c r="O1713" s="524"/>
      <c r="P1713" s="184"/>
      <c r="Q1713" s="184"/>
    </row>
    <row r="1714" spans="1:17" ht="15" customHeight="1" x14ac:dyDescent="0.2">
      <c r="A1714" s="294">
        <f t="shared" si="116"/>
        <v>0</v>
      </c>
      <c r="B1714" s="198"/>
      <c r="C1714" s="198"/>
      <c r="D1714" s="199" t="s">
        <v>36</v>
      </c>
      <c r="E1714" s="200"/>
      <c r="F1714" s="201"/>
      <c r="G1714" s="202" t="e">
        <f t="shared" si="117"/>
        <v>#N/A</v>
      </c>
      <c r="H1714" s="203" t="e">
        <f t="shared" si="118"/>
        <v>#N/A</v>
      </c>
      <c r="I1714" s="204" t="e">
        <f t="shared" si="119"/>
        <v>#N/A</v>
      </c>
      <c r="K1714" s="285">
        <f>'no team'!B33</f>
        <v>0</v>
      </c>
      <c r="L1714" s="206">
        <f>'no team'!A33</f>
        <v>0</v>
      </c>
      <c r="M1714" s="207" t="s">
        <v>321</v>
      </c>
      <c r="N1714" s="207" t="s">
        <v>324</v>
      </c>
      <c r="O1714" s="524"/>
      <c r="P1714" s="184"/>
      <c r="Q1714" s="184"/>
    </row>
    <row r="1715" spans="1:17" ht="15" customHeight="1" x14ac:dyDescent="0.2">
      <c r="A1715" s="294">
        <f t="shared" si="116"/>
        <v>0</v>
      </c>
      <c r="B1715" s="198"/>
      <c r="C1715" s="198"/>
      <c r="D1715" s="199" t="s">
        <v>36</v>
      </c>
      <c r="E1715" s="200"/>
      <c r="F1715" s="201"/>
      <c r="G1715" s="202" t="e">
        <f t="shared" si="117"/>
        <v>#N/A</v>
      </c>
      <c r="H1715" s="203" t="e">
        <f t="shared" si="118"/>
        <v>#N/A</v>
      </c>
      <c r="I1715" s="204" t="e">
        <f t="shared" si="119"/>
        <v>#N/A</v>
      </c>
      <c r="K1715" s="285">
        <f>'no team'!B34</f>
        <v>0</v>
      </c>
      <c r="L1715" s="206">
        <f>'no team'!A34</f>
        <v>0</v>
      </c>
      <c r="M1715" s="207" t="s">
        <v>321</v>
      </c>
      <c r="N1715" s="207" t="s">
        <v>324</v>
      </c>
      <c r="O1715" s="524"/>
      <c r="P1715" s="184"/>
      <c r="Q1715" s="184"/>
    </row>
    <row r="1716" spans="1:17" ht="15" customHeight="1" x14ac:dyDescent="0.2">
      <c r="A1716" s="294">
        <f t="shared" si="116"/>
        <v>0</v>
      </c>
      <c r="B1716" s="198"/>
      <c r="C1716" s="198"/>
      <c r="D1716" s="199" t="s">
        <v>36</v>
      </c>
      <c r="E1716" s="200"/>
      <c r="F1716" s="201"/>
      <c r="G1716" s="202" t="e">
        <f t="shared" si="117"/>
        <v>#N/A</v>
      </c>
      <c r="H1716" s="203" t="e">
        <f t="shared" si="118"/>
        <v>#N/A</v>
      </c>
      <c r="I1716" s="204" t="e">
        <f t="shared" si="119"/>
        <v>#N/A</v>
      </c>
      <c r="K1716" s="285">
        <f>'no team'!B35</f>
        <v>0</v>
      </c>
      <c r="L1716" s="206">
        <f>'no team'!A35</f>
        <v>0</v>
      </c>
      <c r="M1716" s="207" t="s">
        <v>321</v>
      </c>
      <c r="N1716" s="207" t="s">
        <v>324</v>
      </c>
      <c r="O1716" s="524"/>
      <c r="P1716" s="184"/>
      <c r="Q1716" s="184"/>
    </row>
    <row r="1717" spans="1:17" ht="15" customHeight="1" x14ac:dyDescent="0.2">
      <c r="A1717" s="294">
        <f t="shared" si="116"/>
        <v>0</v>
      </c>
      <c r="B1717" s="198"/>
      <c r="C1717" s="198"/>
      <c r="D1717" s="199" t="s">
        <v>36</v>
      </c>
      <c r="E1717" s="200"/>
      <c r="F1717" s="201"/>
      <c r="G1717" s="202" t="e">
        <f t="shared" si="117"/>
        <v>#N/A</v>
      </c>
      <c r="H1717" s="203" t="e">
        <f t="shared" si="118"/>
        <v>#N/A</v>
      </c>
      <c r="I1717" s="204" t="e">
        <f t="shared" si="119"/>
        <v>#N/A</v>
      </c>
      <c r="K1717" s="285">
        <f>'no team'!B36</f>
        <v>0</v>
      </c>
      <c r="L1717" s="206">
        <f>'no team'!A36</f>
        <v>0</v>
      </c>
      <c r="M1717" s="207" t="s">
        <v>321</v>
      </c>
      <c r="N1717" s="207" t="s">
        <v>324</v>
      </c>
      <c r="O1717" s="524"/>
      <c r="P1717" s="184"/>
      <c r="Q1717" s="184"/>
    </row>
    <row r="1718" spans="1:17" ht="15" customHeight="1" x14ac:dyDescent="0.2">
      <c r="A1718" s="294">
        <f t="shared" si="116"/>
        <v>0</v>
      </c>
      <c r="B1718" s="198"/>
      <c r="C1718" s="198"/>
      <c r="D1718" s="199" t="s">
        <v>36</v>
      </c>
      <c r="E1718" s="200"/>
      <c r="F1718" s="201"/>
      <c r="G1718" s="202" t="e">
        <f t="shared" si="117"/>
        <v>#N/A</v>
      </c>
      <c r="H1718" s="203" t="e">
        <f t="shared" si="118"/>
        <v>#N/A</v>
      </c>
      <c r="I1718" s="204" t="e">
        <f t="shared" si="119"/>
        <v>#N/A</v>
      </c>
      <c r="K1718" s="285">
        <f>'no team'!B37</f>
        <v>0</v>
      </c>
      <c r="L1718" s="206">
        <f>'no team'!A37</f>
        <v>0</v>
      </c>
      <c r="M1718" s="207" t="s">
        <v>321</v>
      </c>
      <c r="N1718" s="207" t="s">
        <v>324</v>
      </c>
      <c r="O1718" s="524"/>
      <c r="P1718" s="184"/>
      <c r="Q1718" s="184"/>
    </row>
    <row r="1719" spans="1:17" ht="15" customHeight="1" x14ac:dyDescent="0.2">
      <c r="A1719" s="294">
        <f t="shared" si="116"/>
        <v>0</v>
      </c>
      <c r="B1719" s="198"/>
      <c r="C1719" s="198"/>
      <c r="D1719" s="199" t="s">
        <v>36</v>
      </c>
      <c r="E1719" s="200"/>
      <c r="F1719" s="201"/>
      <c r="G1719" s="202" t="e">
        <f t="shared" si="117"/>
        <v>#N/A</v>
      </c>
      <c r="H1719" s="203" t="e">
        <f t="shared" si="118"/>
        <v>#N/A</v>
      </c>
      <c r="I1719" s="204" t="e">
        <f t="shared" si="119"/>
        <v>#N/A</v>
      </c>
      <c r="K1719" s="285">
        <f>'no team'!B38</f>
        <v>0</v>
      </c>
      <c r="L1719" s="206">
        <f>'no team'!A38</f>
        <v>0</v>
      </c>
      <c r="M1719" s="207" t="s">
        <v>321</v>
      </c>
      <c r="N1719" s="207" t="s">
        <v>324</v>
      </c>
      <c r="O1719" s="524"/>
      <c r="P1719" s="184"/>
      <c r="Q1719" s="184"/>
    </row>
    <row r="1720" spans="1:17" ht="15" customHeight="1" x14ac:dyDescent="0.2">
      <c r="A1720" s="294">
        <f t="shared" si="116"/>
        <v>0</v>
      </c>
      <c r="B1720" s="198"/>
      <c r="C1720" s="198"/>
      <c r="D1720" s="199" t="s">
        <v>36</v>
      </c>
      <c r="E1720" s="200"/>
      <c r="F1720" s="201"/>
      <c r="G1720" s="202" t="e">
        <f t="shared" si="117"/>
        <v>#N/A</v>
      </c>
      <c r="H1720" s="203" t="e">
        <f t="shared" si="118"/>
        <v>#N/A</v>
      </c>
      <c r="I1720" s="204" t="e">
        <f t="shared" si="119"/>
        <v>#N/A</v>
      </c>
      <c r="K1720" s="285">
        <f>'no team'!B39</f>
        <v>0</v>
      </c>
      <c r="L1720" s="206">
        <f>'no team'!A39</f>
        <v>0</v>
      </c>
      <c r="M1720" s="207" t="s">
        <v>321</v>
      </c>
      <c r="N1720" s="207" t="s">
        <v>324</v>
      </c>
      <c r="O1720" s="524"/>
      <c r="P1720" s="184"/>
      <c r="Q1720" s="184"/>
    </row>
    <row r="1721" spans="1:17" ht="15" customHeight="1" x14ac:dyDescent="0.2">
      <c r="A1721" s="294">
        <f t="shared" si="116"/>
        <v>0</v>
      </c>
      <c r="B1721" s="198"/>
      <c r="C1721" s="198"/>
      <c r="D1721" s="199" t="s">
        <v>36</v>
      </c>
      <c r="E1721" s="200"/>
      <c r="F1721" s="201"/>
      <c r="G1721" s="202" t="e">
        <f t="shared" si="117"/>
        <v>#N/A</v>
      </c>
      <c r="H1721" s="203" t="e">
        <f t="shared" si="118"/>
        <v>#N/A</v>
      </c>
      <c r="I1721" s="204" t="e">
        <f t="shared" si="119"/>
        <v>#N/A</v>
      </c>
      <c r="K1721" s="285">
        <f>'no team'!B40</f>
        <v>0</v>
      </c>
      <c r="L1721" s="206">
        <f>'no team'!A40</f>
        <v>0</v>
      </c>
      <c r="M1721" s="207" t="s">
        <v>321</v>
      </c>
      <c r="N1721" s="207" t="s">
        <v>324</v>
      </c>
      <c r="O1721" s="524"/>
      <c r="P1721" s="184"/>
      <c r="Q1721" s="184"/>
    </row>
    <row r="1722" spans="1:17" ht="15" customHeight="1" x14ac:dyDescent="0.2">
      <c r="A1722" s="294">
        <f t="shared" si="116"/>
        <v>0</v>
      </c>
      <c r="B1722" s="198"/>
      <c r="C1722" s="198"/>
      <c r="D1722" s="199" t="s">
        <v>36</v>
      </c>
      <c r="E1722" s="200"/>
      <c r="F1722" s="201"/>
      <c r="G1722" s="202" t="e">
        <f t="shared" si="117"/>
        <v>#N/A</v>
      </c>
      <c r="H1722" s="203" t="e">
        <f t="shared" si="118"/>
        <v>#N/A</v>
      </c>
      <c r="I1722" s="204" t="e">
        <f t="shared" si="119"/>
        <v>#N/A</v>
      </c>
      <c r="K1722" s="285">
        <f>'no team'!B41</f>
        <v>0</v>
      </c>
      <c r="L1722" s="206">
        <f>'no team'!A41</f>
        <v>0</v>
      </c>
      <c r="M1722" s="207" t="s">
        <v>321</v>
      </c>
      <c r="N1722" s="207" t="s">
        <v>324</v>
      </c>
      <c r="O1722" s="524"/>
      <c r="P1722" s="184"/>
      <c r="Q1722" s="184"/>
    </row>
    <row r="1723" spans="1:17" ht="15" customHeight="1" x14ac:dyDescent="0.2">
      <c r="A1723" s="294">
        <f t="shared" si="116"/>
        <v>0</v>
      </c>
      <c r="B1723" s="198"/>
      <c r="C1723" s="198"/>
      <c r="D1723" s="199" t="s">
        <v>36</v>
      </c>
      <c r="E1723" s="200"/>
      <c r="F1723" s="201"/>
      <c r="G1723" s="202" t="e">
        <f t="shared" si="117"/>
        <v>#N/A</v>
      </c>
      <c r="H1723" s="203" t="e">
        <f t="shared" si="118"/>
        <v>#N/A</v>
      </c>
      <c r="I1723" s="204" t="e">
        <f t="shared" si="119"/>
        <v>#N/A</v>
      </c>
      <c r="K1723" s="285">
        <f>'no team'!B42</f>
        <v>0</v>
      </c>
      <c r="L1723" s="206">
        <f>'no team'!A42</f>
        <v>0</v>
      </c>
      <c r="M1723" s="207" t="s">
        <v>321</v>
      </c>
      <c r="N1723" s="207" t="s">
        <v>324</v>
      </c>
      <c r="O1723" s="524"/>
      <c r="P1723" s="184"/>
      <c r="Q1723" s="184"/>
    </row>
    <row r="1724" spans="1:17" ht="15" customHeight="1" x14ac:dyDescent="0.2">
      <c r="A1724" s="294">
        <f t="shared" si="116"/>
        <v>0</v>
      </c>
      <c r="B1724" s="198"/>
      <c r="C1724" s="198"/>
      <c r="D1724" s="199" t="s">
        <v>36</v>
      </c>
      <c r="E1724" s="200"/>
      <c r="F1724" s="201"/>
      <c r="G1724" s="202" t="e">
        <f t="shared" si="117"/>
        <v>#N/A</v>
      </c>
      <c r="H1724" s="203" t="e">
        <f t="shared" si="118"/>
        <v>#N/A</v>
      </c>
      <c r="I1724" s="204" t="e">
        <f t="shared" si="119"/>
        <v>#N/A</v>
      </c>
      <c r="K1724" s="285">
        <f>'no team'!B43</f>
        <v>0</v>
      </c>
      <c r="L1724" s="206">
        <f>'no team'!A43</f>
        <v>0</v>
      </c>
      <c r="M1724" s="207" t="s">
        <v>321</v>
      </c>
      <c r="N1724" s="207" t="s">
        <v>324</v>
      </c>
      <c r="O1724" s="524"/>
      <c r="P1724" s="184"/>
      <c r="Q1724" s="184"/>
    </row>
    <row r="1725" spans="1:17" ht="15" customHeight="1" x14ac:dyDescent="0.2">
      <c r="A1725" s="294">
        <f t="shared" si="116"/>
        <v>0</v>
      </c>
      <c r="B1725" s="198"/>
      <c r="C1725" s="198"/>
      <c r="D1725" s="199" t="s">
        <v>36</v>
      </c>
      <c r="E1725" s="200"/>
      <c r="F1725" s="201"/>
      <c r="G1725" s="202" t="e">
        <f t="shared" si="117"/>
        <v>#N/A</v>
      </c>
      <c r="H1725" s="203" t="e">
        <f t="shared" si="118"/>
        <v>#N/A</v>
      </c>
      <c r="I1725" s="204" t="e">
        <f t="shared" si="119"/>
        <v>#N/A</v>
      </c>
      <c r="K1725" s="285">
        <f>'no team'!B44</f>
        <v>0</v>
      </c>
      <c r="L1725" s="206">
        <f>'no team'!A44</f>
        <v>0</v>
      </c>
      <c r="M1725" s="207" t="s">
        <v>321</v>
      </c>
      <c r="N1725" s="207" t="s">
        <v>324</v>
      </c>
      <c r="O1725" s="524"/>
      <c r="P1725" s="184"/>
      <c r="Q1725" s="184"/>
    </row>
    <row r="1726" spans="1:17" ht="15" customHeight="1" x14ac:dyDescent="0.2">
      <c r="A1726" s="294">
        <f t="shared" si="116"/>
        <v>0</v>
      </c>
      <c r="B1726" s="198"/>
      <c r="C1726" s="198"/>
      <c r="D1726" s="199" t="s">
        <v>36</v>
      </c>
      <c r="E1726" s="200"/>
      <c r="F1726" s="201"/>
      <c r="G1726" s="202" t="e">
        <f t="shared" si="117"/>
        <v>#N/A</v>
      </c>
      <c r="H1726" s="203" t="e">
        <f t="shared" si="118"/>
        <v>#N/A</v>
      </c>
      <c r="I1726" s="204" t="e">
        <f t="shared" si="119"/>
        <v>#N/A</v>
      </c>
      <c r="K1726" s="285">
        <f>'no team'!B45</f>
        <v>0</v>
      </c>
      <c r="L1726" s="206">
        <f>'no team'!A45</f>
        <v>0</v>
      </c>
      <c r="M1726" s="207" t="s">
        <v>321</v>
      </c>
      <c r="N1726" s="207" t="s">
        <v>324</v>
      </c>
      <c r="O1726" s="524"/>
      <c r="P1726" s="184"/>
      <c r="Q1726" s="184"/>
    </row>
    <row r="1727" spans="1:17" ht="15" customHeight="1" x14ac:dyDescent="0.2">
      <c r="A1727" s="294">
        <f t="shared" si="116"/>
        <v>0</v>
      </c>
      <c r="B1727" s="198"/>
      <c r="C1727" s="198"/>
      <c r="D1727" s="199" t="s">
        <v>36</v>
      </c>
      <c r="E1727" s="200"/>
      <c r="F1727" s="201"/>
      <c r="G1727" s="202" t="e">
        <f t="shared" si="117"/>
        <v>#N/A</v>
      </c>
      <c r="H1727" s="203" t="e">
        <f t="shared" si="118"/>
        <v>#N/A</v>
      </c>
      <c r="I1727" s="204" t="e">
        <f t="shared" si="119"/>
        <v>#N/A</v>
      </c>
      <c r="K1727" s="285">
        <f>'no team'!B46</f>
        <v>0</v>
      </c>
      <c r="L1727" s="206">
        <f>'no team'!A46</f>
        <v>0</v>
      </c>
      <c r="M1727" s="207" t="s">
        <v>321</v>
      </c>
      <c r="N1727" s="207" t="s">
        <v>324</v>
      </c>
      <c r="O1727" s="524"/>
      <c r="P1727" s="184"/>
      <c r="Q1727" s="184"/>
    </row>
    <row r="1728" spans="1:17" ht="15" customHeight="1" x14ac:dyDescent="0.2">
      <c r="A1728" s="294">
        <f t="shared" si="116"/>
        <v>0</v>
      </c>
      <c r="B1728" s="198"/>
      <c r="C1728" s="198"/>
      <c r="D1728" s="199" t="s">
        <v>36</v>
      </c>
      <c r="E1728" s="200"/>
      <c r="F1728" s="201"/>
      <c r="G1728" s="202" t="e">
        <f t="shared" si="117"/>
        <v>#N/A</v>
      </c>
      <c r="H1728" s="203" t="e">
        <f t="shared" si="118"/>
        <v>#N/A</v>
      </c>
      <c r="I1728" s="204" t="e">
        <f t="shared" si="119"/>
        <v>#N/A</v>
      </c>
      <c r="K1728" s="285">
        <f>'no team'!B47</f>
        <v>0</v>
      </c>
      <c r="L1728" s="206">
        <f>'no team'!A47</f>
        <v>0</v>
      </c>
      <c r="M1728" s="207" t="s">
        <v>321</v>
      </c>
      <c r="N1728" s="207" t="s">
        <v>324</v>
      </c>
      <c r="O1728" s="524"/>
      <c r="P1728" s="184"/>
      <c r="Q1728" s="184"/>
    </row>
    <row r="1729" spans="1:17" ht="15" customHeight="1" x14ac:dyDescent="0.2">
      <c r="A1729" s="294">
        <f t="shared" si="116"/>
        <v>0</v>
      </c>
      <c r="B1729" s="198"/>
      <c r="C1729" s="198"/>
      <c r="D1729" s="199" t="s">
        <v>36</v>
      </c>
      <c r="E1729" s="200"/>
      <c r="F1729" s="201"/>
      <c r="G1729" s="202" t="e">
        <f t="shared" si="117"/>
        <v>#N/A</v>
      </c>
      <c r="H1729" s="203" t="e">
        <f t="shared" si="118"/>
        <v>#N/A</v>
      </c>
      <c r="I1729" s="204" t="e">
        <f t="shared" si="119"/>
        <v>#N/A</v>
      </c>
      <c r="K1729" s="285">
        <f>'no team'!B48</f>
        <v>0</v>
      </c>
      <c r="L1729" s="206">
        <f>'no team'!A48</f>
        <v>0</v>
      </c>
      <c r="M1729" s="207" t="s">
        <v>321</v>
      </c>
      <c r="N1729" s="207" t="s">
        <v>324</v>
      </c>
      <c r="O1729" s="524"/>
      <c r="P1729" s="184"/>
      <c r="Q1729" s="184"/>
    </row>
    <row r="1730" spans="1:17" ht="15" customHeight="1" x14ac:dyDescent="0.2">
      <c r="A1730" s="294">
        <f t="shared" si="116"/>
        <v>0</v>
      </c>
      <c r="B1730" s="198"/>
      <c r="C1730" s="198"/>
      <c r="D1730" s="199" t="s">
        <v>36</v>
      </c>
      <c r="E1730" s="200"/>
      <c r="F1730" s="201"/>
      <c r="G1730" s="202" t="e">
        <f t="shared" si="117"/>
        <v>#N/A</v>
      </c>
      <c r="H1730" s="203" t="e">
        <f t="shared" si="118"/>
        <v>#N/A</v>
      </c>
      <c r="I1730" s="204" t="e">
        <f t="shared" si="119"/>
        <v>#N/A</v>
      </c>
      <c r="K1730" s="285">
        <f>'no team'!B49</f>
        <v>0</v>
      </c>
      <c r="L1730" s="206">
        <f>'no team'!A49</f>
        <v>0</v>
      </c>
      <c r="M1730" s="207" t="s">
        <v>321</v>
      </c>
      <c r="N1730" s="207" t="s">
        <v>324</v>
      </c>
      <c r="O1730" s="524"/>
      <c r="P1730" s="184"/>
      <c r="Q1730" s="184"/>
    </row>
    <row r="1731" spans="1:17" ht="15" customHeight="1" x14ac:dyDescent="0.2">
      <c r="A1731" s="294">
        <f t="shared" si="116"/>
        <v>0</v>
      </c>
      <c r="B1731" s="198"/>
      <c r="C1731" s="198"/>
      <c r="D1731" s="199" t="s">
        <v>36</v>
      </c>
      <c r="E1731" s="200"/>
      <c r="F1731" s="201"/>
      <c r="G1731" s="202" t="e">
        <f t="shared" si="117"/>
        <v>#N/A</v>
      </c>
      <c r="H1731" s="203" t="e">
        <f t="shared" si="118"/>
        <v>#N/A</v>
      </c>
      <c r="I1731" s="204" t="e">
        <f t="shared" si="119"/>
        <v>#N/A</v>
      </c>
      <c r="K1731" s="285">
        <f>'no team'!B50</f>
        <v>0</v>
      </c>
      <c r="L1731" s="206">
        <f>'no team'!A50</f>
        <v>0</v>
      </c>
      <c r="M1731" s="207" t="s">
        <v>321</v>
      </c>
      <c r="N1731" s="207" t="s">
        <v>324</v>
      </c>
      <c r="O1731" s="524"/>
      <c r="P1731" s="184"/>
      <c r="Q1731" s="184"/>
    </row>
    <row r="1732" spans="1:17" ht="15" customHeight="1" x14ac:dyDescent="0.2">
      <c r="A1732" s="294">
        <f t="shared" si="116"/>
        <v>0</v>
      </c>
      <c r="B1732" s="198"/>
      <c r="C1732" s="198"/>
      <c r="D1732" s="199" t="s">
        <v>36</v>
      </c>
      <c r="E1732" s="200"/>
      <c r="F1732" s="201"/>
      <c r="G1732" s="202" t="e">
        <f t="shared" si="117"/>
        <v>#N/A</v>
      </c>
      <c r="H1732" s="203" t="e">
        <f t="shared" si="118"/>
        <v>#N/A</v>
      </c>
      <c r="I1732" s="204" t="e">
        <f t="shared" si="119"/>
        <v>#N/A</v>
      </c>
      <c r="K1732" s="285">
        <f>'no team'!B51</f>
        <v>0</v>
      </c>
      <c r="L1732" s="206">
        <f>'no team'!A51</f>
        <v>0</v>
      </c>
      <c r="M1732" s="207" t="s">
        <v>321</v>
      </c>
      <c r="N1732" s="207" t="s">
        <v>324</v>
      </c>
      <c r="O1732" s="524"/>
      <c r="P1732" s="184"/>
      <c r="Q1732" s="184"/>
    </row>
    <row r="1733" spans="1:17" ht="15" customHeight="1" x14ac:dyDescent="0.2">
      <c r="A1733" s="294">
        <f t="shared" si="116"/>
        <v>0</v>
      </c>
      <c r="B1733" s="198"/>
      <c r="C1733" s="198"/>
      <c r="D1733" s="199" t="s">
        <v>36</v>
      </c>
      <c r="E1733" s="200"/>
      <c r="F1733" s="201"/>
      <c r="G1733" s="202" t="e">
        <f t="shared" si="117"/>
        <v>#N/A</v>
      </c>
      <c r="H1733" s="203" t="e">
        <f t="shared" si="118"/>
        <v>#N/A</v>
      </c>
      <c r="I1733" s="204" t="e">
        <f t="shared" si="119"/>
        <v>#N/A</v>
      </c>
      <c r="K1733" s="285">
        <f>'no team'!B52</f>
        <v>0</v>
      </c>
      <c r="L1733" s="206">
        <f>'no team'!A52</f>
        <v>0</v>
      </c>
      <c r="M1733" s="207" t="s">
        <v>321</v>
      </c>
      <c r="N1733" s="207" t="s">
        <v>324</v>
      </c>
      <c r="O1733" s="524"/>
      <c r="P1733" s="184"/>
      <c r="Q1733" s="184"/>
    </row>
    <row r="1734" spans="1:17" ht="15" customHeight="1" x14ac:dyDescent="0.2">
      <c r="A1734" s="294">
        <f t="shared" si="116"/>
        <v>0</v>
      </c>
      <c r="B1734" s="198"/>
      <c r="C1734" s="198"/>
      <c r="D1734" s="199" t="s">
        <v>36</v>
      </c>
      <c r="E1734" s="200"/>
      <c r="F1734" s="201"/>
      <c r="G1734" s="202" t="e">
        <f t="shared" si="117"/>
        <v>#N/A</v>
      </c>
      <c r="H1734" s="203" t="e">
        <f t="shared" si="118"/>
        <v>#N/A</v>
      </c>
      <c r="I1734" s="204" t="e">
        <f t="shared" si="119"/>
        <v>#N/A</v>
      </c>
      <c r="K1734" s="285">
        <f>'no team'!B53</f>
        <v>0</v>
      </c>
      <c r="L1734" s="206">
        <f>'no team'!A53</f>
        <v>0</v>
      </c>
      <c r="M1734" s="207" t="s">
        <v>321</v>
      </c>
      <c r="N1734" s="207" t="s">
        <v>324</v>
      </c>
      <c r="O1734" s="524"/>
      <c r="P1734" s="184"/>
      <c r="Q1734" s="184"/>
    </row>
    <row r="1735" spans="1:17" ht="15" customHeight="1" x14ac:dyDescent="0.2">
      <c r="A1735" s="294">
        <f t="shared" si="116"/>
        <v>0</v>
      </c>
      <c r="B1735" s="198"/>
      <c r="C1735" s="198"/>
      <c r="D1735" s="199" t="s">
        <v>36</v>
      </c>
      <c r="E1735" s="200"/>
      <c r="F1735" s="201"/>
      <c r="G1735" s="202" t="e">
        <f t="shared" si="117"/>
        <v>#N/A</v>
      </c>
      <c r="H1735" s="203" t="e">
        <f t="shared" si="118"/>
        <v>#N/A</v>
      </c>
      <c r="I1735" s="204" t="e">
        <f t="shared" si="119"/>
        <v>#N/A</v>
      </c>
      <c r="K1735" s="285">
        <f>'no team'!B54</f>
        <v>0</v>
      </c>
      <c r="L1735" s="206">
        <f>'no team'!A54</f>
        <v>0</v>
      </c>
      <c r="M1735" s="207" t="s">
        <v>321</v>
      </c>
      <c r="N1735" s="207" t="s">
        <v>324</v>
      </c>
      <c r="O1735" s="524"/>
      <c r="P1735" s="184"/>
      <c r="Q1735" s="184"/>
    </row>
    <row r="1736" spans="1:17" ht="15" customHeight="1" x14ac:dyDescent="0.2">
      <c r="A1736" s="294">
        <f t="shared" si="116"/>
        <v>0</v>
      </c>
      <c r="B1736" s="198"/>
      <c r="C1736" s="198"/>
      <c r="D1736" s="199" t="s">
        <v>36</v>
      </c>
      <c r="E1736" s="200"/>
      <c r="F1736" s="201"/>
      <c r="G1736" s="202" t="e">
        <f t="shared" si="117"/>
        <v>#N/A</v>
      </c>
      <c r="H1736" s="203" t="e">
        <f t="shared" si="118"/>
        <v>#N/A</v>
      </c>
      <c r="I1736" s="204" t="e">
        <f t="shared" si="119"/>
        <v>#N/A</v>
      </c>
      <c r="K1736" s="285">
        <f>'no team'!P5</f>
        <v>0</v>
      </c>
      <c r="L1736" s="206">
        <f>'no team'!O5</f>
        <v>0</v>
      </c>
      <c r="M1736" s="207" t="s">
        <v>321</v>
      </c>
      <c r="N1736" s="207" t="s">
        <v>325</v>
      </c>
      <c r="O1736" s="524"/>
      <c r="P1736" s="184"/>
      <c r="Q1736" s="184"/>
    </row>
    <row r="1737" spans="1:17" ht="15" customHeight="1" x14ac:dyDescent="0.2">
      <c r="A1737" s="294">
        <f t="shared" si="116"/>
        <v>0</v>
      </c>
      <c r="B1737" s="198"/>
      <c r="C1737" s="198"/>
      <c r="D1737" s="199" t="s">
        <v>36</v>
      </c>
      <c r="E1737" s="200"/>
      <c r="F1737" s="201"/>
      <c r="G1737" s="202" t="e">
        <f t="shared" si="117"/>
        <v>#N/A</v>
      </c>
      <c r="H1737" s="203" t="e">
        <f t="shared" si="118"/>
        <v>#N/A</v>
      </c>
      <c r="I1737" s="204" t="e">
        <f t="shared" si="119"/>
        <v>#N/A</v>
      </c>
      <c r="K1737" s="285">
        <f>'no team'!P6</f>
        <v>0</v>
      </c>
      <c r="L1737" s="206">
        <f>'no team'!O6</f>
        <v>0</v>
      </c>
      <c r="M1737" s="207" t="s">
        <v>321</v>
      </c>
      <c r="N1737" s="207" t="s">
        <v>325</v>
      </c>
      <c r="O1737" s="524"/>
      <c r="P1737" s="184"/>
      <c r="Q1737" s="184"/>
    </row>
    <row r="1738" spans="1:17" ht="15" customHeight="1" x14ac:dyDescent="0.2">
      <c r="A1738" s="294">
        <f t="shared" si="116"/>
        <v>0</v>
      </c>
      <c r="B1738" s="198"/>
      <c r="C1738" s="198"/>
      <c r="D1738" s="199" t="s">
        <v>36</v>
      </c>
      <c r="E1738" s="200"/>
      <c r="F1738" s="201"/>
      <c r="G1738" s="202" t="e">
        <f t="shared" si="117"/>
        <v>#N/A</v>
      </c>
      <c r="H1738" s="203" t="e">
        <f t="shared" si="118"/>
        <v>#N/A</v>
      </c>
      <c r="I1738" s="204" t="e">
        <f t="shared" si="119"/>
        <v>#N/A</v>
      </c>
      <c r="K1738" s="285">
        <f>'no team'!P7</f>
        <v>0</v>
      </c>
      <c r="L1738" s="206">
        <f>'no team'!O7</f>
        <v>0</v>
      </c>
      <c r="M1738" s="207" t="s">
        <v>321</v>
      </c>
      <c r="N1738" s="207" t="s">
        <v>325</v>
      </c>
      <c r="O1738" s="524"/>
      <c r="P1738" s="184"/>
      <c r="Q1738" s="184"/>
    </row>
    <row r="1739" spans="1:17" ht="15" customHeight="1" x14ac:dyDescent="0.2">
      <c r="A1739" s="294">
        <f t="shared" si="116"/>
        <v>0</v>
      </c>
      <c r="B1739" s="198"/>
      <c r="C1739" s="198"/>
      <c r="D1739" s="199" t="s">
        <v>36</v>
      </c>
      <c r="E1739" s="200"/>
      <c r="F1739" s="201"/>
      <c r="G1739" s="202" t="e">
        <f t="shared" si="117"/>
        <v>#N/A</v>
      </c>
      <c r="H1739" s="203" t="e">
        <f t="shared" si="118"/>
        <v>#N/A</v>
      </c>
      <c r="I1739" s="204" t="e">
        <f t="shared" si="119"/>
        <v>#N/A</v>
      </c>
      <c r="K1739" s="285">
        <f>'no team'!P8</f>
        <v>0</v>
      </c>
      <c r="L1739" s="206">
        <f>'no team'!O8</f>
        <v>0</v>
      </c>
      <c r="M1739" s="207" t="s">
        <v>321</v>
      </c>
      <c r="N1739" s="207" t="s">
        <v>325</v>
      </c>
      <c r="O1739" s="524"/>
      <c r="P1739" s="184"/>
      <c r="Q1739" s="184"/>
    </row>
    <row r="1740" spans="1:17" ht="15" customHeight="1" x14ac:dyDescent="0.2">
      <c r="A1740" s="294">
        <f t="shared" si="116"/>
        <v>0</v>
      </c>
      <c r="B1740" s="198"/>
      <c r="C1740" s="198"/>
      <c r="D1740" s="199" t="s">
        <v>36</v>
      </c>
      <c r="E1740" s="200"/>
      <c r="F1740" s="201"/>
      <c r="G1740" s="202" t="e">
        <f t="shared" si="117"/>
        <v>#N/A</v>
      </c>
      <c r="H1740" s="203" t="e">
        <f t="shared" si="118"/>
        <v>#N/A</v>
      </c>
      <c r="I1740" s="204" t="e">
        <f t="shared" si="119"/>
        <v>#N/A</v>
      </c>
      <c r="K1740" s="285">
        <f>'no team'!P9</f>
        <v>0</v>
      </c>
      <c r="L1740" s="206">
        <f>'no team'!O9</f>
        <v>0</v>
      </c>
      <c r="M1740" s="207" t="s">
        <v>321</v>
      </c>
      <c r="N1740" s="207" t="s">
        <v>325</v>
      </c>
      <c r="O1740" s="524"/>
      <c r="P1740" s="184"/>
      <c r="Q1740" s="184"/>
    </row>
    <row r="1741" spans="1:17" ht="15" customHeight="1" x14ac:dyDescent="0.2">
      <c r="A1741" s="294">
        <f t="shared" si="116"/>
        <v>0</v>
      </c>
      <c r="B1741" s="198"/>
      <c r="C1741" s="198"/>
      <c r="D1741" s="199" t="s">
        <v>36</v>
      </c>
      <c r="E1741" s="200"/>
      <c r="F1741" s="201"/>
      <c r="G1741" s="202" t="e">
        <f t="shared" si="117"/>
        <v>#N/A</v>
      </c>
      <c r="H1741" s="203" t="e">
        <f t="shared" si="118"/>
        <v>#N/A</v>
      </c>
      <c r="I1741" s="204" t="e">
        <f t="shared" si="119"/>
        <v>#N/A</v>
      </c>
      <c r="K1741" s="285">
        <f>'no team'!P10</f>
        <v>0</v>
      </c>
      <c r="L1741" s="206">
        <f>'no team'!O10</f>
        <v>0</v>
      </c>
      <c r="M1741" s="207" t="s">
        <v>321</v>
      </c>
      <c r="N1741" s="207" t="s">
        <v>325</v>
      </c>
      <c r="O1741" s="524"/>
      <c r="P1741" s="184"/>
      <c r="Q1741" s="184"/>
    </row>
    <row r="1742" spans="1:17" ht="15" customHeight="1" x14ac:dyDescent="0.2">
      <c r="A1742" s="294">
        <f t="shared" si="116"/>
        <v>0</v>
      </c>
      <c r="B1742" s="198"/>
      <c r="C1742" s="198"/>
      <c r="D1742" s="199" t="s">
        <v>36</v>
      </c>
      <c r="E1742" s="200"/>
      <c r="F1742" s="201"/>
      <c r="G1742" s="202" t="e">
        <f t="shared" si="117"/>
        <v>#N/A</v>
      </c>
      <c r="H1742" s="203" t="e">
        <f t="shared" si="118"/>
        <v>#N/A</v>
      </c>
      <c r="I1742" s="204" t="e">
        <f t="shared" si="119"/>
        <v>#N/A</v>
      </c>
      <c r="K1742" s="285">
        <f>'no team'!P11</f>
        <v>0</v>
      </c>
      <c r="L1742" s="206">
        <f>'no team'!O11</f>
        <v>0</v>
      </c>
      <c r="M1742" s="207" t="s">
        <v>321</v>
      </c>
      <c r="N1742" s="207" t="s">
        <v>325</v>
      </c>
      <c r="O1742" s="524"/>
      <c r="P1742" s="184"/>
      <c r="Q1742" s="184"/>
    </row>
    <row r="1743" spans="1:17" ht="15" customHeight="1" x14ac:dyDescent="0.2">
      <c r="A1743" s="294">
        <f t="shared" si="116"/>
        <v>0</v>
      </c>
      <c r="B1743" s="198"/>
      <c r="C1743" s="198"/>
      <c r="D1743" s="199" t="s">
        <v>36</v>
      </c>
      <c r="E1743" s="200"/>
      <c r="F1743" s="201"/>
      <c r="G1743" s="202" t="e">
        <f t="shared" si="117"/>
        <v>#N/A</v>
      </c>
      <c r="H1743" s="203" t="e">
        <f t="shared" si="118"/>
        <v>#N/A</v>
      </c>
      <c r="I1743" s="204" t="e">
        <f t="shared" si="119"/>
        <v>#N/A</v>
      </c>
      <c r="K1743" s="285">
        <f>'no team'!P12</f>
        <v>0</v>
      </c>
      <c r="L1743" s="206">
        <f>'no team'!O12</f>
        <v>0</v>
      </c>
      <c r="M1743" s="207" t="s">
        <v>321</v>
      </c>
      <c r="N1743" s="207" t="s">
        <v>325</v>
      </c>
      <c r="O1743" s="524"/>
      <c r="P1743" s="184"/>
      <c r="Q1743" s="184"/>
    </row>
    <row r="1744" spans="1:17" ht="15" customHeight="1" x14ac:dyDescent="0.2">
      <c r="A1744" s="294">
        <f t="shared" si="116"/>
        <v>0</v>
      </c>
      <c r="B1744" s="198"/>
      <c r="C1744" s="198"/>
      <c r="D1744" s="199" t="s">
        <v>36</v>
      </c>
      <c r="E1744" s="200"/>
      <c r="F1744" s="201"/>
      <c r="G1744" s="202" t="e">
        <f t="shared" si="117"/>
        <v>#N/A</v>
      </c>
      <c r="H1744" s="203" t="e">
        <f t="shared" si="118"/>
        <v>#N/A</v>
      </c>
      <c r="I1744" s="204" t="e">
        <f t="shared" si="119"/>
        <v>#N/A</v>
      </c>
      <c r="K1744" s="285">
        <f>'no team'!P13</f>
        <v>0</v>
      </c>
      <c r="L1744" s="206">
        <f>'no team'!O13</f>
        <v>0</v>
      </c>
      <c r="M1744" s="207" t="s">
        <v>321</v>
      </c>
      <c r="N1744" s="207" t="s">
        <v>325</v>
      </c>
      <c r="O1744" s="524"/>
      <c r="P1744" s="184"/>
      <c r="Q1744" s="184"/>
    </row>
    <row r="1745" spans="1:17" ht="15" customHeight="1" x14ac:dyDescent="0.2">
      <c r="A1745" s="294">
        <f t="shared" si="116"/>
        <v>0</v>
      </c>
      <c r="B1745" s="198"/>
      <c r="C1745" s="198"/>
      <c r="D1745" s="199" t="s">
        <v>36</v>
      </c>
      <c r="E1745" s="200"/>
      <c r="F1745" s="201"/>
      <c r="G1745" s="202" t="e">
        <f t="shared" si="117"/>
        <v>#N/A</v>
      </c>
      <c r="H1745" s="203" t="e">
        <f t="shared" si="118"/>
        <v>#N/A</v>
      </c>
      <c r="I1745" s="204" t="e">
        <f t="shared" si="119"/>
        <v>#N/A</v>
      </c>
      <c r="K1745" s="285">
        <f>'no team'!P14</f>
        <v>0</v>
      </c>
      <c r="L1745" s="206">
        <f>'no team'!O14</f>
        <v>0</v>
      </c>
      <c r="M1745" s="207" t="s">
        <v>321</v>
      </c>
      <c r="N1745" s="207" t="s">
        <v>325</v>
      </c>
      <c r="O1745" s="524"/>
      <c r="P1745" s="184"/>
      <c r="Q1745" s="184"/>
    </row>
    <row r="1746" spans="1:17" ht="15" customHeight="1" x14ac:dyDescent="0.2">
      <c r="A1746" s="294">
        <f t="shared" si="116"/>
        <v>0</v>
      </c>
      <c r="B1746" s="198"/>
      <c r="C1746" s="198"/>
      <c r="D1746" s="199" t="s">
        <v>36</v>
      </c>
      <c r="E1746" s="200"/>
      <c r="F1746" s="201"/>
      <c r="G1746" s="202" t="e">
        <f t="shared" si="117"/>
        <v>#N/A</v>
      </c>
      <c r="H1746" s="203" t="e">
        <f t="shared" si="118"/>
        <v>#N/A</v>
      </c>
      <c r="I1746" s="204" t="e">
        <f t="shared" si="119"/>
        <v>#N/A</v>
      </c>
      <c r="K1746" s="285">
        <f>'no team'!P15</f>
        <v>0</v>
      </c>
      <c r="L1746" s="206">
        <f>'no team'!O15</f>
        <v>0</v>
      </c>
      <c r="M1746" s="207" t="s">
        <v>321</v>
      </c>
      <c r="N1746" s="207" t="s">
        <v>325</v>
      </c>
      <c r="O1746" s="524"/>
      <c r="P1746" s="184"/>
      <c r="Q1746" s="184"/>
    </row>
    <row r="1747" spans="1:17" ht="15" customHeight="1" x14ac:dyDescent="0.2">
      <c r="A1747" s="294">
        <f t="shared" si="116"/>
        <v>0</v>
      </c>
      <c r="B1747" s="198"/>
      <c r="C1747" s="198"/>
      <c r="D1747" s="199" t="s">
        <v>36</v>
      </c>
      <c r="E1747" s="200"/>
      <c r="F1747" s="201"/>
      <c r="G1747" s="202" t="e">
        <f t="shared" si="117"/>
        <v>#N/A</v>
      </c>
      <c r="H1747" s="203" t="e">
        <f t="shared" si="118"/>
        <v>#N/A</v>
      </c>
      <c r="I1747" s="204" t="e">
        <f t="shared" si="119"/>
        <v>#N/A</v>
      </c>
      <c r="K1747" s="285">
        <f>'no team'!P16</f>
        <v>0</v>
      </c>
      <c r="L1747" s="206">
        <f>'no team'!O16</f>
        <v>0</v>
      </c>
      <c r="M1747" s="207" t="s">
        <v>321</v>
      </c>
      <c r="N1747" s="207" t="s">
        <v>325</v>
      </c>
      <c r="O1747" s="524"/>
      <c r="P1747" s="184"/>
      <c r="Q1747" s="184"/>
    </row>
    <row r="1748" spans="1:17" ht="15" customHeight="1" x14ac:dyDescent="0.2">
      <c r="A1748" s="294">
        <f t="shared" si="116"/>
        <v>0</v>
      </c>
      <c r="B1748" s="198"/>
      <c r="C1748" s="198"/>
      <c r="D1748" s="199" t="s">
        <v>36</v>
      </c>
      <c r="E1748" s="200"/>
      <c r="F1748" s="201"/>
      <c r="G1748" s="202" t="e">
        <f t="shared" si="117"/>
        <v>#N/A</v>
      </c>
      <c r="H1748" s="203" t="e">
        <f t="shared" si="118"/>
        <v>#N/A</v>
      </c>
      <c r="I1748" s="204" t="e">
        <f t="shared" si="119"/>
        <v>#N/A</v>
      </c>
      <c r="K1748" s="285">
        <f>'no team'!P17</f>
        <v>0</v>
      </c>
      <c r="L1748" s="206">
        <f>'no team'!O17</f>
        <v>0</v>
      </c>
      <c r="M1748" s="207" t="s">
        <v>321</v>
      </c>
      <c r="N1748" s="207" t="s">
        <v>325</v>
      </c>
      <c r="O1748" s="524"/>
      <c r="P1748" s="184"/>
      <c r="Q1748" s="184"/>
    </row>
    <row r="1749" spans="1:17" ht="15" customHeight="1" x14ac:dyDescent="0.2">
      <c r="A1749" s="294">
        <f t="shared" si="116"/>
        <v>0</v>
      </c>
      <c r="B1749" s="198"/>
      <c r="C1749" s="198"/>
      <c r="D1749" s="199" t="s">
        <v>36</v>
      </c>
      <c r="E1749" s="200"/>
      <c r="F1749" s="201"/>
      <c r="G1749" s="202" t="e">
        <f t="shared" si="117"/>
        <v>#N/A</v>
      </c>
      <c r="H1749" s="203" t="e">
        <f t="shared" si="118"/>
        <v>#N/A</v>
      </c>
      <c r="I1749" s="204" t="e">
        <f t="shared" si="119"/>
        <v>#N/A</v>
      </c>
      <c r="K1749" s="285">
        <f>'no team'!P18</f>
        <v>0</v>
      </c>
      <c r="L1749" s="206">
        <f>'no team'!O18</f>
        <v>0</v>
      </c>
      <c r="M1749" s="207" t="s">
        <v>321</v>
      </c>
      <c r="N1749" s="207" t="s">
        <v>325</v>
      </c>
      <c r="O1749" s="524"/>
      <c r="P1749" s="184"/>
      <c r="Q1749" s="184"/>
    </row>
    <row r="1750" spans="1:17" ht="15" customHeight="1" x14ac:dyDescent="0.2">
      <c r="A1750" s="294">
        <f t="shared" si="116"/>
        <v>0</v>
      </c>
      <c r="B1750" s="198"/>
      <c r="C1750" s="198"/>
      <c r="D1750" s="199" t="s">
        <v>36</v>
      </c>
      <c r="E1750" s="200"/>
      <c r="F1750" s="201"/>
      <c r="G1750" s="202" t="e">
        <f t="shared" si="117"/>
        <v>#N/A</v>
      </c>
      <c r="H1750" s="203" t="e">
        <f t="shared" si="118"/>
        <v>#N/A</v>
      </c>
      <c r="I1750" s="204" t="e">
        <f t="shared" si="119"/>
        <v>#N/A</v>
      </c>
      <c r="K1750" s="285">
        <f>'no team'!P19</f>
        <v>0</v>
      </c>
      <c r="L1750" s="206">
        <f>'no team'!O19</f>
        <v>0</v>
      </c>
      <c r="M1750" s="207" t="s">
        <v>321</v>
      </c>
      <c r="N1750" s="207" t="s">
        <v>325</v>
      </c>
      <c r="O1750" s="524"/>
      <c r="P1750" s="184"/>
      <c r="Q1750" s="184"/>
    </row>
    <row r="1751" spans="1:17" ht="15" customHeight="1" x14ac:dyDescent="0.2">
      <c r="A1751" s="294">
        <f t="shared" si="116"/>
        <v>0</v>
      </c>
      <c r="B1751" s="198"/>
      <c r="C1751" s="198"/>
      <c r="D1751" s="199" t="s">
        <v>36</v>
      </c>
      <c r="E1751" s="200"/>
      <c r="F1751" s="201"/>
      <c r="G1751" s="202" t="e">
        <f t="shared" si="117"/>
        <v>#N/A</v>
      </c>
      <c r="H1751" s="203" t="e">
        <f t="shared" si="118"/>
        <v>#N/A</v>
      </c>
      <c r="I1751" s="204" t="e">
        <f t="shared" si="119"/>
        <v>#N/A</v>
      </c>
      <c r="K1751" s="285">
        <f>'no team'!P20</f>
        <v>0</v>
      </c>
      <c r="L1751" s="206">
        <f>'no team'!O20</f>
        <v>0</v>
      </c>
      <c r="M1751" s="207" t="s">
        <v>321</v>
      </c>
      <c r="N1751" s="207" t="s">
        <v>325</v>
      </c>
      <c r="O1751" s="524"/>
      <c r="P1751" s="184"/>
      <c r="Q1751" s="184"/>
    </row>
    <row r="1752" spans="1:17" ht="15" customHeight="1" x14ac:dyDescent="0.2">
      <c r="A1752" s="294">
        <f t="shared" si="116"/>
        <v>0</v>
      </c>
      <c r="B1752" s="198"/>
      <c r="C1752" s="198"/>
      <c r="D1752" s="199" t="s">
        <v>36</v>
      </c>
      <c r="E1752" s="200"/>
      <c r="F1752" s="201"/>
      <c r="G1752" s="202" t="e">
        <f t="shared" si="117"/>
        <v>#N/A</v>
      </c>
      <c r="H1752" s="203" t="e">
        <f t="shared" si="118"/>
        <v>#N/A</v>
      </c>
      <c r="I1752" s="204" t="e">
        <f t="shared" si="119"/>
        <v>#N/A</v>
      </c>
      <c r="K1752" s="285">
        <f>'no team'!P21</f>
        <v>0</v>
      </c>
      <c r="L1752" s="206">
        <f>'no team'!O21</f>
        <v>0</v>
      </c>
      <c r="M1752" s="207" t="s">
        <v>321</v>
      </c>
      <c r="N1752" s="207" t="s">
        <v>325</v>
      </c>
      <c r="O1752" s="524"/>
      <c r="P1752" s="184"/>
      <c r="Q1752" s="184"/>
    </row>
    <row r="1753" spans="1:17" ht="15" customHeight="1" x14ac:dyDescent="0.2">
      <c r="A1753" s="294">
        <f t="shared" si="116"/>
        <v>0</v>
      </c>
      <c r="B1753" s="198"/>
      <c r="C1753" s="198"/>
      <c r="D1753" s="199" t="s">
        <v>36</v>
      </c>
      <c r="E1753" s="200"/>
      <c r="F1753" s="201"/>
      <c r="G1753" s="202" t="e">
        <f t="shared" si="117"/>
        <v>#N/A</v>
      </c>
      <c r="H1753" s="203" t="e">
        <f t="shared" si="118"/>
        <v>#N/A</v>
      </c>
      <c r="I1753" s="204" t="e">
        <f t="shared" si="119"/>
        <v>#N/A</v>
      </c>
      <c r="K1753" s="285">
        <f>'no team'!P22</f>
        <v>0</v>
      </c>
      <c r="L1753" s="206">
        <f>'no team'!O22</f>
        <v>0</v>
      </c>
      <c r="M1753" s="207" t="s">
        <v>321</v>
      </c>
      <c r="N1753" s="207" t="s">
        <v>325</v>
      </c>
      <c r="O1753" s="524"/>
      <c r="P1753" s="184"/>
      <c r="Q1753" s="184"/>
    </row>
    <row r="1754" spans="1:17" ht="15" customHeight="1" x14ac:dyDescent="0.2">
      <c r="A1754" s="294">
        <f t="shared" si="116"/>
        <v>0</v>
      </c>
      <c r="B1754" s="198"/>
      <c r="C1754" s="198"/>
      <c r="D1754" s="199" t="s">
        <v>36</v>
      </c>
      <c r="E1754" s="200"/>
      <c r="F1754" s="201"/>
      <c r="G1754" s="202" t="e">
        <f t="shared" si="117"/>
        <v>#N/A</v>
      </c>
      <c r="H1754" s="203" t="e">
        <f t="shared" si="118"/>
        <v>#N/A</v>
      </c>
      <c r="I1754" s="204" t="e">
        <f t="shared" si="119"/>
        <v>#N/A</v>
      </c>
      <c r="K1754" s="285">
        <f>'no team'!P23</f>
        <v>0</v>
      </c>
      <c r="L1754" s="206">
        <f>'no team'!O23</f>
        <v>0</v>
      </c>
      <c r="M1754" s="207" t="s">
        <v>321</v>
      </c>
      <c r="N1754" s="207" t="s">
        <v>325</v>
      </c>
      <c r="O1754" s="524"/>
      <c r="P1754" s="184"/>
      <c r="Q1754" s="184"/>
    </row>
    <row r="1755" spans="1:17" ht="15" customHeight="1" x14ac:dyDescent="0.2">
      <c r="A1755" s="294">
        <f t="shared" si="116"/>
        <v>0</v>
      </c>
      <c r="B1755" s="198"/>
      <c r="C1755" s="198"/>
      <c r="D1755" s="199" t="s">
        <v>36</v>
      </c>
      <c r="E1755" s="200"/>
      <c r="F1755" s="201"/>
      <c r="G1755" s="202" t="e">
        <f t="shared" si="117"/>
        <v>#N/A</v>
      </c>
      <c r="H1755" s="203" t="e">
        <f t="shared" si="118"/>
        <v>#N/A</v>
      </c>
      <c r="I1755" s="204" t="e">
        <f t="shared" si="119"/>
        <v>#N/A</v>
      </c>
      <c r="K1755" s="285">
        <f>'no team'!P24</f>
        <v>0</v>
      </c>
      <c r="L1755" s="206">
        <f>'no team'!O24</f>
        <v>0</v>
      </c>
      <c r="M1755" s="207" t="s">
        <v>321</v>
      </c>
      <c r="N1755" s="207" t="s">
        <v>325</v>
      </c>
      <c r="O1755" s="524"/>
      <c r="P1755" s="184"/>
      <c r="Q1755" s="184"/>
    </row>
    <row r="1756" spans="1:17" ht="15" customHeight="1" x14ac:dyDescent="0.2">
      <c r="A1756" s="294">
        <f t="shared" si="116"/>
        <v>0</v>
      </c>
      <c r="B1756" s="198"/>
      <c r="C1756" s="198"/>
      <c r="D1756" s="199" t="s">
        <v>36</v>
      </c>
      <c r="E1756" s="200"/>
      <c r="F1756" s="201"/>
      <c r="G1756" s="202" t="e">
        <f t="shared" si="117"/>
        <v>#N/A</v>
      </c>
      <c r="H1756" s="203" t="e">
        <f t="shared" si="118"/>
        <v>#N/A</v>
      </c>
      <c r="I1756" s="204" t="e">
        <f t="shared" si="119"/>
        <v>#N/A</v>
      </c>
      <c r="K1756" s="285">
        <f>'no team'!P25</f>
        <v>0</v>
      </c>
      <c r="L1756" s="206">
        <f>'no team'!O25</f>
        <v>0</v>
      </c>
      <c r="M1756" s="207" t="s">
        <v>321</v>
      </c>
      <c r="N1756" s="207" t="s">
        <v>325</v>
      </c>
      <c r="O1756" s="524"/>
      <c r="P1756" s="184"/>
      <c r="Q1756" s="184"/>
    </row>
    <row r="1757" spans="1:17" ht="15" customHeight="1" x14ac:dyDescent="0.2">
      <c r="A1757" s="294">
        <f t="shared" si="116"/>
        <v>0</v>
      </c>
      <c r="B1757" s="198"/>
      <c r="C1757" s="198"/>
      <c r="D1757" s="199" t="s">
        <v>36</v>
      </c>
      <c r="E1757" s="200"/>
      <c r="F1757" s="201"/>
      <c r="G1757" s="202" t="e">
        <f t="shared" si="117"/>
        <v>#N/A</v>
      </c>
      <c r="H1757" s="203" t="e">
        <f t="shared" si="118"/>
        <v>#N/A</v>
      </c>
      <c r="I1757" s="204" t="e">
        <f t="shared" si="119"/>
        <v>#N/A</v>
      </c>
      <c r="K1757" s="285">
        <f>'no team'!P26</f>
        <v>0</v>
      </c>
      <c r="L1757" s="206">
        <f>'no team'!O26</f>
        <v>0</v>
      </c>
      <c r="M1757" s="207" t="s">
        <v>321</v>
      </c>
      <c r="N1757" s="207" t="s">
        <v>325</v>
      </c>
      <c r="O1757" s="524"/>
      <c r="P1757" s="184"/>
      <c r="Q1757" s="184"/>
    </row>
    <row r="1758" spans="1:17" ht="15" customHeight="1" x14ac:dyDescent="0.2">
      <c r="A1758" s="294">
        <f t="shared" si="116"/>
        <v>0</v>
      </c>
      <c r="B1758" s="198"/>
      <c r="C1758" s="198"/>
      <c r="D1758" s="199" t="s">
        <v>36</v>
      </c>
      <c r="E1758" s="200"/>
      <c r="F1758" s="201"/>
      <c r="G1758" s="202" t="e">
        <f t="shared" si="117"/>
        <v>#N/A</v>
      </c>
      <c r="H1758" s="203" t="e">
        <f t="shared" si="118"/>
        <v>#N/A</v>
      </c>
      <c r="I1758" s="204" t="e">
        <f t="shared" si="119"/>
        <v>#N/A</v>
      </c>
      <c r="K1758" s="285">
        <f>'no team'!P27</f>
        <v>0</v>
      </c>
      <c r="L1758" s="206">
        <f>'no team'!O27</f>
        <v>0</v>
      </c>
      <c r="M1758" s="207" t="s">
        <v>321</v>
      </c>
      <c r="N1758" s="207" t="s">
        <v>325</v>
      </c>
      <c r="O1758" s="524"/>
      <c r="P1758" s="184"/>
      <c r="Q1758" s="184"/>
    </row>
    <row r="1759" spans="1:17" ht="15" customHeight="1" x14ac:dyDescent="0.2">
      <c r="A1759" s="294">
        <f t="shared" si="116"/>
        <v>0</v>
      </c>
      <c r="B1759" s="198"/>
      <c r="C1759" s="198"/>
      <c r="D1759" s="199" t="s">
        <v>36</v>
      </c>
      <c r="E1759" s="200"/>
      <c r="F1759" s="201"/>
      <c r="G1759" s="202" t="e">
        <f t="shared" si="117"/>
        <v>#N/A</v>
      </c>
      <c r="H1759" s="203" t="e">
        <f t="shared" si="118"/>
        <v>#N/A</v>
      </c>
      <c r="I1759" s="204" t="e">
        <f t="shared" si="119"/>
        <v>#N/A</v>
      </c>
      <c r="K1759" s="285">
        <f>'no team'!P28</f>
        <v>0</v>
      </c>
      <c r="L1759" s="206">
        <f>'no team'!O28</f>
        <v>0</v>
      </c>
      <c r="M1759" s="207" t="s">
        <v>321</v>
      </c>
      <c r="N1759" s="207" t="s">
        <v>325</v>
      </c>
      <c r="O1759" s="524"/>
      <c r="P1759" s="184"/>
      <c r="Q1759" s="184"/>
    </row>
    <row r="1760" spans="1:17" ht="15" customHeight="1" x14ac:dyDescent="0.2">
      <c r="A1760" s="294">
        <f t="shared" si="116"/>
        <v>0</v>
      </c>
      <c r="B1760" s="198"/>
      <c r="C1760" s="198"/>
      <c r="D1760" s="199" t="s">
        <v>36</v>
      </c>
      <c r="E1760" s="200"/>
      <c r="F1760" s="201"/>
      <c r="G1760" s="202" t="e">
        <f t="shared" si="117"/>
        <v>#N/A</v>
      </c>
      <c r="H1760" s="203" t="e">
        <f t="shared" si="118"/>
        <v>#N/A</v>
      </c>
      <c r="I1760" s="204" t="e">
        <f t="shared" si="119"/>
        <v>#N/A</v>
      </c>
      <c r="K1760" s="285">
        <f>'no team'!P29</f>
        <v>0</v>
      </c>
      <c r="L1760" s="206">
        <f>'no team'!O29</f>
        <v>0</v>
      </c>
      <c r="M1760" s="207" t="s">
        <v>321</v>
      </c>
      <c r="N1760" s="207" t="s">
        <v>325</v>
      </c>
      <c r="O1760" s="524"/>
      <c r="P1760" s="184"/>
      <c r="Q1760" s="184"/>
    </row>
    <row r="1761" spans="1:17" ht="15" customHeight="1" x14ac:dyDescent="0.2">
      <c r="A1761" s="294">
        <f t="shared" si="116"/>
        <v>0</v>
      </c>
      <c r="B1761" s="198"/>
      <c r="C1761" s="198"/>
      <c r="D1761" s="199" t="s">
        <v>36</v>
      </c>
      <c r="E1761" s="200"/>
      <c r="F1761" s="201"/>
      <c r="G1761" s="202" t="e">
        <f t="shared" si="117"/>
        <v>#N/A</v>
      </c>
      <c r="H1761" s="203" t="e">
        <f t="shared" si="118"/>
        <v>#N/A</v>
      </c>
      <c r="I1761" s="204" t="e">
        <f t="shared" si="119"/>
        <v>#N/A</v>
      </c>
      <c r="K1761" s="285">
        <f>'no team'!P30</f>
        <v>0</v>
      </c>
      <c r="L1761" s="206">
        <f>'no team'!O30</f>
        <v>0</v>
      </c>
      <c r="M1761" s="207" t="s">
        <v>321</v>
      </c>
      <c r="N1761" s="207" t="s">
        <v>325</v>
      </c>
      <c r="O1761" s="524"/>
      <c r="P1761" s="184"/>
      <c r="Q1761" s="184"/>
    </row>
    <row r="1762" spans="1:17" ht="15" customHeight="1" x14ac:dyDescent="0.2">
      <c r="A1762" s="294">
        <f t="shared" si="116"/>
        <v>0</v>
      </c>
      <c r="B1762" s="198"/>
      <c r="C1762" s="198"/>
      <c r="D1762" s="199" t="s">
        <v>36</v>
      </c>
      <c r="E1762" s="200"/>
      <c r="F1762" s="201"/>
      <c r="G1762" s="202" t="e">
        <f t="shared" si="117"/>
        <v>#N/A</v>
      </c>
      <c r="H1762" s="203" t="e">
        <f t="shared" si="118"/>
        <v>#N/A</v>
      </c>
      <c r="I1762" s="204" t="e">
        <f t="shared" si="119"/>
        <v>#N/A</v>
      </c>
      <c r="K1762" s="285">
        <f>'no team'!P32</f>
        <v>0</v>
      </c>
      <c r="L1762" s="206">
        <f>'no team'!O32</f>
        <v>0</v>
      </c>
      <c r="M1762" s="207" t="s">
        <v>321</v>
      </c>
      <c r="N1762" s="207" t="s">
        <v>325</v>
      </c>
      <c r="O1762" s="524"/>
      <c r="P1762" s="184"/>
      <c r="Q1762" s="184"/>
    </row>
    <row r="1763" spans="1:17" ht="15" customHeight="1" x14ac:dyDescent="0.2">
      <c r="A1763" s="294">
        <f t="shared" ref="A1763:A1826" si="120">F1763</f>
        <v>0</v>
      </c>
      <c r="B1763" s="198"/>
      <c r="C1763" s="198"/>
      <c r="D1763" s="199" t="s">
        <v>36</v>
      </c>
      <c r="E1763" s="200"/>
      <c r="F1763" s="201"/>
      <c r="G1763" s="202" t="e">
        <f t="shared" si="117"/>
        <v>#N/A</v>
      </c>
      <c r="H1763" s="203" t="e">
        <f t="shared" si="118"/>
        <v>#N/A</v>
      </c>
      <c r="I1763" s="204" t="e">
        <f t="shared" si="119"/>
        <v>#N/A</v>
      </c>
      <c r="K1763" s="285">
        <f>'no team'!P33</f>
        <v>0</v>
      </c>
      <c r="L1763" s="206">
        <f>'no team'!O33</f>
        <v>0</v>
      </c>
      <c r="M1763" s="207" t="s">
        <v>321</v>
      </c>
      <c r="N1763" s="207" t="s">
        <v>325</v>
      </c>
      <c r="O1763" s="524"/>
      <c r="P1763" s="184"/>
      <c r="Q1763" s="184"/>
    </row>
    <row r="1764" spans="1:17" ht="15" customHeight="1" x14ac:dyDescent="0.2">
      <c r="A1764" s="294">
        <f t="shared" si="120"/>
        <v>0</v>
      </c>
      <c r="B1764" s="198"/>
      <c r="C1764" s="198"/>
      <c r="D1764" s="199" t="s">
        <v>36</v>
      </c>
      <c r="E1764" s="200"/>
      <c r="F1764" s="201"/>
      <c r="G1764" s="202" t="e">
        <f t="shared" ref="G1764:G1827" si="121">VLOOKUP(D1764,K$33:N$1834,2,FALSE)</f>
        <v>#N/A</v>
      </c>
      <c r="H1764" s="203" t="e">
        <f t="shared" ref="H1764:H1827" si="122">VLOOKUP(D1764,K$33:N$1834,3,FALSE)</f>
        <v>#N/A</v>
      </c>
      <c r="I1764" s="204" t="e">
        <f t="shared" ref="I1764:I1827" si="123">VLOOKUP(D1764,K$33:N$1834,4,FALSE)</f>
        <v>#N/A</v>
      </c>
      <c r="K1764" s="285">
        <f>'no team'!P34</f>
        <v>0</v>
      </c>
      <c r="L1764" s="206">
        <f>'no team'!O34</f>
        <v>0</v>
      </c>
      <c r="M1764" s="207" t="s">
        <v>321</v>
      </c>
      <c r="N1764" s="207" t="s">
        <v>325</v>
      </c>
      <c r="O1764" s="524"/>
      <c r="P1764" s="184"/>
      <c r="Q1764" s="184"/>
    </row>
    <row r="1765" spans="1:17" ht="15" customHeight="1" x14ac:dyDescent="0.2">
      <c r="A1765" s="294">
        <f t="shared" si="120"/>
        <v>0</v>
      </c>
      <c r="B1765" s="198"/>
      <c r="C1765" s="198"/>
      <c r="D1765" s="199" t="s">
        <v>36</v>
      </c>
      <c r="E1765" s="200"/>
      <c r="F1765" s="201"/>
      <c r="G1765" s="202" t="e">
        <f t="shared" si="121"/>
        <v>#N/A</v>
      </c>
      <c r="H1765" s="203" t="e">
        <f t="shared" si="122"/>
        <v>#N/A</v>
      </c>
      <c r="I1765" s="204" t="e">
        <f t="shared" si="123"/>
        <v>#N/A</v>
      </c>
      <c r="K1765" s="285">
        <f>'no team'!P35</f>
        <v>0</v>
      </c>
      <c r="L1765" s="206">
        <f>'no team'!O35</f>
        <v>0</v>
      </c>
      <c r="M1765" s="207" t="s">
        <v>321</v>
      </c>
      <c r="N1765" s="207" t="s">
        <v>325</v>
      </c>
      <c r="O1765" s="524"/>
      <c r="P1765" s="184"/>
      <c r="Q1765" s="184"/>
    </row>
    <row r="1766" spans="1:17" ht="15" customHeight="1" x14ac:dyDescent="0.2">
      <c r="A1766" s="294">
        <f t="shared" si="120"/>
        <v>0</v>
      </c>
      <c r="B1766" s="198"/>
      <c r="C1766" s="198"/>
      <c r="D1766" s="199" t="s">
        <v>36</v>
      </c>
      <c r="E1766" s="200"/>
      <c r="F1766" s="201"/>
      <c r="G1766" s="202" t="e">
        <f t="shared" si="121"/>
        <v>#N/A</v>
      </c>
      <c r="H1766" s="203" t="e">
        <f t="shared" si="122"/>
        <v>#N/A</v>
      </c>
      <c r="I1766" s="204" t="e">
        <f t="shared" si="123"/>
        <v>#N/A</v>
      </c>
      <c r="K1766" s="285">
        <f>'no team'!P36</f>
        <v>0</v>
      </c>
      <c r="L1766" s="206">
        <f>'no team'!O36</f>
        <v>0</v>
      </c>
      <c r="M1766" s="207" t="s">
        <v>321</v>
      </c>
      <c r="N1766" s="207" t="s">
        <v>325</v>
      </c>
      <c r="O1766" s="524"/>
      <c r="P1766" s="184"/>
      <c r="Q1766" s="184"/>
    </row>
    <row r="1767" spans="1:17" ht="15" customHeight="1" x14ac:dyDescent="0.2">
      <c r="A1767" s="294">
        <f t="shared" si="120"/>
        <v>0</v>
      </c>
      <c r="B1767" s="198"/>
      <c r="C1767" s="198"/>
      <c r="D1767" s="199" t="s">
        <v>36</v>
      </c>
      <c r="E1767" s="200"/>
      <c r="F1767" s="201"/>
      <c r="G1767" s="202" t="e">
        <f t="shared" si="121"/>
        <v>#N/A</v>
      </c>
      <c r="H1767" s="203" t="e">
        <f t="shared" si="122"/>
        <v>#N/A</v>
      </c>
      <c r="I1767" s="204" t="e">
        <f t="shared" si="123"/>
        <v>#N/A</v>
      </c>
      <c r="K1767" s="285">
        <f>'no team'!P37</f>
        <v>0</v>
      </c>
      <c r="L1767" s="206">
        <f>'no team'!O37</f>
        <v>0</v>
      </c>
      <c r="M1767" s="207" t="s">
        <v>321</v>
      </c>
      <c r="N1767" s="207" t="s">
        <v>325</v>
      </c>
      <c r="O1767" s="524"/>
      <c r="P1767" s="184"/>
      <c r="Q1767" s="184"/>
    </row>
    <row r="1768" spans="1:17" ht="15" customHeight="1" x14ac:dyDescent="0.2">
      <c r="A1768" s="294">
        <f t="shared" si="120"/>
        <v>0</v>
      </c>
      <c r="B1768" s="198"/>
      <c r="C1768" s="198"/>
      <c r="D1768" s="199" t="s">
        <v>36</v>
      </c>
      <c r="E1768" s="200"/>
      <c r="F1768" s="201"/>
      <c r="G1768" s="202" t="e">
        <f t="shared" si="121"/>
        <v>#N/A</v>
      </c>
      <c r="H1768" s="203" t="e">
        <f t="shared" si="122"/>
        <v>#N/A</v>
      </c>
      <c r="I1768" s="204" t="e">
        <f t="shared" si="123"/>
        <v>#N/A</v>
      </c>
      <c r="K1768" s="285">
        <f>'no team'!P38</f>
        <v>0</v>
      </c>
      <c r="L1768" s="206">
        <f>'no team'!O38</f>
        <v>0</v>
      </c>
      <c r="M1768" s="207" t="s">
        <v>321</v>
      </c>
      <c r="N1768" s="207" t="s">
        <v>325</v>
      </c>
      <c r="O1768" s="524"/>
      <c r="P1768" s="184"/>
      <c r="Q1768" s="184"/>
    </row>
    <row r="1769" spans="1:17" ht="15" customHeight="1" x14ac:dyDescent="0.2">
      <c r="A1769" s="294">
        <f t="shared" si="120"/>
        <v>0</v>
      </c>
      <c r="B1769" s="198"/>
      <c r="C1769" s="198"/>
      <c r="D1769" s="199" t="s">
        <v>36</v>
      </c>
      <c r="E1769" s="200"/>
      <c r="F1769" s="201"/>
      <c r="G1769" s="202" t="e">
        <f t="shared" si="121"/>
        <v>#N/A</v>
      </c>
      <c r="H1769" s="203" t="e">
        <f t="shared" si="122"/>
        <v>#N/A</v>
      </c>
      <c r="I1769" s="204" t="e">
        <f t="shared" si="123"/>
        <v>#N/A</v>
      </c>
      <c r="K1769" s="285">
        <f>'no team'!P39</f>
        <v>0</v>
      </c>
      <c r="L1769" s="206">
        <f>'no team'!O39</f>
        <v>0</v>
      </c>
      <c r="M1769" s="207" t="s">
        <v>321</v>
      </c>
      <c r="N1769" s="207" t="s">
        <v>325</v>
      </c>
      <c r="O1769" s="524"/>
      <c r="P1769" s="184"/>
      <c r="Q1769" s="184"/>
    </row>
    <row r="1770" spans="1:17" ht="15" customHeight="1" x14ac:dyDescent="0.2">
      <c r="A1770" s="294">
        <f t="shared" si="120"/>
        <v>0</v>
      </c>
      <c r="B1770" s="198"/>
      <c r="C1770" s="198"/>
      <c r="D1770" s="199" t="s">
        <v>36</v>
      </c>
      <c r="E1770" s="200"/>
      <c r="F1770" s="201"/>
      <c r="G1770" s="202" t="e">
        <f t="shared" si="121"/>
        <v>#N/A</v>
      </c>
      <c r="H1770" s="203" t="e">
        <f t="shared" si="122"/>
        <v>#N/A</v>
      </c>
      <c r="I1770" s="204" t="e">
        <f t="shared" si="123"/>
        <v>#N/A</v>
      </c>
      <c r="K1770" s="285">
        <f>'no team'!P40</f>
        <v>0</v>
      </c>
      <c r="L1770" s="206">
        <f>'no team'!O40</f>
        <v>0</v>
      </c>
      <c r="M1770" s="207" t="s">
        <v>321</v>
      </c>
      <c r="N1770" s="207" t="s">
        <v>325</v>
      </c>
      <c r="O1770" s="524"/>
      <c r="P1770" s="184"/>
      <c r="Q1770" s="184"/>
    </row>
    <row r="1771" spans="1:17" ht="15" customHeight="1" x14ac:dyDescent="0.2">
      <c r="A1771" s="294">
        <f t="shared" si="120"/>
        <v>0</v>
      </c>
      <c r="B1771" s="198"/>
      <c r="C1771" s="198"/>
      <c r="D1771" s="199" t="s">
        <v>36</v>
      </c>
      <c r="E1771" s="200"/>
      <c r="F1771" s="201"/>
      <c r="G1771" s="202" t="e">
        <f t="shared" si="121"/>
        <v>#N/A</v>
      </c>
      <c r="H1771" s="203" t="e">
        <f t="shared" si="122"/>
        <v>#N/A</v>
      </c>
      <c r="I1771" s="204" t="e">
        <f t="shared" si="123"/>
        <v>#N/A</v>
      </c>
      <c r="K1771" s="285">
        <f>'no team'!P41</f>
        <v>0</v>
      </c>
      <c r="L1771" s="206">
        <f>'no team'!O41</f>
        <v>0</v>
      </c>
      <c r="M1771" s="207" t="s">
        <v>321</v>
      </c>
      <c r="N1771" s="207" t="s">
        <v>325</v>
      </c>
      <c r="O1771" s="524"/>
      <c r="P1771" s="184"/>
      <c r="Q1771" s="184"/>
    </row>
    <row r="1772" spans="1:17" ht="15" customHeight="1" x14ac:dyDescent="0.2">
      <c r="A1772" s="294">
        <f t="shared" si="120"/>
        <v>0</v>
      </c>
      <c r="B1772" s="198"/>
      <c r="C1772" s="198"/>
      <c r="D1772" s="199" t="s">
        <v>36</v>
      </c>
      <c r="E1772" s="200"/>
      <c r="F1772" s="201"/>
      <c r="G1772" s="202" t="e">
        <f t="shared" si="121"/>
        <v>#N/A</v>
      </c>
      <c r="H1772" s="203" t="e">
        <f t="shared" si="122"/>
        <v>#N/A</v>
      </c>
      <c r="I1772" s="204" t="e">
        <f t="shared" si="123"/>
        <v>#N/A</v>
      </c>
      <c r="K1772" s="285">
        <f>'no team'!P42</f>
        <v>0</v>
      </c>
      <c r="L1772" s="206">
        <f>'no team'!O42</f>
        <v>0</v>
      </c>
      <c r="M1772" s="207" t="s">
        <v>321</v>
      </c>
      <c r="N1772" s="207" t="s">
        <v>325</v>
      </c>
      <c r="O1772" s="524"/>
      <c r="P1772" s="184"/>
      <c r="Q1772" s="184"/>
    </row>
    <row r="1773" spans="1:17" ht="15" customHeight="1" x14ac:dyDescent="0.2">
      <c r="A1773" s="294">
        <f t="shared" si="120"/>
        <v>0</v>
      </c>
      <c r="B1773" s="198"/>
      <c r="C1773" s="198"/>
      <c r="D1773" s="199" t="s">
        <v>36</v>
      </c>
      <c r="E1773" s="200"/>
      <c r="F1773" s="201"/>
      <c r="G1773" s="202" t="e">
        <f t="shared" si="121"/>
        <v>#N/A</v>
      </c>
      <c r="H1773" s="203" t="e">
        <f t="shared" si="122"/>
        <v>#N/A</v>
      </c>
      <c r="I1773" s="204" t="e">
        <f t="shared" si="123"/>
        <v>#N/A</v>
      </c>
      <c r="K1773" s="285">
        <f>'no team'!P43</f>
        <v>0</v>
      </c>
      <c r="L1773" s="206">
        <f>'no team'!O43</f>
        <v>0</v>
      </c>
      <c r="M1773" s="207" t="s">
        <v>321</v>
      </c>
      <c r="N1773" s="207" t="s">
        <v>325</v>
      </c>
      <c r="O1773" s="524"/>
      <c r="P1773" s="184"/>
      <c r="Q1773" s="184"/>
    </row>
    <row r="1774" spans="1:17" ht="15" customHeight="1" x14ac:dyDescent="0.2">
      <c r="A1774" s="294">
        <f t="shared" si="120"/>
        <v>0</v>
      </c>
      <c r="B1774" s="198"/>
      <c r="C1774" s="198"/>
      <c r="D1774" s="199" t="s">
        <v>36</v>
      </c>
      <c r="E1774" s="200"/>
      <c r="F1774" s="201"/>
      <c r="G1774" s="202" t="e">
        <f t="shared" si="121"/>
        <v>#N/A</v>
      </c>
      <c r="H1774" s="203" t="e">
        <f t="shared" si="122"/>
        <v>#N/A</v>
      </c>
      <c r="I1774" s="204" t="e">
        <f t="shared" si="123"/>
        <v>#N/A</v>
      </c>
      <c r="K1774" s="285">
        <f>'no team'!P44</f>
        <v>0</v>
      </c>
      <c r="L1774" s="206">
        <f>'no team'!O44</f>
        <v>0</v>
      </c>
      <c r="M1774" s="207" t="s">
        <v>321</v>
      </c>
      <c r="N1774" s="207" t="s">
        <v>325</v>
      </c>
      <c r="O1774" s="524"/>
      <c r="P1774" s="184"/>
      <c r="Q1774" s="184"/>
    </row>
    <row r="1775" spans="1:17" ht="15" customHeight="1" x14ac:dyDescent="0.2">
      <c r="A1775" s="294">
        <f t="shared" si="120"/>
        <v>0</v>
      </c>
      <c r="B1775" s="198"/>
      <c r="C1775" s="198"/>
      <c r="D1775" s="199" t="s">
        <v>36</v>
      </c>
      <c r="E1775" s="200"/>
      <c r="F1775" s="201"/>
      <c r="G1775" s="202" t="e">
        <f t="shared" si="121"/>
        <v>#N/A</v>
      </c>
      <c r="H1775" s="203" t="e">
        <f t="shared" si="122"/>
        <v>#N/A</v>
      </c>
      <c r="I1775" s="204" t="e">
        <f t="shared" si="123"/>
        <v>#N/A</v>
      </c>
      <c r="K1775" s="285">
        <f>'no team'!P45</f>
        <v>0</v>
      </c>
      <c r="L1775" s="206">
        <f>'no team'!O45</f>
        <v>0</v>
      </c>
      <c r="M1775" s="207" t="s">
        <v>321</v>
      </c>
      <c r="N1775" s="207" t="s">
        <v>325</v>
      </c>
      <c r="O1775" s="524"/>
      <c r="P1775" s="184"/>
      <c r="Q1775" s="184"/>
    </row>
    <row r="1776" spans="1:17" ht="15" customHeight="1" x14ac:dyDescent="0.2">
      <c r="A1776" s="294">
        <f t="shared" si="120"/>
        <v>0</v>
      </c>
      <c r="B1776" s="198"/>
      <c r="C1776" s="198"/>
      <c r="D1776" s="199" t="s">
        <v>36</v>
      </c>
      <c r="E1776" s="200"/>
      <c r="F1776" s="201"/>
      <c r="G1776" s="202" t="e">
        <f t="shared" si="121"/>
        <v>#N/A</v>
      </c>
      <c r="H1776" s="203" t="e">
        <f t="shared" si="122"/>
        <v>#N/A</v>
      </c>
      <c r="I1776" s="204" t="e">
        <f t="shared" si="123"/>
        <v>#N/A</v>
      </c>
      <c r="K1776" s="285">
        <f>'no team'!P46</f>
        <v>0</v>
      </c>
      <c r="L1776" s="206">
        <f>'no team'!O46</f>
        <v>0</v>
      </c>
      <c r="M1776" s="207" t="s">
        <v>321</v>
      </c>
      <c r="N1776" s="207" t="s">
        <v>325</v>
      </c>
      <c r="O1776" s="524"/>
      <c r="P1776" s="184"/>
      <c r="Q1776" s="184"/>
    </row>
    <row r="1777" spans="1:17" ht="15" customHeight="1" x14ac:dyDescent="0.2">
      <c r="A1777" s="294">
        <f t="shared" si="120"/>
        <v>0</v>
      </c>
      <c r="B1777" s="198"/>
      <c r="C1777" s="198"/>
      <c r="D1777" s="199" t="s">
        <v>36</v>
      </c>
      <c r="E1777" s="200"/>
      <c r="F1777" s="201"/>
      <c r="G1777" s="202" t="e">
        <f t="shared" si="121"/>
        <v>#N/A</v>
      </c>
      <c r="H1777" s="203" t="e">
        <f t="shared" si="122"/>
        <v>#N/A</v>
      </c>
      <c r="I1777" s="204" t="e">
        <f t="shared" si="123"/>
        <v>#N/A</v>
      </c>
      <c r="K1777" s="285">
        <f>'no team'!P47</f>
        <v>0</v>
      </c>
      <c r="L1777" s="206">
        <f>'no team'!O47</f>
        <v>0</v>
      </c>
      <c r="M1777" s="207" t="s">
        <v>321</v>
      </c>
      <c r="N1777" s="207" t="s">
        <v>325</v>
      </c>
      <c r="O1777" s="524"/>
      <c r="P1777" s="184"/>
      <c r="Q1777" s="184"/>
    </row>
    <row r="1778" spans="1:17" ht="15" customHeight="1" x14ac:dyDescent="0.2">
      <c r="A1778" s="294">
        <f t="shared" si="120"/>
        <v>0</v>
      </c>
      <c r="B1778" s="198"/>
      <c r="C1778" s="198"/>
      <c r="D1778" s="199" t="s">
        <v>36</v>
      </c>
      <c r="E1778" s="200"/>
      <c r="F1778" s="201"/>
      <c r="G1778" s="202" t="e">
        <f t="shared" si="121"/>
        <v>#N/A</v>
      </c>
      <c r="H1778" s="203" t="e">
        <f t="shared" si="122"/>
        <v>#N/A</v>
      </c>
      <c r="I1778" s="204" t="e">
        <f t="shared" si="123"/>
        <v>#N/A</v>
      </c>
      <c r="K1778" s="285">
        <f>'no team'!P48</f>
        <v>0</v>
      </c>
      <c r="L1778" s="206">
        <f>'no team'!O48</f>
        <v>0</v>
      </c>
      <c r="M1778" s="207" t="s">
        <v>321</v>
      </c>
      <c r="N1778" s="207" t="s">
        <v>325</v>
      </c>
      <c r="O1778" s="524"/>
      <c r="P1778" s="184"/>
      <c r="Q1778" s="184"/>
    </row>
    <row r="1779" spans="1:17" ht="15" customHeight="1" x14ac:dyDescent="0.2">
      <c r="A1779" s="294">
        <f t="shared" si="120"/>
        <v>0</v>
      </c>
      <c r="B1779" s="198"/>
      <c r="C1779" s="198"/>
      <c r="D1779" s="199" t="s">
        <v>36</v>
      </c>
      <c r="E1779" s="200"/>
      <c r="F1779" s="201"/>
      <c r="G1779" s="202" t="e">
        <f t="shared" si="121"/>
        <v>#N/A</v>
      </c>
      <c r="H1779" s="203" t="e">
        <f t="shared" si="122"/>
        <v>#N/A</v>
      </c>
      <c r="I1779" s="204" t="e">
        <f t="shared" si="123"/>
        <v>#N/A</v>
      </c>
      <c r="K1779" s="285">
        <f>'no team'!P49</f>
        <v>0</v>
      </c>
      <c r="L1779" s="206">
        <f>'no team'!O49</f>
        <v>0</v>
      </c>
      <c r="M1779" s="207" t="s">
        <v>321</v>
      </c>
      <c r="N1779" s="207" t="s">
        <v>325</v>
      </c>
      <c r="O1779" s="524"/>
      <c r="P1779" s="184"/>
      <c r="Q1779" s="184"/>
    </row>
    <row r="1780" spans="1:17" ht="15" customHeight="1" x14ac:dyDescent="0.2">
      <c r="A1780" s="294">
        <f t="shared" si="120"/>
        <v>0</v>
      </c>
      <c r="B1780" s="198"/>
      <c r="C1780" s="198"/>
      <c r="D1780" s="199" t="s">
        <v>36</v>
      </c>
      <c r="E1780" s="200"/>
      <c r="F1780" s="201"/>
      <c r="G1780" s="202" t="e">
        <f t="shared" si="121"/>
        <v>#N/A</v>
      </c>
      <c r="H1780" s="203" t="e">
        <f t="shared" si="122"/>
        <v>#N/A</v>
      </c>
      <c r="I1780" s="204" t="e">
        <f t="shared" si="123"/>
        <v>#N/A</v>
      </c>
      <c r="K1780" s="285">
        <f>'no team'!P50</f>
        <v>0</v>
      </c>
      <c r="L1780" s="206">
        <f>'no team'!O50</f>
        <v>0</v>
      </c>
      <c r="M1780" s="207" t="s">
        <v>321</v>
      </c>
      <c r="N1780" s="207" t="s">
        <v>325</v>
      </c>
      <c r="O1780" s="524"/>
      <c r="P1780" s="184"/>
      <c r="Q1780" s="184"/>
    </row>
    <row r="1781" spans="1:17" ht="15" customHeight="1" x14ac:dyDescent="0.2">
      <c r="A1781" s="294">
        <f t="shared" si="120"/>
        <v>0</v>
      </c>
      <c r="B1781" s="198"/>
      <c r="C1781" s="198"/>
      <c r="D1781" s="199" t="s">
        <v>36</v>
      </c>
      <c r="E1781" s="200"/>
      <c r="F1781" s="201"/>
      <c r="G1781" s="202" t="e">
        <f t="shared" si="121"/>
        <v>#N/A</v>
      </c>
      <c r="H1781" s="203" t="e">
        <f t="shared" si="122"/>
        <v>#N/A</v>
      </c>
      <c r="I1781" s="204" t="e">
        <f t="shared" si="123"/>
        <v>#N/A</v>
      </c>
      <c r="K1781" s="285">
        <f>'no team'!P51</f>
        <v>0</v>
      </c>
      <c r="L1781" s="206">
        <f>'no team'!O51</f>
        <v>0</v>
      </c>
      <c r="M1781" s="207" t="s">
        <v>321</v>
      </c>
      <c r="N1781" s="207" t="s">
        <v>325</v>
      </c>
      <c r="O1781" s="524"/>
      <c r="P1781" s="184"/>
      <c r="Q1781" s="184"/>
    </row>
    <row r="1782" spans="1:17" ht="15" customHeight="1" x14ac:dyDescent="0.2">
      <c r="A1782" s="294">
        <f t="shared" si="120"/>
        <v>0</v>
      </c>
      <c r="B1782" s="198"/>
      <c r="C1782" s="198"/>
      <c r="D1782" s="199" t="s">
        <v>36</v>
      </c>
      <c r="E1782" s="200"/>
      <c r="F1782" s="201"/>
      <c r="G1782" s="202" t="e">
        <f t="shared" si="121"/>
        <v>#N/A</v>
      </c>
      <c r="H1782" s="203" t="e">
        <f t="shared" si="122"/>
        <v>#N/A</v>
      </c>
      <c r="I1782" s="204" t="e">
        <f t="shared" si="123"/>
        <v>#N/A</v>
      </c>
      <c r="K1782" s="285">
        <f>'no team'!P52</f>
        <v>0</v>
      </c>
      <c r="L1782" s="206">
        <f>'no team'!O52</f>
        <v>0</v>
      </c>
      <c r="M1782" s="207" t="s">
        <v>321</v>
      </c>
      <c r="N1782" s="207" t="s">
        <v>325</v>
      </c>
      <c r="O1782" s="524"/>
      <c r="P1782" s="184"/>
      <c r="Q1782" s="184"/>
    </row>
    <row r="1783" spans="1:17" ht="15" customHeight="1" x14ac:dyDescent="0.2">
      <c r="A1783" s="294">
        <f t="shared" si="120"/>
        <v>0</v>
      </c>
      <c r="B1783" s="198"/>
      <c r="C1783" s="198"/>
      <c r="D1783" s="199" t="s">
        <v>36</v>
      </c>
      <c r="E1783" s="200"/>
      <c r="F1783" s="201"/>
      <c r="G1783" s="202" t="e">
        <f t="shared" si="121"/>
        <v>#N/A</v>
      </c>
      <c r="H1783" s="203" t="e">
        <f t="shared" si="122"/>
        <v>#N/A</v>
      </c>
      <c r="I1783" s="204" t="e">
        <f t="shared" si="123"/>
        <v>#N/A</v>
      </c>
      <c r="K1783" s="285">
        <f>'no team'!P53</f>
        <v>0</v>
      </c>
      <c r="L1783" s="206">
        <f>'no team'!O53</f>
        <v>0</v>
      </c>
      <c r="M1783" s="207" t="s">
        <v>321</v>
      </c>
      <c r="N1783" s="207" t="s">
        <v>325</v>
      </c>
      <c r="O1783" s="524"/>
      <c r="P1783" s="184"/>
      <c r="Q1783" s="184"/>
    </row>
    <row r="1784" spans="1:17" ht="15" customHeight="1" x14ac:dyDescent="0.2">
      <c r="A1784" s="294">
        <f t="shared" si="120"/>
        <v>0</v>
      </c>
      <c r="B1784" s="198"/>
      <c r="C1784" s="198"/>
      <c r="D1784" s="199" t="s">
        <v>36</v>
      </c>
      <c r="E1784" s="200"/>
      <c r="F1784" s="201"/>
      <c r="G1784" s="202" t="e">
        <f t="shared" si="121"/>
        <v>#N/A</v>
      </c>
      <c r="H1784" s="203" t="e">
        <f t="shared" si="122"/>
        <v>#N/A</v>
      </c>
      <c r="I1784" s="204" t="e">
        <f t="shared" si="123"/>
        <v>#N/A</v>
      </c>
      <c r="K1784" s="285">
        <f>'no team'!P54</f>
        <v>0</v>
      </c>
      <c r="L1784" s="206">
        <f>'no team'!O54</f>
        <v>0</v>
      </c>
      <c r="M1784" s="207" t="s">
        <v>321</v>
      </c>
      <c r="N1784" s="207" t="s">
        <v>325</v>
      </c>
      <c r="O1784" s="524"/>
      <c r="P1784" s="184"/>
      <c r="Q1784" s="184"/>
    </row>
    <row r="1785" spans="1:17" ht="15" customHeight="1" x14ac:dyDescent="0.2">
      <c r="A1785" s="294">
        <f t="shared" si="120"/>
        <v>0</v>
      </c>
      <c r="B1785" s="198"/>
      <c r="C1785" s="198"/>
      <c r="D1785" s="199" t="s">
        <v>36</v>
      </c>
      <c r="E1785" s="200"/>
      <c r="F1785" s="201"/>
      <c r="G1785" s="202" t="e">
        <f t="shared" si="121"/>
        <v>#N/A</v>
      </c>
      <c r="H1785" s="203" t="e">
        <f t="shared" si="122"/>
        <v>#N/A</v>
      </c>
      <c r="I1785" s="204" t="e">
        <f t="shared" si="123"/>
        <v>#N/A</v>
      </c>
      <c r="K1785" s="285">
        <f>'no team'!AG5</f>
        <v>0</v>
      </c>
      <c r="L1785" s="206">
        <f>'no team'!AF5</f>
        <v>0</v>
      </c>
      <c r="M1785" s="207" t="s">
        <v>321</v>
      </c>
      <c r="N1785" s="207" t="s">
        <v>326</v>
      </c>
      <c r="O1785" s="524"/>
      <c r="P1785" s="184"/>
      <c r="Q1785" s="184"/>
    </row>
    <row r="1786" spans="1:17" ht="15" customHeight="1" x14ac:dyDescent="0.2">
      <c r="A1786" s="294">
        <f t="shared" si="120"/>
        <v>0</v>
      </c>
      <c r="B1786" s="198"/>
      <c r="C1786" s="198"/>
      <c r="D1786" s="199" t="s">
        <v>36</v>
      </c>
      <c r="E1786" s="200"/>
      <c r="F1786" s="201"/>
      <c r="G1786" s="202" t="e">
        <f t="shared" si="121"/>
        <v>#N/A</v>
      </c>
      <c r="H1786" s="203" t="e">
        <f t="shared" si="122"/>
        <v>#N/A</v>
      </c>
      <c r="I1786" s="204" t="e">
        <f t="shared" si="123"/>
        <v>#N/A</v>
      </c>
      <c r="K1786" s="285">
        <f>'no team'!AG6</f>
        <v>0</v>
      </c>
      <c r="L1786" s="206">
        <f>'no team'!AF6</f>
        <v>0</v>
      </c>
      <c r="M1786" s="207" t="s">
        <v>321</v>
      </c>
      <c r="N1786" s="207" t="s">
        <v>326</v>
      </c>
      <c r="O1786" s="524"/>
      <c r="P1786" s="184"/>
      <c r="Q1786" s="184"/>
    </row>
    <row r="1787" spans="1:17" ht="15" customHeight="1" x14ac:dyDescent="0.2">
      <c r="A1787" s="294">
        <f t="shared" si="120"/>
        <v>0</v>
      </c>
      <c r="B1787" s="198"/>
      <c r="C1787" s="198"/>
      <c r="D1787" s="199" t="s">
        <v>36</v>
      </c>
      <c r="E1787" s="200"/>
      <c r="F1787" s="201"/>
      <c r="G1787" s="202" t="e">
        <f t="shared" si="121"/>
        <v>#N/A</v>
      </c>
      <c r="H1787" s="203" t="e">
        <f t="shared" si="122"/>
        <v>#N/A</v>
      </c>
      <c r="I1787" s="204" t="e">
        <f t="shared" si="123"/>
        <v>#N/A</v>
      </c>
      <c r="K1787" s="285">
        <f>'no team'!AG7</f>
        <v>0</v>
      </c>
      <c r="L1787" s="206">
        <f>'no team'!AF7</f>
        <v>0</v>
      </c>
      <c r="M1787" s="207" t="s">
        <v>321</v>
      </c>
      <c r="N1787" s="207" t="s">
        <v>326</v>
      </c>
      <c r="O1787" s="524"/>
      <c r="P1787" s="184"/>
      <c r="Q1787" s="184"/>
    </row>
    <row r="1788" spans="1:17" ht="15" customHeight="1" x14ac:dyDescent="0.2">
      <c r="A1788" s="294">
        <f t="shared" si="120"/>
        <v>0</v>
      </c>
      <c r="B1788" s="198"/>
      <c r="C1788" s="198"/>
      <c r="D1788" s="199" t="s">
        <v>36</v>
      </c>
      <c r="E1788" s="200"/>
      <c r="F1788" s="201"/>
      <c r="G1788" s="202" t="e">
        <f t="shared" si="121"/>
        <v>#N/A</v>
      </c>
      <c r="H1788" s="203" t="e">
        <f t="shared" si="122"/>
        <v>#N/A</v>
      </c>
      <c r="I1788" s="204" t="e">
        <f t="shared" si="123"/>
        <v>#N/A</v>
      </c>
      <c r="K1788" s="285">
        <f>'no team'!AG8</f>
        <v>0</v>
      </c>
      <c r="L1788" s="206">
        <f>'no team'!AF8</f>
        <v>0</v>
      </c>
      <c r="M1788" s="207" t="s">
        <v>321</v>
      </c>
      <c r="N1788" s="207" t="s">
        <v>326</v>
      </c>
      <c r="O1788" s="524"/>
      <c r="P1788" s="184"/>
      <c r="Q1788" s="184"/>
    </row>
    <row r="1789" spans="1:17" ht="15" customHeight="1" x14ac:dyDescent="0.2">
      <c r="A1789" s="294">
        <f t="shared" si="120"/>
        <v>0</v>
      </c>
      <c r="B1789" s="198"/>
      <c r="C1789" s="198"/>
      <c r="D1789" s="199" t="s">
        <v>36</v>
      </c>
      <c r="E1789" s="200"/>
      <c r="F1789" s="201"/>
      <c r="G1789" s="202" t="e">
        <f t="shared" si="121"/>
        <v>#N/A</v>
      </c>
      <c r="H1789" s="203" t="e">
        <f t="shared" si="122"/>
        <v>#N/A</v>
      </c>
      <c r="I1789" s="204" t="e">
        <f t="shared" si="123"/>
        <v>#N/A</v>
      </c>
      <c r="K1789" s="285">
        <f>'no team'!AG9</f>
        <v>0</v>
      </c>
      <c r="L1789" s="206">
        <f>'no team'!AF9</f>
        <v>0</v>
      </c>
      <c r="M1789" s="207" t="s">
        <v>321</v>
      </c>
      <c r="N1789" s="207" t="s">
        <v>326</v>
      </c>
      <c r="O1789" s="524"/>
      <c r="P1789" s="184"/>
      <c r="Q1789" s="184"/>
    </row>
    <row r="1790" spans="1:17" ht="15" customHeight="1" x14ac:dyDescent="0.2">
      <c r="A1790" s="294">
        <f t="shared" si="120"/>
        <v>0</v>
      </c>
      <c r="B1790" s="198"/>
      <c r="C1790" s="198"/>
      <c r="D1790" s="199" t="s">
        <v>36</v>
      </c>
      <c r="E1790" s="200"/>
      <c r="F1790" s="201"/>
      <c r="G1790" s="202" t="e">
        <f t="shared" si="121"/>
        <v>#N/A</v>
      </c>
      <c r="H1790" s="203" t="e">
        <f t="shared" si="122"/>
        <v>#N/A</v>
      </c>
      <c r="I1790" s="204" t="e">
        <f t="shared" si="123"/>
        <v>#N/A</v>
      </c>
      <c r="K1790" s="285">
        <f>'no team'!AG10</f>
        <v>0</v>
      </c>
      <c r="L1790" s="206">
        <f>'no team'!AF10</f>
        <v>0</v>
      </c>
      <c r="M1790" s="207" t="s">
        <v>321</v>
      </c>
      <c r="N1790" s="207" t="s">
        <v>326</v>
      </c>
      <c r="O1790" s="524"/>
      <c r="P1790" s="184"/>
      <c r="Q1790" s="184"/>
    </row>
    <row r="1791" spans="1:17" ht="15" customHeight="1" x14ac:dyDescent="0.2">
      <c r="A1791" s="294">
        <f t="shared" si="120"/>
        <v>0</v>
      </c>
      <c r="B1791" s="198"/>
      <c r="C1791" s="198"/>
      <c r="D1791" s="199" t="s">
        <v>36</v>
      </c>
      <c r="E1791" s="200"/>
      <c r="F1791" s="201"/>
      <c r="G1791" s="202" t="e">
        <f t="shared" si="121"/>
        <v>#N/A</v>
      </c>
      <c r="H1791" s="203" t="e">
        <f t="shared" si="122"/>
        <v>#N/A</v>
      </c>
      <c r="I1791" s="204" t="e">
        <f t="shared" si="123"/>
        <v>#N/A</v>
      </c>
      <c r="K1791" s="285">
        <f>'no team'!AG11</f>
        <v>0</v>
      </c>
      <c r="L1791" s="206">
        <f>'no team'!AF11</f>
        <v>0</v>
      </c>
      <c r="M1791" s="207" t="s">
        <v>321</v>
      </c>
      <c r="N1791" s="207" t="s">
        <v>326</v>
      </c>
      <c r="O1791" s="524"/>
      <c r="P1791" s="184"/>
      <c r="Q1791" s="184"/>
    </row>
    <row r="1792" spans="1:17" ht="15" customHeight="1" x14ac:dyDescent="0.2">
      <c r="A1792" s="294">
        <f t="shared" si="120"/>
        <v>0</v>
      </c>
      <c r="B1792" s="198"/>
      <c r="C1792" s="198"/>
      <c r="D1792" s="199" t="s">
        <v>36</v>
      </c>
      <c r="E1792" s="200"/>
      <c r="F1792" s="201"/>
      <c r="G1792" s="202" t="e">
        <f t="shared" si="121"/>
        <v>#N/A</v>
      </c>
      <c r="H1792" s="203" t="e">
        <f t="shared" si="122"/>
        <v>#N/A</v>
      </c>
      <c r="I1792" s="204" t="e">
        <f t="shared" si="123"/>
        <v>#N/A</v>
      </c>
      <c r="K1792" s="285">
        <f>'no team'!AG12</f>
        <v>0</v>
      </c>
      <c r="L1792" s="206">
        <f>'no team'!AF12</f>
        <v>0</v>
      </c>
      <c r="M1792" s="207" t="s">
        <v>321</v>
      </c>
      <c r="N1792" s="207" t="s">
        <v>326</v>
      </c>
      <c r="O1792" s="524"/>
      <c r="P1792" s="184"/>
      <c r="Q1792" s="184"/>
    </row>
    <row r="1793" spans="1:17" ht="15" customHeight="1" x14ac:dyDescent="0.2">
      <c r="A1793" s="294">
        <f t="shared" si="120"/>
        <v>0</v>
      </c>
      <c r="B1793" s="198"/>
      <c r="C1793" s="198"/>
      <c r="D1793" s="199" t="s">
        <v>36</v>
      </c>
      <c r="E1793" s="200"/>
      <c r="F1793" s="201"/>
      <c r="G1793" s="202" t="e">
        <f t="shared" si="121"/>
        <v>#N/A</v>
      </c>
      <c r="H1793" s="203" t="e">
        <f t="shared" si="122"/>
        <v>#N/A</v>
      </c>
      <c r="I1793" s="204" t="e">
        <f t="shared" si="123"/>
        <v>#N/A</v>
      </c>
      <c r="K1793" s="285">
        <f>'no team'!AG13</f>
        <v>0</v>
      </c>
      <c r="L1793" s="206">
        <f>'no team'!AF13</f>
        <v>0</v>
      </c>
      <c r="M1793" s="207" t="s">
        <v>321</v>
      </c>
      <c r="N1793" s="207" t="s">
        <v>326</v>
      </c>
      <c r="O1793" s="524"/>
      <c r="P1793" s="184"/>
      <c r="Q1793" s="184"/>
    </row>
    <row r="1794" spans="1:17" ht="15" customHeight="1" x14ac:dyDescent="0.2">
      <c r="A1794" s="294">
        <f t="shared" si="120"/>
        <v>0</v>
      </c>
      <c r="B1794" s="198"/>
      <c r="C1794" s="198"/>
      <c r="D1794" s="199" t="s">
        <v>36</v>
      </c>
      <c r="E1794" s="200"/>
      <c r="F1794" s="201"/>
      <c r="G1794" s="202" t="e">
        <f t="shared" si="121"/>
        <v>#N/A</v>
      </c>
      <c r="H1794" s="203" t="e">
        <f t="shared" si="122"/>
        <v>#N/A</v>
      </c>
      <c r="I1794" s="204" t="e">
        <f t="shared" si="123"/>
        <v>#N/A</v>
      </c>
      <c r="K1794" s="285">
        <f>'no team'!AG14</f>
        <v>0</v>
      </c>
      <c r="L1794" s="206">
        <f>'no team'!AF14</f>
        <v>0</v>
      </c>
      <c r="M1794" s="207" t="s">
        <v>321</v>
      </c>
      <c r="N1794" s="207" t="s">
        <v>326</v>
      </c>
      <c r="O1794" s="524"/>
      <c r="P1794" s="184"/>
      <c r="Q1794" s="184"/>
    </row>
    <row r="1795" spans="1:17" ht="15" customHeight="1" x14ac:dyDescent="0.2">
      <c r="A1795" s="294">
        <f t="shared" si="120"/>
        <v>0</v>
      </c>
      <c r="B1795" s="198"/>
      <c r="C1795" s="198"/>
      <c r="D1795" s="199" t="s">
        <v>36</v>
      </c>
      <c r="E1795" s="200"/>
      <c r="F1795" s="201"/>
      <c r="G1795" s="202" t="e">
        <f t="shared" si="121"/>
        <v>#N/A</v>
      </c>
      <c r="H1795" s="203" t="e">
        <f t="shared" si="122"/>
        <v>#N/A</v>
      </c>
      <c r="I1795" s="204" t="e">
        <f t="shared" si="123"/>
        <v>#N/A</v>
      </c>
      <c r="K1795" s="285">
        <f>'no team'!AG15</f>
        <v>0</v>
      </c>
      <c r="L1795" s="206">
        <f>'no team'!AF15</f>
        <v>0</v>
      </c>
      <c r="M1795" s="207" t="s">
        <v>321</v>
      </c>
      <c r="N1795" s="207" t="s">
        <v>326</v>
      </c>
      <c r="O1795" s="524"/>
      <c r="P1795" s="184"/>
      <c r="Q1795" s="184"/>
    </row>
    <row r="1796" spans="1:17" ht="15" customHeight="1" x14ac:dyDescent="0.2">
      <c r="A1796" s="294">
        <f t="shared" si="120"/>
        <v>0</v>
      </c>
      <c r="B1796" s="198"/>
      <c r="C1796" s="198"/>
      <c r="D1796" s="199" t="s">
        <v>36</v>
      </c>
      <c r="E1796" s="200"/>
      <c r="F1796" s="201"/>
      <c r="G1796" s="202" t="e">
        <f t="shared" si="121"/>
        <v>#N/A</v>
      </c>
      <c r="H1796" s="203" t="e">
        <f t="shared" si="122"/>
        <v>#N/A</v>
      </c>
      <c r="I1796" s="204" t="e">
        <f t="shared" si="123"/>
        <v>#N/A</v>
      </c>
      <c r="K1796" s="285">
        <f>'no team'!AG16</f>
        <v>0</v>
      </c>
      <c r="L1796" s="206">
        <f>'no team'!AF16</f>
        <v>0</v>
      </c>
      <c r="M1796" s="207" t="s">
        <v>321</v>
      </c>
      <c r="N1796" s="207" t="s">
        <v>326</v>
      </c>
      <c r="O1796" s="524"/>
      <c r="P1796" s="184"/>
      <c r="Q1796" s="184"/>
    </row>
    <row r="1797" spans="1:17" ht="15" customHeight="1" x14ac:dyDescent="0.2">
      <c r="A1797" s="294">
        <f t="shared" si="120"/>
        <v>0</v>
      </c>
      <c r="B1797" s="198"/>
      <c r="C1797" s="198"/>
      <c r="D1797" s="199" t="s">
        <v>36</v>
      </c>
      <c r="E1797" s="200"/>
      <c r="F1797" s="201"/>
      <c r="G1797" s="202" t="e">
        <f t="shared" si="121"/>
        <v>#N/A</v>
      </c>
      <c r="H1797" s="203" t="e">
        <f t="shared" si="122"/>
        <v>#N/A</v>
      </c>
      <c r="I1797" s="204" t="e">
        <f t="shared" si="123"/>
        <v>#N/A</v>
      </c>
      <c r="K1797" s="285">
        <f>'no team'!AG17</f>
        <v>0</v>
      </c>
      <c r="L1797" s="206">
        <f>'no team'!AF17</f>
        <v>0</v>
      </c>
      <c r="M1797" s="207" t="s">
        <v>321</v>
      </c>
      <c r="N1797" s="207" t="s">
        <v>326</v>
      </c>
      <c r="O1797" s="524"/>
      <c r="P1797" s="184"/>
      <c r="Q1797" s="184"/>
    </row>
    <row r="1798" spans="1:17" ht="15" customHeight="1" x14ac:dyDescent="0.2">
      <c r="A1798" s="294">
        <f t="shared" si="120"/>
        <v>0</v>
      </c>
      <c r="B1798" s="198"/>
      <c r="C1798" s="198"/>
      <c r="D1798" s="199" t="s">
        <v>36</v>
      </c>
      <c r="E1798" s="200"/>
      <c r="F1798" s="201"/>
      <c r="G1798" s="202" t="e">
        <f t="shared" si="121"/>
        <v>#N/A</v>
      </c>
      <c r="H1798" s="203" t="e">
        <f t="shared" si="122"/>
        <v>#N/A</v>
      </c>
      <c r="I1798" s="204" t="e">
        <f t="shared" si="123"/>
        <v>#N/A</v>
      </c>
      <c r="K1798" s="285">
        <f>'no team'!AG18</f>
        <v>0</v>
      </c>
      <c r="L1798" s="206">
        <f>'no team'!AF18</f>
        <v>0</v>
      </c>
      <c r="M1798" s="207" t="s">
        <v>321</v>
      </c>
      <c r="N1798" s="207" t="s">
        <v>326</v>
      </c>
      <c r="O1798" s="524"/>
      <c r="P1798" s="184"/>
      <c r="Q1798" s="184"/>
    </row>
    <row r="1799" spans="1:17" ht="15" customHeight="1" x14ac:dyDescent="0.2">
      <c r="A1799" s="294">
        <f t="shared" si="120"/>
        <v>0</v>
      </c>
      <c r="B1799" s="198"/>
      <c r="C1799" s="198"/>
      <c r="D1799" s="199" t="s">
        <v>36</v>
      </c>
      <c r="E1799" s="200"/>
      <c r="F1799" s="201"/>
      <c r="G1799" s="202" t="e">
        <f t="shared" si="121"/>
        <v>#N/A</v>
      </c>
      <c r="H1799" s="203" t="e">
        <f t="shared" si="122"/>
        <v>#N/A</v>
      </c>
      <c r="I1799" s="204" t="e">
        <f t="shared" si="123"/>
        <v>#N/A</v>
      </c>
      <c r="K1799" s="285">
        <f>'no team'!AG19</f>
        <v>0</v>
      </c>
      <c r="L1799" s="206">
        <f>'no team'!AF19</f>
        <v>0</v>
      </c>
      <c r="M1799" s="207" t="s">
        <v>321</v>
      </c>
      <c r="N1799" s="207" t="s">
        <v>326</v>
      </c>
      <c r="O1799" s="524"/>
      <c r="P1799" s="184"/>
      <c r="Q1799" s="184"/>
    </row>
    <row r="1800" spans="1:17" ht="15" customHeight="1" x14ac:dyDescent="0.2">
      <c r="A1800" s="294">
        <f t="shared" si="120"/>
        <v>0</v>
      </c>
      <c r="B1800" s="198"/>
      <c r="C1800" s="198"/>
      <c r="D1800" s="199" t="s">
        <v>36</v>
      </c>
      <c r="E1800" s="200"/>
      <c r="F1800" s="201"/>
      <c r="G1800" s="202" t="e">
        <f t="shared" si="121"/>
        <v>#N/A</v>
      </c>
      <c r="H1800" s="203" t="e">
        <f t="shared" si="122"/>
        <v>#N/A</v>
      </c>
      <c r="I1800" s="204" t="e">
        <f t="shared" si="123"/>
        <v>#N/A</v>
      </c>
      <c r="K1800" s="285">
        <f>'no team'!AG20</f>
        <v>0</v>
      </c>
      <c r="L1800" s="206">
        <f>'no team'!AF20</f>
        <v>0</v>
      </c>
      <c r="M1800" s="207" t="s">
        <v>321</v>
      </c>
      <c r="N1800" s="207" t="s">
        <v>326</v>
      </c>
      <c r="O1800" s="524"/>
      <c r="P1800" s="184"/>
      <c r="Q1800" s="184"/>
    </row>
    <row r="1801" spans="1:17" ht="15" customHeight="1" x14ac:dyDescent="0.2">
      <c r="A1801" s="294">
        <f t="shared" si="120"/>
        <v>0</v>
      </c>
      <c r="B1801" s="198"/>
      <c r="C1801" s="198"/>
      <c r="D1801" s="199" t="s">
        <v>36</v>
      </c>
      <c r="E1801" s="200"/>
      <c r="F1801" s="201"/>
      <c r="G1801" s="202" t="e">
        <f t="shared" si="121"/>
        <v>#N/A</v>
      </c>
      <c r="H1801" s="203" t="e">
        <f t="shared" si="122"/>
        <v>#N/A</v>
      </c>
      <c r="I1801" s="204" t="e">
        <f t="shared" si="123"/>
        <v>#N/A</v>
      </c>
      <c r="K1801" s="285">
        <f>'no team'!AG21</f>
        <v>0</v>
      </c>
      <c r="L1801" s="206">
        <f>'no team'!AF21</f>
        <v>0</v>
      </c>
      <c r="M1801" s="207" t="s">
        <v>321</v>
      </c>
      <c r="N1801" s="207" t="s">
        <v>326</v>
      </c>
      <c r="O1801" s="524"/>
      <c r="P1801" s="184"/>
      <c r="Q1801" s="184"/>
    </row>
    <row r="1802" spans="1:17" ht="15" customHeight="1" x14ac:dyDescent="0.2">
      <c r="A1802" s="294">
        <f t="shared" si="120"/>
        <v>0</v>
      </c>
      <c r="B1802" s="198"/>
      <c r="C1802" s="198"/>
      <c r="D1802" s="199" t="s">
        <v>36</v>
      </c>
      <c r="E1802" s="200"/>
      <c r="F1802" s="201"/>
      <c r="G1802" s="202" t="e">
        <f t="shared" si="121"/>
        <v>#N/A</v>
      </c>
      <c r="H1802" s="203" t="e">
        <f t="shared" si="122"/>
        <v>#N/A</v>
      </c>
      <c r="I1802" s="204" t="e">
        <f t="shared" si="123"/>
        <v>#N/A</v>
      </c>
      <c r="K1802" s="285">
        <f>'no team'!AG22</f>
        <v>0</v>
      </c>
      <c r="L1802" s="206">
        <f>'no team'!AF22</f>
        <v>0</v>
      </c>
      <c r="M1802" s="207" t="s">
        <v>321</v>
      </c>
      <c r="N1802" s="207" t="s">
        <v>326</v>
      </c>
      <c r="O1802" s="524"/>
      <c r="P1802" s="184"/>
      <c r="Q1802" s="184"/>
    </row>
    <row r="1803" spans="1:17" ht="15" customHeight="1" x14ac:dyDescent="0.2">
      <c r="A1803" s="294">
        <f t="shared" si="120"/>
        <v>0</v>
      </c>
      <c r="B1803" s="198"/>
      <c r="C1803" s="198"/>
      <c r="D1803" s="199" t="s">
        <v>36</v>
      </c>
      <c r="E1803" s="200"/>
      <c r="F1803" s="201"/>
      <c r="G1803" s="202" t="e">
        <f t="shared" si="121"/>
        <v>#N/A</v>
      </c>
      <c r="H1803" s="203" t="e">
        <f t="shared" si="122"/>
        <v>#N/A</v>
      </c>
      <c r="I1803" s="204" t="e">
        <f t="shared" si="123"/>
        <v>#N/A</v>
      </c>
      <c r="K1803" s="285">
        <f>'no team'!AG23</f>
        <v>0</v>
      </c>
      <c r="L1803" s="206">
        <f>'no team'!AF23</f>
        <v>0</v>
      </c>
      <c r="M1803" s="207" t="s">
        <v>321</v>
      </c>
      <c r="N1803" s="207" t="s">
        <v>326</v>
      </c>
      <c r="O1803" s="524"/>
      <c r="P1803" s="184"/>
      <c r="Q1803" s="184"/>
    </row>
    <row r="1804" spans="1:17" ht="15" customHeight="1" x14ac:dyDescent="0.2">
      <c r="A1804" s="294">
        <f t="shared" si="120"/>
        <v>0</v>
      </c>
      <c r="B1804" s="198"/>
      <c r="C1804" s="198"/>
      <c r="D1804" s="199" t="s">
        <v>36</v>
      </c>
      <c r="E1804" s="200"/>
      <c r="F1804" s="201"/>
      <c r="G1804" s="202" t="e">
        <f t="shared" si="121"/>
        <v>#N/A</v>
      </c>
      <c r="H1804" s="203" t="e">
        <f t="shared" si="122"/>
        <v>#N/A</v>
      </c>
      <c r="I1804" s="204" t="e">
        <f t="shared" si="123"/>
        <v>#N/A</v>
      </c>
      <c r="K1804" s="285">
        <f>'no team'!AG24</f>
        <v>0</v>
      </c>
      <c r="L1804" s="206">
        <f>'no team'!AF24</f>
        <v>0</v>
      </c>
      <c r="M1804" s="207" t="s">
        <v>321</v>
      </c>
      <c r="N1804" s="207" t="s">
        <v>326</v>
      </c>
      <c r="O1804" s="524"/>
      <c r="P1804" s="184"/>
      <c r="Q1804" s="184"/>
    </row>
    <row r="1805" spans="1:17" ht="15" customHeight="1" x14ac:dyDescent="0.2">
      <c r="A1805" s="294">
        <f t="shared" si="120"/>
        <v>0</v>
      </c>
      <c r="B1805" s="198"/>
      <c r="C1805" s="198"/>
      <c r="D1805" s="199" t="s">
        <v>36</v>
      </c>
      <c r="E1805" s="200"/>
      <c r="F1805" s="201"/>
      <c r="G1805" s="202" t="e">
        <f t="shared" si="121"/>
        <v>#N/A</v>
      </c>
      <c r="H1805" s="203" t="e">
        <f t="shared" si="122"/>
        <v>#N/A</v>
      </c>
      <c r="I1805" s="204" t="e">
        <f t="shared" si="123"/>
        <v>#N/A</v>
      </c>
      <c r="K1805" s="285">
        <f>'no team'!AG25</f>
        <v>0</v>
      </c>
      <c r="L1805" s="206">
        <f>'no team'!AF25</f>
        <v>0</v>
      </c>
      <c r="M1805" s="207" t="s">
        <v>321</v>
      </c>
      <c r="N1805" s="207" t="s">
        <v>326</v>
      </c>
      <c r="O1805" s="524"/>
      <c r="P1805" s="184"/>
      <c r="Q1805" s="184"/>
    </row>
    <row r="1806" spans="1:17" ht="15" customHeight="1" x14ac:dyDescent="0.2">
      <c r="A1806" s="294">
        <f t="shared" si="120"/>
        <v>0</v>
      </c>
      <c r="B1806" s="198"/>
      <c r="C1806" s="198"/>
      <c r="D1806" s="199" t="s">
        <v>36</v>
      </c>
      <c r="E1806" s="200"/>
      <c r="F1806" s="201"/>
      <c r="G1806" s="202" t="e">
        <f t="shared" si="121"/>
        <v>#N/A</v>
      </c>
      <c r="H1806" s="203" t="e">
        <f t="shared" si="122"/>
        <v>#N/A</v>
      </c>
      <c r="I1806" s="204" t="e">
        <f t="shared" si="123"/>
        <v>#N/A</v>
      </c>
      <c r="K1806" s="285">
        <f>'no team'!AG26</f>
        <v>0</v>
      </c>
      <c r="L1806" s="206">
        <f>'no team'!AF26</f>
        <v>0</v>
      </c>
      <c r="M1806" s="207" t="s">
        <v>321</v>
      </c>
      <c r="N1806" s="207" t="s">
        <v>326</v>
      </c>
      <c r="O1806" s="524"/>
      <c r="P1806" s="184"/>
      <c r="Q1806" s="184"/>
    </row>
    <row r="1807" spans="1:17" ht="15" customHeight="1" x14ac:dyDescent="0.2">
      <c r="A1807" s="294">
        <f t="shared" si="120"/>
        <v>0</v>
      </c>
      <c r="B1807" s="198"/>
      <c r="C1807" s="198"/>
      <c r="D1807" s="199" t="s">
        <v>36</v>
      </c>
      <c r="E1807" s="200"/>
      <c r="F1807" s="201"/>
      <c r="G1807" s="202" t="e">
        <f t="shared" si="121"/>
        <v>#N/A</v>
      </c>
      <c r="H1807" s="203" t="e">
        <f t="shared" si="122"/>
        <v>#N/A</v>
      </c>
      <c r="I1807" s="204" t="e">
        <f t="shared" si="123"/>
        <v>#N/A</v>
      </c>
      <c r="K1807" s="285">
        <f>'no team'!AG27</f>
        <v>0</v>
      </c>
      <c r="L1807" s="206">
        <f>'no team'!AF27</f>
        <v>0</v>
      </c>
      <c r="M1807" s="207" t="s">
        <v>321</v>
      </c>
      <c r="N1807" s="207" t="s">
        <v>326</v>
      </c>
      <c r="O1807" s="524"/>
      <c r="P1807" s="184"/>
      <c r="Q1807" s="184"/>
    </row>
    <row r="1808" spans="1:17" ht="15" customHeight="1" x14ac:dyDescent="0.2">
      <c r="A1808" s="294">
        <f t="shared" si="120"/>
        <v>0</v>
      </c>
      <c r="B1808" s="198"/>
      <c r="C1808" s="198"/>
      <c r="D1808" s="199" t="s">
        <v>36</v>
      </c>
      <c r="E1808" s="200"/>
      <c r="F1808" s="201"/>
      <c r="G1808" s="202" t="e">
        <f t="shared" si="121"/>
        <v>#N/A</v>
      </c>
      <c r="H1808" s="203" t="e">
        <f t="shared" si="122"/>
        <v>#N/A</v>
      </c>
      <c r="I1808" s="204" t="e">
        <f t="shared" si="123"/>
        <v>#N/A</v>
      </c>
      <c r="K1808" s="285">
        <f>'no team'!AG28</f>
        <v>0</v>
      </c>
      <c r="L1808" s="206">
        <f>'no team'!AF28</f>
        <v>0</v>
      </c>
      <c r="M1808" s="207" t="s">
        <v>321</v>
      </c>
      <c r="N1808" s="207" t="s">
        <v>326</v>
      </c>
      <c r="O1808" s="524"/>
      <c r="P1808" s="184"/>
      <c r="Q1808" s="184"/>
    </row>
    <row r="1809" spans="1:17" ht="15" customHeight="1" x14ac:dyDescent="0.2">
      <c r="A1809" s="294">
        <f t="shared" si="120"/>
        <v>0</v>
      </c>
      <c r="B1809" s="198"/>
      <c r="C1809" s="198"/>
      <c r="D1809" s="199" t="s">
        <v>36</v>
      </c>
      <c r="E1809" s="200"/>
      <c r="F1809" s="201"/>
      <c r="G1809" s="202" t="e">
        <f t="shared" si="121"/>
        <v>#N/A</v>
      </c>
      <c r="H1809" s="203" t="e">
        <f t="shared" si="122"/>
        <v>#N/A</v>
      </c>
      <c r="I1809" s="204" t="e">
        <f t="shared" si="123"/>
        <v>#N/A</v>
      </c>
      <c r="K1809" s="285">
        <f>'no team'!AG29</f>
        <v>0</v>
      </c>
      <c r="L1809" s="206">
        <f>'no team'!AF29</f>
        <v>0</v>
      </c>
      <c r="M1809" s="207" t="s">
        <v>321</v>
      </c>
      <c r="N1809" s="207" t="s">
        <v>326</v>
      </c>
      <c r="O1809" s="524"/>
      <c r="P1809" s="184"/>
      <c r="Q1809" s="184"/>
    </row>
    <row r="1810" spans="1:17" ht="15" customHeight="1" x14ac:dyDescent="0.2">
      <c r="A1810" s="294">
        <f t="shared" si="120"/>
        <v>0</v>
      </c>
      <c r="B1810" s="198"/>
      <c r="C1810" s="198"/>
      <c r="D1810" s="199" t="s">
        <v>36</v>
      </c>
      <c r="E1810" s="200"/>
      <c r="F1810" s="201"/>
      <c r="G1810" s="202" t="e">
        <f t="shared" si="121"/>
        <v>#N/A</v>
      </c>
      <c r="H1810" s="203" t="e">
        <f t="shared" si="122"/>
        <v>#N/A</v>
      </c>
      <c r="I1810" s="204" t="e">
        <f t="shared" si="123"/>
        <v>#N/A</v>
      </c>
      <c r="K1810" s="285">
        <f>'no team'!AG30</f>
        <v>0</v>
      </c>
      <c r="L1810" s="206">
        <f>'no team'!AF30</f>
        <v>0</v>
      </c>
      <c r="M1810" s="207" t="s">
        <v>321</v>
      </c>
      <c r="N1810" s="207" t="s">
        <v>326</v>
      </c>
      <c r="O1810" s="524"/>
      <c r="P1810" s="184"/>
      <c r="Q1810" s="184"/>
    </row>
    <row r="1811" spans="1:17" ht="15" customHeight="1" x14ac:dyDescent="0.2">
      <c r="A1811" s="294">
        <f t="shared" si="120"/>
        <v>0</v>
      </c>
      <c r="B1811" s="198"/>
      <c r="C1811" s="198"/>
      <c r="D1811" s="199" t="s">
        <v>36</v>
      </c>
      <c r="E1811" s="200"/>
      <c r="F1811" s="201"/>
      <c r="G1811" s="202" t="e">
        <f t="shared" si="121"/>
        <v>#N/A</v>
      </c>
      <c r="H1811" s="203" t="e">
        <f t="shared" si="122"/>
        <v>#N/A</v>
      </c>
      <c r="I1811" s="204" t="e">
        <f t="shared" si="123"/>
        <v>#N/A</v>
      </c>
      <c r="K1811" s="285">
        <f>'no team'!AG31</f>
        <v>0</v>
      </c>
      <c r="L1811" s="206">
        <f>'no team'!AF31</f>
        <v>0</v>
      </c>
      <c r="M1811" s="207" t="s">
        <v>321</v>
      </c>
      <c r="N1811" s="207" t="s">
        <v>326</v>
      </c>
      <c r="O1811" s="524"/>
      <c r="P1811" s="184"/>
      <c r="Q1811" s="184"/>
    </row>
    <row r="1812" spans="1:17" ht="15" customHeight="1" x14ac:dyDescent="0.2">
      <c r="A1812" s="294">
        <f t="shared" si="120"/>
        <v>0</v>
      </c>
      <c r="B1812" s="198"/>
      <c r="C1812" s="198"/>
      <c r="D1812" s="199" t="s">
        <v>36</v>
      </c>
      <c r="E1812" s="200"/>
      <c r="F1812" s="201"/>
      <c r="G1812" s="202" t="e">
        <f t="shared" si="121"/>
        <v>#N/A</v>
      </c>
      <c r="H1812" s="203" t="e">
        <f t="shared" si="122"/>
        <v>#N/A</v>
      </c>
      <c r="I1812" s="204" t="e">
        <f t="shared" si="123"/>
        <v>#N/A</v>
      </c>
      <c r="K1812" s="285">
        <f>'no team'!AG32</f>
        <v>0</v>
      </c>
      <c r="L1812" s="206">
        <f>'no team'!AF32</f>
        <v>0</v>
      </c>
      <c r="M1812" s="207" t="s">
        <v>321</v>
      </c>
      <c r="N1812" s="207" t="s">
        <v>326</v>
      </c>
      <c r="O1812" s="524"/>
      <c r="P1812" s="184"/>
      <c r="Q1812" s="184"/>
    </row>
    <row r="1813" spans="1:17" ht="15" customHeight="1" x14ac:dyDescent="0.2">
      <c r="A1813" s="294">
        <f t="shared" si="120"/>
        <v>0</v>
      </c>
      <c r="B1813" s="198"/>
      <c r="C1813" s="198"/>
      <c r="D1813" s="199" t="s">
        <v>36</v>
      </c>
      <c r="E1813" s="200"/>
      <c r="F1813" s="201"/>
      <c r="G1813" s="202" t="e">
        <f t="shared" si="121"/>
        <v>#N/A</v>
      </c>
      <c r="H1813" s="203" t="e">
        <f t="shared" si="122"/>
        <v>#N/A</v>
      </c>
      <c r="I1813" s="204" t="e">
        <f t="shared" si="123"/>
        <v>#N/A</v>
      </c>
      <c r="K1813" s="285">
        <f>'no team'!AG33</f>
        <v>0</v>
      </c>
      <c r="L1813" s="206">
        <f>'no team'!AF33</f>
        <v>0</v>
      </c>
      <c r="M1813" s="207" t="s">
        <v>321</v>
      </c>
      <c r="N1813" s="207" t="s">
        <v>326</v>
      </c>
      <c r="O1813" s="524"/>
      <c r="P1813" s="184"/>
      <c r="Q1813" s="184"/>
    </row>
    <row r="1814" spans="1:17" ht="15" customHeight="1" x14ac:dyDescent="0.2">
      <c r="A1814" s="294">
        <f t="shared" si="120"/>
        <v>0</v>
      </c>
      <c r="B1814" s="198"/>
      <c r="C1814" s="198"/>
      <c r="D1814" s="199" t="s">
        <v>36</v>
      </c>
      <c r="E1814" s="200"/>
      <c r="F1814" s="201"/>
      <c r="G1814" s="202" t="e">
        <f t="shared" si="121"/>
        <v>#N/A</v>
      </c>
      <c r="H1814" s="203" t="e">
        <f t="shared" si="122"/>
        <v>#N/A</v>
      </c>
      <c r="I1814" s="204" t="e">
        <f t="shared" si="123"/>
        <v>#N/A</v>
      </c>
      <c r="K1814" s="285">
        <f>'no team'!AG34</f>
        <v>0</v>
      </c>
      <c r="L1814" s="206">
        <f>'no team'!AF34</f>
        <v>0</v>
      </c>
      <c r="M1814" s="207" t="s">
        <v>321</v>
      </c>
      <c r="N1814" s="207" t="s">
        <v>326</v>
      </c>
      <c r="O1814" s="524"/>
      <c r="P1814" s="184"/>
      <c r="Q1814" s="184"/>
    </row>
    <row r="1815" spans="1:17" ht="15" customHeight="1" x14ac:dyDescent="0.2">
      <c r="A1815" s="294">
        <f t="shared" si="120"/>
        <v>0</v>
      </c>
      <c r="B1815" s="198"/>
      <c r="C1815" s="198"/>
      <c r="D1815" s="199" t="s">
        <v>36</v>
      </c>
      <c r="E1815" s="200"/>
      <c r="F1815" s="201"/>
      <c r="G1815" s="202" t="e">
        <f t="shared" si="121"/>
        <v>#N/A</v>
      </c>
      <c r="H1815" s="203" t="e">
        <f t="shared" si="122"/>
        <v>#N/A</v>
      </c>
      <c r="I1815" s="204" t="e">
        <f t="shared" si="123"/>
        <v>#N/A</v>
      </c>
      <c r="K1815" s="285">
        <f>'no team'!AG35</f>
        <v>0</v>
      </c>
      <c r="L1815" s="206">
        <f>'no team'!AF35</f>
        <v>0</v>
      </c>
      <c r="M1815" s="207" t="s">
        <v>321</v>
      </c>
      <c r="N1815" s="207" t="s">
        <v>326</v>
      </c>
      <c r="O1815" s="524"/>
      <c r="P1815" s="184"/>
      <c r="Q1815" s="184"/>
    </row>
    <row r="1816" spans="1:17" ht="15" customHeight="1" x14ac:dyDescent="0.2">
      <c r="A1816" s="294">
        <f t="shared" si="120"/>
        <v>0</v>
      </c>
      <c r="B1816" s="198"/>
      <c r="C1816" s="198"/>
      <c r="D1816" s="199" t="s">
        <v>36</v>
      </c>
      <c r="E1816" s="200"/>
      <c r="F1816" s="201"/>
      <c r="G1816" s="202" t="e">
        <f t="shared" si="121"/>
        <v>#N/A</v>
      </c>
      <c r="H1816" s="203" t="e">
        <f t="shared" si="122"/>
        <v>#N/A</v>
      </c>
      <c r="I1816" s="204" t="e">
        <f t="shared" si="123"/>
        <v>#N/A</v>
      </c>
      <c r="K1816" s="285">
        <f>'no team'!AG36</f>
        <v>0</v>
      </c>
      <c r="L1816" s="206">
        <f>'no team'!AF36</f>
        <v>0</v>
      </c>
      <c r="M1816" s="207" t="s">
        <v>321</v>
      </c>
      <c r="N1816" s="207" t="s">
        <v>326</v>
      </c>
      <c r="O1816" s="524"/>
      <c r="P1816" s="184"/>
      <c r="Q1816" s="184"/>
    </row>
    <row r="1817" spans="1:17" ht="15" customHeight="1" x14ac:dyDescent="0.2">
      <c r="A1817" s="294">
        <f t="shared" si="120"/>
        <v>0</v>
      </c>
      <c r="B1817" s="198"/>
      <c r="C1817" s="198"/>
      <c r="D1817" s="199" t="s">
        <v>36</v>
      </c>
      <c r="E1817" s="200"/>
      <c r="F1817" s="201"/>
      <c r="G1817" s="202" t="e">
        <f t="shared" si="121"/>
        <v>#N/A</v>
      </c>
      <c r="H1817" s="203" t="e">
        <f t="shared" si="122"/>
        <v>#N/A</v>
      </c>
      <c r="I1817" s="204" t="e">
        <f t="shared" si="123"/>
        <v>#N/A</v>
      </c>
      <c r="K1817" s="285">
        <f>'no team'!AG37</f>
        <v>0</v>
      </c>
      <c r="L1817" s="206">
        <f>'no team'!AF37</f>
        <v>0</v>
      </c>
      <c r="M1817" s="207" t="s">
        <v>321</v>
      </c>
      <c r="N1817" s="207" t="s">
        <v>326</v>
      </c>
      <c r="O1817" s="524"/>
      <c r="P1817" s="184"/>
      <c r="Q1817" s="184"/>
    </row>
    <row r="1818" spans="1:17" ht="15" customHeight="1" x14ac:dyDescent="0.2">
      <c r="A1818" s="294">
        <f t="shared" si="120"/>
        <v>0</v>
      </c>
      <c r="B1818" s="198"/>
      <c r="C1818" s="198"/>
      <c r="D1818" s="199" t="s">
        <v>36</v>
      </c>
      <c r="E1818" s="200"/>
      <c r="F1818" s="201"/>
      <c r="G1818" s="202" t="e">
        <f t="shared" si="121"/>
        <v>#N/A</v>
      </c>
      <c r="H1818" s="203" t="e">
        <f t="shared" si="122"/>
        <v>#N/A</v>
      </c>
      <c r="I1818" s="204" t="e">
        <f t="shared" si="123"/>
        <v>#N/A</v>
      </c>
      <c r="K1818" s="285">
        <f>'no team'!AG38</f>
        <v>0</v>
      </c>
      <c r="L1818" s="206">
        <f>'no team'!AF38</f>
        <v>0</v>
      </c>
      <c r="M1818" s="207" t="s">
        <v>321</v>
      </c>
      <c r="N1818" s="207" t="s">
        <v>326</v>
      </c>
      <c r="O1818" s="524"/>
      <c r="P1818" s="184"/>
      <c r="Q1818" s="184"/>
    </row>
    <row r="1819" spans="1:17" ht="15" customHeight="1" x14ac:dyDescent="0.2">
      <c r="A1819" s="294">
        <f t="shared" si="120"/>
        <v>0</v>
      </c>
      <c r="B1819" s="198"/>
      <c r="C1819" s="198"/>
      <c r="D1819" s="199" t="s">
        <v>36</v>
      </c>
      <c r="E1819" s="200"/>
      <c r="F1819" s="201"/>
      <c r="G1819" s="202" t="e">
        <f t="shared" si="121"/>
        <v>#N/A</v>
      </c>
      <c r="H1819" s="203" t="e">
        <f t="shared" si="122"/>
        <v>#N/A</v>
      </c>
      <c r="I1819" s="204" t="e">
        <f t="shared" si="123"/>
        <v>#N/A</v>
      </c>
      <c r="K1819" s="285">
        <f>'no team'!AG39</f>
        <v>0</v>
      </c>
      <c r="L1819" s="206">
        <f>'no team'!AF39</f>
        <v>0</v>
      </c>
      <c r="M1819" s="207" t="s">
        <v>321</v>
      </c>
      <c r="N1819" s="207" t="s">
        <v>326</v>
      </c>
      <c r="O1819" s="524"/>
      <c r="P1819" s="184"/>
      <c r="Q1819" s="184"/>
    </row>
    <row r="1820" spans="1:17" ht="15" customHeight="1" x14ac:dyDescent="0.2">
      <c r="A1820" s="294">
        <f t="shared" si="120"/>
        <v>0</v>
      </c>
      <c r="B1820" s="198"/>
      <c r="C1820" s="198"/>
      <c r="D1820" s="199" t="s">
        <v>36</v>
      </c>
      <c r="E1820" s="200"/>
      <c r="F1820" s="201"/>
      <c r="G1820" s="202" t="e">
        <f t="shared" si="121"/>
        <v>#N/A</v>
      </c>
      <c r="H1820" s="203" t="e">
        <f t="shared" si="122"/>
        <v>#N/A</v>
      </c>
      <c r="I1820" s="204" t="e">
        <f t="shared" si="123"/>
        <v>#N/A</v>
      </c>
      <c r="K1820" s="285">
        <f>'no team'!AG40</f>
        <v>0</v>
      </c>
      <c r="L1820" s="206">
        <f>'no team'!AF40</f>
        <v>0</v>
      </c>
      <c r="M1820" s="207" t="s">
        <v>321</v>
      </c>
      <c r="N1820" s="207" t="s">
        <v>326</v>
      </c>
      <c r="O1820" s="524"/>
      <c r="P1820" s="184"/>
      <c r="Q1820" s="184"/>
    </row>
    <row r="1821" spans="1:17" ht="15" customHeight="1" x14ac:dyDescent="0.2">
      <c r="A1821" s="294">
        <f t="shared" si="120"/>
        <v>0</v>
      </c>
      <c r="B1821" s="198"/>
      <c r="C1821" s="198"/>
      <c r="D1821" s="199" t="s">
        <v>36</v>
      </c>
      <c r="E1821" s="200"/>
      <c r="F1821" s="201"/>
      <c r="G1821" s="202" t="e">
        <f t="shared" si="121"/>
        <v>#N/A</v>
      </c>
      <c r="H1821" s="203" t="e">
        <f t="shared" si="122"/>
        <v>#N/A</v>
      </c>
      <c r="I1821" s="204" t="e">
        <f t="shared" si="123"/>
        <v>#N/A</v>
      </c>
      <c r="K1821" s="285">
        <f>'no team'!AG41</f>
        <v>0</v>
      </c>
      <c r="L1821" s="206">
        <f>'no team'!AF41</f>
        <v>0</v>
      </c>
      <c r="M1821" s="207" t="s">
        <v>321</v>
      </c>
      <c r="N1821" s="207" t="s">
        <v>326</v>
      </c>
      <c r="O1821" s="524"/>
      <c r="P1821" s="184"/>
      <c r="Q1821" s="184"/>
    </row>
    <row r="1822" spans="1:17" ht="15" customHeight="1" x14ac:dyDescent="0.2">
      <c r="A1822" s="294">
        <f t="shared" si="120"/>
        <v>0</v>
      </c>
      <c r="B1822" s="198"/>
      <c r="C1822" s="198"/>
      <c r="D1822" s="199" t="s">
        <v>36</v>
      </c>
      <c r="E1822" s="200"/>
      <c r="F1822" s="201"/>
      <c r="G1822" s="202" t="e">
        <f t="shared" si="121"/>
        <v>#N/A</v>
      </c>
      <c r="H1822" s="203" t="e">
        <f t="shared" si="122"/>
        <v>#N/A</v>
      </c>
      <c r="I1822" s="204" t="e">
        <f t="shared" si="123"/>
        <v>#N/A</v>
      </c>
      <c r="K1822" s="285">
        <f>'no team'!AG42</f>
        <v>0</v>
      </c>
      <c r="L1822" s="206">
        <f>'no team'!AF42</f>
        <v>0</v>
      </c>
      <c r="M1822" s="207" t="s">
        <v>321</v>
      </c>
      <c r="N1822" s="207" t="s">
        <v>326</v>
      </c>
      <c r="O1822" s="524"/>
      <c r="P1822" s="184"/>
      <c r="Q1822" s="184"/>
    </row>
    <row r="1823" spans="1:17" ht="15" customHeight="1" x14ac:dyDescent="0.2">
      <c r="A1823" s="294">
        <f t="shared" si="120"/>
        <v>0</v>
      </c>
      <c r="B1823" s="198"/>
      <c r="C1823" s="198"/>
      <c r="D1823" s="199" t="s">
        <v>36</v>
      </c>
      <c r="E1823" s="200"/>
      <c r="F1823" s="201"/>
      <c r="G1823" s="202" t="e">
        <f t="shared" si="121"/>
        <v>#N/A</v>
      </c>
      <c r="H1823" s="203" t="e">
        <f t="shared" si="122"/>
        <v>#N/A</v>
      </c>
      <c r="I1823" s="204" t="e">
        <f t="shared" si="123"/>
        <v>#N/A</v>
      </c>
      <c r="K1823" s="285">
        <f>'no team'!AG43</f>
        <v>0</v>
      </c>
      <c r="L1823" s="206">
        <f>'no team'!AF43</f>
        <v>0</v>
      </c>
      <c r="M1823" s="207" t="s">
        <v>321</v>
      </c>
      <c r="N1823" s="207" t="s">
        <v>326</v>
      </c>
      <c r="O1823" s="524"/>
      <c r="P1823" s="184"/>
      <c r="Q1823" s="184"/>
    </row>
    <row r="1824" spans="1:17" ht="15" customHeight="1" x14ac:dyDescent="0.2">
      <c r="A1824" s="294">
        <f t="shared" si="120"/>
        <v>0</v>
      </c>
      <c r="B1824" s="198"/>
      <c r="C1824" s="198"/>
      <c r="D1824" s="199" t="s">
        <v>36</v>
      </c>
      <c r="E1824" s="200"/>
      <c r="F1824" s="201"/>
      <c r="G1824" s="202" t="e">
        <f t="shared" si="121"/>
        <v>#N/A</v>
      </c>
      <c r="H1824" s="203" t="e">
        <f t="shared" si="122"/>
        <v>#N/A</v>
      </c>
      <c r="I1824" s="204" t="e">
        <f t="shared" si="123"/>
        <v>#N/A</v>
      </c>
      <c r="K1824" s="285">
        <f>'no team'!AG44</f>
        <v>0</v>
      </c>
      <c r="L1824" s="206">
        <f>'no team'!AF44</f>
        <v>0</v>
      </c>
      <c r="M1824" s="207" t="s">
        <v>321</v>
      </c>
      <c r="N1824" s="207" t="s">
        <v>326</v>
      </c>
      <c r="O1824" s="524"/>
      <c r="P1824" s="184"/>
      <c r="Q1824" s="184"/>
    </row>
    <row r="1825" spans="1:17" ht="15" customHeight="1" x14ac:dyDescent="0.2">
      <c r="A1825" s="294">
        <f t="shared" si="120"/>
        <v>0</v>
      </c>
      <c r="B1825" s="198"/>
      <c r="C1825" s="198"/>
      <c r="D1825" s="199" t="s">
        <v>36</v>
      </c>
      <c r="E1825" s="200"/>
      <c r="F1825" s="201"/>
      <c r="G1825" s="202" t="e">
        <f t="shared" si="121"/>
        <v>#N/A</v>
      </c>
      <c r="H1825" s="203" t="e">
        <f t="shared" si="122"/>
        <v>#N/A</v>
      </c>
      <c r="I1825" s="204" t="e">
        <f t="shared" si="123"/>
        <v>#N/A</v>
      </c>
      <c r="K1825" s="285">
        <f>'no team'!AG45</f>
        <v>0</v>
      </c>
      <c r="L1825" s="206">
        <f>'no team'!AF45</f>
        <v>0</v>
      </c>
      <c r="M1825" s="207" t="s">
        <v>321</v>
      </c>
      <c r="N1825" s="207" t="s">
        <v>326</v>
      </c>
      <c r="O1825" s="524"/>
      <c r="P1825" s="184"/>
      <c r="Q1825" s="184"/>
    </row>
    <row r="1826" spans="1:17" ht="15" customHeight="1" x14ac:dyDescent="0.2">
      <c r="A1826" s="294">
        <f t="shared" si="120"/>
        <v>0</v>
      </c>
      <c r="B1826" s="198"/>
      <c r="C1826" s="198"/>
      <c r="D1826" s="199" t="s">
        <v>36</v>
      </c>
      <c r="E1826" s="200"/>
      <c r="F1826" s="201"/>
      <c r="G1826" s="202" t="e">
        <f t="shared" si="121"/>
        <v>#N/A</v>
      </c>
      <c r="H1826" s="203" t="e">
        <f t="shared" si="122"/>
        <v>#N/A</v>
      </c>
      <c r="I1826" s="204" t="e">
        <f t="shared" si="123"/>
        <v>#N/A</v>
      </c>
      <c r="K1826" s="285">
        <f>'no team'!AG46</f>
        <v>0</v>
      </c>
      <c r="L1826" s="206">
        <f>'no team'!AF46</f>
        <v>0</v>
      </c>
      <c r="M1826" s="207" t="s">
        <v>321</v>
      </c>
      <c r="N1826" s="207" t="s">
        <v>326</v>
      </c>
      <c r="O1826" s="524"/>
      <c r="P1826" s="184"/>
      <c r="Q1826" s="184"/>
    </row>
    <row r="1827" spans="1:17" ht="15" customHeight="1" x14ac:dyDescent="0.2">
      <c r="A1827" s="294">
        <f t="shared" ref="A1827:A1833" si="124">F1827</f>
        <v>0</v>
      </c>
      <c r="B1827" s="198"/>
      <c r="C1827" s="198"/>
      <c r="D1827" s="199" t="s">
        <v>36</v>
      </c>
      <c r="E1827" s="200"/>
      <c r="F1827" s="201"/>
      <c r="G1827" s="202" t="e">
        <f t="shared" si="121"/>
        <v>#N/A</v>
      </c>
      <c r="H1827" s="203" t="e">
        <f t="shared" si="122"/>
        <v>#N/A</v>
      </c>
      <c r="I1827" s="204" t="e">
        <f t="shared" si="123"/>
        <v>#N/A</v>
      </c>
      <c r="K1827" s="285">
        <f>'no team'!AG47</f>
        <v>0</v>
      </c>
      <c r="L1827" s="206">
        <f>'no team'!AF47</f>
        <v>0</v>
      </c>
      <c r="M1827" s="207" t="s">
        <v>321</v>
      </c>
      <c r="N1827" s="207" t="s">
        <v>326</v>
      </c>
      <c r="O1827" s="524"/>
      <c r="P1827" s="184"/>
      <c r="Q1827" s="184"/>
    </row>
    <row r="1828" spans="1:17" ht="15" customHeight="1" x14ac:dyDescent="0.2">
      <c r="A1828" s="294">
        <f t="shared" si="124"/>
        <v>0</v>
      </c>
      <c r="B1828" s="198"/>
      <c r="C1828" s="198"/>
      <c r="D1828" s="199" t="s">
        <v>36</v>
      </c>
      <c r="E1828" s="200"/>
      <c r="F1828" s="201"/>
      <c r="G1828" s="202" t="e">
        <f t="shared" ref="G1828:G1833" si="125">VLOOKUP(D1828,K$33:N$1834,2,FALSE)</f>
        <v>#N/A</v>
      </c>
      <c r="H1828" s="203" t="e">
        <f t="shared" ref="H1828:H1833" si="126">VLOOKUP(D1828,K$33:N$1834,3,FALSE)</f>
        <v>#N/A</v>
      </c>
      <c r="I1828" s="204" t="e">
        <f t="shared" ref="I1828:I1833" si="127">VLOOKUP(D1828,K$33:N$1834,4,FALSE)</f>
        <v>#N/A</v>
      </c>
      <c r="K1828" s="285">
        <f>'no team'!AG48</f>
        <v>0</v>
      </c>
      <c r="L1828" s="206">
        <f>'no team'!AF48</f>
        <v>0</v>
      </c>
      <c r="M1828" s="207" t="s">
        <v>321</v>
      </c>
      <c r="N1828" s="207" t="s">
        <v>326</v>
      </c>
      <c r="O1828" s="524"/>
      <c r="P1828" s="184"/>
      <c r="Q1828" s="184"/>
    </row>
    <row r="1829" spans="1:17" ht="15" customHeight="1" x14ac:dyDescent="0.2">
      <c r="A1829" s="294">
        <f t="shared" si="124"/>
        <v>0</v>
      </c>
      <c r="B1829" s="198"/>
      <c r="C1829" s="198"/>
      <c r="D1829" s="199" t="s">
        <v>36</v>
      </c>
      <c r="E1829" s="200"/>
      <c r="F1829" s="201"/>
      <c r="G1829" s="202" t="e">
        <f t="shared" si="125"/>
        <v>#N/A</v>
      </c>
      <c r="H1829" s="203" t="e">
        <f t="shared" si="126"/>
        <v>#N/A</v>
      </c>
      <c r="I1829" s="204" t="e">
        <f t="shared" si="127"/>
        <v>#N/A</v>
      </c>
      <c r="K1829" s="285">
        <f>'no team'!AG49</f>
        <v>0</v>
      </c>
      <c r="L1829" s="206">
        <f>'no team'!AF49</f>
        <v>0</v>
      </c>
      <c r="M1829" s="207" t="s">
        <v>321</v>
      </c>
      <c r="N1829" s="207" t="s">
        <v>326</v>
      </c>
      <c r="O1829" s="524"/>
      <c r="P1829" s="184"/>
      <c r="Q1829" s="184"/>
    </row>
    <row r="1830" spans="1:17" ht="15" customHeight="1" x14ac:dyDescent="0.2">
      <c r="A1830" s="294">
        <f t="shared" si="124"/>
        <v>0</v>
      </c>
      <c r="B1830" s="198"/>
      <c r="C1830" s="198"/>
      <c r="D1830" s="199" t="s">
        <v>36</v>
      </c>
      <c r="E1830" s="200"/>
      <c r="F1830" s="201"/>
      <c r="G1830" s="202" t="e">
        <f t="shared" si="125"/>
        <v>#N/A</v>
      </c>
      <c r="H1830" s="203" t="e">
        <f t="shared" si="126"/>
        <v>#N/A</v>
      </c>
      <c r="I1830" s="204" t="e">
        <f t="shared" si="127"/>
        <v>#N/A</v>
      </c>
      <c r="K1830" s="285">
        <f>'no team'!AG50</f>
        <v>0</v>
      </c>
      <c r="L1830" s="206">
        <f>'no team'!AF50</f>
        <v>0</v>
      </c>
      <c r="M1830" s="207" t="s">
        <v>321</v>
      </c>
      <c r="N1830" s="207" t="s">
        <v>326</v>
      </c>
      <c r="O1830" s="524"/>
    </row>
    <row r="1831" spans="1:17" ht="15" customHeight="1" x14ac:dyDescent="0.2">
      <c r="A1831" s="294">
        <f t="shared" si="124"/>
        <v>0</v>
      </c>
      <c r="B1831" s="198"/>
      <c r="C1831" s="198"/>
      <c r="D1831" s="199" t="s">
        <v>36</v>
      </c>
      <c r="E1831" s="200"/>
      <c r="F1831" s="201"/>
      <c r="G1831" s="202" t="e">
        <f t="shared" si="125"/>
        <v>#N/A</v>
      </c>
      <c r="H1831" s="203" t="e">
        <f t="shared" si="126"/>
        <v>#N/A</v>
      </c>
      <c r="I1831" s="204" t="e">
        <f t="shared" si="127"/>
        <v>#N/A</v>
      </c>
      <c r="K1831" s="285">
        <f>'no team'!AG51</f>
        <v>0</v>
      </c>
      <c r="L1831" s="206">
        <f>'no team'!AF51</f>
        <v>0</v>
      </c>
      <c r="M1831" s="207" t="s">
        <v>321</v>
      </c>
      <c r="N1831" s="207" t="s">
        <v>326</v>
      </c>
      <c r="O1831" s="524"/>
    </row>
    <row r="1832" spans="1:17" ht="15" customHeight="1" x14ac:dyDescent="0.2">
      <c r="A1832" s="294">
        <f t="shared" si="124"/>
        <v>0</v>
      </c>
      <c r="B1832" s="198"/>
      <c r="C1832" s="198"/>
      <c r="D1832" s="199" t="s">
        <v>36</v>
      </c>
      <c r="E1832" s="200"/>
      <c r="F1832" s="201"/>
      <c r="G1832" s="202" t="e">
        <f t="shared" si="125"/>
        <v>#N/A</v>
      </c>
      <c r="H1832" s="203" t="e">
        <f t="shared" si="126"/>
        <v>#N/A</v>
      </c>
      <c r="I1832" s="204" t="e">
        <f t="shared" si="127"/>
        <v>#N/A</v>
      </c>
      <c r="K1832" s="285">
        <f>'no team'!AG52</f>
        <v>0</v>
      </c>
      <c r="L1832" s="206">
        <f>'no team'!AF52</f>
        <v>0</v>
      </c>
      <c r="M1832" s="207" t="s">
        <v>321</v>
      </c>
      <c r="N1832" s="207" t="s">
        <v>326</v>
      </c>
      <c r="O1832" s="524"/>
    </row>
    <row r="1833" spans="1:17" ht="15" customHeight="1" x14ac:dyDescent="0.2">
      <c r="A1833" s="294">
        <f t="shared" si="124"/>
        <v>0</v>
      </c>
      <c r="B1833" s="198"/>
      <c r="C1833" s="198"/>
      <c r="D1833" s="199">
        <v>1001</v>
      </c>
      <c r="E1833" s="200"/>
      <c r="F1833" s="201"/>
      <c r="G1833" s="202" t="e">
        <f t="shared" si="125"/>
        <v>#N/A</v>
      </c>
      <c r="H1833" s="203" t="e">
        <f t="shared" si="126"/>
        <v>#N/A</v>
      </c>
      <c r="I1833" s="204" t="e">
        <f t="shared" si="127"/>
        <v>#N/A</v>
      </c>
      <c r="K1833" s="285">
        <f>'no team'!AG53</f>
        <v>0</v>
      </c>
      <c r="L1833" s="206">
        <f>'no team'!AF53</f>
        <v>0</v>
      </c>
      <c r="M1833" s="207" t="s">
        <v>321</v>
      </c>
      <c r="N1833" s="207" t="s">
        <v>326</v>
      </c>
      <c r="O1833" s="525"/>
    </row>
    <row r="1834" spans="1:17" ht="15" customHeight="1" x14ac:dyDescent="0.2">
      <c r="K1834" s="285">
        <f>'no team'!AG54</f>
        <v>0</v>
      </c>
      <c r="L1834" s="206">
        <f>'no team'!AF54</f>
        <v>0</v>
      </c>
      <c r="M1834" s="207" t="s">
        <v>321</v>
      </c>
      <c r="N1834" s="207" t="s">
        <v>326</v>
      </c>
      <c r="O1834" s="525"/>
    </row>
    <row r="1835" spans="1:17" ht="15" customHeight="1" x14ac:dyDescent="0.2">
      <c r="J1835" s="184"/>
      <c r="K1835" s="353"/>
      <c r="L1835" s="208"/>
      <c r="M1835" s="171"/>
      <c r="N1835" s="171"/>
      <c r="O1835" s="526"/>
    </row>
    <row r="1836" spans="1:17" ht="15" customHeight="1" x14ac:dyDescent="0.2">
      <c r="J1836" s="184"/>
      <c r="K1836" s="353"/>
      <c r="L1836" s="208"/>
      <c r="M1836" s="171"/>
      <c r="N1836" s="171"/>
    </row>
    <row r="1837" spans="1:17" ht="15" customHeight="1" x14ac:dyDescent="0.2">
      <c r="J1837" s="184"/>
      <c r="K1837" s="353"/>
      <c r="L1837" s="208"/>
      <c r="M1837" s="171"/>
      <c r="N1837" s="171"/>
    </row>
  </sheetData>
  <autoFilter ref="B32:N1592" xr:uid="{00000000-0009-0000-0000-000003000000}">
    <sortState ref="B32:O1534">
      <sortCondition ref="M31"/>
    </sortState>
  </autoFilter>
  <sortState ref="B34:I275">
    <sortCondition ref="B34:B275"/>
  </sortState>
  <mergeCells count="18">
    <mergeCell ref="O1686:O1835"/>
    <mergeCell ref="O33:O184"/>
    <mergeCell ref="O185:O335"/>
    <mergeCell ref="O336:O485"/>
    <mergeCell ref="O486:O635"/>
    <mergeCell ref="O636:O785"/>
    <mergeCell ref="O786:O935"/>
    <mergeCell ref="O936:O1085"/>
    <mergeCell ref="O1086:O1235"/>
    <mergeCell ref="O1236:O1385"/>
    <mergeCell ref="O1386:O1535"/>
    <mergeCell ref="O1536:O1685"/>
    <mergeCell ref="D1:I1"/>
    <mergeCell ref="K1:N31"/>
    <mergeCell ref="B29:I29"/>
    <mergeCell ref="B30:E30"/>
    <mergeCell ref="F30:G30"/>
    <mergeCell ref="B31:I31"/>
  </mergeCells>
  <conditionalFormatting sqref="K32:K184 K536:K1048576">
    <cfRule type="cellIs" dxfId="22" priority="15" operator="equal">
      <formula>50</formula>
    </cfRule>
  </conditionalFormatting>
  <conditionalFormatting sqref="K185:K485">
    <cfRule type="cellIs" dxfId="21" priority="3" operator="equal">
      <formula>50</formula>
    </cfRule>
  </conditionalFormatting>
  <conditionalFormatting sqref="K486:K535">
    <cfRule type="cellIs" dxfId="20" priority="2" operator="equal">
      <formula>50</formula>
    </cfRule>
  </conditionalFormatting>
  <conditionalFormatting sqref="E33:E76 E78:E1833">
    <cfRule type="cellIs" dxfId="19" priority="1" stopIfTrue="1" operator="between">
      <formula>1.15740740740741E-06</formula>
      <formula>#REF!</formula>
    </cfRule>
  </conditionalFormatting>
  <dataValidations count="1">
    <dataValidation type="list" allowBlank="1" showInputMessage="1" showErrorMessage="1" sqref="E33 F33:F1833" xr:uid="{00000000-0002-0000-0300-000000000000}">
      <formula1>$F$2:$F$27</formula1>
    </dataValidation>
  </dataValidations>
  <printOptions horizontalCentered="1"/>
  <pageMargins left="0.39370078740157483" right="0.39370078740157483" top="0.39370078740157483" bottom="0.19685039370078741" header="0.51181102362204722" footer="0.51181102362204722"/>
  <pageSetup paperSize="9" scale="62" fitToHeight="0" orientation="landscape" horizontalDpi="4294967295" r:id="rId1"/>
  <headerFooter alignWithMargins="0"/>
  <rowBreaks count="1" manualBreakCount="1">
    <brk id="169" min="1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007"/>
  <sheetViews>
    <sheetView view="pageBreakPreview" topLeftCell="A2" zoomScale="80" zoomScaleNormal="75" zoomScaleSheetLayoutView="80" workbookViewId="0">
      <pane ySplit="31" topLeftCell="A58" activePane="bottomLeft" state="frozen"/>
      <selection activeCell="W56" sqref="W56"/>
      <selection pane="bottomLeft" activeCell="G165" sqref="G165"/>
    </sheetView>
  </sheetViews>
  <sheetFormatPr defaultRowHeight="15" customHeight="1" x14ac:dyDescent="0.2"/>
  <cols>
    <col min="1" max="1" width="5.7109375" style="197" customWidth="1"/>
    <col min="2" max="2" width="8.42578125" style="183" customWidth="1"/>
    <col min="3" max="3" width="6.85546875" style="183" customWidth="1"/>
    <col min="4" max="4" width="6.28515625" style="209" customWidth="1"/>
    <col min="5" max="6" width="15.28515625" style="210" customWidth="1"/>
    <col min="7" max="7" width="33" style="211" customWidth="1"/>
    <col min="8" max="8" width="21" style="212" customWidth="1"/>
    <col min="9" max="9" width="9.42578125" style="212" customWidth="1"/>
    <col min="10" max="10" width="9.140625" style="182" customWidth="1"/>
    <col min="11" max="11" width="6.28515625" style="214" customWidth="1"/>
    <col min="12" max="12" width="27.42578125" style="213" customWidth="1"/>
    <col min="13" max="13" width="21" style="214" customWidth="1"/>
    <col min="14" max="14" width="9.42578125" style="214" customWidth="1"/>
    <col min="15" max="18" width="9.140625" style="183"/>
    <col min="19" max="19" width="13.85546875" style="183" customWidth="1"/>
    <col min="20" max="20" width="7.5703125" style="183" customWidth="1"/>
    <col min="21" max="16384" width="9.140625" style="183"/>
  </cols>
  <sheetData>
    <row r="1" spans="1:14" s="167" customFormat="1" ht="37.5" x14ac:dyDescent="0.2">
      <c r="A1" s="197"/>
      <c r="D1" s="511" t="s">
        <v>305</v>
      </c>
      <c r="E1" s="511"/>
      <c r="F1" s="511"/>
      <c r="G1" s="511"/>
      <c r="H1" s="511"/>
      <c r="I1" s="511"/>
      <c r="J1" s="168"/>
      <c r="L1" s="215"/>
      <c r="M1" s="215"/>
      <c r="N1" s="216"/>
    </row>
    <row r="2" spans="1:14" s="170" customFormat="1" ht="12.75" hidden="1" customHeight="1" x14ac:dyDescent="0.2">
      <c r="A2" s="217"/>
      <c r="D2" s="171"/>
      <c r="E2" s="171"/>
      <c r="F2" s="172" t="s">
        <v>306</v>
      </c>
      <c r="G2" s="173"/>
      <c r="H2" s="171"/>
      <c r="I2" s="171"/>
      <c r="K2" s="218"/>
      <c r="L2" s="218"/>
      <c r="M2" s="218"/>
      <c r="N2" s="218"/>
    </row>
    <row r="3" spans="1:14" s="170" customFormat="1" ht="12.75" hidden="1" customHeight="1" x14ac:dyDescent="0.2">
      <c r="A3" s="217"/>
      <c r="D3" s="171"/>
      <c r="E3" s="171"/>
      <c r="F3" s="172" t="s">
        <v>2</v>
      </c>
      <c r="G3" s="173"/>
      <c r="H3" s="171"/>
      <c r="I3" s="171"/>
      <c r="K3" s="218"/>
      <c r="L3" s="218"/>
      <c r="M3" s="218"/>
      <c r="N3" s="218"/>
    </row>
    <row r="4" spans="1:14" s="170" customFormat="1" ht="12.75" hidden="1" customHeight="1" x14ac:dyDescent="0.2">
      <c r="A4" s="217"/>
      <c r="D4" s="171"/>
      <c r="E4" s="171"/>
      <c r="F4" s="175" t="s">
        <v>307</v>
      </c>
      <c r="G4" s="173"/>
      <c r="H4" s="171"/>
      <c r="I4" s="171"/>
      <c r="K4" s="218"/>
      <c r="L4" s="218"/>
      <c r="M4" s="218"/>
      <c r="N4" s="218"/>
    </row>
    <row r="5" spans="1:14" s="170" customFormat="1" ht="12.75" hidden="1" customHeight="1" x14ac:dyDescent="0.2">
      <c r="A5" s="217"/>
      <c r="D5" s="171"/>
      <c r="E5" s="171"/>
      <c r="F5" s="175" t="s">
        <v>4</v>
      </c>
      <c r="G5" s="173"/>
      <c r="H5" s="171"/>
      <c r="I5" s="171"/>
      <c r="K5" s="218"/>
      <c r="L5" s="218"/>
      <c r="M5" s="218"/>
      <c r="N5" s="218"/>
    </row>
    <row r="6" spans="1:14" s="170" customFormat="1" ht="12.75" hidden="1" customHeight="1" x14ac:dyDescent="0.2">
      <c r="A6" s="217"/>
      <c r="D6" s="171"/>
      <c r="E6" s="171"/>
      <c r="F6" s="172" t="s">
        <v>9</v>
      </c>
      <c r="G6" s="173"/>
      <c r="H6" s="171"/>
      <c r="I6" s="171"/>
      <c r="K6" s="218"/>
      <c r="L6" s="218"/>
      <c r="M6" s="218"/>
      <c r="N6" s="218"/>
    </row>
    <row r="7" spans="1:14" s="170" customFormat="1" ht="12.75" hidden="1" customHeight="1" x14ac:dyDescent="0.2">
      <c r="A7" s="217"/>
      <c r="D7" s="171"/>
      <c r="E7" s="171"/>
      <c r="F7" s="176" t="s">
        <v>5</v>
      </c>
      <c r="G7" s="173"/>
      <c r="H7" s="171"/>
      <c r="I7" s="171"/>
      <c r="K7" s="218"/>
      <c r="L7" s="218"/>
      <c r="M7" s="218"/>
      <c r="N7" s="218"/>
    </row>
    <row r="8" spans="1:14" s="170" customFormat="1" ht="12.75" hidden="1" customHeight="1" x14ac:dyDescent="0.2">
      <c r="A8" s="217"/>
      <c r="D8" s="171"/>
      <c r="E8" s="171"/>
      <c r="F8" s="172" t="s">
        <v>148</v>
      </c>
      <c r="G8" s="173"/>
      <c r="H8" s="171"/>
      <c r="I8" s="171"/>
      <c r="K8" s="218"/>
      <c r="L8" s="218"/>
      <c r="M8" s="218"/>
      <c r="N8" s="218"/>
    </row>
    <row r="9" spans="1:14" s="170" customFormat="1" ht="12.75" hidden="1" customHeight="1" x14ac:dyDescent="0.2">
      <c r="A9" s="217"/>
      <c r="D9" s="171"/>
      <c r="E9" s="171"/>
      <c r="F9" s="172" t="s">
        <v>3</v>
      </c>
      <c r="G9" s="173"/>
      <c r="H9" s="171"/>
      <c r="I9" s="171"/>
      <c r="K9" s="218"/>
      <c r="L9" s="218"/>
      <c r="M9" s="218"/>
      <c r="N9" s="218"/>
    </row>
    <row r="10" spans="1:14" s="170" customFormat="1" ht="12.75" hidden="1" customHeight="1" x14ac:dyDescent="0.2">
      <c r="A10" s="217"/>
      <c r="D10" s="171"/>
      <c r="E10" s="171"/>
      <c r="F10" s="172" t="s">
        <v>322</v>
      </c>
      <c r="G10" s="173"/>
      <c r="H10" s="171"/>
      <c r="I10" s="171"/>
      <c r="K10" s="218"/>
      <c r="L10" s="218"/>
      <c r="M10" s="218"/>
      <c r="N10" s="218"/>
    </row>
    <row r="11" spans="1:14" s="170" customFormat="1" ht="12.75" hidden="1" customHeight="1" x14ac:dyDescent="0.2">
      <c r="A11" s="217"/>
      <c r="D11" s="171"/>
      <c r="E11" s="171"/>
      <c r="F11" s="175" t="s">
        <v>308</v>
      </c>
      <c r="G11" s="173"/>
      <c r="H11" s="171"/>
      <c r="I11" s="171"/>
      <c r="K11" s="218"/>
      <c r="L11" s="218"/>
      <c r="M11" s="218"/>
      <c r="N11" s="218"/>
    </row>
    <row r="12" spans="1:14" s="170" customFormat="1" ht="12.75" hidden="1" customHeight="1" x14ac:dyDescent="0.2">
      <c r="A12" s="217"/>
      <c r="D12" s="171"/>
      <c r="E12" s="171"/>
      <c r="F12" s="175" t="s">
        <v>6</v>
      </c>
      <c r="G12" s="173"/>
      <c r="H12" s="171"/>
      <c r="I12" s="171"/>
      <c r="K12" s="218"/>
      <c r="L12" s="218"/>
      <c r="M12" s="218"/>
      <c r="N12" s="218"/>
    </row>
    <row r="13" spans="1:14" s="170" customFormat="1" ht="12.75" hidden="1" customHeight="1" x14ac:dyDescent="0.2">
      <c r="A13" s="217"/>
      <c r="D13" s="171"/>
      <c r="E13" s="171"/>
      <c r="F13" s="172" t="s">
        <v>309</v>
      </c>
      <c r="G13" s="173"/>
      <c r="H13" s="171"/>
      <c r="I13" s="171"/>
      <c r="K13" s="218"/>
      <c r="L13" s="218"/>
      <c r="M13" s="218"/>
      <c r="N13" s="218"/>
    </row>
    <row r="14" spans="1:14" s="170" customFormat="1" ht="12.75" hidden="1" customHeight="1" x14ac:dyDescent="0.2">
      <c r="A14" s="217"/>
      <c r="D14" s="171"/>
      <c r="E14" s="171"/>
      <c r="F14" s="172" t="s">
        <v>154</v>
      </c>
      <c r="G14" s="173"/>
      <c r="H14" s="171"/>
      <c r="I14" s="171"/>
      <c r="K14" s="218"/>
      <c r="L14" s="218"/>
      <c r="M14" s="218"/>
      <c r="N14" s="218"/>
    </row>
    <row r="15" spans="1:14" s="170" customFormat="1" ht="12.75" hidden="1" customHeight="1" x14ac:dyDescent="0.2">
      <c r="A15" s="217"/>
      <c r="D15" s="171"/>
      <c r="E15" s="171"/>
      <c r="F15" s="175" t="s">
        <v>157</v>
      </c>
      <c r="G15" s="173"/>
      <c r="H15" s="171"/>
      <c r="I15" s="171"/>
      <c r="K15" s="218"/>
      <c r="L15" s="218"/>
      <c r="M15" s="218"/>
      <c r="N15" s="218"/>
    </row>
    <row r="16" spans="1:14" s="170" customFormat="1" ht="12.75" hidden="1" customHeight="1" x14ac:dyDescent="0.2">
      <c r="A16" s="217"/>
      <c r="D16" s="171"/>
      <c r="E16" s="171"/>
      <c r="F16" s="176" t="s">
        <v>176</v>
      </c>
      <c r="G16" s="173"/>
      <c r="H16" s="171"/>
      <c r="I16" s="171"/>
      <c r="K16" s="218"/>
      <c r="L16" s="218"/>
      <c r="M16" s="218"/>
      <c r="N16" s="218"/>
    </row>
    <row r="17" spans="1:20" s="170" customFormat="1" ht="12.75" hidden="1" customHeight="1" x14ac:dyDescent="0.2">
      <c r="A17" s="217"/>
      <c r="D17" s="171"/>
      <c r="E17" s="171"/>
      <c r="F17" s="172" t="s">
        <v>310</v>
      </c>
      <c r="G17" s="173"/>
      <c r="H17" s="171"/>
      <c r="I17" s="171"/>
      <c r="K17" s="218"/>
      <c r="L17" s="218"/>
      <c r="M17" s="218"/>
      <c r="N17" s="218"/>
    </row>
    <row r="18" spans="1:20" s="170" customFormat="1" ht="12.75" hidden="1" customHeight="1" x14ac:dyDescent="0.2">
      <c r="A18" s="217"/>
      <c r="D18" s="171"/>
      <c r="E18" s="171"/>
      <c r="F18" s="177" t="s">
        <v>177</v>
      </c>
      <c r="G18" s="173"/>
      <c r="H18" s="171"/>
      <c r="I18" s="171"/>
      <c r="K18" s="218"/>
      <c r="L18" s="218"/>
      <c r="M18" s="218"/>
      <c r="N18" s="218"/>
    </row>
    <row r="19" spans="1:20" s="170" customFormat="1" ht="12.75" hidden="1" customHeight="1" x14ac:dyDescent="0.2">
      <c r="A19" s="217"/>
      <c r="D19" s="171"/>
      <c r="E19" s="171"/>
      <c r="F19" s="172" t="s">
        <v>8</v>
      </c>
      <c r="G19" s="173"/>
      <c r="H19" s="171"/>
      <c r="I19" s="171"/>
      <c r="K19" s="218"/>
      <c r="L19" s="218"/>
      <c r="M19" s="218"/>
      <c r="N19" s="218"/>
    </row>
    <row r="20" spans="1:20" s="170" customFormat="1" ht="12.75" hidden="1" customHeight="1" x14ac:dyDescent="0.2">
      <c r="A20" s="217"/>
      <c r="D20" s="171"/>
      <c r="E20" s="171"/>
      <c r="F20" s="175" t="s">
        <v>73</v>
      </c>
      <c r="G20" s="173"/>
      <c r="H20" s="171"/>
      <c r="I20" s="171"/>
      <c r="K20" s="218"/>
      <c r="L20" s="218"/>
      <c r="M20" s="218"/>
      <c r="N20" s="218"/>
    </row>
    <row r="21" spans="1:20" s="170" customFormat="1" ht="12.75" hidden="1" customHeight="1" x14ac:dyDescent="0.2">
      <c r="A21" s="217"/>
      <c r="D21" s="171"/>
      <c r="E21" s="171"/>
      <c r="F21" s="172" t="s">
        <v>72</v>
      </c>
      <c r="G21" s="173"/>
      <c r="H21" s="171"/>
      <c r="I21" s="171"/>
      <c r="K21" s="218"/>
      <c r="L21" s="218"/>
      <c r="M21" s="218"/>
      <c r="N21" s="218"/>
    </row>
    <row r="22" spans="1:20" s="170" customFormat="1" ht="12.75" hidden="1" customHeight="1" x14ac:dyDescent="0.2">
      <c r="A22" s="217"/>
      <c r="D22" s="171"/>
      <c r="E22" s="171"/>
      <c r="F22" s="172" t="s">
        <v>158</v>
      </c>
      <c r="G22" s="173"/>
      <c r="H22" s="171"/>
      <c r="I22" s="171"/>
      <c r="K22" s="218"/>
      <c r="L22" s="218"/>
      <c r="M22" s="218"/>
      <c r="N22" s="218"/>
    </row>
    <row r="23" spans="1:20" s="170" customFormat="1" ht="12.75" hidden="1" customHeight="1" x14ac:dyDescent="0.2">
      <c r="A23" s="217"/>
      <c r="D23" s="171"/>
      <c r="E23" s="171"/>
      <c r="F23" s="175" t="s">
        <v>155</v>
      </c>
      <c r="G23" s="173"/>
      <c r="H23" s="171"/>
      <c r="I23" s="171"/>
      <c r="K23" s="218"/>
      <c r="L23" s="218"/>
      <c r="M23" s="218"/>
      <c r="N23" s="218"/>
    </row>
    <row r="24" spans="1:20" s="170" customFormat="1" ht="12.75" hidden="1" customHeight="1" x14ac:dyDescent="0.2">
      <c r="A24" s="217"/>
      <c r="D24" s="171"/>
      <c r="E24" s="171"/>
      <c r="F24" s="175" t="s">
        <v>151</v>
      </c>
      <c r="G24" s="173"/>
      <c r="H24" s="171"/>
      <c r="I24" s="171"/>
      <c r="K24" s="218"/>
      <c r="L24" s="218"/>
      <c r="M24" s="218"/>
      <c r="N24" s="218"/>
    </row>
    <row r="25" spans="1:20" s="170" customFormat="1" ht="12.75" hidden="1" customHeight="1" x14ac:dyDescent="0.2">
      <c r="A25" s="217"/>
      <c r="D25" s="171"/>
      <c r="E25" s="171"/>
      <c r="F25" s="172" t="s">
        <v>152</v>
      </c>
      <c r="G25" s="173"/>
      <c r="H25" s="171"/>
      <c r="I25" s="171"/>
      <c r="K25" s="218"/>
      <c r="L25" s="218"/>
      <c r="M25" s="218"/>
      <c r="N25" s="218"/>
    </row>
    <row r="26" spans="1:20" s="170" customFormat="1" ht="12.75" hidden="1" customHeight="1" x14ac:dyDescent="0.2">
      <c r="A26" s="217"/>
      <c r="D26" s="171"/>
      <c r="E26" s="171"/>
      <c r="F26" s="175" t="s">
        <v>153</v>
      </c>
      <c r="G26" s="173"/>
      <c r="H26" s="171"/>
      <c r="I26" s="171"/>
      <c r="K26" s="218"/>
      <c r="L26" s="218"/>
      <c r="M26" s="218"/>
      <c r="N26" s="218"/>
    </row>
    <row r="27" spans="1:20" s="170" customFormat="1" ht="12.75" hidden="1" customHeight="1" x14ac:dyDescent="0.2">
      <c r="A27" s="217"/>
      <c r="D27" s="171"/>
      <c r="E27" s="171"/>
      <c r="F27" s="175" t="s">
        <v>156</v>
      </c>
      <c r="G27" s="173"/>
      <c r="H27" s="171"/>
      <c r="I27" s="171"/>
      <c r="K27" s="218"/>
      <c r="L27" s="218"/>
      <c r="M27" s="218"/>
      <c r="N27" s="218"/>
    </row>
    <row r="28" spans="1:20" s="167" customFormat="1" ht="12.75" customHeight="1" x14ac:dyDescent="0.2">
      <c r="A28" s="197"/>
      <c r="D28" s="298"/>
      <c r="E28" s="299" t="s">
        <v>344</v>
      </c>
      <c r="F28" s="298"/>
      <c r="G28" s="180"/>
      <c r="H28" s="178"/>
      <c r="I28" s="178"/>
      <c r="J28" s="168"/>
      <c r="K28" s="528" t="s">
        <v>353</v>
      </c>
      <c r="L28" s="528"/>
      <c r="M28" s="528"/>
      <c r="N28" s="528"/>
    </row>
    <row r="29" spans="1:20" ht="18" customHeight="1" x14ac:dyDescent="0.2">
      <c r="B29" s="515" t="str">
        <f>'NON SCORING'!B29:I29</f>
        <v>ALDER VALLEY BOYS LEAGUE 2018</v>
      </c>
      <c r="C29" s="515"/>
      <c r="D29" s="515"/>
      <c r="E29" s="515"/>
      <c r="F29" s="515"/>
      <c r="G29" s="515"/>
      <c r="H29" s="515"/>
      <c r="I29" s="515"/>
      <c r="K29" s="528"/>
      <c r="L29" s="528"/>
      <c r="M29" s="528"/>
      <c r="N29" s="528"/>
    </row>
    <row r="30" spans="1:20" ht="18" customHeight="1" x14ac:dyDescent="0.2">
      <c r="B30" s="516" t="str">
        <f>'NON SCORING'!B30:E30</f>
        <v>6th May 2018</v>
      </c>
      <c r="C30" s="517"/>
      <c r="D30" s="517"/>
      <c r="E30" s="518"/>
      <c r="F30" s="519" t="str">
        <f>'NON SCORING'!F30:G30</f>
        <v>Hosted by Hillingdon at TVAC Eton</v>
      </c>
      <c r="G30" s="519"/>
      <c r="H30" s="185" t="s">
        <v>31</v>
      </c>
      <c r="I30" s="186">
        <v>1</v>
      </c>
      <c r="K30" s="528"/>
      <c r="L30" s="528"/>
      <c r="M30" s="528"/>
      <c r="N30" s="528"/>
    </row>
    <row r="31" spans="1:20" ht="57" customHeight="1" x14ac:dyDescent="0.2">
      <c r="B31" s="529" t="s">
        <v>323</v>
      </c>
      <c r="C31" s="530"/>
      <c r="D31" s="530"/>
      <c r="E31" s="530"/>
      <c r="F31" s="530"/>
      <c r="G31" s="530"/>
      <c r="H31" s="530"/>
      <c r="I31" s="531"/>
      <c r="K31" s="528"/>
      <c r="L31" s="528"/>
      <c r="M31" s="528"/>
      <c r="N31" s="528"/>
    </row>
    <row r="32" spans="1:20" s="196" customFormat="1" ht="17.25" customHeight="1" x14ac:dyDescent="0.2">
      <c r="A32" s="187" t="s">
        <v>63</v>
      </c>
      <c r="B32" s="188" t="s">
        <v>313</v>
      </c>
      <c r="C32" s="189" t="s">
        <v>314</v>
      </c>
      <c r="D32" s="189" t="s">
        <v>315</v>
      </c>
      <c r="E32" s="190" t="s">
        <v>316</v>
      </c>
      <c r="F32" s="190" t="s">
        <v>317</v>
      </c>
      <c r="G32" s="219" t="s">
        <v>18</v>
      </c>
      <c r="H32" s="220" t="s">
        <v>19</v>
      </c>
      <c r="I32" s="220" t="s">
        <v>318</v>
      </c>
      <c r="J32" s="193"/>
      <c r="K32" s="221" t="s">
        <v>315</v>
      </c>
      <c r="L32" s="195" t="s">
        <v>18</v>
      </c>
      <c r="M32" s="195" t="s">
        <v>19</v>
      </c>
      <c r="N32" s="195" t="s">
        <v>318</v>
      </c>
      <c r="O32" s="314" t="s">
        <v>350</v>
      </c>
      <c r="P32" s="314" t="s">
        <v>351</v>
      </c>
      <c r="Q32" s="314" t="s">
        <v>352</v>
      </c>
      <c r="R32" s="315"/>
      <c r="S32" s="362" t="s">
        <v>361</v>
      </c>
      <c r="T32" s="363"/>
    </row>
    <row r="33" spans="1:20" s="167" customFormat="1" ht="15.75" x14ac:dyDescent="0.2">
      <c r="A33" s="222" t="str">
        <f t="shared" ref="A33:A86" si="0">F33</f>
        <v>75m</v>
      </c>
      <c r="B33" s="436">
        <v>1</v>
      </c>
      <c r="C33" s="223">
        <v>1</v>
      </c>
      <c r="D33" s="224">
        <v>72</v>
      </c>
      <c r="E33" s="200">
        <v>11.3</v>
      </c>
      <c r="F33" s="226" t="s">
        <v>306</v>
      </c>
      <c r="G33" s="202" t="str">
        <f t="shared" ref="G33" si="1">VLOOKUP(D33,K$33:N$1001,2,FALSE)</f>
        <v>Bertie Warren</v>
      </c>
      <c r="H33" s="203" t="str">
        <f t="shared" ref="H33" si="2">VLOOKUP(D33,K$33:N$1001,3,FALSE)</f>
        <v>AFD</v>
      </c>
      <c r="I33" s="203" t="str">
        <f t="shared" ref="I33" si="3">VLOOKUP(D33,K$33:N$1001,4,FALSE)</f>
        <v>U11B</v>
      </c>
      <c r="J33" s="205"/>
      <c r="K33" s="378">
        <v>63</v>
      </c>
      <c r="L33" s="413" t="s">
        <v>749</v>
      </c>
      <c r="M33" s="378" t="s">
        <v>102</v>
      </c>
      <c r="N33" s="378" t="s">
        <v>345</v>
      </c>
      <c r="O33" s="378" t="s">
        <v>148</v>
      </c>
      <c r="P33" s="378"/>
      <c r="Q33" s="378"/>
      <c r="R33" s="378"/>
      <c r="S33" s="364" t="s">
        <v>362</v>
      </c>
      <c r="T33" s="365" t="s">
        <v>63</v>
      </c>
    </row>
    <row r="34" spans="1:20" s="167" customFormat="1" ht="15.75" x14ac:dyDescent="0.2">
      <c r="A34" s="222" t="str">
        <f t="shared" si="0"/>
        <v>75m</v>
      </c>
      <c r="B34" s="223"/>
      <c r="C34" s="223">
        <v>2</v>
      </c>
      <c r="D34" s="427">
        <v>771</v>
      </c>
      <c r="E34" s="200">
        <v>12</v>
      </c>
      <c r="F34" s="226" t="s">
        <v>306</v>
      </c>
      <c r="G34" s="202" t="str">
        <f t="shared" ref="G34:G65" si="4">VLOOKUP(D34,K$33:N$1001,2,FALSE)</f>
        <v>Huw Robbins</v>
      </c>
      <c r="H34" s="203" t="str">
        <f t="shared" ref="H34:H65" si="5">VLOOKUP(D34,K$33:N$1001,3,FALSE)</f>
        <v>Reading AC</v>
      </c>
      <c r="I34" s="203" t="str">
        <f t="shared" ref="I34:I65" si="6">VLOOKUP(D34,K$33:N$1001,4,FALSE)</f>
        <v>U11B</v>
      </c>
      <c r="J34" s="205"/>
      <c r="K34" s="378"/>
      <c r="L34" s="413"/>
      <c r="M34" s="378"/>
      <c r="N34" s="378"/>
      <c r="O34" s="378"/>
      <c r="P34" s="378"/>
      <c r="Q34" s="378"/>
      <c r="R34" s="378"/>
      <c r="S34" s="364"/>
      <c r="T34" s="365"/>
    </row>
    <row r="35" spans="1:20" s="167" customFormat="1" ht="12.75" x14ac:dyDescent="0.2">
      <c r="A35" s="222" t="str">
        <f t="shared" si="0"/>
        <v>75m</v>
      </c>
      <c r="B35" s="223"/>
      <c r="C35" s="223">
        <v>3</v>
      </c>
      <c r="D35" s="422">
        <v>604</v>
      </c>
      <c r="E35" s="200">
        <v>12</v>
      </c>
      <c r="F35" s="226" t="s">
        <v>306</v>
      </c>
      <c r="G35" s="202" t="str">
        <f t="shared" si="4"/>
        <v>Jan Czarnomski</v>
      </c>
      <c r="H35" s="203" t="str">
        <f t="shared" si="5"/>
        <v>Maidenhead</v>
      </c>
      <c r="I35" s="203" t="str">
        <f t="shared" si="6"/>
        <v>U11B</v>
      </c>
      <c r="J35" s="205"/>
      <c r="K35" s="378">
        <v>64</v>
      </c>
      <c r="L35" s="378" t="s">
        <v>750</v>
      </c>
      <c r="M35" s="378" t="s">
        <v>102</v>
      </c>
      <c r="N35" s="378" t="s">
        <v>345</v>
      </c>
      <c r="O35" s="378" t="s">
        <v>148</v>
      </c>
      <c r="P35" s="378"/>
      <c r="Q35" s="378"/>
      <c r="R35" s="378"/>
      <c r="S35" s="364"/>
      <c r="T35" s="365" t="s">
        <v>73</v>
      </c>
    </row>
    <row r="36" spans="1:20" s="167" customFormat="1" ht="12.75" x14ac:dyDescent="0.2">
      <c r="A36" s="222" t="str">
        <f t="shared" si="0"/>
        <v>75m</v>
      </c>
      <c r="B36" s="223"/>
      <c r="C36" s="223">
        <v>4</v>
      </c>
      <c r="D36" s="224">
        <v>723</v>
      </c>
      <c r="E36" s="200">
        <v>12.4</v>
      </c>
      <c r="F36" s="226" t="s">
        <v>306</v>
      </c>
      <c r="G36" s="202" t="str">
        <f t="shared" si="4"/>
        <v>Felix Richardson</v>
      </c>
      <c r="H36" s="203" t="str">
        <f t="shared" si="5"/>
        <v>Reading AC</v>
      </c>
      <c r="I36" s="203" t="str">
        <f t="shared" si="6"/>
        <v>U11B</v>
      </c>
      <c r="J36" s="205"/>
      <c r="K36" s="378">
        <v>65</v>
      </c>
      <c r="L36" s="378" t="s">
        <v>751</v>
      </c>
      <c r="M36" s="378" t="s">
        <v>102</v>
      </c>
      <c r="N36" s="378" t="s">
        <v>345</v>
      </c>
      <c r="O36" s="378" t="s">
        <v>148</v>
      </c>
      <c r="P36" s="378"/>
      <c r="Q36" s="378"/>
      <c r="R36" s="378"/>
      <c r="S36" s="364"/>
      <c r="T36" s="365" t="s">
        <v>74</v>
      </c>
    </row>
    <row r="37" spans="1:20" s="167" customFormat="1" ht="15.75" x14ac:dyDescent="0.2">
      <c r="A37" s="222" t="str">
        <f t="shared" si="0"/>
        <v>75m</v>
      </c>
      <c r="B37" s="223"/>
      <c r="C37" s="223">
        <v>5</v>
      </c>
      <c r="D37" s="224">
        <v>105</v>
      </c>
      <c r="E37" s="200">
        <v>12.5</v>
      </c>
      <c r="F37" s="226" t="s">
        <v>306</v>
      </c>
      <c r="G37" s="202" t="str">
        <f t="shared" si="4"/>
        <v>Noah O'Neill</v>
      </c>
      <c r="H37" s="203" t="str">
        <f t="shared" si="5"/>
        <v>BMHAC</v>
      </c>
      <c r="I37" s="203" t="str">
        <f t="shared" si="6"/>
        <v>U11B</v>
      </c>
      <c r="J37" s="205"/>
      <c r="K37" s="378">
        <v>66</v>
      </c>
      <c r="L37" s="413" t="s">
        <v>752</v>
      </c>
      <c r="M37" s="378" t="s">
        <v>102</v>
      </c>
      <c r="N37" s="378" t="s">
        <v>345</v>
      </c>
      <c r="O37" s="378" t="s">
        <v>322</v>
      </c>
      <c r="P37" s="378"/>
      <c r="Q37" s="378"/>
      <c r="R37" s="378"/>
      <c r="S37" s="364"/>
      <c r="T37" s="365">
        <v>75</v>
      </c>
    </row>
    <row r="38" spans="1:20" s="167" customFormat="1" ht="12.75" x14ac:dyDescent="0.2">
      <c r="A38" s="222" t="str">
        <f t="shared" si="0"/>
        <v>75m</v>
      </c>
      <c r="B38" s="223"/>
      <c r="C38" s="223">
        <v>6</v>
      </c>
      <c r="D38" s="224">
        <v>501</v>
      </c>
      <c r="E38" s="200">
        <v>12.6</v>
      </c>
      <c r="F38" s="226" t="s">
        <v>306</v>
      </c>
      <c r="G38" s="202" t="str">
        <f t="shared" si="4"/>
        <v>Callum Flanagan</v>
      </c>
      <c r="H38" s="203" t="str">
        <f t="shared" si="5"/>
        <v>Hillingdon</v>
      </c>
      <c r="I38" s="203" t="str">
        <f t="shared" si="6"/>
        <v>U11B</v>
      </c>
      <c r="J38" s="205"/>
      <c r="K38" s="378">
        <v>67</v>
      </c>
      <c r="L38" s="378" t="s">
        <v>753</v>
      </c>
      <c r="M38" s="378" t="s">
        <v>102</v>
      </c>
      <c r="N38" s="378" t="s">
        <v>345</v>
      </c>
      <c r="O38" s="378" t="s">
        <v>322</v>
      </c>
      <c r="P38" s="378"/>
      <c r="Q38" s="378"/>
      <c r="R38" s="378"/>
      <c r="S38" s="364"/>
      <c r="T38" s="365">
        <v>150</v>
      </c>
    </row>
    <row r="39" spans="1:20" s="167" customFormat="1" ht="12.75" x14ac:dyDescent="0.2">
      <c r="A39" s="222" t="str">
        <f t="shared" si="0"/>
        <v>75m</v>
      </c>
      <c r="B39" s="223"/>
      <c r="C39" s="223">
        <v>7</v>
      </c>
      <c r="D39" s="224">
        <v>202</v>
      </c>
      <c r="E39" s="200">
        <v>12.9</v>
      </c>
      <c r="F39" s="226" t="s">
        <v>306</v>
      </c>
      <c r="G39" s="202" t="str">
        <f t="shared" si="4"/>
        <v>Ethan Webb</v>
      </c>
      <c r="H39" s="203" t="str">
        <f t="shared" si="5"/>
        <v>Bracknell</v>
      </c>
      <c r="I39" s="203" t="str">
        <f t="shared" si="6"/>
        <v>U11B</v>
      </c>
      <c r="J39" s="205"/>
      <c r="K39" s="378">
        <v>68</v>
      </c>
      <c r="L39" s="378" t="s">
        <v>754</v>
      </c>
      <c r="M39" s="378" t="s">
        <v>102</v>
      </c>
      <c r="N39" s="378" t="s">
        <v>345</v>
      </c>
      <c r="O39" s="378" t="s">
        <v>322</v>
      </c>
      <c r="P39" s="378"/>
      <c r="Q39" s="378"/>
      <c r="R39" s="378"/>
      <c r="S39" s="364"/>
      <c r="T39" s="365">
        <v>600</v>
      </c>
    </row>
    <row r="40" spans="1:20" s="167" customFormat="1" ht="12.75" x14ac:dyDescent="0.2">
      <c r="A40" s="222" t="str">
        <f t="shared" si="0"/>
        <v>75m</v>
      </c>
      <c r="B40" s="223">
        <v>2</v>
      </c>
      <c r="C40" s="223">
        <v>1</v>
      </c>
      <c r="D40" s="224">
        <v>601</v>
      </c>
      <c r="E40" s="200">
        <v>11.1</v>
      </c>
      <c r="F40" s="226" t="s">
        <v>306</v>
      </c>
      <c r="G40" s="202" t="str">
        <f t="shared" si="4"/>
        <v>Callum Presnail</v>
      </c>
      <c r="H40" s="203" t="str">
        <f t="shared" si="5"/>
        <v>Maidenhead</v>
      </c>
      <c r="I40" s="203" t="str">
        <f t="shared" si="6"/>
        <v>U11B</v>
      </c>
      <c r="J40" s="205"/>
      <c r="K40" s="378">
        <v>69</v>
      </c>
      <c r="L40" s="378" t="s">
        <v>755</v>
      </c>
      <c r="M40" s="378" t="s">
        <v>102</v>
      </c>
      <c r="N40" s="378" t="s">
        <v>345</v>
      </c>
      <c r="O40" s="378" t="s">
        <v>322</v>
      </c>
      <c r="P40" s="378"/>
      <c r="Q40" s="378"/>
      <c r="R40" s="378"/>
      <c r="S40" s="364"/>
      <c r="T40" s="365">
        <v>1000</v>
      </c>
    </row>
    <row r="41" spans="1:20" s="167" customFormat="1" ht="12.75" x14ac:dyDescent="0.2">
      <c r="A41" s="222" t="str">
        <f t="shared" si="0"/>
        <v>75m</v>
      </c>
      <c r="B41" s="223"/>
      <c r="C41" s="223">
        <v>2</v>
      </c>
      <c r="D41" s="224">
        <v>504</v>
      </c>
      <c r="E41" s="200">
        <v>11.8</v>
      </c>
      <c r="F41" s="226" t="s">
        <v>306</v>
      </c>
      <c r="G41" s="202" t="str">
        <f t="shared" si="4"/>
        <v>Kyan Dampha</v>
      </c>
      <c r="H41" s="203" t="str">
        <f t="shared" si="5"/>
        <v xml:space="preserve">Hillingdon </v>
      </c>
      <c r="I41" s="203" t="str">
        <f t="shared" si="6"/>
        <v>U11B</v>
      </c>
      <c r="J41" s="205"/>
      <c r="K41" s="378">
        <v>70</v>
      </c>
      <c r="L41" s="378" t="s">
        <v>756</v>
      </c>
      <c r="M41" s="378" t="s">
        <v>102</v>
      </c>
      <c r="N41" s="378" t="s">
        <v>345</v>
      </c>
      <c r="O41" s="378" t="s">
        <v>322</v>
      </c>
      <c r="P41" s="378"/>
      <c r="Q41" s="378"/>
      <c r="R41" s="378"/>
      <c r="S41" s="364"/>
      <c r="T41" s="365"/>
    </row>
    <row r="42" spans="1:20" s="167" customFormat="1" ht="12.75" x14ac:dyDescent="0.2">
      <c r="A42" s="222" t="str">
        <f t="shared" si="0"/>
        <v>75m</v>
      </c>
      <c r="B42" s="223"/>
      <c r="C42" s="223">
        <v>3</v>
      </c>
      <c r="D42" s="224">
        <v>203</v>
      </c>
      <c r="E42" s="200">
        <v>12.2</v>
      </c>
      <c r="F42" s="226" t="s">
        <v>306</v>
      </c>
      <c r="G42" s="202" t="str">
        <f t="shared" si="4"/>
        <v>Jack Horsted-Mapepa</v>
      </c>
      <c r="H42" s="203" t="str">
        <f t="shared" si="5"/>
        <v>Bracknell</v>
      </c>
      <c r="I42" s="203" t="str">
        <f t="shared" si="6"/>
        <v>U11B</v>
      </c>
      <c r="J42" s="205"/>
      <c r="K42" s="378">
        <v>71</v>
      </c>
      <c r="L42" s="378" t="s">
        <v>757</v>
      </c>
      <c r="M42" s="378" t="s">
        <v>102</v>
      </c>
      <c r="N42" s="378" t="s">
        <v>345</v>
      </c>
      <c r="O42" s="378" t="s">
        <v>322</v>
      </c>
      <c r="P42" s="378"/>
      <c r="Q42" s="378"/>
      <c r="R42" s="378"/>
      <c r="S42" s="364"/>
      <c r="T42" s="365"/>
    </row>
    <row r="43" spans="1:20" s="167" customFormat="1" ht="12.75" x14ac:dyDescent="0.2">
      <c r="A43" s="222" t="str">
        <f t="shared" si="0"/>
        <v>75m</v>
      </c>
      <c r="B43" s="223"/>
      <c r="C43" s="223">
        <v>4</v>
      </c>
      <c r="D43" s="224">
        <v>740</v>
      </c>
      <c r="E43" s="200">
        <v>12.3</v>
      </c>
      <c r="F43" s="226" t="s">
        <v>306</v>
      </c>
      <c r="G43" s="202" t="str">
        <f t="shared" si="4"/>
        <v>Harry Baker</v>
      </c>
      <c r="H43" s="203" t="str">
        <f t="shared" si="5"/>
        <v>Reading AC</v>
      </c>
      <c r="I43" s="203" t="str">
        <f t="shared" si="6"/>
        <v>U11B</v>
      </c>
      <c r="J43" s="205"/>
      <c r="K43" s="378">
        <v>72</v>
      </c>
      <c r="L43" s="378" t="s">
        <v>758</v>
      </c>
      <c r="M43" s="378" t="s">
        <v>102</v>
      </c>
      <c r="N43" s="378" t="s">
        <v>345</v>
      </c>
      <c r="O43" s="378" t="s">
        <v>306</v>
      </c>
      <c r="P43" s="378" t="s">
        <v>307</v>
      </c>
      <c r="Q43" s="378" t="s">
        <v>73</v>
      </c>
      <c r="R43" s="378"/>
      <c r="S43" s="364"/>
      <c r="T43" s="365"/>
    </row>
    <row r="44" spans="1:20" s="167" customFormat="1" ht="12.75" x14ac:dyDescent="0.2">
      <c r="A44" s="222" t="str">
        <f t="shared" si="0"/>
        <v>75m</v>
      </c>
      <c r="B44" s="223"/>
      <c r="C44" s="223">
        <v>5</v>
      </c>
      <c r="D44" s="224">
        <v>778</v>
      </c>
      <c r="E44" s="200">
        <v>12.7</v>
      </c>
      <c r="F44" s="226" t="s">
        <v>306</v>
      </c>
      <c r="G44" s="202" t="str">
        <f t="shared" si="4"/>
        <v>Sam Smith</v>
      </c>
      <c r="H44" s="203" t="str">
        <f t="shared" si="5"/>
        <v>Reading AC</v>
      </c>
      <c r="I44" s="203" t="str">
        <f t="shared" si="6"/>
        <v>U11B</v>
      </c>
      <c r="J44" s="205"/>
      <c r="K44" s="378">
        <v>73</v>
      </c>
      <c r="L44" s="378" t="s">
        <v>759</v>
      </c>
      <c r="M44" s="378" t="s">
        <v>102</v>
      </c>
      <c r="N44" s="378" t="s">
        <v>345</v>
      </c>
      <c r="O44" s="378" t="s">
        <v>322</v>
      </c>
      <c r="P44" s="378"/>
      <c r="Q44" s="378"/>
      <c r="R44" s="378"/>
      <c r="S44" s="364"/>
      <c r="T44" s="365"/>
    </row>
    <row r="45" spans="1:20" s="167" customFormat="1" ht="12.75" x14ac:dyDescent="0.2">
      <c r="A45" s="222" t="str">
        <f t="shared" si="0"/>
        <v>75m</v>
      </c>
      <c r="B45" s="223"/>
      <c r="C45" s="223">
        <v>6</v>
      </c>
      <c r="D45" s="224">
        <v>505</v>
      </c>
      <c r="E45" s="200">
        <v>13</v>
      </c>
      <c r="F45" s="226" t="s">
        <v>306</v>
      </c>
      <c r="G45" s="202" t="str">
        <f t="shared" si="4"/>
        <v xml:space="preserve">Tyrrell Crosbie </v>
      </c>
      <c r="H45" s="203" t="str">
        <f t="shared" si="5"/>
        <v xml:space="preserve">Hillingdon </v>
      </c>
      <c r="I45" s="203" t="str">
        <f t="shared" si="6"/>
        <v>U11B</v>
      </c>
      <c r="J45" s="205"/>
      <c r="K45" s="378">
        <v>81</v>
      </c>
      <c r="L45" s="378" t="s">
        <v>760</v>
      </c>
      <c r="M45" s="378" t="s">
        <v>102</v>
      </c>
      <c r="N45" s="378" t="s">
        <v>345</v>
      </c>
      <c r="O45" s="378" t="s">
        <v>307</v>
      </c>
      <c r="P45" s="378" t="s">
        <v>148</v>
      </c>
      <c r="Q45" s="378" t="s">
        <v>73</v>
      </c>
      <c r="R45" s="378"/>
      <c r="S45" s="364"/>
      <c r="T45" s="365"/>
    </row>
    <row r="46" spans="1:20" s="167" customFormat="1" ht="12.75" x14ac:dyDescent="0.2">
      <c r="A46" s="222" t="str">
        <f t="shared" si="0"/>
        <v>75m</v>
      </c>
      <c r="B46" s="223"/>
      <c r="C46" s="223">
        <v>7</v>
      </c>
      <c r="D46" s="224">
        <v>101</v>
      </c>
      <c r="E46" s="200">
        <v>14.5</v>
      </c>
      <c r="F46" s="226" t="s">
        <v>306</v>
      </c>
      <c r="G46" s="202" t="str">
        <f t="shared" si="4"/>
        <v>George Hedderly</v>
      </c>
      <c r="H46" s="203" t="str">
        <f t="shared" si="5"/>
        <v>BMHAC</v>
      </c>
      <c r="I46" s="203" t="str">
        <f t="shared" si="6"/>
        <v>U11B</v>
      </c>
      <c r="J46" s="205"/>
      <c r="K46" s="378">
        <v>82</v>
      </c>
      <c r="L46" s="378" t="s">
        <v>761</v>
      </c>
      <c r="M46" s="378" t="s">
        <v>102</v>
      </c>
      <c r="N46" s="378" t="s">
        <v>345</v>
      </c>
      <c r="O46" s="378" t="s">
        <v>307</v>
      </c>
      <c r="P46" s="378" t="s">
        <v>148</v>
      </c>
      <c r="Q46" s="378" t="s">
        <v>73</v>
      </c>
      <c r="R46" s="378"/>
      <c r="S46" s="364">
        <f>SUM(S35:S45)</f>
        <v>0</v>
      </c>
      <c r="T46" s="365" t="s">
        <v>363</v>
      </c>
    </row>
    <row r="47" spans="1:20" s="167" customFormat="1" ht="12.75" x14ac:dyDescent="0.2">
      <c r="A47" s="222" t="str">
        <f t="shared" si="0"/>
        <v>75m</v>
      </c>
      <c r="B47" s="223">
        <v>3</v>
      </c>
      <c r="C47" s="223">
        <v>1</v>
      </c>
      <c r="D47" s="224">
        <v>777</v>
      </c>
      <c r="E47" s="200">
        <v>11.5</v>
      </c>
      <c r="F47" s="226" t="s">
        <v>306</v>
      </c>
      <c r="G47" s="202" t="str">
        <f t="shared" si="4"/>
        <v>Roman Powell</v>
      </c>
      <c r="H47" s="203" t="str">
        <f t="shared" si="5"/>
        <v>Reading AC</v>
      </c>
      <c r="I47" s="203" t="str">
        <f t="shared" si="6"/>
        <v>U11B</v>
      </c>
      <c r="J47" s="205"/>
      <c r="K47" s="378">
        <v>83</v>
      </c>
      <c r="L47" s="378" t="s">
        <v>826</v>
      </c>
      <c r="M47" s="378" t="s">
        <v>102</v>
      </c>
      <c r="N47" s="378" t="s">
        <v>345</v>
      </c>
      <c r="O47" s="378">
        <v>600</v>
      </c>
      <c r="P47" s="378"/>
      <c r="Q47" s="378"/>
      <c r="R47" s="378"/>
    </row>
    <row r="48" spans="1:20" s="167" customFormat="1" ht="12.75" x14ac:dyDescent="0.2">
      <c r="A48" s="222" t="str">
        <f t="shared" si="0"/>
        <v>75m</v>
      </c>
      <c r="B48" s="223"/>
      <c r="C48" s="223">
        <v>2</v>
      </c>
      <c r="D48" s="224">
        <v>132</v>
      </c>
      <c r="E48" s="200">
        <v>11.8</v>
      </c>
      <c r="F48" s="226" t="s">
        <v>306</v>
      </c>
      <c r="G48" s="202" t="str">
        <f t="shared" si="4"/>
        <v>Philip Kakari</v>
      </c>
      <c r="H48" s="203" t="str">
        <f t="shared" si="5"/>
        <v>Basingstoke &amp; MH</v>
      </c>
      <c r="I48" s="203" t="str">
        <f t="shared" si="6"/>
        <v>U11B</v>
      </c>
      <c r="J48" s="205"/>
      <c r="K48" s="378">
        <v>101</v>
      </c>
      <c r="L48" s="378" t="s">
        <v>391</v>
      </c>
      <c r="M48" s="378" t="s">
        <v>392</v>
      </c>
      <c r="N48" s="378" t="s">
        <v>345</v>
      </c>
      <c r="O48" s="378" t="s">
        <v>148</v>
      </c>
      <c r="P48" s="378" t="s">
        <v>306</v>
      </c>
      <c r="Q48" s="378"/>
      <c r="R48" s="378"/>
    </row>
    <row r="49" spans="1:18" s="167" customFormat="1" ht="12.75" x14ac:dyDescent="0.2">
      <c r="A49" s="222" t="str">
        <f t="shared" si="0"/>
        <v>75m</v>
      </c>
      <c r="B49" s="223"/>
      <c r="C49" s="223">
        <v>3</v>
      </c>
      <c r="D49" s="224">
        <v>780</v>
      </c>
      <c r="E49" s="200">
        <v>11.8</v>
      </c>
      <c r="F49" s="226" t="s">
        <v>306</v>
      </c>
      <c r="G49" s="202" t="str">
        <f t="shared" si="4"/>
        <v>Zac Hayhurst</v>
      </c>
      <c r="H49" s="203" t="str">
        <f t="shared" si="5"/>
        <v>Reading AC</v>
      </c>
      <c r="I49" s="203" t="str">
        <f t="shared" si="6"/>
        <v>U11B</v>
      </c>
      <c r="J49" s="205"/>
      <c r="K49" s="378">
        <v>102</v>
      </c>
      <c r="L49" s="378" t="s">
        <v>393</v>
      </c>
      <c r="M49" s="378" t="s">
        <v>392</v>
      </c>
      <c r="N49" s="378" t="s">
        <v>345</v>
      </c>
      <c r="O49" s="378" t="s">
        <v>148</v>
      </c>
      <c r="P49" s="378" t="s">
        <v>307</v>
      </c>
      <c r="Q49" s="378" t="s">
        <v>73</v>
      </c>
      <c r="R49" s="378"/>
    </row>
    <row r="50" spans="1:18" s="167" customFormat="1" ht="12.75" x14ac:dyDescent="0.2">
      <c r="A50" s="222" t="str">
        <f t="shared" si="0"/>
        <v>75m</v>
      </c>
      <c r="B50" s="223"/>
      <c r="C50" s="223">
        <v>4</v>
      </c>
      <c r="D50" s="224">
        <v>502</v>
      </c>
      <c r="E50" s="200">
        <v>12</v>
      </c>
      <c r="F50" s="226" t="s">
        <v>306</v>
      </c>
      <c r="G50" s="202" t="str">
        <f t="shared" si="4"/>
        <v xml:space="preserve">Ranvir Singh Bains </v>
      </c>
      <c r="H50" s="203" t="str">
        <f t="shared" si="5"/>
        <v xml:space="preserve">Hillingdon </v>
      </c>
      <c r="I50" s="203" t="str">
        <f t="shared" si="6"/>
        <v>U11B</v>
      </c>
      <c r="J50" s="205"/>
      <c r="K50" s="378">
        <v>103</v>
      </c>
      <c r="L50" s="378" t="s">
        <v>394</v>
      </c>
      <c r="M50" s="378" t="s">
        <v>392</v>
      </c>
      <c r="N50" s="378" t="s">
        <v>345</v>
      </c>
      <c r="O50" s="378" t="s">
        <v>148</v>
      </c>
      <c r="P50" s="378" t="s">
        <v>307</v>
      </c>
      <c r="Q50" s="378" t="s">
        <v>73</v>
      </c>
      <c r="R50" s="378"/>
    </row>
    <row r="51" spans="1:18" s="167" customFormat="1" ht="12.75" x14ac:dyDescent="0.2">
      <c r="A51" s="222" t="str">
        <f t="shared" si="0"/>
        <v>75m</v>
      </c>
      <c r="B51" s="223"/>
      <c r="C51" s="223">
        <v>5</v>
      </c>
      <c r="D51" s="224">
        <v>503</v>
      </c>
      <c r="E51" s="200">
        <v>12.2</v>
      </c>
      <c r="F51" s="226" t="s">
        <v>306</v>
      </c>
      <c r="G51" s="202" t="str">
        <f t="shared" si="4"/>
        <v xml:space="preserve">Dominic de Grasse Walker </v>
      </c>
      <c r="H51" s="203" t="str">
        <f t="shared" si="5"/>
        <v xml:space="preserve">Hillingdon </v>
      </c>
      <c r="I51" s="203" t="str">
        <f t="shared" si="6"/>
        <v>U11B</v>
      </c>
      <c r="J51" s="205"/>
      <c r="K51" s="378">
        <v>104</v>
      </c>
      <c r="L51" s="378" t="s">
        <v>395</v>
      </c>
      <c r="M51" s="378" t="s">
        <v>392</v>
      </c>
      <c r="N51" s="378" t="s">
        <v>345</v>
      </c>
      <c r="O51" s="378" t="s">
        <v>322</v>
      </c>
      <c r="P51" s="378" t="s">
        <v>307</v>
      </c>
      <c r="Q51" s="378" t="s">
        <v>73</v>
      </c>
      <c r="R51" s="378"/>
    </row>
    <row r="52" spans="1:18" s="167" customFormat="1" ht="12.75" x14ac:dyDescent="0.2">
      <c r="A52" s="222" t="str">
        <f t="shared" si="0"/>
        <v>75m</v>
      </c>
      <c r="B52" s="223"/>
      <c r="C52" s="223">
        <v>6</v>
      </c>
      <c r="D52" s="224">
        <v>770</v>
      </c>
      <c r="E52" s="200">
        <v>12.4</v>
      </c>
      <c r="F52" s="226" t="s">
        <v>306</v>
      </c>
      <c r="G52" s="202" t="str">
        <f t="shared" si="4"/>
        <v>Hayden Lynch</v>
      </c>
      <c r="H52" s="203" t="str">
        <f t="shared" si="5"/>
        <v>Reading AC</v>
      </c>
      <c r="I52" s="203" t="str">
        <f t="shared" si="6"/>
        <v>U11B</v>
      </c>
      <c r="J52" s="205"/>
      <c r="K52" s="378">
        <v>105</v>
      </c>
      <c r="L52" s="378" t="s">
        <v>396</v>
      </c>
      <c r="M52" s="378" t="s">
        <v>392</v>
      </c>
      <c r="N52" s="378" t="s">
        <v>345</v>
      </c>
      <c r="O52" s="378" t="s">
        <v>148</v>
      </c>
      <c r="P52" s="378" t="s">
        <v>306</v>
      </c>
      <c r="Q52" s="378" t="s">
        <v>73</v>
      </c>
      <c r="R52" s="378"/>
    </row>
    <row r="53" spans="1:18" s="167" customFormat="1" ht="12.75" x14ac:dyDescent="0.2">
      <c r="A53" s="222" t="str">
        <f t="shared" si="0"/>
        <v>75m</v>
      </c>
      <c r="B53" s="223"/>
      <c r="C53" s="223">
        <v>7</v>
      </c>
      <c r="D53" s="224">
        <v>775</v>
      </c>
      <c r="E53" s="200">
        <v>13.6</v>
      </c>
      <c r="F53" s="226" t="s">
        <v>306</v>
      </c>
      <c r="G53" s="202" t="str">
        <f t="shared" si="4"/>
        <v>Joshua Ponert</v>
      </c>
      <c r="H53" s="203" t="str">
        <f t="shared" si="5"/>
        <v>Reading AC</v>
      </c>
      <c r="I53" s="203" t="str">
        <f t="shared" si="6"/>
        <v>U11B</v>
      </c>
      <c r="J53" s="205"/>
      <c r="K53" s="378">
        <v>106</v>
      </c>
      <c r="L53" s="378" t="s">
        <v>397</v>
      </c>
      <c r="M53" s="378" t="s">
        <v>392</v>
      </c>
      <c r="N53" s="378" t="s">
        <v>345</v>
      </c>
      <c r="O53" s="378" t="s">
        <v>148</v>
      </c>
      <c r="P53" s="378" t="s">
        <v>307</v>
      </c>
      <c r="Q53" s="378"/>
      <c r="R53" s="378"/>
    </row>
    <row r="54" spans="1:18" s="167" customFormat="1" ht="12.75" x14ac:dyDescent="0.2">
      <c r="A54" s="222" t="str">
        <f t="shared" si="0"/>
        <v>150m</v>
      </c>
      <c r="B54" s="223">
        <v>1</v>
      </c>
      <c r="C54" s="223">
        <v>1</v>
      </c>
      <c r="D54" s="224">
        <v>205</v>
      </c>
      <c r="E54" s="200">
        <v>22.8</v>
      </c>
      <c r="F54" s="226" t="s">
        <v>307</v>
      </c>
      <c r="G54" s="202" t="str">
        <f t="shared" si="4"/>
        <v>Liam Gould</v>
      </c>
      <c r="H54" s="203" t="str">
        <f t="shared" si="5"/>
        <v>Bracknell</v>
      </c>
      <c r="I54" s="203" t="str">
        <f t="shared" si="6"/>
        <v>U11B</v>
      </c>
      <c r="J54" s="205"/>
      <c r="K54" s="378">
        <v>107</v>
      </c>
      <c r="L54" s="378" t="s">
        <v>398</v>
      </c>
      <c r="M54" s="378" t="s">
        <v>392</v>
      </c>
      <c r="N54" s="378" t="s">
        <v>345</v>
      </c>
      <c r="O54" s="378" t="s">
        <v>148</v>
      </c>
      <c r="P54" s="378" t="s">
        <v>307</v>
      </c>
      <c r="Q54" s="378" t="s">
        <v>73</v>
      </c>
      <c r="R54" s="378"/>
    </row>
    <row r="55" spans="1:18" s="167" customFormat="1" ht="12.75" x14ac:dyDescent="0.2">
      <c r="A55" s="222" t="str">
        <f t="shared" si="0"/>
        <v>150m</v>
      </c>
      <c r="B55" s="223"/>
      <c r="C55" s="223">
        <v>2</v>
      </c>
      <c r="D55" s="224">
        <v>506</v>
      </c>
      <c r="E55" s="200">
        <v>23</v>
      </c>
      <c r="F55" s="226" t="s">
        <v>307</v>
      </c>
      <c r="G55" s="202" t="str">
        <f t="shared" si="4"/>
        <v xml:space="preserve">Ethan Matthews </v>
      </c>
      <c r="H55" s="203" t="str">
        <f t="shared" si="5"/>
        <v xml:space="preserve">Hillingdon </v>
      </c>
      <c r="I55" s="203" t="str">
        <f t="shared" si="6"/>
        <v>U11B</v>
      </c>
      <c r="J55" s="205"/>
      <c r="K55" s="227">
        <v>132</v>
      </c>
      <c r="L55" s="415" t="s">
        <v>827</v>
      </c>
      <c r="M55" s="415" t="s">
        <v>828</v>
      </c>
      <c r="N55" s="228" t="s">
        <v>345</v>
      </c>
      <c r="O55" s="227">
        <v>75</v>
      </c>
      <c r="P55" s="227">
        <v>600</v>
      </c>
      <c r="Q55" s="415" t="s">
        <v>73</v>
      </c>
      <c r="R55" s="227"/>
    </row>
    <row r="56" spans="1:18" s="167" customFormat="1" ht="12.75" x14ac:dyDescent="0.2">
      <c r="A56" s="222" t="str">
        <f t="shared" si="0"/>
        <v>150m</v>
      </c>
      <c r="B56" s="223"/>
      <c r="C56" s="223">
        <v>3</v>
      </c>
      <c r="D56" s="224">
        <v>102</v>
      </c>
      <c r="E56" s="200">
        <v>25.5</v>
      </c>
      <c r="F56" s="226" t="s">
        <v>307</v>
      </c>
      <c r="G56" s="202" t="str">
        <f t="shared" si="4"/>
        <v>George Sharp</v>
      </c>
      <c r="H56" s="203" t="str">
        <f t="shared" si="5"/>
        <v>BMHAC</v>
      </c>
      <c r="I56" s="203" t="str">
        <f t="shared" si="6"/>
        <v>U11B</v>
      </c>
      <c r="J56" s="205"/>
      <c r="K56" s="378">
        <v>201</v>
      </c>
      <c r="L56" s="378" t="s">
        <v>700</v>
      </c>
      <c r="M56" s="378" t="s">
        <v>701</v>
      </c>
      <c r="N56" s="378" t="s">
        <v>345</v>
      </c>
      <c r="O56" s="378" t="s">
        <v>322</v>
      </c>
      <c r="P56" s="378" t="s">
        <v>73</v>
      </c>
      <c r="Q56" s="378" t="s">
        <v>702</v>
      </c>
      <c r="R56" s="378">
        <v>2</v>
      </c>
    </row>
    <row r="57" spans="1:18" s="167" customFormat="1" ht="12.75" x14ac:dyDescent="0.2">
      <c r="A57" s="222" t="str">
        <f t="shared" si="0"/>
        <v>150m</v>
      </c>
      <c r="B57" s="223"/>
      <c r="C57" s="223">
        <v>4</v>
      </c>
      <c r="D57" s="224">
        <v>774</v>
      </c>
      <c r="E57" s="200">
        <v>26.2</v>
      </c>
      <c r="F57" s="226" t="s">
        <v>307</v>
      </c>
      <c r="G57" s="202" t="str">
        <f t="shared" si="4"/>
        <v>Joshua Date</v>
      </c>
      <c r="H57" s="203" t="str">
        <f t="shared" si="5"/>
        <v>Reading AC</v>
      </c>
      <c r="I57" s="203" t="str">
        <f t="shared" si="6"/>
        <v>U11B</v>
      </c>
      <c r="J57" s="205"/>
      <c r="K57" s="378">
        <v>202</v>
      </c>
      <c r="L57" s="378" t="s">
        <v>703</v>
      </c>
      <c r="M57" s="378" t="s">
        <v>701</v>
      </c>
      <c r="N57" s="378" t="s">
        <v>345</v>
      </c>
      <c r="O57" s="378" t="s">
        <v>306</v>
      </c>
      <c r="P57" s="378" t="s">
        <v>307</v>
      </c>
      <c r="Q57" s="378" t="s">
        <v>148</v>
      </c>
      <c r="R57" s="378"/>
    </row>
    <row r="58" spans="1:18" s="167" customFormat="1" ht="12.75" x14ac:dyDescent="0.2">
      <c r="A58" s="222" t="str">
        <f t="shared" si="0"/>
        <v>150m</v>
      </c>
      <c r="B58" s="223"/>
      <c r="C58" s="223">
        <v>5</v>
      </c>
      <c r="D58" s="224">
        <v>301</v>
      </c>
      <c r="E58" s="200">
        <v>26.8</v>
      </c>
      <c r="F58" s="226" t="s">
        <v>307</v>
      </c>
      <c r="G58" s="202" t="str">
        <f t="shared" si="4"/>
        <v>William Smith</v>
      </c>
      <c r="H58" s="203" t="str">
        <f t="shared" si="5"/>
        <v>Camberley</v>
      </c>
      <c r="I58" s="203" t="str">
        <f t="shared" si="6"/>
        <v>U11B</v>
      </c>
      <c r="J58" s="205"/>
      <c r="K58" s="378">
        <v>203</v>
      </c>
      <c r="L58" s="378" t="s">
        <v>704</v>
      </c>
      <c r="M58" s="378" t="s">
        <v>701</v>
      </c>
      <c r="N58" s="378" t="s">
        <v>345</v>
      </c>
      <c r="O58" s="378" t="s">
        <v>306</v>
      </c>
      <c r="P58" s="378" t="s">
        <v>148</v>
      </c>
      <c r="Q58" s="378" t="s">
        <v>73</v>
      </c>
      <c r="R58" s="378">
        <v>1</v>
      </c>
    </row>
    <row r="59" spans="1:18" s="167" customFormat="1" ht="12.75" x14ac:dyDescent="0.2">
      <c r="A59" s="222" t="str">
        <f t="shared" si="0"/>
        <v>150m</v>
      </c>
      <c r="B59" s="223"/>
      <c r="C59" s="223">
        <v>6</v>
      </c>
      <c r="D59" s="224">
        <v>603</v>
      </c>
      <c r="E59" s="200">
        <v>27.4</v>
      </c>
      <c r="F59" s="226" t="s">
        <v>307</v>
      </c>
      <c r="G59" s="202" t="str">
        <f t="shared" si="4"/>
        <v>Ben Cook</v>
      </c>
      <c r="H59" s="203" t="str">
        <f t="shared" si="5"/>
        <v>Maidenhead</v>
      </c>
      <c r="I59" s="203" t="str">
        <f t="shared" si="6"/>
        <v>U11B</v>
      </c>
      <c r="J59" s="205"/>
      <c r="K59" s="378">
        <v>204</v>
      </c>
      <c r="L59" s="378" t="s">
        <v>705</v>
      </c>
      <c r="M59" s="378" t="s">
        <v>701</v>
      </c>
      <c r="N59" s="378" t="s">
        <v>345</v>
      </c>
      <c r="O59" s="378" t="s">
        <v>322</v>
      </c>
      <c r="P59" s="378"/>
      <c r="Q59" s="378"/>
      <c r="R59" s="378">
        <v>3</v>
      </c>
    </row>
    <row r="60" spans="1:18" s="167" customFormat="1" ht="12.75" x14ac:dyDescent="0.2">
      <c r="A60" s="222" t="str">
        <f t="shared" si="0"/>
        <v>150m</v>
      </c>
      <c r="B60" s="223"/>
      <c r="C60" s="223">
        <v>7</v>
      </c>
      <c r="D60" s="224">
        <v>81</v>
      </c>
      <c r="E60" s="200">
        <v>28.4</v>
      </c>
      <c r="F60" s="226" t="s">
        <v>307</v>
      </c>
      <c r="G60" s="202" t="str">
        <f t="shared" si="4"/>
        <v>Harvey Sutton</v>
      </c>
      <c r="H60" s="203" t="str">
        <f t="shared" si="5"/>
        <v>AFD</v>
      </c>
      <c r="I60" s="203" t="str">
        <f t="shared" si="6"/>
        <v>U11B</v>
      </c>
      <c r="J60" s="205"/>
      <c r="K60" s="378">
        <v>205</v>
      </c>
      <c r="L60" s="378" t="s">
        <v>706</v>
      </c>
      <c r="M60" s="378" t="s">
        <v>701</v>
      </c>
      <c r="N60" s="378" t="s">
        <v>345</v>
      </c>
      <c r="O60" s="378" t="s">
        <v>307</v>
      </c>
      <c r="P60" s="378" t="s">
        <v>148</v>
      </c>
      <c r="Q60" s="378" t="s">
        <v>73</v>
      </c>
      <c r="R60" s="378">
        <v>4</v>
      </c>
    </row>
    <row r="61" spans="1:18" s="167" customFormat="1" ht="12.75" x14ac:dyDescent="0.2">
      <c r="A61" s="222" t="str">
        <f t="shared" si="0"/>
        <v>150m</v>
      </c>
      <c r="B61" s="223">
        <v>2</v>
      </c>
      <c r="C61" s="223">
        <v>1</v>
      </c>
      <c r="D61" s="224">
        <v>777</v>
      </c>
      <c r="E61" s="200">
        <v>22.8</v>
      </c>
      <c r="F61" s="226" t="s">
        <v>307</v>
      </c>
      <c r="G61" s="202" t="str">
        <f t="shared" si="4"/>
        <v>Roman Powell</v>
      </c>
      <c r="H61" s="203" t="str">
        <f t="shared" si="5"/>
        <v>Reading AC</v>
      </c>
      <c r="I61" s="203" t="str">
        <f t="shared" si="6"/>
        <v>U11B</v>
      </c>
      <c r="J61" s="205"/>
      <c r="K61" s="378">
        <v>206</v>
      </c>
      <c r="L61" s="378" t="s">
        <v>707</v>
      </c>
      <c r="M61" s="378" t="s">
        <v>701</v>
      </c>
      <c r="N61" s="378" t="s">
        <v>345</v>
      </c>
      <c r="O61" s="378" t="s">
        <v>702</v>
      </c>
      <c r="P61" s="378"/>
      <c r="Q61" s="378"/>
      <c r="R61" s="378"/>
    </row>
    <row r="62" spans="1:18" s="167" customFormat="1" ht="12.75" x14ac:dyDescent="0.2">
      <c r="A62" s="222" t="str">
        <f t="shared" si="0"/>
        <v>150m</v>
      </c>
      <c r="B62" s="223"/>
      <c r="C62" s="223">
        <v>2</v>
      </c>
      <c r="D62" s="224">
        <v>733</v>
      </c>
      <c r="E62" s="200">
        <v>23.2</v>
      </c>
      <c r="F62" s="226" t="s">
        <v>307</v>
      </c>
      <c r="G62" s="202" t="str">
        <f t="shared" si="4"/>
        <v>George Godfrey</v>
      </c>
      <c r="H62" s="203" t="str">
        <f t="shared" si="5"/>
        <v>Reading AC</v>
      </c>
      <c r="I62" s="203" t="str">
        <f t="shared" si="6"/>
        <v>U11B</v>
      </c>
      <c r="J62" s="205"/>
      <c r="K62" s="378">
        <v>301</v>
      </c>
      <c r="L62" s="378" t="s">
        <v>496</v>
      </c>
      <c r="M62" s="378" t="s">
        <v>497</v>
      </c>
      <c r="N62" s="378" t="s">
        <v>345</v>
      </c>
      <c r="O62" s="378" t="s">
        <v>73</v>
      </c>
      <c r="P62" s="378" t="s">
        <v>498</v>
      </c>
      <c r="Q62" s="378" t="s">
        <v>499</v>
      </c>
      <c r="R62" s="378"/>
    </row>
    <row r="63" spans="1:18" s="167" customFormat="1" ht="12.75" x14ac:dyDescent="0.2">
      <c r="A63" s="222" t="str">
        <f t="shared" si="0"/>
        <v>150m</v>
      </c>
      <c r="B63" s="223"/>
      <c r="C63" s="223">
        <v>3</v>
      </c>
      <c r="D63" s="224">
        <v>740</v>
      </c>
      <c r="E63" s="200">
        <v>24.6</v>
      </c>
      <c r="F63" s="226" t="s">
        <v>307</v>
      </c>
      <c r="G63" s="202" t="str">
        <f t="shared" si="4"/>
        <v>Harry Baker</v>
      </c>
      <c r="H63" s="203" t="str">
        <f t="shared" si="5"/>
        <v>Reading AC</v>
      </c>
      <c r="I63" s="203" t="str">
        <f t="shared" si="6"/>
        <v>U11B</v>
      </c>
      <c r="J63" s="205"/>
      <c r="K63" s="378">
        <v>302</v>
      </c>
      <c r="L63" s="378" t="s">
        <v>500</v>
      </c>
      <c r="M63" s="378" t="s">
        <v>497</v>
      </c>
      <c r="N63" s="378" t="s">
        <v>345</v>
      </c>
      <c r="O63" s="378" t="s">
        <v>73</v>
      </c>
      <c r="P63" s="378" t="s">
        <v>501</v>
      </c>
      <c r="Q63" s="378" t="s">
        <v>498</v>
      </c>
      <c r="R63" s="378"/>
    </row>
    <row r="64" spans="1:18" s="167" customFormat="1" ht="12.75" x14ac:dyDescent="0.2">
      <c r="A64" s="222" t="str">
        <f t="shared" si="0"/>
        <v>150m</v>
      </c>
      <c r="B64" s="223"/>
      <c r="C64" s="223">
        <v>4</v>
      </c>
      <c r="D64" s="224">
        <v>104</v>
      </c>
      <c r="E64" s="200">
        <v>25.5</v>
      </c>
      <c r="F64" s="226" t="s">
        <v>307</v>
      </c>
      <c r="G64" s="202" t="str">
        <f t="shared" si="4"/>
        <v>Jack Bone</v>
      </c>
      <c r="H64" s="203" t="str">
        <f t="shared" si="5"/>
        <v>BMHAC</v>
      </c>
      <c r="I64" s="203" t="str">
        <f t="shared" si="6"/>
        <v>U11B</v>
      </c>
      <c r="J64" s="205"/>
      <c r="K64" s="378">
        <v>303</v>
      </c>
      <c r="L64" s="378" t="s">
        <v>502</v>
      </c>
      <c r="M64" s="378" t="s">
        <v>497</v>
      </c>
      <c r="N64" s="378" t="s">
        <v>345</v>
      </c>
      <c r="O64" s="378" t="s">
        <v>73</v>
      </c>
      <c r="P64" s="378" t="s">
        <v>501</v>
      </c>
      <c r="Q64" s="378" t="s">
        <v>498</v>
      </c>
      <c r="R64" s="378"/>
    </row>
    <row r="65" spans="1:18" s="167" customFormat="1" ht="12.75" x14ac:dyDescent="0.2">
      <c r="A65" s="222" t="str">
        <f t="shared" si="0"/>
        <v>150m</v>
      </c>
      <c r="B65" s="223"/>
      <c r="C65" s="223">
        <v>5</v>
      </c>
      <c r="D65" s="224">
        <v>82</v>
      </c>
      <c r="E65" s="200">
        <v>27</v>
      </c>
      <c r="F65" s="226" t="s">
        <v>307</v>
      </c>
      <c r="G65" s="202" t="str">
        <f t="shared" si="4"/>
        <v>Harry Ellis</v>
      </c>
      <c r="H65" s="203" t="str">
        <f t="shared" si="5"/>
        <v>AFD</v>
      </c>
      <c r="I65" s="203" t="str">
        <f t="shared" si="6"/>
        <v>U11B</v>
      </c>
      <c r="J65" s="205"/>
      <c r="K65" s="378">
        <v>501</v>
      </c>
      <c r="L65" s="378" t="s">
        <v>439</v>
      </c>
      <c r="M65" s="378" t="s">
        <v>440</v>
      </c>
      <c r="N65" s="378" t="s">
        <v>345</v>
      </c>
      <c r="O65" s="378" t="s">
        <v>441</v>
      </c>
      <c r="P65" s="378" t="s">
        <v>322</v>
      </c>
      <c r="Q65" s="378"/>
      <c r="R65" s="378" t="s">
        <v>442</v>
      </c>
    </row>
    <row r="66" spans="1:18" s="167" customFormat="1" ht="12.75" x14ac:dyDescent="0.2">
      <c r="A66" s="222" t="str">
        <f t="shared" si="0"/>
        <v>150m</v>
      </c>
      <c r="B66" s="223"/>
      <c r="C66" s="223">
        <v>6</v>
      </c>
      <c r="D66" s="224">
        <v>507</v>
      </c>
      <c r="E66" s="200">
        <v>28.3</v>
      </c>
      <c r="F66" s="226" t="s">
        <v>307</v>
      </c>
      <c r="G66" s="202" t="str">
        <f t="shared" ref="G66:G97" si="7">VLOOKUP(D66,K$33:N$1001,2,FALSE)</f>
        <v>Sam Langford</v>
      </c>
      <c r="H66" s="203" t="str">
        <f t="shared" ref="H66:H97" si="8">VLOOKUP(D66,K$33:N$1001,3,FALSE)</f>
        <v xml:space="preserve">Hillingdon </v>
      </c>
      <c r="I66" s="203" t="str">
        <f t="shared" ref="I66:I97" si="9">VLOOKUP(D66,K$33:N$1001,4,FALSE)</f>
        <v>U11B</v>
      </c>
      <c r="J66" s="205"/>
      <c r="K66" s="378">
        <v>502</v>
      </c>
      <c r="L66" s="378" t="s">
        <v>443</v>
      </c>
      <c r="M66" s="378" t="s">
        <v>444</v>
      </c>
      <c r="N66" s="378" t="s">
        <v>345</v>
      </c>
      <c r="O66" s="378" t="s">
        <v>306</v>
      </c>
      <c r="P66" s="378" t="s">
        <v>151</v>
      </c>
      <c r="Q66" s="378" t="s">
        <v>445</v>
      </c>
      <c r="R66" s="378" t="s">
        <v>442</v>
      </c>
    </row>
    <row r="67" spans="1:18" s="167" customFormat="1" ht="12.75" x14ac:dyDescent="0.2">
      <c r="A67" s="222" t="str">
        <f t="shared" si="0"/>
        <v>150m</v>
      </c>
      <c r="B67" s="223"/>
      <c r="C67" s="223">
        <v>7</v>
      </c>
      <c r="D67" s="224">
        <v>107</v>
      </c>
      <c r="E67" s="200">
        <v>29.5</v>
      </c>
      <c r="F67" s="226" t="s">
        <v>307</v>
      </c>
      <c r="G67" s="202" t="str">
        <f t="shared" si="7"/>
        <v>Dylan Devereux</v>
      </c>
      <c r="H67" s="203" t="str">
        <f t="shared" si="8"/>
        <v>BMHAC</v>
      </c>
      <c r="I67" s="203" t="str">
        <f t="shared" si="9"/>
        <v>U11B</v>
      </c>
      <c r="J67" s="205"/>
      <c r="K67" s="378">
        <v>503</v>
      </c>
      <c r="L67" s="378" t="s">
        <v>446</v>
      </c>
      <c r="M67" s="378" t="s">
        <v>444</v>
      </c>
      <c r="N67" s="378" t="s">
        <v>345</v>
      </c>
      <c r="O67" s="378" t="s">
        <v>306</v>
      </c>
      <c r="P67" s="378" t="s">
        <v>445</v>
      </c>
      <c r="Q67" s="378"/>
      <c r="R67" s="378" t="s">
        <v>442</v>
      </c>
    </row>
    <row r="68" spans="1:18" s="167" customFormat="1" ht="12.75" x14ac:dyDescent="0.2">
      <c r="A68" s="222" t="str">
        <f t="shared" si="0"/>
        <v>150m</v>
      </c>
      <c r="B68" s="223">
        <v>3</v>
      </c>
      <c r="C68" s="223">
        <v>1</v>
      </c>
      <c r="D68" s="224">
        <v>72</v>
      </c>
      <c r="E68" s="200">
        <v>23.7</v>
      </c>
      <c r="F68" s="226" t="s">
        <v>307</v>
      </c>
      <c r="G68" s="202" t="str">
        <f t="shared" si="7"/>
        <v>Bertie Warren</v>
      </c>
      <c r="H68" s="203" t="str">
        <f t="shared" si="8"/>
        <v>AFD</v>
      </c>
      <c r="I68" s="203" t="str">
        <f t="shared" si="9"/>
        <v>U11B</v>
      </c>
      <c r="J68" s="205"/>
      <c r="K68" s="378">
        <v>504</v>
      </c>
      <c r="L68" s="378" t="s">
        <v>447</v>
      </c>
      <c r="M68" s="378" t="s">
        <v>444</v>
      </c>
      <c r="N68" s="378" t="s">
        <v>345</v>
      </c>
      <c r="O68" s="378" t="s">
        <v>306</v>
      </c>
      <c r="P68" s="378" t="s">
        <v>148</v>
      </c>
      <c r="Q68" s="378" t="s">
        <v>73</v>
      </c>
      <c r="R68" s="378" t="s">
        <v>442</v>
      </c>
    </row>
    <row r="69" spans="1:18" s="167" customFormat="1" ht="12.75" x14ac:dyDescent="0.2">
      <c r="A69" s="222" t="str">
        <f t="shared" si="0"/>
        <v>150m</v>
      </c>
      <c r="B69" s="223"/>
      <c r="C69" s="223">
        <v>2</v>
      </c>
      <c r="D69" s="224">
        <v>601</v>
      </c>
      <c r="E69" s="200">
        <v>24</v>
      </c>
      <c r="F69" s="226" t="s">
        <v>307</v>
      </c>
      <c r="G69" s="202" t="str">
        <f t="shared" si="7"/>
        <v>Callum Presnail</v>
      </c>
      <c r="H69" s="203" t="str">
        <f t="shared" si="8"/>
        <v>Maidenhead</v>
      </c>
      <c r="I69" s="203" t="str">
        <f t="shared" si="9"/>
        <v>U11B</v>
      </c>
      <c r="J69" s="205"/>
      <c r="K69" s="378">
        <v>505</v>
      </c>
      <c r="L69" s="378" t="s">
        <v>448</v>
      </c>
      <c r="M69" s="378" t="s">
        <v>444</v>
      </c>
      <c r="N69" s="378" t="s">
        <v>345</v>
      </c>
      <c r="O69" s="378" t="s">
        <v>306</v>
      </c>
      <c r="P69" s="378" t="s">
        <v>449</v>
      </c>
      <c r="Q69" s="378"/>
      <c r="R69" s="378"/>
    </row>
    <row r="70" spans="1:18" s="167" customFormat="1" ht="12.75" x14ac:dyDescent="0.2">
      <c r="A70" s="222" t="str">
        <f t="shared" si="0"/>
        <v>150m</v>
      </c>
      <c r="B70" s="223"/>
      <c r="C70" s="223">
        <v>3</v>
      </c>
      <c r="D70" s="224">
        <v>772</v>
      </c>
      <c r="E70" s="200">
        <v>26.4</v>
      </c>
      <c r="F70" s="226" t="s">
        <v>307</v>
      </c>
      <c r="G70" s="202" t="str">
        <f t="shared" si="7"/>
        <v>Joaquin Viejo</v>
      </c>
      <c r="H70" s="203" t="str">
        <f t="shared" si="8"/>
        <v>Reading AC</v>
      </c>
      <c r="I70" s="203" t="str">
        <f t="shared" si="9"/>
        <v>U11B</v>
      </c>
      <c r="J70" s="205"/>
      <c r="K70" s="378">
        <v>506</v>
      </c>
      <c r="L70" s="378" t="s">
        <v>450</v>
      </c>
      <c r="M70" s="378" t="s">
        <v>444</v>
      </c>
      <c r="N70" s="378" t="s">
        <v>345</v>
      </c>
      <c r="O70" s="378" t="s">
        <v>307</v>
      </c>
      <c r="P70" s="378" t="s">
        <v>445</v>
      </c>
      <c r="Q70" s="378"/>
      <c r="R70" s="378" t="s">
        <v>442</v>
      </c>
    </row>
    <row r="71" spans="1:18" s="167" customFormat="1" ht="12.75" x14ac:dyDescent="0.2">
      <c r="A71" s="222" t="str">
        <f t="shared" si="0"/>
        <v>150m</v>
      </c>
      <c r="B71" s="223"/>
      <c r="C71" s="223">
        <v>4</v>
      </c>
      <c r="D71" s="224">
        <v>202</v>
      </c>
      <c r="E71" s="200">
        <v>26.4</v>
      </c>
      <c r="F71" s="226" t="s">
        <v>307</v>
      </c>
      <c r="G71" s="202" t="str">
        <f t="shared" si="7"/>
        <v>Ethan Webb</v>
      </c>
      <c r="H71" s="203" t="str">
        <f t="shared" si="8"/>
        <v>Bracknell</v>
      </c>
      <c r="I71" s="203" t="str">
        <f t="shared" si="9"/>
        <v>U11B</v>
      </c>
      <c r="J71" s="205"/>
      <c r="K71" s="378">
        <v>507</v>
      </c>
      <c r="L71" s="378" t="s">
        <v>451</v>
      </c>
      <c r="M71" s="378" t="s">
        <v>444</v>
      </c>
      <c r="N71" s="378" t="s">
        <v>345</v>
      </c>
      <c r="O71" s="378" t="s">
        <v>452</v>
      </c>
      <c r="P71" s="378" t="s">
        <v>445</v>
      </c>
      <c r="Q71" s="378"/>
      <c r="R71" s="378" t="s">
        <v>442</v>
      </c>
    </row>
    <row r="72" spans="1:18" s="167" customFormat="1" ht="12.75" x14ac:dyDescent="0.2">
      <c r="A72" s="222" t="str">
        <f t="shared" si="0"/>
        <v>150m</v>
      </c>
      <c r="B72" s="223"/>
      <c r="C72" s="223">
        <v>5</v>
      </c>
      <c r="D72" s="224">
        <v>106</v>
      </c>
      <c r="E72" s="200">
        <v>27.3</v>
      </c>
      <c r="F72" s="226" t="s">
        <v>307</v>
      </c>
      <c r="G72" s="202" t="str">
        <f t="shared" si="7"/>
        <v>Thomas Carroll</v>
      </c>
      <c r="H72" s="203" t="str">
        <f t="shared" si="8"/>
        <v>BMHAC</v>
      </c>
      <c r="I72" s="203" t="str">
        <f t="shared" si="9"/>
        <v>U11B</v>
      </c>
      <c r="J72" s="205"/>
      <c r="K72" s="378">
        <v>508</v>
      </c>
      <c r="L72" s="378" t="s">
        <v>453</v>
      </c>
      <c r="M72" s="378" t="s">
        <v>444</v>
      </c>
      <c r="N72" s="378" t="s">
        <v>345</v>
      </c>
      <c r="O72" s="378" t="s">
        <v>307</v>
      </c>
      <c r="P72" s="378" t="s">
        <v>148</v>
      </c>
      <c r="Q72" s="378" t="s">
        <v>151</v>
      </c>
      <c r="R72" s="378" t="s">
        <v>442</v>
      </c>
    </row>
    <row r="73" spans="1:18" s="167" customFormat="1" ht="12.75" x14ac:dyDescent="0.2">
      <c r="A73" s="222" t="str">
        <f t="shared" si="0"/>
        <v>150m</v>
      </c>
      <c r="B73" s="223"/>
      <c r="C73" s="223">
        <v>6</v>
      </c>
      <c r="D73" s="224">
        <v>303</v>
      </c>
      <c r="E73" s="200">
        <v>28.1</v>
      </c>
      <c r="F73" s="226" t="s">
        <v>307</v>
      </c>
      <c r="G73" s="202" t="str">
        <f t="shared" si="7"/>
        <v>Ben Catlin</v>
      </c>
      <c r="H73" s="203" t="str">
        <f t="shared" si="8"/>
        <v>Camberley</v>
      </c>
      <c r="I73" s="203" t="str">
        <f t="shared" si="9"/>
        <v>U11B</v>
      </c>
      <c r="J73" s="205"/>
      <c r="K73" s="378">
        <v>509</v>
      </c>
      <c r="L73" s="378" t="s">
        <v>454</v>
      </c>
      <c r="M73" s="378" t="s">
        <v>444</v>
      </c>
      <c r="N73" s="378" t="s">
        <v>345</v>
      </c>
      <c r="O73" s="378" t="s">
        <v>452</v>
      </c>
      <c r="P73" s="378" t="s">
        <v>148</v>
      </c>
      <c r="Q73" s="378" t="s">
        <v>151</v>
      </c>
      <c r="R73" s="378"/>
    </row>
    <row r="74" spans="1:18" s="167" customFormat="1" ht="12.75" x14ac:dyDescent="0.2">
      <c r="A74" s="222" t="str">
        <f t="shared" si="0"/>
        <v>150m</v>
      </c>
      <c r="B74" s="223"/>
      <c r="C74" s="223">
        <v>7</v>
      </c>
      <c r="D74" s="224">
        <v>509</v>
      </c>
      <c r="E74" s="200">
        <v>28.9</v>
      </c>
      <c r="F74" s="226" t="s">
        <v>307</v>
      </c>
      <c r="G74" s="202" t="str">
        <f t="shared" si="7"/>
        <v>Thomas Lester</v>
      </c>
      <c r="H74" s="203" t="str">
        <f t="shared" si="8"/>
        <v xml:space="preserve">Hillingdon </v>
      </c>
      <c r="I74" s="203" t="str">
        <f t="shared" si="9"/>
        <v>U11B</v>
      </c>
      <c r="J74" s="205"/>
      <c r="K74" s="378">
        <v>510</v>
      </c>
      <c r="L74" s="378" t="s">
        <v>455</v>
      </c>
      <c r="M74" s="378" t="s">
        <v>444</v>
      </c>
      <c r="N74" s="378" t="s">
        <v>345</v>
      </c>
      <c r="O74" s="378" t="s">
        <v>148</v>
      </c>
      <c r="P74" s="378"/>
      <c r="Q74" s="378"/>
      <c r="R74" s="378"/>
    </row>
    <row r="75" spans="1:18" s="167" customFormat="1" ht="12.75" x14ac:dyDescent="0.2">
      <c r="A75" s="222" t="str">
        <f t="shared" si="0"/>
        <v>150m</v>
      </c>
      <c r="B75" s="223">
        <v>4</v>
      </c>
      <c r="C75" s="223">
        <v>1</v>
      </c>
      <c r="D75" s="224">
        <v>771</v>
      </c>
      <c r="E75" s="200">
        <v>24.6</v>
      </c>
      <c r="F75" s="226" t="s">
        <v>307</v>
      </c>
      <c r="G75" s="202" t="str">
        <f t="shared" si="7"/>
        <v>Huw Robbins</v>
      </c>
      <c r="H75" s="203" t="str">
        <f t="shared" si="8"/>
        <v>Reading AC</v>
      </c>
      <c r="I75" s="203" t="str">
        <f t="shared" si="9"/>
        <v>U11B</v>
      </c>
      <c r="J75" s="205"/>
      <c r="K75" s="378">
        <v>511</v>
      </c>
      <c r="L75" s="378" t="s">
        <v>456</v>
      </c>
      <c r="M75" s="378" t="s">
        <v>444</v>
      </c>
      <c r="N75" s="378" t="s">
        <v>345</v>
      </c>
      <c r="O75" s="378" t="s">
        <v>148</v>
      </c>
      <c r="P75" s="378"/>
      <c r="Q75" s="378"/>
      <c r="R75" s="378"/>
    </row>
    <row r="76" spans="1:18" s="167" customFormat="1" ht="12.75" x14ac:dyDescent="0.2">
      <c r="A76" s="222" t="str">
        <f t="shared" si="0"/>
        <v>150m</v>
      </c>
      <c r="B76" s="223"/>
      <c r="C76" s="223">
        <v>2</v>
      </c>
      <c r="D76" s="224">
        <v>780</v>
      </c>
      <c r="E76" s="200">
        <v>24.8</v>
      </c>
      <c r="F76" s="226" t="s">
        <v>307</v>
      </c>
      <c r="G76" s="202" t="str">
        <f t="shared" si="7"/>
        <v>Zac Hayhurst</v>
      </c>
      <c r="H76" s="203" t="str">
        <f t="shared" si="8"/>
        <v>Reading AC</v>
      </c>
      <c r="I76" s="203" t="str">
        <f t="shared" si="9"/>
        <v>U11B</v>
      </c>
      <c r="J76" s="205"/>
      <c r="K76" s="378">
        <v>512</v>
      </c>
      <c r="L76" s="378" t="s">
        <v>457</v>
      </c>
      <c r="M76" s="378" t="s">
        <v>444</v>
      </c>
      <c r="N76" s="378" t="s">
        <v>345</v>
      </c>
      <c r="O76" s="378" t="s">
        <v>322</v>
      </c>
      <c r="P76" s="378" t="s">
        <v>445</v>
      </c>
      <c r="Q76" s="378"/>
      <c r="R76" s="378" t="s">
        <v>442</v>
      </c>
    </row>
    <row r="77" spans="1:18" s="167" customFormat="1" ht="12.75" x14ac:dyDescent="0.2">
      <c r="A77" s="222" t="str">
        <f t="shared" si="0"/>
        <v>150m</v>
      </c>
      <c r="B77" s="223"/>
      <c r="C77" s="223">
        <v>3</v>
      </c>
      <c r="D77" s="224">
        <v>302</v>
      </c>
      <c r="E77" s="200">
        <v>25.4</v>
      </c>
      <c r="F77" s="226" t="s">
        <v>307</v>
      </c>
      <c r="G77" s="202" t="str">
        <f t="shared" si="7"/>
        <v>Rory Minson</v>
      </c>
      <c r="H77" s="203" t="str">
        <f t="shared" si="8"/>
        <v>Camberley</v>
      </c>
      <c r="I77" s="203" t="str">
        <f t="shared" si="9"/>
        <v>U11B</v>
      </c>
      <c r="J77" s="205"/>
      <c r="K77" s="378">
        <v>513</v>
      </c>
      <c r="L77" s="378" t="s">
        <v>458</v>
      </c>
      <c r="M77" s="378" t="s">
        <v>444</v>
      </c>
      <c r="N77" s="378" t="s">
        <v>345</v>
      </c>
      <c r="O77" s="378" t="s">
        <v>151</v>
      </c>
      <c r="P77" s="378"/>
      <c r="Q77" s="378"/>
      <c r="R77" s="378"/>
    </row>
    <row r="78" spans="1:18" s="167" customFormat="1" ht="12.75" x14ac:dyDescent="0.2">
      <c r="A78" s="222" t="str">
        <f t="shared" si="0"/>
        <v>150m</v>
      </c>
      <c r="B78" s="223"/>
      <c r="C78" s="223">
        <v>4</v>
      </c>
      <c r="D78" s="224">
        <v>103</v>
      </c>
      <c r="E78" s="200">
        <v>25.5</v>
      </c>
      <c r="F78" s="226" t="s">
        <v>307</v>
      </c>
      <c r="G78" s="202" t="str">
        <f t="shared" si="7"/>
        <v>Patrick Ruane</v>
      </c>
      <c r="H78" s="203" t="str">
        <f t="shared" si="8"/>
        <v>BMHAC</v>
      </c>
      <c r="I78" s="203" t="str">
        <f t="shared" si="9"/>
        <v>U11B</v>
      </c>
      <c r="J78" s="205"/>
      <c r="K78" s="378">
        <v>601</v>
      </c>
      <c r="L78" s="378" t="s">
        <v>595</v>
      </c>
      <c r="M78" s="378" t="s">
        <v>596</v>
      </c>
      <c r="N78" s="378" t="s">
        <v>345</v>
      </c>
      <c r="O78" s="378" t="s">
        <v>306</v>
      </c>
      <c r="P78" s="378" t="s">
        <v>307</v>
      </c>
      <c r="Q78" s="378" t="s">
        <v>73</v>
      </c>
      <c r="R78" s="378"/>
    </row>
    <row r="79" spans="1:18" s="167" customFormat="1" ht="12.75" x14ac:dyDescent="0.2">
      <c r="A79" s="222" t="str">
        <f t="shared" si="0"/>
        <v>150m</v>
      </c>
      <c r="B79" s="223"/>
      <c r="C79" s="223">
        <v>5</v>
      </c>
      <c r="D79" s="224">
        <v>776</v>
      </c>
      <c r="E79" s="200">
        <v>26.3</v>
      </c>
      <c r="F79" s="226" t="s">
        <v>307</v>
      </c>
      <c r="G79" s="202" t="str">
        <f t="shared" si="7"/>
        <v>Rohan Burton</v>
      </c>
      <c r="H79" s="203" t="str">
        <f t="shared" si="8"/>
        <v>Reading AC</v>
      </c>
      <c r="I79" s="203" t="str">
        <f t="shared" si="9"/>
        <v>U11B</v>
      </c>
      <c r="J79" s="205"/>
      <c r="K79" s="378">
        <v>602</v>
      </c>
      <c r="L79" s="378" t="s">
        <v>597</v>
      </c>
      <c r="M79" s="378" t="s">
        <v>596</v>
      </c>
      <c r="N79" s="378" t="s">
        <v>345</v>
      </c>
      <c r="O79" s="378" t="s">
        <v>306</v>
      </c>
      <c r="P79" s="378" t="s">
        <v>322</v>
      </c>
      <c r="Q79" s="378" t="s">
        <v>73</v>
      </c>
      <c r="R79" s="378"/>
    </row>
    <row r="80" spans="1:18" s="167" customFormat="1" ht="12.75" x14ac:dyDescent="0.2">
      <c r="A80" s="222" t="str">
        <f t="shared" si="0"/>
        <v>150m</v>
      </c>
      <c r="B80" s="223"/>
      <c r="C80" s="223">
        <v>6</v>
      </c>
      <c r="D80" s="224">
        <v>508</v>
      </c>
      <c r="E80" s="200">
        <v>26.6</v>
      </c>
      <c r="F80" s="226" t="s">
        <v>307</v>
      </c>
      <c r="G80" s="202" t="str">
        <f t="shared" si="7"/>
        <v>Harry Bowley</v>
      </c>
      <c r="H80" s="203" t="str">
        <f t="shared" si="8"/>
        <v xml:space="preserve">Hillingdon </v>
      </c>
      <c r="I80" s="203" t="str">
        <f t="shared" si="9"/>
        <v>U11B</v>
      </c>
      <c r="J80" s="205"/>
      <c r="K80" s="378">
        <v>603</v>
      </c>
      <c r="L80" s="378" t="s">
        <v>598</v>
      </c>
      <c r="M80" s="378" t="s">
        <v>596</v>
      </c>
      <c r="N80" s="378" t="s">
        <v>345</v>
      </c>
      <c r="O80" s="378" t="s">
        <v>148</v>
      </c>
      <c r="P80" s="378" t="s">
        <v>307</v>
      </c>
      <c r="Q80" s="378" t="s">
        <v>73</v>
      </c>
      <c r="R80" s="378"/>
    </row>
    <row r="81" spans="1:18" s="167" customFormat="1" ht="12.75" x14ac:dyDescent="0.2">
      <c r="A81" s="222" t="str">
        <f t="shared" si="0"/>
        <v>600m</v>
      </c>
      <c r="B81" s="223">
        <v>1</v>
      </c>
      <c r="C81" s="223">
        <v>1</v>
      </c>
      <c r="D81" s="224">
        <v>64</v>
      </c>
      <c r="E81" s="425" t="s">
        <v>873</v>
      </c>
      <c r="F81" s="226" t="s">
        <v>148</v>
      </c>
      <c r="G81" s="202" t="str">
        <f t="shared" si="7"/>
        <v>Marcus Hibbins</v>
      </c>
      <c r="H81" s="203" t="str">
        <f t="shared" si="8"/>
        <v>AFD</v>
      </c>
      <c r="I81" s="203" t="str">
        <f t="shared" si="9"/>
        <v>U11B</v>
      </c>
      <c r="J81" s="205"/>
      <c r="K81" s="378">
        <v>604</v>
      </c>
      <c r="L81" s="378" t="s">
        <v>599</v>
      </c>
      <c r="M81" s="378" t="s">
        <v>596</v>
      </c>
      <c r="N81" s="378" t="s">
        <v>345</v>
      </c>
      <c r="O81" s="378" t="s">
        <v>306</v>
      </c>
      <c r="P81" s="378" t="s">
        <v>148</v>
      </c>
      <c r="Q81" s="378" t="s">
        <v>151</v>
      </c>
      <c r="R81" s="378"/>
    </row>
    <row r="82" spans="1:18" s="167" customFormat="1" ht="12.75" x14ac:dyDescent="0.2">
      <c r="A82" s="222" t="str">
        <f t="shared" si="0"/>
        <v>600m</v>
      </c>
      <c r="B82" s="223"/>
      <c r="C82" s="223">
        <v>2</v>
      </c>
      <c r="D82" s="224">
        <v>508</v>
      </c>
      <c r="E82" s="425" t="s">
        <v>874</v>
      </c>
      <c r="F82" s="226" t="s">
        <v>148</v>
      </c>
      <c r="G82" s="202" t="str">
        <f t="shared" si="7"/>
        <v>Harry Bowley</v>
      </c>
      <c r="H82" s="203" t="str">
        <f t="shared" si="8"/>
        <v xml:space="preserve">Hillingdon </v>
      </c>
      <c r="I82" s="203" t="str">
        <f t="shared" si="9"/>
        <v>U11B</v>
      </c>
      <c r="J82" s="205"/>
      <c r="K82" s="378">
        <v>605</v>
      </c>
      <c r="L82" s="378" t="s">
        <v>600</v>
      </c>
      <c r="M82" s="378" t="s">
        <v>596</v>
      </c>
      <c r="N82" s="378" t="s">
        <v>345</v>
      </c>
      <c r="O82" s="378" t="s">
        <v>148</v>
      </c>
      <c r="P82" s="378" t="s">
        <v>73</v>
      </c>
      <c r="Q82" s="378"/>
      <c r="R82" s="378"/>
    </row>
    <row r="83" spans="1:18" s="167" customFormat="1" ht="12.75" x14ac:dyDescent="0.2">
      <c r="A83" s="222" t="str">
        <f t="shared" si="0"/>
        <v>600m</v>
      </c>
      <c r="B83" s="223"/>
      <c r="C83" s="223">
        <v>3</v>
      </c>
      <c r="D83" s="224">
        <v>776</v>
      </c>
      <c r="E83" s="425" t="s">
        <v>875</v>
      </c>
      <c r="F83" s="226" t="s">
        <v>148</v>
      </c>
      <c r="G83" s="202" t="str">
        <f t="shared" si="7"/>
        <v>Rohan Burton</v>
      </c>
      <c r="H83" s="203" t="str">
        <f t="shared" si="8"/>
        <v>Reading AC</v>
      </c>
      <c r="I83" s="203" t="str">
        <f t="shared" si="9"/>
        <v>U11B</v>
      </c>
      <c r="J83" s="205"/>
      <c r="K83" s="378">
        <v>717</v>
      </c>
      <c r="L83" s="414" t="s">
        <v>630</v>
      </c>
      <c r="M83" s="378" t="s">
        <v>371</v>
      </c>
      <c r="N83" s="378" t="s">
        <v>345</v>
      </c>
      <c r="O83" s="378" t="s">
        <v>73</v>
      </c>
      <c r="P83" s="378" t="s">
        <v>148</v>
      </c>
      <c r="Q83" s="378"/>
      <c r="R83" s="378" t="s">
        <v>442</v>
      </c>
    </row>
    <row r="84" spans="1:18" s="167" customFormat="1" ht="12.75" x14ac:dyDescent="0.2">
      <c r="A84" s="222" t="str">
        <f t="shared" si="0"/>
        <v>600m</v>
      </c>
      <c r="B84" s="223"/>
      <c r="C84" s="223">
        <v>4</v>
      </c>
      <c r="D84" s="224">
        <v>82</v>
      </c>
      <c r="E84" s="425" t="s">
        <v>876</v>
      </c>
      <c r="F84" s="226" t="s">
        <v>148</v>
      </c>
      <c r="G84" s="202" t="str">
        <f t="shared" si="7"/>
        <v>Harry Ellis</v>
      </c>
      <c r="H84" s="203" t="str">
        <f t="shared" si="8"/>
        <v>AFD</v>
      </c>
      <c r="I84" s="203" t="str">
        <f t="shared" si="9"/>
        <v>U11B</v>
      </c>
      <c r="J84" s="205"/>
      <c r="K84" s="378">
        <v>723</v>
      </c>
      <c r="L84" s="378" t="s">
        <v>631</v>
      </c>
      <c r="M84" s="378" t="s">
        <v>371</v>
      </c>
      <c r="N84" s="378" t="s">
        <v>345</v>
      </c>
      <c r="O84" s="378" t="s">
        <v>74</v>
      </c>
      <c r="P84" s="378" t="s">
        <v>306</v>
      </c>
      <c r="Q84" s="378" t="s">
        <v>73</v>
      </c>
      <c r="R84" s="378"/>
    </row>
    <row r="85" spans="1:18" s="167" customFormat="1" ht="12.75" x14ac:dyDescent="0.2">
      <c r="A85" s="222" t="str">
        <f t="shared" si="0"/>
        <v>600m</v>
      </c>
      <c r="B85" s="223"/>
      <c r="C85" s="223">
        <v>5</v>
      </c>
      <c r="D85" s="224">
        <v>772</v>
      </c>
      <c r="E85" s="425" t="s">
        <v>877</v>
      </c>
      <c r="F85" s="226" t="s">
        <v>148</v>
      </c>
      <c r="G85" s="202" t="str">
        <f t="shared" si="7"/>
        <v>Joaquin Viejo</v>
      </c>
      <c r="H85" s="203" t="str">
        <f t="shared" si="8"/>
        <v>Reading AC</v>
      </c>
      <c r="I85" s="203" t="str">
        <f t="shared" si="9"/>
        <v>U11B</v>
      </c>
      <c r="J85" s="205"/>
      <c r="K85" s="378">
        <v>733</v>
      </c>
      <c r="L85" s="378" t="s">
        <v>632</v>
      </c>
      <c r="M85" s="378" t="s">
        <v>371</v>
      </c>
      <c r="N85" s="378" t="s">
        <v>345</v>
      </c>
      <c r="O85" s="378" t="s">
        <v>307</v>
      </c>
      <c r="P85" s="378" t="s">
        <v>322</v>
      </c>
      <c r="Q85" s="378"/>
      <c r="R85" s="378" t="s">
        <v>442</v>
      </c>
    </row>
    <row r="86" spans="1:18" s="167" customFormat="1" ht="12.75" x14ac:dyDescent="0.2">
      <c r="A86" s="222" t="str">
        <f t="shared" si="0"/>
        <v>600m</v>
      </c>
      <c r="B86" s="223"/>
      <c r="C86" s="223">
        <v>6</v>
      </c>
      <c r="D86" s="224">
        <v>302</v>
      </c>
      <c r="E86" s="425" t="s">
        <v>878</v>
      </c>
      <c r="F86" s="226" t="s">
        <v>148</v>
      </c>
      <c r="G86" s="202" t="str">
        <f t="shared" si="7"/>
        <v>Rory Minson</v>
      </c>
      <c r="H86" s="203" t="str">
        <f t="shared" si="8"/>
        <v>Camberley</v>
      </c>
      <c r="I86" s="203" t="str">
        <f t="shared" si="9"/>
        <v>U11B</v>
      </c>
      <c r="J86" s="205"/>
      <c r="K86" s="378">
        <v>740</v>
      </c>
      <c r="L86" s="414" t="s">
        <v>633</v>
      </c>
      <c r="M86" s="378" t="s">
        <v>371</v>
      </c>
      <c r="N86" s="378" t="s">
        <v>345</v>
      </c>
      <c r="O86" s="378" t="s">
        <v>74</v>
      </c>
      <c r="P86" s="378" t="s">
        <v>306</v>
      </c>
      <c r="Q86" s="378" t="s">
        <v>307</v>
      </c>
      <c r="R86" s="378" t="s">
        <v>442</v>
      </c>
    </row>
    <row r="87" spans="1:18" s="167" customFormat="1" ht="12.75" x14ac:dyDescent="0.2">
      <c r="A87" s="222" t="str">
        <f t="shared" ref="A87:A140" si="10">F87</f>
        <v>600m</v>
      </c>
      <c r="B87" s="223"/>
      <c r="C87" s="223">
        <v>7</v>
      </c>
      <c r="D87" s="224">
        <v>105</v>
      </c>
      <c r="E87" s="425" t="s">
        <v>886</v>
      </c>
      <c r="F87" s="226" t="s">
        <v>148</v>
      </c>
      <c r="G87" s="202" t="str">
        <f t="shared" si="7"/>
        <v>Noah O'Neill</v>
      </c>
      <c r="H87" s="203" t="str">
        <f t="shared" si="8"/>
        <v>BMHAC</v>
      </c>
      <c r="I87" s="203" t="str">
        <f t="shared" si="9"/>
        <v>U11B</v>
      </c>
      <c r="J87" s="205"/>
      <c r="K87" s="378">
        <v>770</v>
      </c>
      <c r="L87" s="378" t="s">
        <v>634</v>
      </c>
      <c r="M87" s="378" t="s">
        <v>371</v>
      </c>
      <c r="N87" s="378" t="s">
        <v>345</v>
      </c>
      <c r="O87" s="378" t="s">
        <v>306</v>
      </c>
      <c r="P87" s="378"/>
      <c r="Q87" s="378"/>
      <c r="R87" s="378"/>
    </row>
    <row r="88" spans="1:18" s="167" customFormat="1" ht="12.75" x14ac:dyDescent="0.2">
      <c r="A88" s="222" t="str">
        <f t="shared" si="10"/>
        <v>600m</v>
      </c>
      <c r="B88" s="223"/>
      <c r="C88" s="223">
        <v>8</v>
      </c>
      <c r="D88" s="224">
        <v>778</v>
      </c>
      <c r="E88" s="425" t="s">
        <v>879</v>
      </c>
      <c r="F88" s="226" t="s">
        <v>148</v>
      </c>
      <c r="G88" s="202" t="str">
        <f t="shared" si="7"/>
        <v>Sam Smith</v>
      </c>
      <c r="H88" s="203" t="str">
        <f t="shared" si="8"/>
        <v>Reading AC</v>
      </c>
      <c r="I88" s="203" t="str">
        <f t="shared" si="9"/>
        <v>U11B</v>
      </c>
      <c r="J88" s="205"/>
      <c r="K88" s="378">
        <v>771</v>
      </c>
      <c r="L88" s="378" t="s">
        <v>635</v>
      </c>
      <c r="M88" s="378" t="s">
        <v>371</v>
      </c>
      <c r="N88" s="378" t="s">
        <v>345</v>
      </c>
      <c r="O88" s="378" t="s">
        <v>306</v>
      </c>
      <c r="P88" s="378" t="s">
        <v>73</v>
      </c>
      <c r="Q88" s="378" t="s">
        <v>307</v>
      </c>
      <c r="R88" s="378" t="s">
        <v>442</v>
      </c>
    </row>
    <row r="89" spans="1:18" s="167" customFormat="1" ht="12.75" x14ac:dyDescent="0.2">
      <c r="A89" s="222" t="str">
        <f t="shared" si="10"/>
        <v>600m</v>
      </c>
      <c r="B89" s="223"/>
      <c r="C89" s="223">
        <v>9</v>
      </c>
      <c r="D89" s="224">
        <v>202</v>
      </c>
      <c r="E89" s="425" t="s">
        <v>880</v>
      </c>
      <c r="F89" s="226" t="s">
        <v>148</v>
      </c>
      <c r="G89" s="202" t="str">
        <f t="shared" si="7"/>
        <v>Ethan Webb</v>
      </c>
      <c r="H89" s="203" t="str">
        <f t="shared" si="8"/>
        <v>Bracknell</v>
      </c>
      <c r="I89" s="203" t="str">
        <f t="shared" si="9"/>
        <v>U11B</v>
      </c>
      <c r="J89" s="205"/>
      <c r="K89" s="378">
        <v>772</v>
      </c>
      <c r="L89" s="378" t="s">
        <v>636</v>
      </c>
      <c r="M89" s="378" t="s">
        <v>371</v>
      </c>
      <c r="N89" s="378" t="s">
        <v>345</v>
      </c>
      <c r="O89" s="378" t="s">
        <v>148</v>
      </c>
      <c r="P89" s="378" t="s">
        <v>307</v>
      </c>
      <c r="Q89" s="378"/>
      <c r="R89" s="378"/>
    </row>
    <row r="90" spans="1:18" s="167" customFormat="1" ht="12.75" x14ac:dyDescent="0.2">
      <c r="A90" s="222" t="str">
        <f t="shared" si="10"/>
        <v>600m</v>
      </c>
      <c r="B90" s="223"/>
      <c r="C90" s="223">
        <v>10</v>
      </c>
      <c r="D90" s="224">
        <v>510</v>
      </c>
      <c r="E90" s="425" t="s">
        <v>881</v>
      </c>
      <c r="F90" s="226" t="s">
        <v>148</v>
      </c>
      <c r="G90" s="202" t="str">
        <f t="shared" si="7"/>
        <v>James Patel Powell</v>
      </c>
      <c r="H90" s="203" t="str">
        <f t="shared" si="8"/>
        <v xml:space="preserve">Hillingdon </v>
      </c>
      <c r="I90" s="203" t="str">
        <f t="shared" si="9"/>
        <v>U11B</v>
      </c>
      <c r="J90" s="205"/>
      <c r="K90" s="378">
        <v>773</v>
      </c>
      <c r="L90" s="378" t="s">
        <v>637</v>
      </c>
      <c r="M90" s="378" t="s">
        <v>371</v>
      </c>
      <c r="N90" s="378" t="s">
        <v>345</v>
      </c>
      <c r="O90" s="378" t="s">
        <v>322</v>
      </c>
      <c r="P90" s="378"/>
      <c r="Q90" s="378"/>
      <c r="R90" s="378" t="s">
        <v>442</v>
      </c>
    </row>
    <row r="91" spans="1:18" s="167" customFormat="1" ht="12.75" x14ac:dyDescent="0.2">
      <c r="A91" s="222" t="str">
        <f t="shared" si="10"/>
        <v>600m</v>
      </c>
      <c r="B91" s="223"/>
      <c r="C91" s="223">
        <v>11</v>
      </c>
      <c r="D91" s="224">
        <v>107</v>
      </c>
      <c r="E91" s="425" t="s">
        <v>882</v>
      </c>
      <c r="F91" s="226" t="s">
        <v>148</v>
      </c>
      <c r="G91" s="202" t="str">
        <f t="shared" si="7"/>
        <v>Dylan Devereux</v>
      </c>
      <c r="H91" s="203" t="str">
        <f t="shared" si="8"/>
        <v>BMHAC</v>
      </c>
      <c r="I91" s="203" t="str">
        <f t="shared" si="9"/>
        <v>U11B</v>
      </c>
      <c r="J91" s="205"/>
      <c r="K91" s="378">
        <v>774</v>
      </c>
      <c r="L91" s="378" t="s">
        <v>638</v>
      </c>
      <c r="M91" s="378" t="s">
        <v>371</v>
      </c>
      <c r="N91" s="378" t="s">
        <v>345</v>
      </c>
      <c r="O91" s="378" t="s">
        <v>73</v>
      </c>
      <c r="P91" s="378" t="s">
        <v>307</v>
      </c>
      <c r="Q91" s="378"/>
      <c r="R91" s="378" t="s">
        <v>442</v>
      </c>
    </row>
    <row r="92" spans="1:18" s="167" customFormat="1" ht="12.75" x14ac:dyDescent="0.2">
      <c r="A92" s="222" t="str">
        <f t="shared" si="10"/>
        <v>600m</v>
      </c>
      <c r="B92" s="223"/>
      <c r="C92" s="223">
        <v>12</v>
      </c>
      <c r="D92" s="224">
        <v>101</v>
      </c>
      <c r="E92" s="425" t="s">
        <v>883</v>
      </c>
      <c r="F92" s="226" t="s">
        <v>148</v>
      </c>
      <c r="G92" s="202" t="str">
        <f t="shared" si="7"/>
        <v>George Hedderly</v>
      </c>
      <c r="H92" s="203" t="str">
        <f t="shared" si="8"/>
        <v>BMHAC</v>
      </c>
      <c r="I92" s="203" t="str">
        <f t="shared" si="9"/>
        <v>U11B</v>
      </c>
      <c r="J92" s="205"/>
      <c r="K92" s="378">
        <v>775</v>
      </c>
      <c r="L92" s="378" t="s">
        <v>639</v>
      </c>
      <c r="M92" s="378" t="s">
        <v>371</v>
      </c>
      <c r="N92" s="378" t="s">
        <v>345</v>
      </c>
      <c r="O92" s="378" t="s">
        <v>74</v>
      </c>
      <c r="P92" s="378" t="s">
        <v>306</v>
      </c>
      <c r="Q92" s="378" t="s">
        <v>73</v>
      </c>
      <c r="R92" s="378"/>
    </row>
    <row r="93" spans="1:18" s="167" customFormat="1" ht="12.75" x14ac:dyDescent="0.2">
      <c r="A93" s="222" t="str">
        <f t="shared" si="10"/>
        <v>600m</v>
      </c>
      <c r="B93" s="223"/>
      <c r="C93" s="223">
        <v>13</v>
      </c>
      <c r="D93" s="224">
        <v>81</v>
      </c>
      <c r="E93" s="425" t="s">
        <v>884</v>
      </c>
      <c r="F93" s="226" t="s">
        <v>148</v>
      </c>
      <c r="G93" s="202" t="str">
        <f t="shared" si="7"/>
        <v>Harvey Sutton</v>
      </c>
      <c r="H93" s="203" t="str">
        <f t="shared" si="8"/>
        <v>AFD</v>
      </c>
      <c r="I93" s="203" t="str">
        <f t="shared" si="9"/>
        <v>U11B</v>
      </c>
      <c r="J93" s="205"/>
      <c r="K93" s="378">
        <v>776</v>
      </c>
      <c r="L93" s="378" t="s">
        <v>640</v>
      </c>
      <c r="M93" s="378" t="s">
        <v>371</v>
      </c>
      <c r="N93" s="378" t="s">
        <v>345</v>
      </c>
      <c r="O93" s="378" t="s">
        <v>74</v>
      </c>
      <c r="P93" s="378" t="s">
        <v>148</v>
      </c>
      <c r="Q93" s="378" t="s">
        <v>307</v>
      </c>
      <c r="R93" s="378"/>
    </row>
    <row r="94" spans="1:18" s="167" customFormat="1" ht="12.75" x14ac:dyDescent="0.2">
      <c r="A94" s="222" t="str">
        <f t="shared" si="10"/>
        <v>600m</v>
      </c>
      <c r="B94" s="223"/>
      <c r="C94" s="223">
        <v>14</v>
      </c>
      <c r="D94" s="224">
        <v>604</v>
      </c>
      <c r="E94" s="425" t="s">
        <v>885</v>
      </c>
      <c r="F94" s="226" t="s">
        <v>148</v>
      </c>
      <c r="G94" s="202" t="str">
        <f t="shared" si="7"/>
        <v>Jan Czarnomski</v>
      </c>
      <c r="H94" s="203" t="str">
        <f t="shared" si="8"/>
        <v>Maidenhead</v>
      </c>
      <c r="I94" s="203" t="str">
        <f t="shared" si="9"/>
        <v>U11B</v>
      </c>
      <c r="J94" s="205"/>
      <c r="K94" s="378">
        <v>777</v>
      </c>
      <c r="L94" s="378" t="s">
        <v>641</v>
      </c>
      <c r="M94" s="378" t="s">
        <v>371</v>
      </c>
      <c r="N94" s="378" t="s">
        <v>345</v>
      </c>
      <c r="O94" s="378" t="s">
        <v>306</v>
      </c>
      <c r="P94" s="378" t="s">
        <v>148</v>
      </c>
      <c r="Q94" s="378" t="s">
        <v>307</v>
      </c>
      <c r="R94" s="378" t="s">
        <v>442</v>
      </c>
    </row>
    <row r="95" spans="1:18" s="167" customFormat="1" ht="12.75" x14ac:dyDescent="0.2">
      <c r="A95" s="222" t="str">
        <f t="shared" si="10"/>
        <v>600m</v>
      </c>
      <c r="B95" s="223">
        <v>2</v>
      </c>
      <c r="C95" s="223">
        <v>1</v>
      </c>
      <c r="D95" s="224">
        <v>63</v>
      </c>
      <c r="E95" s="425" t="s">
        <v>887</v>
      </c>
      <c r="F95" s="226" t="s">
        <v>148</v>
      </c>
      <c r="G95" s="202" t="str">
        <f t="shared" si="7"/>
        <v>Zavi Zinman</v>
      </c>
      <c r="H95" s="203" t="str">
        <f t="shared" si="8"/>
        <v>AFD</v>
      </c>
      <c r="I95" s="203" t="str">
        <f t="shared" si="9"/>
        <v>U11B</v>
      </c>
      <c r="J95" s="205"/>
      <c r="K95" s="378">
        <v>778</v>
      </c>
      <c r="L95" s="378" t="s">
        <v>642</v>
      </c>
      <c r="M95" s="378" t="s">
        <v>371</v>
      </c>
      <c r="N95" s="378" t="s">
        <v>345</v>
      </c>
      <c r="O95" s="378" t="s">
        <v>74</v>
      </c>
      <c r="P95" s="378" t="s">
        <v>306</v>
      </c>
      <c r="Q95" s="378" t="s">
        <v>148</v>
      </c>
      <c r="R95" s="378" t="s">
        <v>442</v>
      </c>
    </row>
    <row r="96" spans="1:18" s="167" customFormat="1" ht="12.75" x14ac:dyDescent="0.2">
      <c r="A96" s="222" t="str">
        <f t="shared" si="10"/>
        <v>600m</v>
      </c>
      <c r="B96" s="223"/>
      <c r="C96" s="223">
        <v>2</v>
      </c>
      <c r="D96" s="224">
        <v>205</v>
      </c>
      <c r="E96" s="425" t="s">
        <v>888</v>
      </c>
      <c r="F96" s="226" t="s">
        <v>148</v>
      </c>
      <c r="G96" s="202" t="str">
        <f t="shared" si="7"/>
        <v>Liam Gould</v>
      </c>
      <c r="H96" s="203" t="str">
        <f t="shared" si="8"/>
        <v>Bracknell</v>
      </c>
      <c r="I96" s="203" t="str">
        <f t="shared" si="9"/>
        <v>U11B</v>
      </c>
      <c r="J96" s="205"/>
      <c r="K96" s="378">
        <v>780</v>
      </c>
      <c r="L96" s="378" t="s">
        <v>643</v>
      </c>
      <c r="M96" s="378" t="s">
        <v>371</v>
      </c>
      <c r="N96" s="378" t="s">
        <v>345</v>
      </c>
      <c r="O96" s="378" t="s">
        <v>74</v>
      </c>
      <c r="P96" s="378" t="s">
        <v>306</v>
      </c>
      <c r="Q96" s="378" t="s">
        <v>307</v>
      </c>
      <c r="R96" s="378"/>
    </row>
    <row r="97" spans="1:18" s="167" customFormat="1" ht="12.75" x14ac:dyDescent="0.2">
      <c r="A97" s="222" t="str">
        <f t="shared" si="10"/>
        <v>600m</v>
      </c>
      <c r="B97" s="223"/>
      <c r="C97" s="223">
        <v>3</v>
      </c>
      <c r="D97" s="224">
        <v>132</v>
      </c>
      <c r="E97" s="425" t="s">
        <v>889</v>
      </c>
      <c r="F97" s="226" t="s">
        <v>148</v>
      </c>
      <c r="G97" s="202" t="str">
        <f t="shared" si="7"/>
        <v>Philip Kakari</v>
      </c>
      <c r="H97" s="203" t="str">
        <f t="shared" si="8"/>
        <v>Basingstoke &amp; MH</v>
      </c>
      <c r="I97" s="203" t="str">
        <f t="shared" si="9"/>
        <v>U11B</v>
      </c>
      <c r="J97" s="205"/>
      <c r="K97" s="227"/>
      <c r="L97" s="227"/>
      <c r="M97" s="227"/>
      <c r="N97" s="228" t="s">
        <v>345</v>
      </c>
      <c r="O97" s="227"/>
      <c r="P97" s="227"/>
      <c r="Q97" s="227"/>
      <c r="R97" s="227"/>
    </row>
    <row r="98" spans="1:18" s="167" customFormat="1" ht="12.75" x14ac:dyDescent="0.2">
      <c r="A98" s="222" t="str">
        <f t="shared" si="10"/>
        <v>600m</v>
      </c>
      <c r="B98" s="223"/>
      <c r="C98" s="223">
        <v>4</v>
      </c>
      <c r="D98" s="224">
        <v>102</v>
      </c>
      <c r="E98" s="425" t="s">
        <v>890</v>
      </c>
      <c r="F98" s="226" t="s">
        <v>148</v>
      </c>
      <c r="G98" s="202" t="str">
        <f t="shared" ref="G98:G121" si="11">VLOOKUP(D98,K$33:N$1001,2,FALSE)</f>
        <v>George Sharp</v>
      </c>
      <c r="H98" s="203" t="str">
        <f t="shared" ref="H98:H120" si="12">VLOOKUP(D98,K$33:N$1001,3,FALSE)</f>
        <v>BMHAC</v>
      </c>
      <c r="I98" s="203" t="str">
        <f t="shared" ref="I98:I129" si="13">VLOOKUP(D98,K$33:N$1001,4,FALSE)</f>
        <v>U11B</v>
      </c>
      <c r="J98" s="205"/>
      <c r="K98" s="227"/>
      <c r="L98" s="227"/>
      <c r="M98" s="227"/>
      <c r="N98" s="228" t="s">
        <v>345</v>
      </c>
      <c r="O98" s="227"/>
      <c r="P98" s="227"/>
      <c r="Q98" s="227"/>
      <c r="R98" s="227"/>
    </row>
    <row r="99" spans="1:18" s="167" customFormat="1" ht="12.75" x14ac:dyDescent="0.2">
      <c r="A99" s="222" t="str">
        <f t="shared" si="10"/>
        <v>600m</v>
      </c>
      <c r="B99" s="223"/>
      <c r="C99" s="223">
        <v>5</v>
      </c>
      <c r="D99" s="224">
        <v>504</v>
      </c>
      <c r="E99" s="425" t="s">
        <v>891</v>
      </c>
      <c r="F99" s="226" t="s">
        <v>148</v>
      </c>
      <c r="G99" s="202" t="str">
        <f t="shared" si="11"/>
        <v>Kyan Dampha</v>
      </c>
      <c r="H99" s="203" t="str">
        <f t="shared" si="12"/>
        <v xml:space="preserve">Hillingdon </v>
      </c>
      <c r="I99" s="203" t="str">
        <f t="shared" si="13"/>
        <v>U11B</v>
      </c>
      <c r="J99" s="205"/>
      <c r="K99" s="227"/>
      <c r="L99" s="227"/>
      <c r="M99" s="227"/>
      <c r="N99" s="228" t="s">
        <v>345</v>
      </c>
      <c r="O99" s="227"/>
      <c r="P99" s="227"/>
      <c r="Q99" s="227"/>
      <c r="R99" s="227"/>
    </row>
    <row r="100" spans="1:18" s="167" customFormat="1" ht="12.75" x14ac:dyDescent="0.2">
      <c r="A100" s="222" t="str">
        <f t="shared" si="10"/>
        <v>600m</v>
      </c>
      <c r="B100" s="223"/>
      <c r="C100" s="223">
        <v>6</v>
      </c>
      <c r="D100" s="224">
        <v>717</v>
      </c>
      <c r="E100" s="425" t="s">
        <v>892</v>
      </c>
      <c r="F100" s="226" t="s">
        <v>148</v>
      </c>
      <c r="G100" s="202" t="str">
        <f t="shared" si="11"/>
        <v>Charlie Elguezabal</v>
      </c>
      <c r="H100" s="203" t="str">
        <f t="shared" si="12"/>
        <v>Reading AC</v>
      </c>
      <c r="I100" s="203" t="str">
        <f t="shared" si="13"/>
        <v>U11B</v>
      </c>
      <c r="J100" s="205"/>
      <c r="K100" s="227"/>
      <c r="L100" s="227"/>
      <c r="M100" s="227"/>
      <c r="N100" s="228" t="s">
        <v>345</v>
      </c>
      <c r="O100" s="227"/>
      <c r="P100" s="227"/>
      <c r="Q100" s="227"/>
      <c r="R100" s="227"/>
    </row>
    <row r="101" spans="1:18" s="167" customFormat="1" ht="12.75" x14ac:dyDescent="0.2">
      <c r="A101" s="222" t="str">
        <f t="shared" si="10"/>
        <v>600m</v>
      </c>
      <c r="B101" s="223"/>
      <c r="C101" s="223">
        <v>7</v>
      </c>
      <c r="D101" s="224">
        <v>106</v>
      </c>
      <c r="E101" s="425" t="s">
        <v>874</v>
      </c>
      <c r="F101" s="226" t="s">
        <v>148</v>
      </c>
      <c r="G101" s="202" t="str">
        <f t="shared" si="11"/>
        <v>Thomas Carroll</v>
      </c>
      <c r="H101" s="203" t="str">
        <f t="shared" si="12"/>
        <v>BMHAC</v>
      </c>
      <c r="I101" s="203" t="str">
        <f t="shared" si="13"/>
        <v>U11B</v>
      </c>
      <c r="J101" s="205"/>
      <c r="K101" s="227"/>
      <c r="L101" s="227"/>
      <c r="M101" s="227"/>
      <c r="N101" s="228" t="s">
        <v>345</v>
      </c>
      <c r="O101" s="227"/>
      <c r="P101" s="227"/>
      <c r="Q101" s="227"/>
      <c r="R101" s="227"/>
    </row>
    <row r="102" spans="1:18" s="167" customFormat="1" ht="12.75" x14ac:dyDescent="0.2">
      <c r="A102" s="222" t="str">
        <f t="shared" si="10"/>
        <v>600m</v>
      </c>
      <c r="B102" s="223"/>
      <c r="C102" s="223">
        <v>8</v>
      </c>
      <c r="D102" s="224">
        <v>777</v>
      </c>
      <c r="E102" s="425" t="s">
        <v>893</v>
      </c>
      <c r="F102" s="226" t="s">
        <v>148</v>
      </c>
      <c r="G102" s="202" t="str">
        <f t="shared" si="11"/>
        <v>Roman Powell</v>
      </c>
      <c r="H102" s="203" t="str">
        <f t="shared" si="12"/>
        <v>Reading AC</v>
      </c>
      <c r="I102" s="203" t="str">
        <f t="shared" si="13"/>
        <v>U11B</v>
      </c>
      <c r="J102" s="205"/>
      <c r="K102" s="227"/>
      <c r="L102" s="227"/>
      <c r="M102" s="227"/>
      <c r="N102" s="228" t="s">
        <v>345</v>
      </c>
      <c r="O102" s="227"/>
      <c r="P102" s="227"/>
      <c r="Q102" s="227"/>
      <c r="R102" s="227"/>
    </row>
    <row r="103" spans="1:18" s="167" customFormat="1" ht="12.75" x14ac:dyDescent="0.2">
      <c r="A103" s="222" t="str">
        <f t="shared" si="10"/>
        <v>600m</v>
      </c>
      <c r="B103" s="223"/>
      <c r="C103" s="223">
        <v>9</v>
      </c>
      <c r="D103" s="224">
        <v>203</v>
      </c>
      <c r="E103" s="425" t="s">
        <v>898</v>
      </c>
      <c r="F103" s="226" t="s">
        <v>148</v>
      </c>
      <c r="G103" s="202" t="str">
        <f t="shared" si="11"/>
        <v>Jack Horsted-Mapepa</v>
      </c>
      <c r="H103" s="203" t="str">
        <f t="shared" si="12"/>
        <v>Bracknell</v>
      </c>
      <c r="I103" s="203" t="str">
        <f t="shared" si="13"/>
        <v>U11B</v>
      </c>
      <c r="J103" s="205"/>
      <c r="K103" s="227"/>
      <c r="L103" s="227"/>
      <c r="M103" s="227"/>
      <c r="N103" s="228" t="s">
        <v>345</v>
      </c>
      <c r="O103" s="227"/>
      <c r="P103" s="227"/>
      <c r="Q103" s="227"/>
      <c r="R103" s="227"/>
    </row>
    <row r="104" spans="1:18" s="167" customFormat="1" ht="12.75" x14ac:dyDescent="0.2">
      <c r="A104" s="222" t="str">
        <f t="shared" si="10"/>
        <v>600m</v>
      </c>
      <c r="B104" s="223"/>
      <c r="C104" s="223">
        <v>10</v>
      </c>
      <c r="D104" s="224">
        <v>65</v>
      </c>
      <c r="E104" s="425" t="s">
        <v>894</v>
      </c>
      <c r="F104" s="226" t="s">
        <v>148</v>
      </c>
      <c r="G104" s="202" t="str">
        <f t="shared" si="11"/>
        <v>Benjamin Broadhead</v>
      </c>
      <c r="H104" s="203" t="str">
        <f t="shared" si="12"/>
        <v>AFD</v>
      </c>
      <c r="I104" s="203" t="str">
        <f t="shared" si="13"/>
        <v>U11B</v>
      </c>
      <c r="J104" s="205"/>
      <c r="K104" s="227"/>
      <c r="L104" s="227"/>
      <c r="M104" s="227"/>
      <c r="N104" s="228" t="s">
        <v>345</v>
      </c>
      <c r="O104" s="227"/>
      <c r="P104" s="227"/>
      <c r="Q104" s="227"/>
      <c r="R104" s="227"/>
    </row>
    <row r="105" spans="1:18" s="167" customFormat="1" ht="12.75" x14ac:dyDescent="0.2">
      <c r="A105" s="222" t="str">
        <f t="shared" si="10"/>
        <v>600m</v>
      </c>
      <c r="B105" s="223"/>
      <c r="C105" s="223">
        <v>11</v>
      </c>
      <c r="D105" s="224">
        <v>83</v>
      </c>
      <c r="E105" s="425" t="s">
        <v>830</v>
      </c>
      <c r="F105" s="226" t="s">
        <v>148</v>
      </c>
      <c r="G105" s="202" t="str">
        <f t="shared" si="11"/>
        <v>Benjamin Whiddett</v>
      </c>
      <c r="H105" s="203" t="str">
        <f t="shared" si="12"/>
        <v>AFD</v>
      </c>
      <c r="I105" s="203" t="str">
        <f t="shared" si="13"/>
        <v>U11B</v>
      </c>
      <c r="J105" s="205"/>
      <c r="K105" s="227"/>
      <c r="L105" s="227"/>
      <c r="M105" s="227"/>
      <c r="N105" s="228" t="s">
        <v>345</v>
      </c>
      <c r="O105" s="227"/>
      <c r="P105" s="227"/>
      <c r="Q105" s="227"/>
      <c r="R105" s="227"/>
    </row>
    <row r="106" spans="1:18" s="167" customFormat="1" ht="12.75" x14ac:dyDescent="0.2">
      <c r="A106" s="222" t="str">
        <f t="shared" si="10"/>
        <v>600m</v>
      </c>
      <c r="B106" s="223"/>
      <c r="C106" s="223">
        <v>12</v>
      </c>
      <c r="D106" s="224">
        <v>103</v>
      </c>
      <c r="E106" s="425" t="s">
        <v>895</v>
      </c>
      <c r="F106" s="226" t="s">
        <v>148</v>
      </c>
      <c r="G106" s="202" t="str">
        <f t="shared" si="11"/>
        <v>Patrick Ruane</v>
      </c>
      <c r="H106" s="203" t="str">
        <f t="shared" si="12"/>
        <v>BMHAC</v>
      </c>
      <c r="I106" s="203" t="str">
        <f t="shared" si="13"/>
        <v>U11B</v>
      </c>
      <c r="J106" s="205"/>
      <c r="K106" s="227"/>
      <c r="L106" s="227"/>
      <c r="M106" s="227"/>
      <c r="N106" s="228" t="s">
        <v>345</v>
      </c>
      <c r="O106" s="227"/>
      <c r="P106" s="227"/>
      <c r="Q106" s="227"/>
      <c r="R106" s="227"/>
    </row>
    <row r="107" spans="1:18" s="167" customFormat="1" ht="12.75" x14ac:dyDescent="0.2">
      <c r="A107" s="222" t="str">
        <f t="shared" si="10"/>
        <v>600m</v>
      </c>
      <c r="B107" s="223"/>
      <c r="C107" s="223">
        <v>13</v>
      </c>
      <c r="D107" s="224">
        <v>511</v>
      </c>
      <c r="E107" s="425" t="s">
        <v>896</v>
      </c>
      <c r="F107" s="226" t="s">
        <v>148</v>
      </c>
      <c r="G107" s="202" t="str">
        <f t="shared" si="11"/>
        <v>Christopher Luscombe</v>
      </c>
      <c r="H107" s="203" t="str">
        <f t="shared" si="12"/>
        <v xml:space="preserve">Hillingdon </v>
      </c>
      <c r="I107" s="203" t="str">
        <f t="shared" si="13"/>
        <v>U11B</v>
      </c>
      <c r="J107" s="205"/>
      <c r="K107" s="227"/>
      <c r="L107" s="227"/>
      <c r="M107" s="227"/>
      <c r="N107" s="228" t="s">
        <v>345</v>
      </c>
      <c r="O107" s="227"/>
      <c r="P107" s="227"/>
      <c r="Q107" s="227"/>
      <c r="R107" s="227"/>
    </row>
    <row r="108" spans="1:18" s="167" customFormat="1" ht="12.75" x14ac:dyDescent="0.2">
      <c r="A108" s="222" t="str">
        <f t="shared" si="10"/>
        <v>600m</v>
      </c>
      <c r="B108" s="223"/>
      <c r="C108" s="223">
        <v>14</v>
      </c>
      <c r="D108" s="224">
        <v>509</v>
      </c>
      <c r="E108" s="425" t="s">
        <v>897</v>
      </c>
      <c r="F108" s="226" t="s">
        <v>148</v>
      </c>
      <c r="G108" s="202" t="str">
        <f t="shared" si="11"/>
        <v>Thomas Lester</v>
      </c>
      <c r="H108" s="203" t="str">
        <f t="shared" si="12"/>
        <v xml:space="preserve">Hillingdon </v>
      </c>
      <c r="I108" s="203" t="str">
        <f t="shared" si="13"/>
        <v>U11B</v>
      </c>
      <c r="J108" s="205"/>
      <c r="K108" s="227"/>
      <c r="L108" s="227"/>
      <c r="M108" s="227"/>
      <c r="N108" s="228" t="s">
        <v>345</v>
      </c>
      <c r="O108" s="227"/>
      <c r="P108" s="227"/>
      <c r="Q108" s="227"/>
      <c r="R108" s="227"/>
    </row>
    <row r="109" spans="1:18" s="167" customFormat="1" ht="12.75" x14ac:dyDescent="0.2">
      <c r="A109" s="222" t="str">
        <f t="shared" si="10"/>
        <v>600m</v>
      </c>
      <c r="B109" s="223"/>
      <c r="C109" s="223">
        <v>15</v>
      </c>
      <c r="D109" s="224">
        <v>605</v>
      </c>
      <c r="E109" s="425" t="s">
        <v>833</v>
      </c>
      <c r="F109" s="226" t="s">
        <v>148</v>
      </c>
      <c r="G109" s="202" t="str">
        <f t="shared" si="11"/>
        <v>Robert Oliver</v>
      </c>
      <c r="H109" s="203" t="str">
        <f t="shared" si="12"/>
        <v>Maidenhead</v>
      </c>
      <c r="I109" s="203" t="str">
        <f t="shared" si="13"/>
        <v>U11B</v>
      </c>
      <c r="J109" s="205"/>
      <c r="K109" s="227"/>
      <c r="L109" s="227"/>
      <c r="M109" s="227"/>
      <c r="N109" s="228" t="s">
        <v>345</v>
      </c>
      <c r="O109" s="227"/>
      <c r="P109" s="227"/>
      <c r="Q109" s="227"/>
      <c r="R109" s="227"/>
    </row>
    <row r="110" spans="1:18" s="167" customFormat="1" ht="12.75" x14ac:dyDescent="0.2">
      <c r="A110" s="222" t="str">
        <f t="shared" si="10"/>
        <v>1000m</v>
      </c>
      <c r="B110" s="223">
        <v>1</v>
      </c>
      <c r="C110" s="223">
        <v>1</v>
      </c>
      <c r="D110" s="224">
        <v>73</v>
      </c>
      <c r="E110" s="425" t="s">
        <v>905</v>
      </c>
      <c r="F110" s="226" t="s">
        <v>322</v>
      </c>
      <c r="G110" s="202" t="str">
        <f t="shared" si="11"/>
        <v>Aaron Bateman</v>
      </c>
      <c r="H110" s="203" t="str">
        <f t="shared" si="12"/>
        <v>AFD</v>
      </c>
      <c r="I110" s="203" t="str">
        <f t="shared" si="13"/>
        <v>U11B</v>
      </c>
      <c r="J110" s="205"/>
      <c r="K110" s="227"/>
      <c r="L110" s="227"/>
      <c r="M110" s="227"/>
      <c r="N110" s="228" t="s">
        <v>345</v>
      </c>
      <c r="O110" s="227"/>
      <c r="P110" s="227"/>
      <c r="Q110" s="227"/>
      <c r="R110" s="227"/>
    </row>
    <row r="111" spans="1:18" s="167" customFormat="1" ht="12.75" x14ac:dyDescent="0.2">
      <c r="A111" s="222" t="str">
        <f t="shared" si="10"/>
        <v>1000m</v>
      </c>
      <c r="B111" s="223"/>
      <c r="C111" s="223">
        <v>2</v>
      </c>
      <c r="D111" s="224">
        <v>70</v>
      </c>
      <c r="E111" s="425" t="s">
        <v>906</v>
      </c>
      <c r="F111" s="226" t="s">
        <v>322</v>
      </c>
      <c r="G111" s="202" t="str">
        <f t="shared" si="11"/>
        <v>Evan Hardy</v>
      </c>
      <c r="H111" s="203" t="str">
        <f t="shared" si="12"/>
        <v>AFD</v>
      </c>
      <c r="I111" s="203" t="str">
        <f t="shared" si="13"/>
        <v>U11B</v>
      </c>
      <c r="J111" s="205"/>
      <c r="K111" s="227"/>
      <c r="L111" s="227"/>
      <c r="M111" s="227"/>
      <c r="N111" s="228" t="s">
        <v>345</v>
      </c>
      <c r="O111" s="227"/>
      <c r="P111" s="227"/>
      <c r="Q111" s="227"/>
      <c r="R111" s="227"/>
    </row>
    <row r="112" spans="1:18" s="167" customFormat="1" ht="12.75" x14ac:dyDescent="0.2">
      <c r="A112" s="222" t="str">
        <f t="shared" si="10"/>
        <v>1000m</v>
      </c>
      <c r="B112" s="223"/>
      <c r="C112" s="223">
        <v>3</v>
      </c>
      <c r="D112" s="224">
        <v>204</v>
      </c>
      <c r="E112" s="425" t="s">
        <v>907</v>
      </c>
      <c r="F112" s="226" t="s">
        <v>322</v>
      </c>
      <c r="G112" s="202" t="str">
        <f t="shared" si="11"/>
        <v>John Youd</v>
      </c>
      <c r="H112" s="203" t="str">
        <f t="shared" si="12"/>
        <v>Bracknell</v>
      </c>
      <c r="I112" s="203" t="str">
        <f t="shared" si="13"/>
        <v>U11B</v>
      </c>
      <c r="J112" s="205"/>
      <c r="K112" s="227"/>
      <c r="L112" s="227"/>
      <c r="M112" s="227"/>
      <c r="N112" s="228" t="s">
        <v>345</v>
      </c>
      <c r="O112" s="227"/>
      <c r="P112" s="227"/>
      <c r="Q112" s="227"/>
      <c r="R112" s="227"/>
    </row>
    <row r="113" spans="1:18" s="167" customFormat="1" ht="12.75" x14ac:dyDescent="0.2">
      <c r="A113" s="222" t="str">
        <f t="shared" si="10"/>
        <v>1000m</v>
      </c>
      <c r="B113" s="223"/>
      <c r="C113" s="223">
        <v>4</v>
      </c>
      <c r="D113" s="224">
        <v>733</v>
      </c>
      <c r="E113" s="425" t="s">
        <v>908</v>
      </c>
      <c r="F113" s="226" t="s">
        <v>322</v>
      </c>
      <c r="G113" s="202" t="str">
        <f t="shared" si="11"/>
        <v>George Godfrey</v>
      </c>
      <c r="H113" s="203" t="str">
        <f t="shared" si="12"/>
        <v>Reading AC</v>
      </c>
      <c r="I113" s="203" t="str">
        <f t="shared" si="13"/>
        <v>U11B</v>
      </c>
      <c r="J113" s="205"/>
      <c r="K113" s="227"/>
      <c r="L113" s="227"/>
      <c r="M113" s="227"/>
      <c r="N113" s="228" t="s">
        <v>345</v>
      </c>
      <c r="O113" s="227"/>
      <c r="P113" s="227"/>
      <c r="Q113" s="227"/>
      <c r="R113" s="227"/>
    </row>
    <row r="114" spans="1:18" s="167" customFormat="1" ht="12.75" x14ac:dyDescent="0.2">
      <c r="A114" s="222" t="str">
        <f t="shared" si="10"/>
        <v>1000m</v>
      </c>
      <c r="B114" s="223"/>
      <c r="C114" s="223">
        <v>5</v>
      </c>
      <c r="D114" s="224">
        <v>773</v>
      </c>
      <c r="E114" s="425" t="s">
        <v>909</v>
      </c>
      <c r="F114" s="226" t="s">
        <v>322</v>
      </c>
      <c r="G114" s="202" t="str">
        <f t="shared" si="11"/>
        <v>Josh Smith</v>
      </c>
      <c r="H114" s="203" t="str">
        <f t="shared" si="12"/>
        <v>Reading AC</v>
      </c>
      <c r="I114" s="203" t="str">
        <f t="shared" si="13"/>
        <v>U11B</v>
      </c>
      <c r="J114" s="205"/>
      <c r="K114" s="227"/>
      <c r="L114" s="227"/>
      <c r="M114" s="227"/>
      <c r="N114" s="228" t="s">
        <v>345</v>
      </c>
      <c r="O114" s="227"/>
      <c r="P114" s="227"/>
      <c r="Q114" s="227"/>
      <c r="R114" s="227"/>
    </row>
    <row r="115" spans="1:18" s="167" customFormat="1" ht="12.75" x14ac:dyDescent="0.2">
      <c r="A115" s="222" t="str">
        <f t="shared" si="10"/>
        <v>1000m</v>
      </c>
      <c r="B115" s="223"/>
      <c r="C115" s="223">
        <v>6</v>
      </c>
      <c r="D115" s="224">
        <v>71</v>
      </c>
      <c r="E115" s="425" t="s">
        <v>910</v>
      </c>
      <c r="F115" s="226" t="s">
        <v>322</v>
      </c>
      <c r="G115" s="202" t="str">
        <f t="shared" si="11"/>
        <v>Alexander Didaskalou</v>
      </c>
      <c r="H115" s="203" t="str">
        <f t="shared" si="12"/>
        <v>AFD</v>
      </c>
      <c r="I115" s="203" t="str">
        <f t="shared" si="13"/>
        <v>U11B</v>
      </c>
      <c r="J115" s="205"/>
      <c r="K115" s="227"/>
      <c r="L115" s="227"/>
      <c r="M115" s="227"/>
      <c r="N115" s="228" t="s">
        <v>345</v>
      </c>
      <c r="O115" s="227"/>
      <c r="P115" s="227"/>
      <c r="Q115" s="227"/>
      <c r="R115" s="227"/>
    </row>
    <row r="116" spans="1:18" s="167" customFormat="1" ht="12.75" x14ac:dyDescent="0.2">
      <c r="A116" s="222" t="str">
        <f t="shared" si="10"/>
        <v>1000m</v>
      </c>
      <c r="B116" s="223"/>
      <c r="C116" s="223">
        <v>7</v>
      </c>
      <c r="D116" s="224">
        <v>501</v>
      </c>
      <c r="E116" s="425" t="s">
        <v>911</v>
      </c>
      <c r="F116" s="226" t="s">
        <v>322</v>
      </c>
      <c r="G116" s="202" t="str">
        <f t="shared" si="11"/>
        <v>Callum Flanagan</v>
      </c>
      <c r="H116" s="203" t="str">
        <f t="shared" si="12"/>
        <v>Hillingdon</v>
      </c>
      <c r="I116" s="203" t="str">
        <f t="shared" si="13"/>
        <v>U11B</v>
      </c>
      <c r="J116" s="205"/>
      <c r="K116" s="227"/>
      <c r="L116" s="227"/>
      <c r="M116" s="227"/>
      <c r="N116" s="228" t="s">
        <v>345</v>
      </c>
      <c r="O116" s="227"/>
      <c r="P116" s="227"/>
      <c r="Q116" s="227"/>
      <c r="R116" s="227"/>
    </row>
    <row r="117" spans="1:18" s="167" customFormat="1" ht="12.75" x14ac:dyDescent="0.2">
      <c r="A117" s="222" t="str">
        <f t="shared" si="10"/>
        <v>1000m</v>
      </c>
      <c r="B117" s="223"/>
      <c r="C117" s="223">
        <v>8</v>
      </c>
      <c r="D117" s="224">
        <v>104</v>
      </c>
      <c r="E117" s="425" t="s">
        <v>912</v>
      </c>
      <c r="F117" s="226" t="s">
        <v>322</v>
      </c>
      <c r="G117" s="202" t="str">
        <f t="shared" si="11"/>
        <v>Jack Bone</v>
      </c>
      <c r="H117" s="203" t="str">
        <f t="shared" si="12"/>
        <v>BMHAC</v>
      </c>
      <c r="I117" s="203" t="str">
        <f t="shared" si="13"/>
        <v>U11B</v>
      </c>
      <c r="J117" s="205"/>
      <c r="K117" s="227"/>
      <c r="L117" s="227"/>
      <c r="M117" s="227"/>
      <c r="N117" s="228" t="s">
        <v>345</v>
      </c>
      <c r="O117" s="227"/>
      <c r="P117" s="227"/>
      <c r="Q117" s="227"/>
      <c r="R117" s="227"/>
    </row>
    <row r="118" spans="1:18" s="167" customFormat="1" ht="12.75" x14ac:dyDescent="0.2">
      <c r="A118" s="222" t="str">
        <f t="shared" si="10"/>
        <v>1000m</v>
      </c>
      <c r="B118" s="223"/>
      <c r="C118" s="223">
        <v>9</v>
      </c>
      <c r="D118" s="224">
        <v>201</v>
      </c>
      <c r="E118" s="425" t="s">
        <v>913</v>
      </c>
      <c r="F118" s="226" t="s">
        <v>322</v>
      </c>
      <c r="G118" s="202" t="str">
        <f t="shared" si="11"/>
        <v>Arthur Saldaev</v>
      </c>
      <c r="H118" s="203" t="str">
        <f t="shared" si="12"/>
        <v>Bracknell</v>
      </c>
      <c r="I118" s="203" t="str">
        <f t="shared" si="13"/>
        <v>U11B</v>
      </c>
      <c r="J118" s="205"/>
      <c r="K118" s="227"/>
      <c r="L118" s="227"/>
      <c r="M118" s="227"/>
      <c r="N118" s="228" t="s">
        <v>345</v>
      </c>
      <c r="O118" s="227"/>
      <c r="P118" s="227"/>
      <c r="Q118" s="227"/>
      <c r="R118" s="227"/>
    </row>
    <row r="119" spans="1:18" s="167" customFormat="1" ht="12.75" x14ac:dyDescent="0.2">
      <c r="A119" s="222" t="str">
        <f t="shared" si="10"/>
        <v>1000m</v>
      </c>
      <c r="B119" s="223"/>
      <c r="C119" s="223">
        <v>10</v>
      </c>
      <c r="D119" s="224">
        <v>603</v>
      </c>
      <c r="E119" s="425" t="s">
        <v>914</v>
      </c>
      <c r="F119" s="226" t="s">
        <v>322</v>
      </c>
      <c r="G119" s="202" t="str">
        <f t="shared" si="11"/>
        <v>Ben Cook</v>
      </c>
      <c r="H119" s="203" t="str">
        <f t="shared" si="12"/>
        <v>Maidenhead</v>
      </c>
      <c r="I119" s="203" t="str">
        <f t="shared" si="13"/>
        <v>U11B</v>
      </c>
      <c r="J119" s="205"/>
      <c r="K119" s="227"/>
      <c r="L119" s="227"/>
      <c r="M119" s="227"/>
      <c r="N119" s="228" t="s">
        <v>345</v>
      </c>
      <c r="O119" s="227"/>
      <c r="P119" s="227"/>
      <c r="Q119" s="227"/>
      <c r="R119" s="227"/>
    </row>
    <row r="120" spans="1:18" s="167" customFormat="1" ht="12.75" x14ac:dyDescent="0.2">
      <c r="A120" s="222" t="str">
        <f t="shared" si="10"/>
        <v>1000m</v>
      </c>
      <c r="B120" s="223"/>
      <c r="C120" s="223">
        <v>11</v>
      </c>
      <c r="D120" s="224">
        <v>303</v>
      </c>
      <c r="E120" s="425" t="s">
        <v>915</v>
      </c>
      <c r="F120" s="226" t="s">
        <v>322</v>
      </c>
      <c r="G120" s="202" t="str">
        <f t="shared" si="11"/>
        <v>Ben Catlin</v>
      </c>
      <c r="H120" s="203" t="str">
        <f t="shared" si="12"/>
        <v>Camberley</v>
      </c>
      <c r="I120" s="203" t="str">
        <f t="shared" si="13"/>
        <v>U11B</v>
      </c>
      <c r="J120" s="205"/>
      <c r="K120" s="227"/>
      <c r="L120" s="227"/>
      <c r="M120" s="227"/>
      <c r="N120" s="228" t="s">
        <v>345</v>
      </c>
      <c r="O120" s="227"/>
      <c r="P120" s="227"/>
      <c r="Q120" s="227"/>
      <c r="R120" s="227"/>
    </row>
    <row r="121" spans="1:18" s="167" customFormat="1" ht="12.75" x14ac:dyDescent="0.2">
      <c r="A121" s="222" t="str">
        <f t="shared" si="10"/>
        <v>4 x 100m</v>
      </c>
      <c r="B121" s="223">
        <v>1</v>
      </c>
      <c r="C121" s="223">
        <v>1</v>
      </c>
      <c r="D121" s="224"/>
      <c r="E121" s="200">
        <v>65.099999999999994</v>
      </c>
      <c r="F121" s="226" t="s">
        <v>8</v>
      </c>
      <c r="G121" s="202" t="e">
        <f t="shared" si="11"/>
        <v>#N/A</v>
      </c>
      <c r="H121" s="432" t="s">
        <v>440</v>
      </c>
      <c r="I121" s="203" t="e">
        <f t="shared" si="13"/>
        <v>#N/A</v>
      </c>
      <c r="J121" s="205"/>
      <c r="K121" s="227"/>
      <c r="L121" s="227"/>
      <c r="M121" s="227"/>
      <c r="N121" s="228" t="s">
        <v>345</v>
      </c>
      <c r="O121" s="227"/>
      <c r="P121" s="227"/>
      <c r="Q121" s="227"/>
      <c r="R121" s="227"/>
    </row>
    <row r="122" spans="1:18" s="167" customFormat="1" ht="12.75" x14ac:dyDescent="0.2">
      <c r="A122" s="222" t="str">
        <f t="shared" si="10"/>
        <v>4 x 100m</v>
      </c>
      <c r="B122" s="223"/>
      <c r="C122" s="223">
        <v>2</v>
      </c>
      <c r="D122" s="224">
        <v>777</v>
      </c>
      <c r="E122" s="200">
        <v>65.3</v>
      </c>
      <c r="F122" s="433" t="s">
        <v>8</v>
      </c>
      <c r="G122" s="202"/>
      <c r="H122" s="203" t="str">
        <f t="shared" ref="H122:H165" si="14">VLOOKUP(D122,K$33:N$1001,3,FALSE)</f>
        <v>Reading AC</v>
      </c>
      <c r="I122" s="203" t="str">
        <f t="shared" si="13"/>
        <v>U11B</v>
      </c>
      <c r="J122" s="205"/>
      <c r="K122" s="227"/>
      <c r="L122" s="227"/>
      <c r="M122" s="227"/>
      <c r="N122" s="228" t="s">
        <v>345</v>
      </c>
      <c r="O122" s="227"/>
      <c r="P122" s="227"/>
      <c r="Q122" s="227"/>
      <c r="R122" s="227"/>
    </row>
    <row r="123" spans="1:18" s="167" customFormat="1" ht="12.75" x14ac:dyDescent="0.2">
      <c r="A123" s="222" t="str">
        <f t="shared" si="10"/>
        <v>4 x 100m</v>
      </c>
      <c r="B123" s="223"/>
      <c r="C123" s="223">
        <v>3</v>
      </c>
      <c r="D123" s="224">
        <v>205</v>
      </c>
      <c r="E123" s="200">
        <v>68.8</v>
      </c>
      <c r="F123" s="433" t="s">
        <v>8</v>
      </c>
      <c r="G123" s="202"/>
      <c r="H123" s="203" t="str">
        <f t="shared" si="14"/>
        <v>Bracknell</v>
      </c>
      <c r="I123" s="203" t="str">
        <f t="shared" si="13"/>
        <v>U11B</v>
      </c>
      <c r="J123" s="205"/>
      <c r="K123" s="227"/>
      <c r="L123" s="227"/>
      <c r="M123" s="227"/>
      <c r="N123" s="228" t="s">
        <v>345</v>
      </c>
      <c r="O123" s="227"/>
      <c r="P123" s="227"/>
      <c r="Q123" s="227"/>
      <c r="R123" s="227"/>
    </row>
    <row r="124" spans="1:18" s="167" customFormat="1" ht="12.75" x14ac:dyDescent="0.2">
      <c r="A124" s="222" t="str">
        <f t="shared" si="10"/>
        <v>4 x 100m</v>
      </c>
      <c r="B124" s="223"/>
      <c r="C124" s="223">
        <v>4</v>
      </c>
      <c r="D124" s="224">
        <v>778</v>
      </c>
      <c r="E124" s="200">
        <v>69.599999999999994</v>
      </c>
      <c r="F124" s="433" t="s">
        <v>8</v>
      </c>
      <c r="G124" s="202" t="str">
        <f t="shared" ref="G124:G165" si="15">VLOOKUP(D124,K$33:N$1001,2,FALSE)</f>
        <v>Sam Smith</v>
      </c>
      <c r="H124" s="203" t="str">
        <f t="shared" si="14"/>
        <v>Reading AC</v>
      </c>
      <c r="I124" s="203" t="str">
        <f t="shared" si="13"/>
        <v>U11B</v>
      </c>
      <c r="J124" s="205"/>
      <c r="K124" s="227"/>
      <c r="L124" s="227"/>
      <c r="M124" s="227"/>
      <c r="N124" s="228" t="s">
        <v>345</v>
      </c>
      <c r="O124" s="227"/>
      <c r="P124" s="227"/>
      <c r="Q124" s="227"/>
      <c r="R124" s="227"/>
    </row>
    <row r="125" spans="1:18" s="167" customFormat="1" ht="12.75" x14ac:dyDescent="0.2">
      <c r="A125" s="222" t="str">
        <f t="shared" si="10"/>
        <v>LJ</v>
      </c>
      <c r="B125" s="223">
        <v>1</v>
      </c>
      <c r="C125" s="223">
        <v>1</v>
      </c>
      <c r="D125" s="224">
        <v>107</v>
      </c>
      <c r="E125" s="225">
        <v>2.4900000000000002</v>
      </c>
      <c r="F125" s="226" t="s">
        <v>73</v>
      </c>
      <c r="G125" s="202" t="str">
        <f t="shared" si="15"/>
        <v>Dylan Devereux</v>
      </c>
      <c r="H125" s="203" t="str">
        <f t="shared" si="14"/>
        <v>BMHAC</v>
      </c>
      <c r="I125" s="203" t="str">
        <f t="shared" si="13"/>
        <v>U11B</v>
      </c>
      <c r="J125" s="205"/>
      <c r="K125" s="227"/>
      <c r="L125" s="227"/>
      <c r="M125" s="227"/>
      <c r="N125" s="228" t="s">
        <v>345</v>
      </c>
      <c r="O125" s="227"/>
      <c r="P125" s="227"/>
      <c r="Q125" s="227"/>
      <c r="R125" s="227"/>
    </row>
    <row r="126" spans="1:18" s="167" customFormat="1" ht="12.75" x14ac:dyDescent="0.2">
      <c r="A126" s="222" t="str">
        <f t="shared" si="10"/>
        <v>LJ</v>
      </c>
      <c r="B126" s="223"/>
      <c r="C126" s="223">
        <v>2</v>
      </c>
      <c r="D126" s="224">
        <v>72</v>
      </c>
      <c r="E126" s="225">
        <v>3.84</v>
      </c>
      <c r="F126" s="226" t="s">
        <v>73</v>
      </c>
      <c r="G126" s="202" t="str">
        <f t="shared" si="15"/>
        <v>Bertie Warren</v>
      </c>
      <c r="H126" s="203" t="str">
        <f t="shared" si="14"/>
        <v>AFD</v>
      </c>
      <c r="I126" s="203" t="str">
        <f t="shared" si="13"/>
        <v>U11B</v>
      </c>
      <c r="J126" s="205"/>
      <c r="K126" s="227"/>
      <c r="L126" s="227"/>
      <c r="M126" s="227"/>
      <c r="N126" s="228" t="s">
        <v>345</v>
      </c>
      <c r="O126" s="227"/>
      <c r="P126" s="227"/>
      <c r="Q126" s="227"/>
      <c r="R126" s="227"/>
    </row>
    <row r="127" spans="1:18" s="167" customFormat="1" ht="12.75" x14ac:dyDescent="0.2">
      <c r="A127" s="222" t="str">
        <f t="shared" si="10"/>
        <v>LJ</v>
      </c>
      <c r="B127" s="223"/>
      <c r="C127" s="223">
        <v>3</v>
      </c>
      <c r="D127" s="224">
        <v>205</v>
      </c>
      <c r="E127" s="225">
        <v>3.76</v>
      </c>
      <c r="F127" s="226" t="s">
        <v>73</v>
      </c>
      <c r="G127" s="202" t="str">
        <f t="shared" si="15"/>
        <v>Liam Gould</v>
      </c>
      <c r="H127" s="203" t="str">
        <f t="shared" si="14"/>
        <v>Bracknell</v>
      </c>
      <c r="I127" s="203" t="str">
        <f t="shared" si="13"/>
        <v>U11B</v>
      </c>
      <c r="J127" s="205"/>
      <c r="K127" s="227"/>
      <c r="L127" s="227"/>
      <c r="M127" s="227"/>
      <c r="N127" s="228" t="s">
        <v>345</v>
      </c>
      <c r="O127" s="227"/>
      <c r="P127" s="227"/>
      <c r="Q127" s="227"/>
      <c r="R127" s="227"/>
    </row>
    <row r="128" spans="1:18" s="167" customFormat="1" ht="12.75" x14ac:dyDescent="0.2">
      <c r="A128" s="222" t="str">
        <f t="shared" si="10"/>
        <v>LJ</v>
      </c>
      <c r="B128" s="223"/>
      <c r="C128" s="223">
        <v>4</v>
      </c>
      <c r="D128" s="224">
        <v>506</v>
      </c>
      <c r="E128" s="225">
        <v>3.58</v>
      </c>
      <c r="F128" s="226" t="s">
        <v>73</v>
      </c>
      <c r="G128" s="202" t="str">
        <f t="shared" si="15"/>
        <v xml:space="preserve">Ethan Matthews </v>
      </c>
      <c r="H128" s="203" t="str">
        <f t="shared" si="14"/>
        <v xml:space="preserve">Hillingdon </v>
      </c>
      <c r="I128" s="203" t="str">
        <f t="shared" si="13"/>
        <v>U11B</v>
      </c>
      <c r="J128" s="205"/>
      <c r="K128" s="227"/>
      <c r="L128" s="227"/>
      <c r="M128" s="227"/>
      <c r="N128" s="228" t="s">
        <v>345</v>
      </c>
      <c r="O128" s="227"/>
      <c r="P128" s="227"/>
      <c r="Q128" s="227"/>
      <c r="R128" s="227"/>
    </row>
    <row r="129" spans="1:18" s="167" customFormat="1" ht="12.75" x14ac:dyDescent="0.2">
      <c r="A129" s="222" t="str">
        <f t="shared" si="10"/>
        <v>LJ</v>
      </c>
      <c r="B129" s="223"/>
      <c r="C129" s="223">
        <v>5</v>
      </c>
      <c r="D129" s="224">
        <v>601</v>
      </c>
      <c r="E129" s="225">
        <v>3.56</v>
      </c>
      <c r="F129" s="226" t="s">
        <v>73</v>
      </c>
      <c r="G129" s="202" t="str">
        <f t="shared" si="15"/>
        <v>Callum Presnail</v>
      </c>
      <c r="H129" s="203" t="str">
        <f t="shared" si="14"/>
        <v>Maidenhead</v>
      </c>
      <c r="I129" s="203" t="str">
        <f t="shared" si="13"/>
        <v>U11B</v>
      </c>
      <c r="J129" s="205"/>
      <c r="K129" s="227"/>
      <c r="L129" s="227"/>
      <c r="M129" s="227"/>
      <c r="N129" s="228" t="s">
        <v>345</v>
      </c>
      <c r="O129" s="227"/>
      <c r="P129" s="227"/>
      <c r="Q129" s="227"/>
      <c r="R129" s="227"/>
    </row>
    <row r="130" spans="1:18" s="167" customFormat="1" ht="12.75" x14ac:dyDescent="0.2">
      <c r="A130" s="222" t="str">
        <f t="shared" si="10"/>
        <v>LJ</v>
      </c>
      <c r="B130" s="223"/>
      <c r="C130" s="223">
        <v>6</v>
      </c>
      <c r="D130" s="224">
        <v>771</v>
      </c>
      <c r="E130" s="225">
        <v>3.42</v>
      </c>
      <c r="F130" s="226" t="s">
        <v>73</v>
      </c>
      <c r="G130" s="202" t="str">
        <f t="shared" si="15"/>
        <v>Huw Robbins</v>
      </c>
      <c r="H130" s="203" t="str">
        <f t="shared" si="14"/>
        <v>Reading AC</v>
      </c>
      <c r="I130" s="203" t="str">
        <f t="shared" ref="I130:I165" si="16">VLOOKUP(D130,K$33:N$1001,4,FALSE)</f>
        <v>U11B</v>
      </c>
      <c r="J130" s="205"/>
      <c r="K130" s="227"/>
      <c r="L130" s="227"/>
      <c r="M130" s="227"/>
      <c r="N130" s="228" t="s">
        <v>345</v>
      </c>
      <c r="O130" s="227"/>
      <c r="P130" s="227"/>
      <c r="Q130" s="227"/>
      <c r="R130" s="227"/>
    </row>
    <row r="131" spans="1:18" s="167" customFormat="1" ht="12.75" x14ac:dyDescent="0.2">
      <c r="A131" s="222" t="str">
        <f t="shared" si="10"/>
        <v>LJ</v>
      </c>
      <c r="B131" s="223"/>
      <c r="C131" s="223">
        <v>7</v>
      </c>
      <c r="D131" s="224">
        <v>303</v>
      </c>
      <c r="E131" s="225">
        <v>3.41</v>
      </c>
      <c r="F131" s="226" t="s">
        <v>73</v>
      </c>
      <c r="G131" s="202" t="str">
        <f t="shared" si="15"/>
        <v>Ben Catlin</v>
      </c>
      <c r="H131" s="203" t="str">
        <f t="shared" si="14"/>
        <v>Camberley</v>
      </c>
      <c r="I131" s="203" t="str">
        <f t="shared" si="16"/>
        <v>U11B</v>
      </c>
      <c r="J131" s="205"/>
      <c r="K131" s="227"/>
      <c r="L131" s="227"/>
      <c r="M131" s="227"/>
      <c r="N131" s="228" t="s">
        <v>345</v>
      </c>
      <c r="O131" s="227"/>
      <c r="P131" s="227"/>
      <c r="Q131" s="227"/>
      <c r="R131" s="227"/>
    </row>
    <row r="132" spans="1:18" s="167" customFormat="1" ht="12.75" x14ac:dyDescent="0.2">
      <c r="A132" s="222" t="str">
        <f t="shared" si="10"/>
        <v>LJ</v>
      </c>
      <c r="B132" s="223"/>
      <c r="C132" s="223">
        <v>8</v>
      </c>
      <c r="D132" s="224">
        <v>302</v>
      </c>
      <c r="E132" s="225">
        <v>3.24</v>
      </c>
      <c r="F132" s="226" t="s">
        <v>73</v>
      </c>
      <c r="G132" s="202" t="str">
        <f t="shared" si="15"/>
        <v>Rory Minson</v>
      </c>
      <c r="H132" s="203" t="str">
        <f t="shared" si="14"/>
        <v>Camberley</v>
      </c>
      <c r="I132" s="203" t="str">
        <f t="shared" si="16"/>
        <v>U11B</v>
      </c>
      <c r="J132" s="205"/>
      <c r="K132" s="227"/>
      <c r="L132" s="227"/>
      <c r="M132" s="227"/>
      <c r="N132" s="228" t="s">
        <v>345</v>
      </c>
      <c r="O132" s="227"/>
      <c r="P132" s="227"/>
      <c r="Q132" s="227"/>
      <c r="R132" s="227"/>
    </row>
    <row r="133" spans="1:18" s="167" customFormat="1" ht="12.75" x14ac:dyDescent="0.2">
      <c r="A133" s="222" t="str">
        <f t="shared" si="10"/>
        <v>LJ</v>
      </c>
      <c r="B133" s="223"/>
      <c r="C133" s="223">
        <v>9</v>
      </c>
      <c r="D133" s="224">
        <v>504</v>
      </c>
      <c r="E133" s="225">
        <v>3.19</v>
      </c>
      <c r="F133" s="226" t="s">
        <v>73</v>
      </c>
      <c r="G133" s="202" t="str">
        <f t="shared" si="15"/>
        <v>Kyan Dampha</v>
      </c>
      <c r="H133" s="203" t="str">
        <f t="shared" si="14"/>
        <v xml:space="preserve">Hillingdon </v>
      </c>
      <c r="I133" s="203" t="str">
        <f t="shared" si="16"/>
        <v>U11B</v>
      </c>
      <c r="J133" s="205"/>
      <c r="K133" s="227"/>
      <c r="L133" s="227"/>
      <c r="M133" s="227"/>
      <c r="N133" s="228" t="s">
        <v>345</v>
      </c>
      <c r="O133" s="227"/>
      <c r="P133" s="227"/>
      <c r="Q133" s="227"/>
      <c r="R133" s="227"/>
    </row>
    <row r="134" spans="1:18" s="167" customFormat="1" ht="12.75" x14ac:dyDescent="0.2">
      <c r="A134" s="222" t="str">
        <f t="shared" si="10"/>
        <v>LJ</v>
      </c>
      <c r="B134" s="223"/>
      <c r="C134" s="223">
        <v>1</v>
      </c>
      <c r="D134" s="224">
        <v>132</v>
      </c>
      <c r="E134" s="225">
        <v>3.07</v>
      </c>
      <c r="F134" s="226" t="s">
        <v>73</v>
      </c>
      <c r="G134" s="202" t="str">
        <f t="shared" si="15"/>
        <v>Philip Kakari</v>
      </c>
      <c r="H134" s="203" t="str">
        <f t="shared" si="14"/>
        <v>Basingstoke &amp; MH</v>
      </c>
      <c r="I134" s="203" t="str">
        <f t="shared" si="16"/>
        <v>U11B</v>
      </c>
      <c r="J134" s="205"/>
      <c r="K134" s="227"/>
      <c r="L134" s="227"/>
      <c r="M134" s="227"/>
      <c r="N134" s="228" t="s">
        <v>345</v>
      </c>
      <c r="O134" s="227"/>
      <c r="P134" s="227"/>
      <c r="Q134" s="227"/>
      <c r="R134" s="227"/>
    </row>
    <row r="135" spans="1:18" s="167" customFormat="1" ht="12.75" x14ac:dyDescent="0.2">
      <c r="A135" s="222" t="str">
        <f t="shared" si="10"/>
        <v>LJ</v>
      </c>
      <c r="B135" s="223"/>
      <c r="C135" s="223">
        <v>11</v>
      </c>
      <c r="D135" s="224">
        <v>512</v>
      </c>
      <c r="E135" s="225">
        <v>3.06</v>
      </c>
      <c r="F135" s="226" t="s">
        <v>73</v>
      </c>
      <c r="G135" s="202" t="str">
        <f t="shared" si="15"/>
        <v>James Naughton</v>
      </c>
      <c r="H135" s="203" t="str">
        <f t="shared" si="14"/>
        <v xml:space="preserve">Hillingdon </v>
      </c>
      <c r="I135" s="203" t="str">
        <f t="shared" si="16"/>
        <v>U11B</v>
      </c>
      <c r="J135" s="205"/>
      <c r="K135" s="227"/>
      <c r="L135" s="227"/>
      <c r="M135" s="227"/>
      <c r="N135" s="228" t="s">
        <v>345</v>
      </c>
      <c r="O135" s="227"/>
      <c r="P135" s="227"/>
      <c r="Q135" s="227"/>
      <c r="R135" s="227"/>
    </row>
    <row r="136" spans="1:18" s="167" customFormat="1" ht="12.75" x14ac:dyDescent="0.2">
      <c r="A136" s="222" t="str">
        <f t="shared" si="10"/>
        <v>LJ</v>
      </c>
      <c r="B136" s="223"/>
      <c r="C136" s="223">
        <v>12</v>
      </c>
      <c r="D136" s="224">
        <v>102</v>
      </c>
      <c r="E136" s="225">
        <v>3.01</v>
      </c>
      <c r="F136" s="226" t="s">
        <v>73</v>
      </c>
      <c r="G136" s="202" t="str">
        <f t="shared" si="15"/>
        <v>George Sharp</v>
      </c>
      <c r="H136" s="203" t="str">
        <f t="shared" si="14"/>
        <v>BMHAC</v>
      </c>
      <c r="I136" s="203" t="str">
        <f t="shared" si="16"/>
        <v>U11B</v>
      </c>
      <c r="J136" s="205"/>
      <c r="K136" s="227"/>
      <c r="L136" s="227"/>
      <c r="M136" s="227"/>
      <c r="N136" s="228" t="s">
        <v>345</v>
      </c>
      <c r="O136" s="227"/>
      <c r="P136" s="227"/>
      <c r="Q136" s="227"/>
      <c r="R136" s="227"/>
    </row>
    <row r="137" spans="1:18" s="167" customFormat="1" ht="12.75" x14ac:dyDescent="0.2">
      <c r="A137" s="222" t="str">
        <f t="shared" si="10"/>
        <v>LJ</v>
      </c>
      <c r="B137" s="223"/>
      <c r="C137" s="223">
        <v>13</v>
      </c>
      <c r="D137" s="224">
        <v>103</v>
      </c>
      <c r="E137" s="225">
        <v>2.97</v>
      </c>
      <c r="F137" s="226" t="s">
        <v>73</v>
      </c>
      <c r="G137" s="202" t="str">
        <f t="shared" si="15"/>
        <v>Patrick Ruane</v>
      </c>
      <c r="H137" s="203" t="str">
        <f t="shared" si="14"/>
        <v>BMHAC</v>
      </c>
      <c r="I137" s="203" t="str">
        <f t="shared" si="16"/>
        <v>U11B</v>
      </c>
      <c r="J137" s="205"/>
      <c r="K137" s="227"/>
      <c r="L137" s="227"/>
      <c r="M137" s="227"/>
      <c r="N137" s="228" t="s">
        <v>345</v>
      </c>
      <c r="O137" s="227"/>
      <c r="P137" s="227"/>
      <c r="Q137" s="227"/>
      <c r="R137" s="227"/>
    </row>
    <row r="138" spans="1:18" s="167" customFormat="1" ht="12.75" x14ac:dyDescent="0.2">
      <c r="A138" s="222" t="str">
        <f t="shared" si="10"/>
        <v>LJ</v>
      </c>
      <c r="B138" s="223"/>
      <c r="C138" s="223">
        <v>14</v>
      </c>
      <c r="D138" s="224">
        <v>723</v>
      </c>
      <c r="E138" s="225">
        <v>2.96</v>
      </c>
      <c r="F138" s="226" t="s">
        <v>73</v>
      </c>
      <c r="G138" s="202" t="str">
        <f t="shared" si="15"/>
        <v>Felix Richardson</v>
      </c>
      <c r="H138" s="203" t="str">
        <f t="shared" si="14"/>
        <v>Reading AC</v>
      </c>
      <c r="I138" s="203" t="str">
        <f t="shared" si="16"/>
        <v>U11B</v>
      </c>
      <c r="J138" s="205"/>
      <c r="K138" s="227"/>
      <c r="L138" s="227"/>
      <c r="M138" s="227"/>
      <c r="N138" s="228" t="s">
        <v>345</v>
      </c>
      <c r="O138" s="227"/>
      <c r="P138" s="227"/>
      <c r="Q138" s="227"/>
      <c r="R138" s="227"/>
    </row>
    <row r="139" spans="1:18" s="167" customFormat="1" ht="12.75" x14ac:dyDescent="0.2">
      <c r="A139" s="222" t="str">
        <f t="shared" si="10"/>
        <v>LJ</v>
      </c>
      <c r="B139" s="223"/>
      <c r="C139" s="223">
        <v>15</v>
      </c>
      <c r="D139" s="224">
        <v>82</v>
      </c>
      <c r="E139" s="225">
        <v>2.87</v>
      </c>
      <c r="F139" s="226" t="s">
        <v>73</v>
      </c>
      <c r="G139" s="202" t="str">
        <f t="shared" si="15"/>
        <v>Harry Ellis</v>
      </c>
      <c r="H139" s="203" t="str">
        <f t="shared" si="14"/>
        <v>AFD</v>
      </c>
      <c r="I139" s="203" t="str">
        <f t="shared" si="16"/>
        <v>U11B</v>
      </c>
      <c r="J139" s="205"/>
      <c r="K139" s="227"/>
      <c r="L139" s="227"/>
      <c r="M139" s="227"/>
      <c r="N139" s="228" t="s">
        <v>345</v>
      </c>
      <c r="O139" s="227"/>
      <c r="P139" s="227"/>
      <c r="Q139" s="227"/>
      <c r="R139" s="227"/>
    </row>
    <row r="140" spans="1:18" s="167" customFormat="1" ht="12.75" x14ac:dyDescent="0.2">
      <c r="A140" s="222" t="str">
        <f t="shared" si="10"/>
        <v>LJ</v>
      </c>
      <c r="B140" s="223"/>
      <c r="C140" s="223">
        <v>16</v>
      </c>
      <c r="D140" s="224">
        <v>301</v>
      </c>
      <c r="E140" s="225">
        <v>2.86</v>
      </c>
      <c r="F140" s="226" t="s">
        <v>73</v>
      </c>
      <c r="G140" s="202" t="str">
        <f t="shared" si="15"/>
        <v>William Smith</v>
      </c>
      <c r="H140" s="203" t="str">
        <f t="shared" si="14"/>
        <v>Camberley</v>
      </c>
      <c r="I140" s="203" t="str">
        <f t="shared" si="16"/>
        <v>U11B</v>
      </c>
      <c r="J140" s="205"/>
      <c r="K140" s="227"/>
      <c r="L140" s="227"/>
      <c r="M140" s="227"/>
      <c r="N140" s="228" t="s">
        <v>345</v>
      </c>
      <c r="O140" s="227"/>
      <c r="P140" s="227"/>
      <c r="Q140" s="227"/>
      <c r="R140" s="227"/>
    </row>
    <row r="141" spans="1:18" s="167" customFormat="1" ht="12.75" x14ac:dyDescent="0.2">
      <c r="A141" s="222" t="str">
        <f>F141</f>
        <v>LJ</v>
      </c>
      <c r="B141" s="223"/>
      <c r="C141" s="223">
        <v>17</v>
      </c>
      <c r="D141" s="229">
        <v>104</v>
      </c>
      <c r="E141" s="421">
        <v>2.68</v>
      </c>
      <c r="F141" s="226" t="s">
        <v>73</v>
      </c>
      <c r="G141" s="202" t="str">
        <f t="shared" si="15"/>
        <v>Jack Bone</v>
      </c>
      <c r="H141" s="203" t="str">
        <f t="shared" si="14"/>
        <v>BMHAC</v>
      </c>
      <c r="I141" s="203" t="str">
        <f t="shared" si="16"/>
        <v>U11B</v>
      </c>
      <c r="J141" s="205"/>
      <c r="K141" s="227"/>
      <c r="L141" s="227"/>
      <c r="M141" s="227"/>
      <c r="N141" s="228" t="s">
        <v>345</v>
      </c>
      <c r="O141" s="227"/>
      <c r="P141" s="227"/>
      <c r="Q141" s="227"/>
      <c r="R141" s="227"/>
    </row>
    <row r="142" spans="1:18" s="167" customFormat="1" ht="12.75" x14ac:dyDescent="0.2">
      <c r="A142" s="222" t="str">
        <f t="shared" ref="A142:A150" si="17">F141</f>
        <v>LJ</v>
      </c>
      <c r="B142" s="223"/>
      <c r="C142" s="223">
        <v>18</v>
      </c>
      <c r="D142" s="224">
        <v>105</v>
      </c>
      <c r="E142" s="225">
        <v>2.67</v>
      </c>
      <c r="F142" s="226" t="s">
        <v>73</v>
      </c>
      <c r="G142" s="202" t="str">
        <f t="shared" si="15"/>
        <v>Noah O'Neill</v>
      </c>
      <c r="H142" s="203" t="str">
        <f t="shared" si="14"/>
        <v>BMHAC</v>
      </c>
      <c r="I142" s="203" t="str">
        <f t="shared" si="16"/>
        <v>U11B</v>
      </c>
      <c r="J142" s="205"/>
      <c r="K142" s="227"/>
      <c r="L142" s="227"/>
      <c r="M142" s="227"/>
      <c r="N142" s="228" t="s">
        <v>345</v>
      </c>
      <c r="O142" s="227"/>
      <c r="P142" s="227"/>
      <c r="Q142" s="227"/>
      <c r="R142" s="227"/>
    </row>
    <row r="143" spans="1:18" s="167" customFormat="1" ht="12.75" x14ac:dyDescent="0.2">
      <c r="A143" s="222" t="str">
        <f t="shared" si="17"/>
        <v>LJ</v>
      </c>
      <c r="B143" s="223"/>
      <c r="C143" s="223">
        <v>19</v>
      </c>
      <c r="D143" s="224">
        <v>602</v>
      </c>
      <c r="E143" s="225">
        <v>2.66</v>
      </c>
      <c r="F143" s="226" t="s">
        <v>73</v>
      </c>
      <c r="G143" s="202" t="str">
        <f t="shared" si="15"/>
        <v>Hugo Fleck Mc-Grath</v>
      </c>
      <c r="H143" s="203" t="str">
        <f t="shared" si="14"/>
        <v>Maidenhead</v>
      </c>
      <c r="I143" s="203" t="str">
        <f t="shared" si="16"/>
        <v>U11B</v>
      </c>
      <c r="J143" s="205"/>
      <c r="K143" s="227"/>
      <c r="L143" s="227"/>
      <c r="M143" s="227"/>
      <c r="N143" s="228" t="s">
        <v>345</v>
      </c>
      <c r="O143" s="227"/>
      <c r="P143" s="227"/>
      <c r="Q143" s="227"/>
      <c r="R143" s="227"/>
    </row>
    <row r="144" spans="1:18" s="167" customFormat="1" ht="12.75" x14ac:dyDescent="0.2">
      <c r="A144" s="222" t="str">
        <f t="shared" si="17"/>
        <v>LJ</v>
      </c>
      <c r="B144" s="223"/>
      <c r="C144" s="223">
        <v>20</v>
      </c>
      <c r="D144" s="224">
        <v>603</v>
      </c>
      <c r="E144" s="225">
        <v>2.64</v>
      </c>
      <c r="F144" s="226" t="s">
        <v>73</v>
      </c>
      <c r="G144" s="202" t="str">
        <f t="shared" si="15"/>
        <v>Ben Cook</v>
      </c>
      <c r="H144" s="203" t="str">
        <f t="shared" si="14"/>
        <v>Maidenhead</v>
      </c>
      <c r="I144" s="203" t="str">
        <f t="shared" si="16"/>
        <v>U11B</v>
      </c>
      <c r="J144" s="205"/>
      <c r="K144" s="227"/>
      <c r="L144" s="227"/>
      <c r="M144" s="227"/>
      <c r="N144" s="228" t="s">
        <v>345</v>
      </c>
      <c r="O144" s="227"/>
      <c r="P144" s="227"/>
      <c r="Q144" s="227"/>
      <c r="R144" s="227"/>
    </row>
    <row r="145" spans="1:18" s="167" customFormat="1" ht="12.75" x14ac:dyDescent="0.2">
      <c r="A145" s="222" t="str">
        <f t="shared" si="17"/>
        <v>LJ</v>
      </c>
      <c r="B145" s="223"/>
      <c r="C145" s="223">
        <v>21</v>
      </c>
      <c r="D145" s="224">
        <v>503</v>
      </c>
      <c r="E145" s="225">
        <v>2.62</v>
      </c>
      <c r="F145" s="226" t="s">
        <v>73</v>
      </c>
      <c r="G145" s="202" t="str">
        <f t="shared" si="15"/>
        <v xml:space="preserve">Dominic de Grasse Walker </v>
      </c>
      <c r="H145" s="203" t="str">
        <f t="shared" si="14"/>
        <v xml:space="preserve">Hillingdon </v>
      </c>
      <c r="I145" s="203" t="str">
        <f t="shared" si="16"/>
        <v>U11B</v>
      </c>
      <c r="J145" s="205"/>
      <c r="K145" s="227"/>
      <c r="L145" s="227"/>
      <c r="M145" s="227"/>
      <c r="N145" s="228" t="s">
        <v>345</v>
      </c>
      <c r="O145" s="227"/>
      <c r="P145" s="227"/>
      <c r="Q145" s="227"/>
      <c r="R145" s="227"/>
    </row>
    <row r="146" spans="1:18" s="167" customFormat="1" ht="12.75" x14ac:dyDescent="0.2">
      <c r="A146" s="222" t="str">
        <f t="shared" si="17"/>
        <v>LJ</v>
      </c>
      <c r="B146" s="223"/>
      <c r="C146" s="223">
        <v>22</v>
      </c>
      <c r="D146" s="224">
        <v>502</v>
      </c>
      <c r="E146" s="225">
        <v>2.59</v>
      </c>
      <c r="F146" s="226" t="s">
        <v>73</v>
      </c>
      <c r="G146" s="202" t="str">
        <f t="shared" si="15"/>
        <v xml:space="preserve">Ranvir Singh Bains </v>
      </c>
      <c r="H146" s="203" t="str">
        <f t="shared" si="14"/>
        <v xml:space="preserve">Hillingdon </v>
      </c>
      <c r="I146" s="203" t="str">
        <f t="shared" si="16"/>
        <v>U11B</v>
      </c>
      <c r="J146" s="205"/>
      <c r="K146" s="227"/>
      <c r="L146" s="227"/>
      <c r="M146" s="227"/>
      <c r="N146" s="228" t="s">
        <v>345</v>
      </c>
      <c r="O146" s="227"/>
      <c r="P146" s="227"/>
      <c r="Q146" s="227"/>
      <c r="R146" s="227"/>
    </row>
    <row r="147" spans="1:18" s="167" customFormat="1" ht="12.75" x14ac:dyDescent="0.2">
      <c r="A147" s="222" t="str">
        <f t="shared" si="17"/>
        <v>LJ</v>
      </c>
      <c r="B147" s="223"/>
      <c r="C147" s="223">
        <v>23</v>
      </c>
      <c r="D147" s="224">
        <v>775</v>
      </c>
      <c r="E147" s="225">
        <v>2.58</v>
      </c>
      <c r="F147" s="226" t="s">
        <v>73</v>
      </c>
      <c r="G147" s="202" t="str">
        <f t="shared" si="15"/>
        <v>Joshua Ponert</v>
      </c>
      <c r="H147" s="203" t="str">
        <f t="shared" si="14"/>
        <v>Reading AC</v>
      </c>
      <c r="I147" s="203" t="str">
        <f t="shared" si="16"/>
        <v>U11B</v>
      </c>
      <c r="J147" s="205"/>
      <c r="K147" s="227"/>
      <c r="L147" s="227"/>
      <c r="M147" s="227"/>
      <c r="N147" s="228" t="s">
        <v>345</v>
      </c>
      <c r="O147" s="227"/>
      <c r="P147" s="227"/>
      <c r="Q147" s="227"/>
      <c r="R147" s="227"/>
    </row>
    <row r="148" spans="1:18" s="167" customFormat="1" ht="12.75" x14ac:dyDescent="0.2">
      <c r="A148" s="222" t="str">
        <f t="shared" si="17"/>
        <v>LJ</v>
      </c>
      <c r="B148" s="223"/>
      <c r="C148" s="223">
        <v>24</v>
      </c>
      <c r="D148" s="224">
        <v>605</v>
      </c>
      <c r="E148" s="225">
        <v>2.5499999999999998</v>
      </c>
      <c r="F148" s="226" t="s">
        <v>73</v>
      </c>
      <c r="G148" s="202" t="str">
        <f t="shared" si="15"/>
        <v>Robert Oliver</v>
      </c>
      <c r="H148" s="203" t="str">
        <f t="shared" si="14"/>
        <v>Maidenhead</v>
      </c>
      <c r="I148" s="203" t="str">
        <f t="shared" si="16"/>
        <v>U11B</v>
      </c>
      <c r="J148" s="205"/>
      <c r="K148" s="227"/>
      <c r="L148" s="227"/>
      <c r="M148" s="227"/>
      <c r="N148" s="228" t="s">
        <v>345</v>
      </c>
      <c r="O148" s="227"/>
      <c r="P148" s="227"/>
      <c r="Q148" s="227"/>
      <c r="R148" s="227"/>
    </row>
    <row r="149" spans="1:18" s="167" customFormat="1" ht="12.75" x14ac:dyDescent="0.2">
      <c r="A149" s="222" t="str">
        <f t="shared" si="17"/>
        <v>LJ</v>
      </c>
      <c r="B149" s="223"/>
      <c r="C149" s="223">
        <v>25</v>
      </c>
      <c r="D149" s="224">
        <v>774</v>
      </c>
      <c r="E149" s="225">
        <v>2.5299999999999998</v>
      </c>
      <c r="F149" s="226" t="s">
        <v>73</v>
      </c>
      <c r="G149" s="202" t="str">
        <f t="shared" si="15"/>
        <v>Joshua Date</v>
      </c>
      <c r="H149" s="203" t="str">
        <f t="shared" si="14"/>
        <v>Reading AC</v>
      </c>
      <c r="I149" s="203" t="str">
        <f t="shared" si="16"/>
        <v>U11B</v>
      </c>
      <c r="J149" s="205"/>
      <c r="K149" s="227"/>
      <c r="L149" s="227"/>
      <c r="M149" s="227"/>
      <c r="N149" s="228" t="s">
        <v>345</v>
      </c>
      <c r="O149" s="227"/>
      <c r="P149" s="227"/>
      <c r="Q149" s="227"/>
      <c r="R149" s="227"/>
    </row>
    <row r="150" spans="1:18" s="167" customFormat="1" ht="12.75" x14ac:dyDescent="0.2">
      <c r="A150" s="222" t="str">
        <f t="shared" si="17"/>
        <v>LJ</v>
      </c>
      <c r="B150" s="223"/>
      <c r="C150" s="223">
        <v>26</v>
      </c>
      <c r="D150" s="224">
        <v>107</v>
      </c>
      <c r="E150" s="225">
        <v>2.4900000000000002</v>
      </c>
      <c r="F150" s="226" t="s">
        <v>73</v>
      </c>
      <c r="G150" s="202" t="str">
        <f t="shared" si="15"/>
        <v>Dylan Devereux</v>
      </c>
      <c r="H150" s="203" t="str">
        <f t="shared" si="14"/>
        <v>BMHAC</v>
      </c>
      <c r="I150" s="203" t="str">
        <f t="shared" si="16"/>
        <v>U11B</v>
      </c>
      <c r="J150" s="205"/>
      <c r="K150" s="227"/>
      <c r="L150" s="227"/>
      <c r="M150" s="227"/>
      <c r="N150" s="228" t="s">
        <v>345</v>
      </c>
      <c r="O150" s="227"/>
      <c r="P150" s="227"/>
      <c r="Q150" s="227"/>
      <c r="R150" s="227"/>
    </row>
    <row r="151" spans="1:18" s="167" customFormat="1" ht="12.75" x14ac:dyDescent="0.2">
      <c r="A151" s="222" t="str">
        <f>F151</f>
        <v>LJ</v>
      </c>
      <c r="B151" s="223"/>
      <c r="C151" s="223">
        <v>27</v>
      </c>
      <c r="D151" s="224">
        <v>201</v>
      </c>
      <c r="E151" s="225">
        <v>2.4300000000000002</v>
      </c>
      <c r="F151" s="226" t="s">
        <v>73</v>
      </c>
      <c r="G151" s="202" t="str">
        <f t="shared" si="15"/>
        <v>Arthur Saldaev</v>
      </c>
      <c r="H151" s="203" t="str">
        <f t="shared" si="14"/>
        <v>Bracknell</v>
      </c>
      <c r="I151" s="203" t="str">
        <f t="shared" si="16"/>
        <v>U11B</v>
      </c>
      <c r="J151" s="205"/>
      <c r="K151" s="227"/>
      <c r="L151" s="227"/>
      <c r="M151" s="227"/>
      <c r="N151" s="228" t="s">
        <v>345</v>
      </c>
      <c r="O151" s="227"/>
      <c r="P151" s="227"/>
      <c r="Q151" s="227"/>
      <c r="R151" s="227"/>
    </row>
    <row r="152" spans="1:18" s="167" customFormat="1" ht="12.75" x14ac:dyDescent="0.2">
      <c r="A152" s="222" t="str">
        <f t="shared" ref="A152:A171" si="18">F152</f>
        <v>LJ</v>
      </c>
      <c r="B152" s="223"/>
      <c r="C152" s="223">
        <v>28</v>
      </c>
      <c r="D152" s="224">
        <v>507</v>
      </c>
      <c r="E152" s="225">
        <v>2.41</v>
      </c>
      <c r="F152" s="226" t="s">
        <v>73</v>
      </c>
      <c r="G152" s="202" t="str">
        <f t="shared" si="15"/>
        <v>Sam Langford</v>
      </c>
      <c r="H152" s="203" t="str">
        <f t="shared" si="14"/>
        <v xml:space="preserve">Hillingdon </v>
      </c>
      <c r="I152" s="203" t="str">
        <f t="shared" si="16"/>
        <v>U11B</v>
      </c>
      <c r="J152" s="205"/>
      <c r="K152" s="227"/>
      <c r="L152" s="227"/>
      <c r="M152" s="227"/>
      <c r="N152" s="228" t="s">
        <v>345</v>
      </c>
      <c r="O152" s="227"/>
      <c r="P152" s="227"/>
      <c r="Q152" s="227"/>
      <c r="R152" s="227"/>
    </row>
    <row r="153" spans="1:18" s="167" customFormat="1" ht="12.75" x14ac:dyDescent="0.2">
      <c r="A153" s="222" t="str">
        <f t="shared" si="18"/>
        <v>LJ</v>
      </c>
      <c r="B153" s="223"/>
      <c r="C153" s="223">
        <v>29</v>
      </c>
      <c r="D153" s="224">
        <v>717</v>
      </c>
      <c r="E153" s="225">
        <v>2.37</v>
      </c>
      <c r="F153" s="226" t="s">
        <v>73</v>
      </c>
      <c r="G153" s="202" t="str">
        <f t="shared" si="15"/>
        <v>Charlie Elguezabal</v>
      </c>
      <c r="H153" s="203" t="str">
        <f t="shared" si="14"/>
        <v>Reading AC</v>
      </c>
      <c r="I153" s="203" t="str">
        <f t="shared" si="16"/>
        <v>U11B</v>
      </c>
      <c r="J153" s="205"/>
      <c r="K153" s="227"/>
      <c r="L153" s="227"/>
      <c r="M153" s="227"/>
      <c r="N153" s="228" t="s">
        <v>345</v>
      </c>
      <c r="O153" s="227"/>
      <c r="P153" s="227"/>
      <c r="Q153" s="227"/>
      <c r="R153" s="227"/>
    </row>
    <row r="154" spans="1:18" s="167" customFormat="1" ht="12.75" x14ac:dyDescent="0.2">
      <c r="A154" s="222" t="str">
        <f t="shared" si="18"/>
        <v>LJ</v>
      </c>
      <c r="B154" s="223"/>
      <c r="C154" s="223">
        <v>30</v>
      </c>
      <c r="D154" s="224">
        <v>203</v>
      </c>
      <c r="E154" s="225">
        <v>1.91</v>
      </c>
      <c r="F154" s="226" t="s">
        <v>73</v>
      </c>
      <c r="G154" s="202" t="str">
        <f t="shared" si="15"/>
        <v>Jack Horsted-Mapepa</v>
      </c>
      <c r="H154" s="203" t="str">
        <f t="shared" si="14"/>
        <v>Bracknell</v>
      </c>
      <c r="I154" s="203" t="str">
        <f t="shared" si="16"/>
        <v>U11B</v>
      </c>
      <c r="J154" s="205"/>
      <c r="K154" s="227"/>
      <c r="L154" s="227"/>
      <c r="M154" s="227"/>
      <c r="N154" s="228" t="s">
        <v>345</v>
      </c>
      <c r="O154" s="227"/>
      <c r="P154" s="227"/>
      <c r="Q154" s="227"/>
      <c r="R154" s="227"/>
    </row>
    <row r="155" spans="1:18" s="167" customFormat="1" ht="12.75" x14ac:dyDescent="0.2">
      <c r="A155" s="222" t="str">
        <f t="shared" si="18"/>
        <v>Shot Putt</v>
      </c>
      <c r="B155" s="223">
        <v>1</v>
      </c>
      <c r="C155" s="223">
        <v>1</v>
      </c>
      <c r="D155" s="224">
        <v>206</v>
      </c>
      <c r="E155" s="225">
        <v>5.9</v>
      </c>
      <c r="F155" s="426" t="s">
        <v>850</v>
      </c>
      <c r="G155" s="202" t="str">
        <f t="shared" si="15"/>
        <v>William Shefford</v>
      </c>
      <c r="H155" s="203" t="str">
        <f t="shared" si="14"/>
        <v>Bracknell</v>
      </c>
      <c r="I155" s="203" t="str">
        <f t="shared" si="16"/>
        <v>U11B</v>
      </c>
      <c r="J155" s="205"/>
      <c r="K155" s="227"/>
      <c r="L155" s="227"/>
      <c r="M155" s="227"/>
      <c r="N155" s="228" t="s">
        <v>345</v>
      </c>
      <c r="O155" s="227"/>
      <c r="P155" s="227"/>
      <c r="Q155" s="227"/>
      <c r="R155" s="227"/>
    </row>
    <row r="156" spans="1:18" s="167" customFormat="1" ht="12.75" x14ac:dyDescent="0.2">
      <c r="A156" s="222" t="str">
        <f t="shared" si="18"/>
        <v>Shot Putt</v>
      </c>
      <c r="B156" s="223"/>
      <c r="C156" s="223">
        <v>2</v>
      </c>
      <c r="D156" s="224">
        <v>604</v>
      </c>
      <c r="E156" s="225">
        <v>4.7699999999999996</v>
      </c>
      <c r="F156" s="426" t="s">
        <v>850</v>
      </c>
      <c r="G156" s="202" t="str">
        <f t="shared" si="15"/>
        <v>Jan Czarnomski</v>
      </c>
      <c r="H156" s="203" t="str">
        <f t="shared" si="14"/>
        <v>Maidenhead</v>
      </c>
      <c r="I156" s="203" t="str">
        <f t="shared" si="16"/>
        <v>U11B</v>
      </c>
      <c r="J156" s="205"/>
      <c r="K156" s="227"/>
      <c r="L156" s="227"/>
      <c r="M156" s="227"/>
      <c r="N156" s="228" t="s">
        <v>345</v>
      </c>
      <c r="O156" s="227"/>
      <c r="P156" s="227"/>
      <c r="Q156" s="227"/>
      <c r="R156" s="227"/>
    </row>
    <row r="157" spans="1:18" s="167" customFormat="1" ht="12.75" x14ac:dyDescent="0.2">
      <c r="A157" s="222" t="str">
        <f t="shared" si="18"/>
        <v>Shot Putt</v>
      </c>
      <c r="B157" s="223"/>
      <c r="C157" s="223">
        <v>3</v>
      </c>
      <c r="D157" s="224">
        <v>780</v>
      </c>
      <c r="E157" s="225">
        <v>4.57</v>
      </c>
      <c r="F157" s="426" t="s">
        <v>850</v>
      </c>
      <c r="G157" s="202" t="str">
        <f t="shared" si="15"/>
        <v>Zac Hayhurst</v>
      </c>
      <c r="H157" s="203" t="str">
        <f t="shared" si="14"/>
        <v>Reading AC</v>
      </c>
      <c r="I157" s="203" t="str">
        <f t="shared" si="16"/>
        <v>U11B</v>
      </c>
      <c r="J157" s="205"/>
      <c r="K157" s="227"/>
      <c r="L157" s="227"/>
      <c r="M157" s="227"/>
      <c r="N157" s="228" t="s">
        <v>345</v>
      </c>
      <c r="O157" s="227"/>
      <c r="P157" s="227"/>
      <c r="Q157" s="227"/>
      <c r="R157" s="227"/>
    </row>
    <row r="158" spans="1:18" s="167" customFormat="1" ht="12.75" x14ac:dyDescent="0.2">
      <c r="A158" s="222" t="str">
        <f t="shared" si="18"/>
        <v>Shot Putt</v>
      </c>
      <c r="B158" s="223"/>
      <c r="C158" s="223">
        <v>4</v>
      </c>
      <c r="D158" s="224">
        <v>502</v>
      </c>
      <c r="E158" s="225">
        <v>4.32</v>
      </c>
      <c r="F158" s="426" t="s">
        <v>850</v>
      </c>
      <c r="G158" s="202" t="str">
        <f t="shared" si="15"/>
        <v xml:space="preserve">Ranvir Singh Bains </v>
      </c>
      <c r="H158" s="203" t="str">
        <f t="shared" si="14"/>
        <v xml:space="preserve">Hillingdon </v>
      </c>
      <c r="I158" s="203" t="str">
        <f t="shared" si="16"/>
        <v>U11B</v>
      </c>
      <c r="J158" s="205"/>
      <c r="K158" s="227"/>
      <c r="L158" s="227"/>
      <c r="M158" s="227"/>
      <c r="N158" s="228" t="s">
        <v>345</v>
      </c>
      <c r="O158" s="227"/>
      <c r="P158" s="227"/>
      <c r="Q158" s="227"/>
      <c r="R158" s="227"/>
    </row>
    <row r="159" spans="1:18" s="167" customFormat="1" ht="12.75" x14ac:dyDescent="0.2">
      <c r="A159" s="222" t="str">
        <f t="shared" si="18"/>
        <v>Shot Putt</v>
      </c>
      <c r="B159" s="223"/>
      <c r="C159" s="223">
        <v>5</v>
      </c>
      <c r="D159" s="224">
        <v>201</v>
      </c>
      <c r="E159" s="225">
        <v>3.83</v>
      </c>
      <c r="F159" s="426" t="s">
        <v>850</v>
      </c>
      <c r="G159" s="202" t="str">
        <f t="shared" si="15"/>
        <v>Arthur Saldaev</v>
      </c>
      <c r="H159" s="203" t="str">
        <f t="shared" si="14"/>
        <v>Bracknell</v>
      </c>
      <c r="I159" s="203" t="str">
        <f t="shared" si="16"/>
        <v>U11B</v>
      </c>
      <c r="J159" s="205"/>
      <c r="K159" s="227"/>
      <c r="L159" s="227"/>
      <c r="M159" s="227"/>
      <c r="N159" s="228" t="s">
        <v>345</v>
      </c>
      <c r="O159" s="227"/>
      <c r="P159" s="227"/>
      <c r="Q159" s="227"/>
      <c r="R159" s="227"/>
    </row>
    <row r="160" spans="1:18" s="167" customFormat="1" ht="12.75" x14ac:dyDescent="0.2">
      <c r="A160" s="222" t="str">
        <f t="shared" si="18"/>
        <v>Shot Putt</v>
      </c>
      <c r="B160" s="223"/>
      <c r="C160" s="223">
        <v>6</v>
      </c>
      <c r="D160" s="224">
        <v>778</v>
      </c>
      <c r="E160" s="225">
        <v>3.81</v>
      </c>
      <c r="F160" s="426" t="s">
        <v>850</v>
      </c>
      <c r="G160" s="202" t="str">
        <f t="shared" si="15"/>
        <v>Sam Smith</v>
      </c>
      <c r="H160" s="203" t="str">
        <f t="shared" si="14"/>
        <v>Reading AC</v>
      </c>
      <c r="I160" s="203" t="str">
        <f t="shared" si="16"/>
        <v>U11B</v>
      </c>
      <c r="J160" s="205"/>
      <c r="K160" s="227"/>
      <c r="L160" s="227"/>
      <c r="M160" s="227"/>
      <c r="N160" s="228" t="s">
        <v>345</v>
      </c>
      <c r="O160" s="227"/>
      <c r="P160" s="227"/>
      <c r="Q160" s="227"/>
      <c r="R160" s="227"/>
    </row>
    <row r="161" spans="1:18" s="167" customFormat="1" ht="12.75" x14ac:dyDescent="0.2">
      <c r="A161" s="222" t="str">
        <f t="shared" si="18"/>
        <v>Shot Putt</v>
      </c>
      <c r="B161" s="223"/>
      <c r="C161" s="223">
        <v>7</v>
      </c>
      <c r="D161" s="224">
        <v>776</v>
      </c>
      <c r="E161" s="225">
        <v>3.74</v>
      </c>
      <c r="F161" s="426" t="s">
        <v>850</v>
      </c>
      <c r="G161" s="202" t="str">
        <f t="shared" si="15"/>
        <v>Rohan Burton</v>
      </c>
      <c r="H161" s="203" t="str">
        <f t="shared" si="14"/>
        <v>Reading AC</v>
      </c>
      <c r="I161" s="203" t="str">
        <f t="shared" si="16"/>
        <v>U11B</v>
      </c>
      <c r="J161" s="205"/>
      <c r="K161" s="227"/>
      <c r="L161" s="227"/>
      <c r="M161" s="227"/>
      <c r="N161" s="228" t="s">
        <v>345</v>
      </c>
      <c r="O161" s="227"/>
      <c r="P161" s="227"/>
      <c r="Q161" s="227"/>
      <c r="R161" s="227"/>
    </row>
    <row r="162" spans="1:18" s="167" customFormat="1" ht="12.75" x14ac:dyDescent="0.2">
      <c r="A162" s="222" t="str">
        <f t="shared" si="18"/>
        <v>Shot Putt</v>
      </c>
      <c r="B162" s="223"/>
      <c r="C162" s="223">
        <v>8</v>
      </c>
      <c r="D162" s="224">
        <v>723</v>
      </c>
      <c r="E162" s="225">
        <v>3.6</v>
      </c>
      <c r="F162" s="426" t="s">
        <v>850</v>
      </c>
      <c r="G162" s="202" t="str">
        <f t="shared" si="15"/>
        <v>Felix Richardson</v>
      </c>
      <c r="H162" s="203" t="str">
        <f t="shared" si="14"/>
        <v>Reading AC</v>
      </c>
      <c r="I162" s="203" t="str">
        <f t="shared" si="16"/>
        <v>U11B</v>
      </c>
      <c r="J162" s="205"/>
      <c r="K162" s="227"/>
      <c r="L162" s="227"/>
      <c r="M162" s="227"/>
      <c r="N162" s="228" t="s">
        <v>345</v>
      </c>
      <c r="O162" s="227"/>
      <c r="P162" s="227"/>
      <c r="Q162" s="227"/>
      <c r="R162" s="227"/>
    </row>
    <row r="163" spans="1:18" s="167" customFormat="1" ht="12.75" x14ac:dyDescent="0.2">
      <c r="A163" s="222" t="str">
        <f t="shared" si="18"/>
        <v>Shot Putt</v>
      </c>
      <c r="B163" s="223"/>
      <c r="C163" s="223">
        <v>9</v>
      </c>
      <c r="D163" s="224">
        <v>740</v>
      </c>
      <c r="E163" s="225">
        <v>3.57</v>
      </c>
      <c r="F163" s="426" t="s">
        <v>850</v>
      </c>
      <c r="G163" s="202" t="str">
        <f t="shared" si="15"/>
        <v>Harry Baker</v>
      </c>
      <c r="H163" s="203" t="str">
        <f t="shared" si="14"/>
        <v>Reading AC</v>
      </c>
      <c r="I163" s="203" t="str">
        <f t="shared" si="16"/>
        <v>U11B</v>
      </c>
      <c r="J163" s="205"/>
      <c r="K163" s="227"/>
      <c r="L163" s="227"/>
      <c r="M163" s="227"/>
      <c r="N163" s="228" t="s">
        <v>345</v>
      </c>
      <c r="O163" s="227"/>
      <c r="P163" s="227"/>
      <c r="Q163" s="227"/>
      <c r="R163" s="227"/>
    </row>
    <row r="164" spans="1:18" s="167" customFormat="1" ht="12.75" x14ac:dyDescent="0.2">
      <c r="A164" s="222" t="str">
        <f t="shared" si="18"/>
        <v>Shot Putt</v>
      </c>
      <c r="B164" s="223"/>
      <c r="C164" s="223">
        <v>10</v>
      </c>
      <c r="D164" s="224">
        <v>509</v>
      </c>
      <c r="E164" s="225">
        <v>3.4</v>
      </c>
      <c r="F164" s="426" t="s">
        <v>850</v>
      </c>
      <c r="G164" s="202" t="str">
        <f t="shared" si="15"/>
        <v>Thomas Lester</v>
      </c>
      <c r="H164" s="203" t="str">
        <f t="shared" si="14"/>
        <v xml:space="preserve">Hillingdon </v>
      </c>
      <c r="I164" s="203" t="str">
        <f t="shared" si="16"/>
        <v>U11B</v>
      </c>
      <c r="J164" s="205"/>
      <c r="K164" s="227"/>
      <c r="L164" s="227"/>
      <c r="M164" s="227"/>
      <c r="N164" s="228" t="s">
        <v>345</v>
      </c>
      <c r="O164" s="227"/>
      <c r="P164" s="227"/>
      <c r="Q164" s="227"/>
      <c r="R164" s="227"/>
    </row>
    <row r="165" spans="1:18" s="167" customFormat="1" ht="12.75" x14ac:dyDescent="0.2">
      <c r="A165" s="222" t="str">
        <f t="shared" si="18"/>
        <v>Shot Putt</v>
      </c>
      <c r="B165" s="223"/>
      <c r="C165" s="223">
        <v>11</v>
      </c>
      <c r="D165" s="224">
        <v>775</v>
      </c>
      <c r="E165" s="225">
        <v>3.01</v>
      </c>
      <c r="F165" s="426" t="s">
        <v>850</v>
      </c>
      <c r="G165" s="202" t="str">
        <f t="shared" si="15"/>
        <v>Joshua Ponert</v>
      </c>
      <c r="H165" s="203" t="str">
        <f t="shared" si="14"/>
        <v>Reading AC</v>
      </c>
      <c r="I165" s="203" t="str">
        <f t="shared" si="16"/>
        <v>U11B</v>
      </c>
      <c r="J165" s="205"/>
      <c r="K165" s="227"/>
      <c r="L165" s="227"/>
      <c r="M165" s="227"/>
      <c r="N165" s="228" t="s">
        <v>345</v>
      </c>
      <c r="O165" s="227"/>
      <c r="P165" s="227"/>
      <c r="Q165" s="227"/>
      <c r="R165" s="227"/>
    </row>
    <row r="166" spans="1:18" s="167" customFormat="1" ht="12.75" x14ac:dyDescent="0.2">
      <c r="A166" s="222">
        <f t="shared" si="18"/>
        <v>0</v>
      </c>
      <c r="B166" s="223"/>
      <c r="C166" s="223"/>
      <c r="D166" s="224"/>
      <c r="E166" s="425"/>
      <c r="F166" s="226"/>
      <c r="G166" s="202" t="e">
        <f t="shared" ref="G166:G211" si="19">VLOOKUP(D166,K$33:N$1001,2,FALSE)</f>
        <v>#N/A</v>
      </c>
      <c r="H166" s="203" t="e">
        <f t="shared" ref="H166:H211" si="20">VLOOKUP(D166,K$33:N$1001,3,FALSE)</f>
        <v>#N/A</v>
      </c>
      <c r="I166" s="203" t="e">
        <f t="shared" ref="I166:I211" si="21">VLOOKUP(D166,K$33:N$1001,4,FALSE)</f>
        <v>#N/A</v>
      </c>
      <c r="J166" s="205"/>
      <c r="K166" s="227"/>
      <c r="L166" s="227"/>
      <c r="M166" s="227"/>
      <c r="N166" s="228" t="s">
        <v>345</v>
      </c>
      <c r="O166" s="227"/>
      <c r="P166" s="227"/>
      <c r="Q166" s="227"/>
      <c r="R166" s="227"/>
    </row>
    <row r="167" spans="1:18" s="167" customFormat="1" ht="12.75" x14ac:dyDescent="0.2">
      <c r="A167" s="222">
        <f t="shared" si="18"/>
        <v>0</v>
      </c>
      <c r="B167" s="223"/>
      <c r="C167" s="223"/>
      <c r="D167" s="224"/>
      <c r="E167" s="425"/>
      <c r="F167" s="226"/>
      <c r="G167" s="202" t="e">
        <f t="shared" si="19"/>
        <v>#N/A</v>
      </c>
      <c r="H167" s="203" t="e">
        <f t="shared" si="20"/>
        <v>#N/A</v>
      </c>
      <c r="I167" s="203" t="e">
        <f t="shared" si="21"/>
        <v>#N/A</v>
      </c>
      <c r="J167" s="205"/>
      <c r="K167" s="227"/>
      <c r="L167" s="227"/>
      <c r="M167" s="227"/>
      <c r="N167" s="228" t="s">
        <v>345</v>
      </c>
      <c r="O167" s="227"/>
      <c r="P167" s="227"/>
      <c r="Q167" s="227"/>
      <c r="R167" s="227"/>
    </row>
    <row r="168" spans="1:18" s="167" customFormat="1" ht="12.75" x14ac:dyDescent="0.2">
      <c r="A168" s="222">
        <f t="shared" si="18"/>
        <v>0</v>
      </c>
      <c r="B168" s="223"/>
      <c r="C168" s="223"/>
      <c r="D168" s="224"/>
      <c r="E168" s="425"/>
      <c r="F168" s="226"/>
      <c r="G168" s="202" t="e">
        <f t="shared" si="19"/>
        <v>#N/A</v>
      </c>
      <c r="H168" s="203" t="e">
        <f t="shared" si="20"/>
        <v>#N/A</v>
      </c>
      <c r="I168" s="203" t="e">
        <f t="shared" si="21"/>
        <v>#N/A</v>
      </c>
      <c r="J168" s="205"/>
      <c r="K168" s="227"/>
      <c r="L168" s="227"/>
      <c r="M168" s="227"/>
      <c r="N168" s="228" t="s">
        <v>345</v>
      </c>
      <c r="O168" s="227"/>
      <c r="P168" s="227"/>
      <c r="Q168" s="227"/>
      <c r="R168" s="227"/>
    </row>
    <row r="169" spans="1:18" s="167" customFormat="1" ht="12.75" x14ac:dyDescent="0.2">
      <c r="A169" s="222">
        <f t="shared" si="18"/>
        <v>0</v>
      </c>
      <c r="B169" s="223"/>
      <c r="C169" s="223"/>
      <c r="D169" s="224"/>
      <c r="E169" s="425"/>
      <c r="F169" s="226"/>
      <c r="G169" s="202" t="e">
        <f t="shared" si="19"/>
        <v>#N/A</v>
      </c>
      <c r="H169" s="203" t="e">
        <f t="shared" si="20"/>
        <v>#N/A</v>
      </c>
      <c r="I169" s="203" t="e">
        <f t="shared" si="21"/>
        <v>#N/A</v>
      </c>
      <c r="J169" s="205"/>
      <c r="K169" s="227"/>
      <c r="L169" s="227"/>
      <c r="M169" s="227"/>
      <c r="N169" s="228" t="s">
        <v>345</v>
      </c>
      <c r="O169" s="227"/>
      <c r="P169" s="227"/>
      <c r="Q169" s="227"/>
      <c r="R169" s="227"/>
    </row>
    <row r="170" spans="1:18" s="167" customFormat="1" ht="12.75" x14ac:dyDescent="0.2">
      <c r="A170" s="222">
        <f t="shared" si="18"/>
        <v>0</v>
      </c>
      <c r="B170" s="223"/>
      <c r="C170" s="223"/>
      <c r="D170" s="224"/>
      <c r="E170" s="425"/>
      <c r="F170" s="226"/>
      <c r="G170" s="202" t="e">
        <f t="shared" si="19"/>
        <v>#N/A</v>
      </c>
      <c r="H170" s="203" t="e">
        <f t="shared" si="20"/>
        <v>#N/A</v>
      </c>
      <c r="I170" s="203" t="e">
        <f t="shared" si="21"/>
        <v>#N/A</v>
      </c>
      <c r="J170" s="205"/>
      <c r="K170" s="227"/>
      <c r="L170" s="227"/>
      <c r="M170" s="227"/>
      <c r="N170" s="228" t="s">
        <v>345</v>
      </c>
      <c r="O170" s="227"/>
      <c r="P170" s="227"/>
      <c r="Q170" s="227"/>
      <c r="R170" s="227"/>
    </row>
    <row r="171" spans="1:18" s="167" customFormat="1" ht="12.75" x14ac:dyDescent="0.2">
      <c r="A171" s="222">
        <f t="shared" si="18"/>
        <v>0</v>
      </c>
      <c r="B171" s="223"/>
      <c r="C171" s="223"/>
      <c r="D171" s="224"/>
      <c r="E171" s="425"/>
      <c r="F171" s="226"/>
      <c r="G171" s="202" t="e">
        <f t="shared" si="19"/>
        <v>#N/A</v>
      </c>
      <c r="H171" s="203" t="e">
        <f t="shared" si="20"/>
        <v>#N/A</v>
      </c>
      <c r="I171" s="203" t="e">
        <f t="shared" si="21"/>
        <v>#N/A</v>
      </c>
      <c r="J171" s="205"/>
      <c r="K171" s="227"/>
      <c r="L171" s="227"/>
      <c r="M171" s="227"/>
      <c r="N171" s="228" t="s">
        <v>345</v>
      </c>
      <c r="O171" s="227"/>
      <c r="P171" s="227"/>
      <c r="Q171" s="227"/>
      <c r="R171" s="227"/>
    </row>
    <row r="172" spans="1:18" s="167" customFormat="1" ht="12.75" x14ac:dyDescent="0.2">
      <c r="A172" s="222">
        <f t="shared" ref="A172:A235" si="22">F171</f>
        <v>0</v>
      </c>
      <c r="B172" s="223"/>
      <c r="C172" s="223"/>
      <c r="D172" s="224"/>
      <c r="E172" s="425"/>
      <c r="F172" s="226"/>
      <c r="G172" s="202" t="e">
        <f t="shared" si="19"/>
        <v>#N/A</v>
      </c>
      <c r="H172" s="203" t="e">
        <f t="shared" si="20"/>
        <v>#N/A</v>
      </c>
      <c r="I172" s="203" t="e">
        <f t="shared" si="21"/>
        <v>#N/A</v>
      </c>
      <c r="J172" s="205"/>
      <c r="K172" s="227"/>
      <c r="L172" s="227"/>
      <c r="M172" s="227"/>
      <c r="N172" s="228" t="s">
        <v>345</v>
      </c>
      <c r="O172" s="227"/>
      <c r="P172" s="227"/>
      <c r="Q172" s="227"/>
      <c r="R172" s="227"/>
    </row>
    <row r="173" spans="1:18" s="167" customFormat="1" ht="12.75" x14ac:dyDescent="0.2">
      <c r="A173" s="222">
        <f t="shared" si="22"/>
        <v>0</v>
      </c>
      <c r="B173" s="223"/>
      <c r="C173" s="223"/>
      <c r="D173" s="224"/>
      <c r="E173" s="425"/>
      <c r="F173" s="226"/>
      <c r="G173" s="202" t="e">
        <f t="shared" si="19"/>
        <v>#N/A</v>
      </c>
      <c r="H173" s="203" t="e">
        <f t="shared" si="20"/>
        <v>#N/A</v>
      </c>
      <c r="I173" s="203" t="e">
        <f t="shared" si="21"/>
        <v>#N/A</v>
      </c>
      <c r="J173" s="205"/>
      <c r="K173" s="227"/>
      <c r="L173" s="227"/>
      <c r="M173" s="227"/>
      <c r="N173" s="228" t="s">
        <v>345</v>
      </c>
      <c r="O173" s="227"/>
      <c r="P173" s="227"/>
      <c r="Q173" s="227"/>
      <c r="R173" s="227"/>
    </row>
    <row r="174" spans="1:18" s="167" customFormat="1" ht="12.75" x14ac:dyDescent="0.2">
      <c r="A174" s="222">
        <f t="shared" si="22"/>
        <v>0</v>
      </c>
      <c r="B174" s="223"/>
      <c r="C174" s="223"/>
      <c r="D174" s="224"/>
      <c r="E174" s="425"/>
      <c r="F174" s="226"/>
      <c r="G174" s="202" t="e">
        <f t="shared" si="19"/>
        <v>#N/A</v>
      </c>
      <c r="H174" s="203" t="e">
        <f t="shared" si="20"/>
        <v>#N/A</v>
      </c>
      <c r="I174" s="203" t="e">
        <f t="shared" si="21"/>
        <v>#N/A</v>
      </c>
      <c r="J174" s="205"/>
      <c r="K174" s="227"/>
      <c r="L174" s="227"/>
      <c r="M174" s="227"/>
      <c r="N174" s="228" t="s">
        <v>345</v>
      </c>
      <c r="O174" s="227"/>
      <c r="P174" s="227"/>
      <c r="Q174" s="227"/>
      <c r="R174" s="227"/>
    </row>
    <row r="175" spans="1:18" s="167" customFormat="1" ht="12.75" x14ac:dyDescent="0.2">
      <c r="A175" s="222">
        <f t="shared" si="22"/>
        <v>0</v>
      </c>
      <c r="B175" s="223"/>
      <c r="C175" s="223"/>
      <c r="D175" s="224"/>
      <c r="E175" s="425"/>
      <c r="F175" s="226"/>
      <c r="G175" s="202" t="e">
        <f t="shared" si="19"/>
        <v>#N/A</v>
      </c>
      <c r="H175" s="203" t="e">
        <f t="shared" si="20"/>
        <v>#N/A</v>
      </c>
      <c r="I175" s="203" t="e">
        <f t="shared" si="21"/>
        <v>#N/A</v>
      </c>
      <c r="J175" s="205"/>
      <c r="K175" s="227"/>
      <c r="L175" s="227"/>
      <c r="M175" s="227"/>
      <c r="N175" s="228" t="s">
        <v>345</v>
      </c>
      <c r="O175" s="227"/>
      <c r="P175" s="227"/>
      <c r="Q175" s="227"/>
      <c r="R175" s="227"/>
    </row>
    <row r="176" spans="1:18" s="167" customFormat="1" ht="12.75" x14ac:dyDescent="0.2">
      <c r="A176" s="222">
        <f t="shared" si="22"/>
        <v>0</v>
      </c>
      <c r="B176" s="223"/>
      <c r="C176" s="223"/>
      <c r="D176" s="224"/>
      <c r="E176" s="425"/>
      <c r="F176" s="226"/>
      <c r="G176" s="202" t="e">
        <f t="shared" si="19"/>
        <v>#N/A</v>
      </c>
      <c r="H176" s="203" t="e">
        <f t="shared" si="20"/>
        <v>#N/A</v>
      </c>
      <c r="I176" s="203" t="e">
        <f t="shared" si="21"/>
        <v>#N/A</v>
      </c>
      <c r="J176" s="205"/>
      <c r="K176" s="227"/>
      <c r="L176" s="227"/>
      <c r="M176" s="227"/>
      <c r="N176" s="228" t="s">
        <v>345</v>
      </c>
      <c r="O176" s="227"/>
      <c r="P176" s="227"/>
      <c r="Q176" s="227"/>
      <c r="R176" s="227"/>
    </row>
    <row r="177" spans="1:18" s="167" customFormat="1" ht="12.75" x14ac:dyDescent="0.2">
      <c r="A177" s="222">
        <f t="shared" si="22"/>
        <v>0</v>
      </c>
      <c r="B177" s="223"/>
      <c r="C177" s="223"/>
      <c r="D177" s="224"/>
      <c r="E177" s="425"/>
      <c r="F177" s="226"/>
      <c r="G177" s="202" t="e">
        <f t="shared" si="19"/>
        <v>#N/A</v>
      </c>
      <c r="H177" s="203" t="e">
        <f t="shared" si="20"/>
        <v>#N/A</v>
      </c>
      <c r="I177" s="203" t="e">
        <f t="shared" si="21"/>
        <v>#N/A</v>
      </c>
      <c r="J177" s="205"/>
      <c r="K177" s="227"/>
      <c r="L177" s="227"/>
      <c r="M177" s="227"/>
      <c r="N177" s="228" t="s">
        <v>345</v>
      </c>
      <c r="O177" s="227"/>
      <c r="P177" s="227"/>
      <c r="Q177" s="227"/>
      <c r="R177" s="227"/>
    </row>
    <row r="178" spans="1:18" s="167" customFormat="1" ht="12.75" x14ac:dyDescent="0.2">
      <c r="A178" s="222">
        <f t="shared" si="22"/>
        <v>0</v>
      </c>
      <c r="B178" s="223"/>
      <c r="C178" s="223"/>
      <c r="D178" s="224"/>
      <c r="E178" s="425"/>
      <c r="F178" s="226"/>
      <c r="G178" s="202" t="e">
        <f t="shared" si="19"/>
        <v>#N/A</v>
      </c>
      <c r="H178" s="203" t="e">
        <f t="shared" si="20"/>
        <v>#N/A</v>
      </c>
      <c r="I178" s="203" t="e">
        <f t="shared" si="21"/>
        <v>#N/A</v>
      </c>
      <c r="J178" s="205"/>
      <c r="K178" s="227"/>
      <c r="L178" s="227"/>
      <c r="M178" s="227"/>
      <c r="N178" s="228" t="s">
        <v>345</v>
      </c>
      <c r="O178" s="227"/>
      <c r="P178" s="227"/>
      <c r="Q178" s="227"/>
      <c r="R178" s="227"/>
    </row>
    <row r="179" spans="1:18" s="167" customFormat="1" ht="12.75" x14ac:dyDescent="0.2">
      <c r="A179" s="222">
        <f t="shared" si="22"/>
        <v>0</v>
      </c>
      <c r="B179" s="223"/>
      <c r="C179" s="223"/>
      <c r="D179" s="224"/>
      <c r="E179" s="425"/>
      <c r="F179" s="226"/>
      <c r="G179" s="202" t="e">
        <f t="shared" si="19"/>
        <v>#N/A</v>
      </c>
      <c r="H179" s="203" t="e">
        <f t="shared" si="20"/>
        <v>#N/A</v>
      </c>
      <c r="I179" s="203" t="e">
        <f t="shared" si="21"/>
        <v>#N/A</v>
      </c>
      <c r="J179" s="205"/>
      <c r="K179" s="227"/>
      <c r="L179" s="227"/>
      <c r="M179" s="227"/>
      <c r="N179" s="228" t="s">
        <v>345</v>
      </c>
      <c r="O179" s="227"/>
      <c r="P179" s="227"/>
      <c r="Q179" s="227"/>
      <c r="R179" s="227"/>
    </row>
    <row r="180" spans="1:18" s="167" customFormat="1" ht="12.75" x14ac:dyDescent="0.2">
      <c r="A180" s="222">
        <f t="shared" si="22"/>
        <v>0</v>
      </c>
      <c r="B180" s="223"/>
      <c r="C180" s="223"/>
      <c r="D180" s="224"/>
      <c r="E180" s="425"/>
      <c r="F180" s="226"/>
      <c r="G180" s="202" t="e">
        <f t="shared" si="19"/>
        <v>#N/A</v>
      </c>
      <c r="H180" s="203" t="e">
        <f t="shared" si="20"/>
        <v>#N/A</v>
      </c>
      <c r="I180" s="203" t="e">
        <f t="shared" si="21"/>
        <v>#N/A</v>
      </c>
      <c r="J180" s="205"/>
      <c r="K180" s="227"/>
      <c r="L180" s="227"/>
      <c r="M180" s="227"/>
      <c r="N180" s="228" t="s">
        <v>345</v>
      </c>
      <c r="O180" s="227"/>
      <c r="P180" s="227"/>
      <c r="Q180" s="227"/>
      <c r="R180" s="227"/>
    </row>
    <row r="181" spans="1:18" s="167" customFormat="1" ht="12.75" x14ac:dyDescent="0.2">
      <c r="A181" s="222">
        <f t="shared" si="22"/>
        <v>0</v>
      </c>
      <c r="B181" s="223"/>
      <c r="C181" s="223"/>
      <c r="D181" s="224"/>
      <c r="E181" s="425"/>
      <c r="F181" s="226"/>
      <c r="G181" s="202" t="e">
        <f t="shared" si="19"/>
        <v>#N/A</v>
      </c>
      <c r="H181" s="203" t="e">
        <f t="shared" si="20"/>
        <v>#N/A</v>
      </c>
      <c r="I181" s="203" t="e">
        <f t="shared" si="21"/>
        <v>#N/A</v>
      </c>
      <c r="J181" s="205"/>
      <c r="K181" s="227"/>
      <c r="L181" s="227"/>
      <c r="M181" s="227"/>
      <c r="N181" s="228" t="s">
        <v>345</v>
      </c>
      <c r="O181" s="227"/>
      <c r="P181" s="227"/>
      <c r="Q181" s="227"/>
      <c r="R181" s="227"/>
    </row>
    <row r="182" spans="1:18" s="167" customFormat="1" ht="12.75" x14ac:dyDescent="0.2">
      <c r="A182" s="222">
        <f t="shared" si="22"/>
        <v>0</v>
      </c>
      <c r="B182" s="223"/>
      <c r="C182" s="223"/>
      <c r="D182" s="224"/>
      <c r="E182" s="425"/>
      <c r="F182" s="226"/>
      <c r="G182" s="202" t="e">
        <f t="shared" si="19"/>
        <v>#N/A</v>
      </c>
      <c r="H182" s="203" t="e">
        <f t="shared" si="20"/>
        <v>#N/A</v>
      </c>
      <c r="I182" s="203" t="e">
        <f t="shared" si="21"/>
        <v>#N/A</v>
      </c>
      <c r="J182" s="205"/>
      <c r="K182" s="227"/>
      <c r="L182" s="227"/>
      <c r="M182" s="227"/>
      <c r="N182" s="228" t="s">
        <v>345</v>
      </c>
      <c r="O182" s="227"/>
      <c r="P182" s="227"/>
      <c r="Q182" s="227"/>
      <c r="R182" s="227"/>
    </row>
    <row r="183" spans="1:18" s="167" customFormat="1" ht="12.75" x14ac:dyDescent="0.2">
      <c r="A183" s="222">
        <f t="shared" si="22"/>
        <v>0</v>
      </c>
      <c r="B183" s="223"/>
      <c r="C183" s="223"/>
      <c r="D183" s="224"/>
      <c r="E183" s="425"/>
      <c r="F183" s="226"/>
      <c r="G183" s="202" t="e">
        <f t="shared" si="19"/>
        <v>#N/A</v>
      </c>
      <c r="H183" s="203" t="e">
        <f t="shared" si="20"/>
        <v>#N/A</v>
      </c>
      <c r="I183" s="203" t="e">
        <f t="shared" si="21"/>
        <v>#N/A</v>
      </c>
      <c r="J183" s="205"/>
      <c r="K183" s="227"/>
      <c r="L183" s="227"/>
      <c r="M183" s="227"/>
      <c r="N183" s="228" t="s">
        <v>345</v>
      </c>
      <c r="O183" s="227"/>
      <c r="P183" s="227"/>
      <c r="Q183" s="227"/>
      <c r="R183" s="227"/>
    </row>
    <row r="184" spans="1:18" s="167" customFormat="1" ht="12.75" x14ac:dyDescent="0.2">
      <c r="A184" s="222">
        <f t="shared" si="22"/>
        <v>0</v>
      </c>
      <c r="B184" s="223"/>
      <c r="C184" s="223"/>
      <c r="D184" s="224"/>
      <c r="E184" s="200"/>
      <c r="F184" s="226"/>
      <c r="G184" s="202" t="e">
        <f t="shared" si="19"/>
        <v>#N/A</v>
      </c>
      <c r="H184" s="203" t="e">
        <f t="shared" si="20"/>
        <v>#N/A</v>
      </c>
      <c r="I184" s="203" t="e">
        <f t="shared" si="21"/>
        <v>#N/A</v>
      </c>
      <c r="J184" s="205"/>
      <c r="K184" s="227"/>
      <c r="L184" s="227"/>
      <c r="M184" s="227"/>
      <c r="N184" s="228" t="s">
        <v>345</v>
      </c>
      <c r="O184" s="227"/>
      <c r="P184" s="227"/>
      <c r="Q184" s="227"/>
      <c r="R184" s="227"/>
    </row>
    <row r="185" spans="1:18" s="167" customFormat="1" ht="12.75" x14ac:dyDescent="0.2">
      <c r="A185" s="222">
        <f t="shared" si="22"/>
        <v>0</v>
      </c>
      <c r="B185" s="223"/>
      <c r="C185" s="223"/>
      <c r="D185" s="224"/>
      <c r="E185" s="200"/>
      <c r="F185" s="226"/>
      <c r="G185" s="202" t="e">
        <f t="shared" si="19"/>
        <v>#N/A</v>
      </c>
      <c r="H185" s="203" t="e">
        <f t="shared" si="20"/>
        <v>#N/A</v>
      </c>
      <c r="I185" s="203" t="e">
        <f t="shared" si="21"/>
        <v>#N/A</v>
      </c>
      <c r="J185" s="205"/>
      <c r="K185" s="227"/>
      <c r="L185" s="227"/>
      <c r="M185" s="227"/>
      <c r="N185" s="228" t="s">
        <v>345</v>
      </c>
      <c r="O185" s="227"/>
      <c r="P185" s="227"/>
      <c r="Q185" s="227"/>
      <c r="R185" s="227"/>
    </row>
    <row r="186" spans="1:18" s="167" customFormat="1" ht="12.75" x14ac:dyDescent="0.2">
      <c r="A186" s="222">
        <f t="shared" si="22"/>
        <v>0</v>
      </c>
      <c r="B186" s="223"/>
      <c r="C186" s="223"/>
      <c r="D186" s="224"/>
      <c r="E186" s="200"/>
      <c r="F186" s="226"/>
      <c r="G186" s="202" t="e">
        <f t="shared" si="19"/>
        <v>#N/A</v>
      </c>
      <c r="H186" s="203" t="e">
        <f t="shared" si="20"/>
        <v>#N/A</v>
      </c>
      <c r="I186" s="203" t="e">
        <f t="shared" si="21"/>
        <v>#N/A</v>
      </c>
      <c r="J186" s="205"/>
      <c r="K186" s="227"/>
      <c r="L186" s="227"/>
      <c r="M186" s="227"/>
      <c r="N186" s="228" t="s">
        <v>345</v>
      </c>
      <c r="O186" s="227"/>
      <c r="P186" s="227"/>
      <c r="Q186" s="227"/>
      <c r="R186" s="227"/>
    </row>
    <row r="187" spans="1:18" s="167" customFormat="1" ht="12.75" x14ac:dyDescent="0.2">
      <c r="A187" s="222">
        <f t="shared" si="22"/>
        <v>0</v>
      </c>
      <c r="B187" s="223"/>
      <c r="C187" s="223"/>
      <c r="D187" s="224"/>
      <c r="E187" s="200"/>
      <c r="F187" s="226"/>
      <c r="G187" s="202" t="e">
        <f t="shared" si="19"/>
        <v>#N/A</v>
      </c>
      <c r="H187" s="203" t="e">
        <f t="shared" si="20"/>
        <v>#N/A</v>
      </c>
      <c r="I187" s="203" t="e">
        <f t="shared" si="21"/>
        <v>#N/A</v>
      </c>
      <c r="J187" s="205"/>
      <c r="K187" s="227"/>
      <c r="L187" s="227"/>
      <c r="M187" s="227"/>
      <c r="N187" s="228" t="s">
        <v>345</v>
      </c>
      <c r="O187" s="227"/>
      <c r="P187" s="227"/>
      <c r="Q187" s="227"/>
      <c r="R187" s="227"/>
    </row>
    <row r="188" spans="1:18" s="167" customFormat="1" ht="12.75" x14ac:dyDescent="0.2">
      <c r="A188" s="222">
        <f t="shared" si="22"/>
        <v>0</v>
      </c>
      <c r="B188" s="223"/>
      <c r="C188" s="223"/>
      <c r="D188" s="224"/>
      <c r="E188" s="200"/>
      <c r="F188" s="226"/>
      <c r="G188" s="202" t="e">
        <f t="shared" si="19"/>
        <v>#N/A</v>
      </c>
      <c r="H188" s="203" t="e">
        <f t="shared" si="20"/>
        <v>#N/A</v>
      </c>
      <c r="I188" s="203" t="e">
        <f t="shared" si="21"/>
        <v>#N/A</v>
      </c>
      <c r="J188" s="205"/>
      <c r="K188" s="227"/>
      <c r="L188" s="227"/>
      <c r="M188" s="227"/>
      <c r="N188" s="228" t="s">
        <v>345</v>
      </c>
      <c r="O188" s="227"/>
      <c r="P188" s="227"/>
      <c r="Q188" s="227"/>
      <c r="R188" s="227"/>
    </row>
    <row r="189" spans="1:18" s="167" customFormat="1" ht="12.75" x14ac:dyDescent="0.2">
      <c r="A189" s="222">
        <f t="shared" si="22"/>
        <v>0</v>
      </c>
      <c r="B189" s="223"/>
      <c r="C189" s="223"/>
      <c r="D189" s="224"/>
      <c r="E189" s="200"/>
      <c r="F189" s="226"/>
      <c r="G189" s="202" t="e">
        <f t="shared" si="19"/>
        <v>#N/A</v>
      </c>
      <c r="H189" s="203" t="e">
        <f t="shared" si="20"/>
        <v>#N/A</v>
      </c>
      <c r="I189" s="203" t="e">
        <f t="shared" si="21"/>
        <v>#N/A</v>
      </c>
      <c r="J189" s="205"/>
      <c r="K189" s="227"/>
      <c r="L189" s="227"/>
      <c r="M189" s="227"/>
      <c r="N189" s="228" t="s">
        <v>345</v>
      </c>
      <c r="O189" s="227"/>
      <c r="P189" s="227"/>
      <c r="Q189" s="227"/>
      <c r="R189" s="227"/>
    </row>
    <row r="190" spans="1:18" s="167" customFormat="1" ht="12.75" x14ac:dyDescent="0.2">
      <c r="A190" s="222">
        <f t="shared" si="22"/>
        <v>0</v>
      </c>
      <c r="B190" s="223"/>
      <c r="C190" s="223"/>
      <c r="D190" s="224"/>
      <c r="E190" s="200"/>
      <c r="F190" s="226"/>
      <c r="G190" s="202" t="e">
        <f t="shared" si="19"/>
        <v>#N/A</v>
      </c>
      <c r="H190" s="203" t="e">
        <f t="shared" si="20"/>
        <v>#N/A</v>
      </c>
      <c r="I190" s="203" t="e">
        <f t="shared" si="21"/>
        <v>#N/A</v>
      </c>
      <c r="J190" s="205"/>
      <c r="K190" s="227"/>
      <c r="L190" s="227"/>
      <c r="M190" s="227"/>
      <c r="N190" s="228" t="s">
        <v>345</v>
      </c>
      <c r="O190" s="227"/>
      <c r="P190" s="227"/>
      <c r="Q190" s="227"/>
      <c r="R190" s="227"/>
    </row>
    <row r="191" spans="1:18" s="167" customFormat="1" ht="12.75" x14ac:dyDescent="0.2">
      <c r="A191" s="222">
        <f t="shared" si="22"/>
        <v>0</v>
      </c>
      <c r="B191" s="223"/>
      <c r="C191" s="223"/>
      <c r="D191" s="224"/>
      <c r="E191" s="200"/>
      <c r="F191" s="226"/>
      <c r="G191" s="202" t="e">
        <f t="shared" si="19"/>
        <v>#N/A</v>
      </c>
      <c r="H191" s="203" t="e">
        <f t="shared" si="20"/>
        <v>#N/A</v>
      </c>
      <c r="I191" s="203" t="e">
        <f t="shared" si="21"/>
        <v>#N/A</v>
      </c>
      <c r="J191" s="205"/>
      <c r="K191" s="227"/>
      <c r="L191" s="227"/>
      <c r="M191" s="227"/>
      <c r="N191" s="228" t="s">
        <v>345</v>
      </c>
      <c r="O191" s="227"/>
      <c r="P191" s="227"/>
      <c r="Q191" s="227"/>
      <c r="R191" s="227"/>
    </row>
    <row r="192" spans="1:18" s="167" customFormat="1" ht="12.75" x14ac:dyDescent="0.2">
      <c r="A192" s="222">
        <f t="shared" si="22"/>
        <v>0</v>
      </c>
      <c r="B192" s="223"/>
      <c r="C192" s="223"/>
      <c r="D192" s="224"/>
      <c r="E192" s="200"/>
      <c r="F192" s="226"/>
      <c r="G192" s="202" t="e">
        <f t="shared" si="19"/>
        <v>#N/A</v>
      </c>
      <c r="H192" s="203" t="e">
        <f t="shared" si="20"/>
        <v>#N/A</v>
      </c>
      <c r="I192" s="203" t="e">
        <f t="shared" si="21"/>
        <v>#N/A</v>
      </c>
      <c r="J192" s="205"/>
      <c r="K192" s="230"/>
      <c r="L192" s="231"/>
      <c r="M192" s="230"/>
      <c r="N192" s="228" t="s">
        <v>345</v>
      </c>
      <c r="O192" s="232"/>
      <c r="P192" s="232"/>
      <c r="Q192" s="232"/>
    </row>
    <row r="193" spans="1:17" s="167" customFormat="1" ht="12.75" x14ac:dyDescent="0.2">
      <c r="A193" s="222">
        <f t="shared" si="22"/>
        <v>0</v>
      </c>
      <c r="B193" s="223"/>
      <c r="C193" s="223"/>
      <c r="D193" s="224"/>
      <c r="E193" s="200"/>
      <c r="F193" s="226"/>
      <c r="G193" s="202" t="e">
        <f t="shared" si="19"/>
        <v>#N/A</v>
      </c>
      <c r="H193" s="203" t="e">
        <f t="shared" si="20"/>
        <v>#N/A</v>
      </c>
      <c r="I193" s="203" t="e">
        <f t="shared" si="21"/>
        <v>#N/A</v>
      </c>
      <c r="J193" s="205"/>
      <c r="K193" s="230"/>
      <c r="L193" s="231"/>
      <c r="M193" s="230"/>
      <c r="N193" s="228" t="s">
        <v>345</v>
      </c>
      <c r="O193" s="232"/>
      <c r="P193" s="232"/>
      <c r="Q193" s="232"/>
    </row>
    <row r="194" spans="1:17" s="167" customFormat="1" ht="12.75" x14ac:dyDescent="0.2">
      <c r="A194" s="222">
        <f t="shared" si="22"/>
        <v>0</v>
      </c>
      <c r="B194" s="223"/>
      <c r="C194" s="223"/>
      <c r="D194" s="224"/>
      <c r="E194" s="200"/>
      <c r="F194" s="226"/>
      <c r="G194" s="202" t="e">
        <f t="shared" si="19"/>
        <v>#N/A</v>
      </c>
      <c r="H194" s="203" t="e">
        <f t="shared" si="20"/>
        <v>#N/A</v>
      </c>
      <c r="I194" s="203" t="e">
        <f t="shared" si="21"/>
        <v>#N/A</v>
      </c>
      <c r="J194" s="205"/>
      <c r="K194" s="230"/>
      <c r="L194" s="231"/>
      <c r="M194" s="230"/>
      <c r="N194" s="228" t="s">
        <v>345</v>
      </c>
      <c r="O194" s="232"/>
      <c r="P194" s="232"/>
      <c r="Q194" s="232"/>
    </row>
    <row r="195" spans="1:17" s="167" customFormat="1" ht="12.75" x14ac:dyDescent="0.2">
      <c r="A195" s="222">
        <f t="shared" si="22"/>
        <v>0</v>
      </c>
      <c r="B195" s="223"/>
      <c r="C195" s="223"/>
      <c r="D195" s="224"/>
      <c r="E195" s="200"/>
      <c r="F195" s="226"/>
      <c r="G195" s="202" t="e">
        <f t="shared" si="19"/>
        <v>#N/A</v>
      </c>
      <c r="H195" s="203" t="e">
        <f t="shared" si="20"/>
        <v>#N/A</v>
      </c>
      <c r="I195" s="203" t="e">
        <f t="shared" si="21"/>
        <v>#N/A</v>
      </c>
      <c r="J195" s="205"/>
      <c r="K195" s="230"/>
      <c r="L195" s="231"/>
      <c r="M195" s="230"/>
      <c r="N195" s="228" t="s">
        <v>345</v>
      </c>
      <c r="O195" s="232"/>
      <c r="P195" s="232"/>
      <c r="Q195" s="232"/>
    </row>
    <row r="196" spans="1:17" s="167" customFormat="1" ht="12.75" x14ac:dyDescent="0.2">
      <c r="A196" s="222">
        <f t="shared" si="22"/>
        <v>0</v>
      </c>
      <c r="B196" s="223"/>
      <c r="C196" s="223"/>
      <c r="D196" s="224"/>
      <c r="E196" s="200"/>
      <c r="F196" s="226"/>
      <c r="G196" s="202" t="e">
        <f t="shared" si="19"/>
        <v>#N/A</v>
      </c>
      <c r="H196" s="203" t="e">
        <f t="shared" si="20"/>
        <v>#N/A</v>
      </c>
      <c r="I196" s="203" t="e">
        <f t="shared" si="21"/>
        <v>#N/A</v>
      </c>
      <c r="J196" s="205"/>
      <c r="K196" s="230"/>
      <c r="L196" s="231"/>
      <c r="M196" s="230"/>
      <c r="N196" s="228" t="s">
        <v>345</v>
      </c>
      <c r="O196" s="232"/>
      <c r="P196" s="232"/>
      <c r="Q196" s="232"/>
    </row>
    <row r="197" spans="1:17" s="167" customFormat="1" ht="12.75" x14ac:dyDescent="0.2">
      <c r="A197" s="222">
        <f t="shared" si="22"/>
        <v>0</v>
      </c>
      <c r="B197" s="223"/>
      <c r="C197" s="223"/>
      <c r="D197" s="224"/>
      <c r="E197" s="200"/>
      <c r="F197" s="226"/>
      <c r="G197" s="202" t="e">
        <f t="shared" si="19"/>
        <v>#N/A</v>
      </c>
      <c r="H197" s="203" t="e">
        <f t="shared" si="20"/>
        <v>#N/A</v>
      </c>
      <c r="I197" s="203" t="e">
        <f t="shared" si="21"/>
        <v>#N/A</v>
      </c>
      <c r="J197" s="205"/>
      <c r="K197" s="230"/>
      <c r="L197" s="231"/>
      <c r="M197" s="230"/>
      <c r="N197" s="228" t="s">
        <v>345</v>
      </c>
      <c r="O197" s="232"/>
      <c r="P197" s="232"/>
      <c r="Q197" s="232"/>
    </row>
    <row r="198" spans="1:17" s="167" customFormat="1" ht="12.75" x14ac:dyDescent="0.2">
      <c r="A198" s="222">
        <f t="shared" si="22"/>
        <v>0</v>
      </c>
      <c r="B198" s="223"/>
      <c r="C198" s="223"/>
      <c r="D198" s="224"/>
      <c r="E198" s="200"/>
      <c r="F198" s="226"/>
      <c r="G198" s="202" t="e">
        <f t="shared" si="19"/>
        <v>#N/A</v>
      </c>
      <c r="H198" s="203" t="e">
        <f t="shared" si="20"/>
        <v>#N/A</v>
      </c>
      <c r="I198" s="203" t="e">
        <f t="shared" si="21"/>
        <v>#N/A</v>
      </c>
      <c r="J198" s="205"/>
      <c r="K198" s="230"/>
      <c r="L198" s="231"/>
      <c r="M198" s="230"/>
      <c r="N198" s="228" t="s">
        <v>345</v>
      </c>
      <c r="O198" s="232"/>
      <c r="P198" s="232"/>
      <c r="Q198" s="232"/>
    </row>
    <row r="199" spans="1:17" s="167" customFormat="1" ht="12.75" x14ac:dyDescent="0.2">
      <c r="A199" s="222">
        <f t="shared" si="22"/>
        <v>0</v>
      </c>
      <c r="B199" s="223"/>
      <c r="C199" s="223"/>
      <c r="D199" s="224"/>
      <c r="E199" s="200"/>
      <c r="F199" s="226"/>
      <c r="G199" s="202" t="e">
        <f t="shared" si="19"/>
        <v>#N/A</v>
      </c>
      <c r="H199" s="203" t="e">
        <f t="shared" si="20"/>
        <v>#N/A</v>
      </c>
      <c r="I199" s="203" t="e">
        <f t="shared" si="21"/>
        <v>#N/A</v>
      </c>
      <c r="J199" s="205"/>
      <c r="K199" s="230"/>
      <c r="L199" s="231"/>
      <c r="M199" s="230"/>
      <c r="N199" s="228" t="s">
        <v>345</v>
      </c>
      <c r="O199" s="232"/>
      <c r="P199" s="232"/>
      <c r="Q199" s="232"/>
    </row>
    <row r="200" spans="1:17" s="167" customFormat="1" ht="12.75" x14ac:dyDescent="0.2">
      <c r="A200" s="222">
        <f t="shared" si="22"/>
        <v>0</v>
      </c>
      <c r="B200" s="223"/>
      <c r="C200" s="223"/>
      <c r="D200" s="224"/>
      <c r="E200" s="200"/>
      <c r="F200" s="226"/>
      <c r="G200" s="202" t="e">
        <f t="shared" si="19"/>
        <v>#N/A</v>
      </c>
      <c r="H200" s="203" t="e">
        <f t="shared" si="20"/>
        <v>#N/A</v>
      </c>
      <c r="I200" s="203" t="e">
        <f t="shared" si="21"/>
        <v>#N/A</v>
      </c>
      <c r="J200" s="205"/>
      <c r="K200" s="230"/>
      <c r="L200" s="231"/>
      <c r="M200" s="230"/>
      <c r="N200" s="228" t="s">
        <v>345</v>
      </c>
      <c r="O200" s="232"/>
      <c r="P200" s="232"/>
      <c r="Q200" s="232"/>
    </row>
    <row r="201" spans="1:17" s="167" customFormat="1" ht="12.75" x14ac:dyDescent="0.2">
      <c r="A201" s="222">
        <f t="shared" si="22"/>
        <v>0</v>
      </c>
      <c r="B201" s="223"/>
      <c r="C201" s="223"/>
      <c r="D201" s="224"/>
      <c r="E201" s="200"/>
      <c r="F201" s="226"/>
      <c r="G201" s="202" t="e">
        <f t="shared" si="19"/>
        <v>#N/A</v>
      </c>
      <c r="H201" s="203" t="e">
        <f t="shared" si="20"/>
        <v>#N/A</v>
      </c>
      <c r="I201" s="203" t="e">
        <f t="shared" si="21"/>
        <v>#N/A</v>
      </c>
      <c r="J201" s="205"/>
      <c r="K201" s="230"/>
      <c r="L201" s="231"/>
      <c r="M201" s="230"/>
      <c r="N201" s="228" t="s">
        <v>345</v>
      </c>
      <c r="O201" s="232"/>
      <c r="P201" s="232"/>
      <c r="Q201" s="232"/>
    </row>
    <row r="202" spans="1:17" s="167" customFormat="1" ht="12.75" x14ac:dyDescent="0.2">
      <c r="A202" s="222">
        <f t="shared" si="22"/>
        <v>0</v>
      </c>
      <c r="B202" s="223"/>
      <c r="C202" s="223"/>
      <c r="D202" s="224"/>
      <c r="E202" s="200"/>
      <c r="F202" s="226"/>
      <c r="G202" s="202" t="e">
        <f t="shared" si="19"/>
        <v>#N/A</v>
      </c>
      <c r="H202" s="203" t="e">
        <f t="shared" si="20"/>
        <v>#N/A</v>
      </c>
      <c r="I202" s="203" t="e">
        <f t="shared" si="21"/>
        <v>#N/A</v>
      </c>
      <c r="J202" s="205"/>
      <c r="K202" s="230"/>
      <c r="L202" s="231"/>
      <c r="M202" s="230"/>
      <c r="N202" s="228" t="s">
        <v>345</v>
      </c>
      <c r="O202" s="232"/>
      <c r="P202" s="232"/>
      <c r="Q202" s="232"/>
    </row>
    <row r="203" spans="1:17" s="167" customFormat="1" ht="12.75" x14ac:dyDescent="0.2">
      <c r="A203" s="222">
        <f t="shared" si="22"/>
        <v>0</v>
      </c>
      <c r="B203" s="223"/>
      <c r="C203" s="223"/>
      <c r="D203" s="224"/>
      <c r="E203" s="200"/>
      <c r="F203" s="226"/>
      <c r="G203" s="202" t="e">
        <f t="shared" si="19"/>
        <v>#N/A</v>
      </c>
      <c r="H203" s="203" t="e">
        <f t="shared" si="20"/>
        <v>#N/A</v>
      </c>
      <c r="I203" s="203" t="e">
        <f t="shared" si="21"/>
        <v>#N/A</v>
      </c>
      <c r="J203" s="205"/>
      <c r="K203" s="230"/>
      <c r="L203" s="231"/>
      <c r="M203" s="230"/>
      <c r="N203" s="228" t="s">
        <v>345</v>
      </c>
      <c r="O203" s="232"/>
      <c r="P203" s="232"/>
      <c r="Q203" s="232"/>
    </row>
    <row r="204" spans="1:17" s="167" customFormat="1" ht="12.75" x14ac:dyDescent="0.2">
      <c r="A204" s="222">
        <f t="shared" si="22"/>
        <v>0</v>
      </c>
      <c r="B204" s="223"/>
      <c r="C204" s="223"/>
      <c r="D204" s="224"/>
      <c r="E204" s="200"/>
      <c r="F204" s="226"/>
      <c r="G204" s="202" t="e">
        <f t="shared" si="19"/>
        <v>#N/A</v>
      </c>
      <c r="H204" s="203" t="e">
        <f t="shared" si="20"/>
        <v>#N/A</v>
      </c>
      <c r="I204" s="203" t="e">
        <f t="shared" si="21"/>
        <v>#N/A</v>
      </c>
      <c r="J204" s="205"/>
      <c r="K204" s="230"/>
      <c r="L204" s="231"/>
      <c r="M204" s="230"/>
      <c r="N204" s="228" t="s">
        <v>345</v>
      </c>
      <c r="O204" s="232"/>
      <c r="P204" s="232"/>
      <c r="Q204" s="232"/>
    </row>
    <row r="205" spans="1:17" s="167" customFormat="1" ht="12.75" x14ac:dyDescent="0.2">
      <c r="A205" s="222">
        <f t="shared" si="22"/>
        <v>0</v>
      </c>
      <c r="B205" s="223"/>
      <c r="C205" s="223"/>
      <c r="D205" s="224"/>
      <c r="E205" s="200"/>
      <c r="F205" s="226"/>
      <c r="G205" s="233" t="e">
        <f t="shared" si="19"/>
        <v>#N/A</v>
      </c>
      <c r="H205" s="204" t="e">
        <f t="shared" si="20"/>
        <v>#N/A</v>
      </c>
      <c r="I205" s="204" t="e">
        <f t="shared" si="21"/>
        <v>#N/A</v>
      </c>
      <c r="J205" s="205"/>
      <c r="K205" s="230"/>
      <c r="L205" s="231"/>
      <c r="M205" s="230"/>
      <c r="N205" s="228" t="s">
        <v>345</v>
      </c>
      <c r="O205" s="232"/>
      <c r="P205" s="232"/>
      <c r="Q205" s="232"/>
    </row>
    <row r="206" spans="1:17" s="167" customFormat="1" ht="12.75" x14ac:dyDescent="0.2">
      <c r="A206" s="222">
        <f t="shared" si="22"/>
        <v>0</v>
      </c>
      <c r="B206" s="223"/>
      <c r="C206" s="223"/>
      <c r="D206" s="224"/>
      <c r="E206" s="200"/>
      <c r="F206" s="226"/>
      <c r="G206" s="233" t="e">
        <f t="shared" si="19"/>
        <v>#N/A</v>
      </c>
      <c r="H206" s="204" t="e">
        <f t="shared" si="20"/>
        <v>#N/A</v>
      </c>
      <c r="I206" s="204" t="e">
        <f t="shared" si="21"/>
        <v>#N/A</v>
      </c>
      <c r="J206" s="205"/>
      <c r="K206" s="230"/>
      <c r="L206" s="231"/>
      <c r="M206" s="230"/>
      <c r="N206" s="228" t="s">
        <v>345</v>
      </c>
      <c r="O206" s="232"/>
      <c r="P206" s="232"/>
      <c r="Q206" s="232"/>
    </row>
    <row r="207" spans="1:17" s="167" customFormat="1" ht="12.75" x14ac:dyDescent="0.2">
      <c r="A207" s="222">
        <f t="shared" si="22"/>
        <v>0</v>
      </c>
      <c r="B207" s="223"/>
      <c r="C207" s="223"/>
      <c r="D207" s="224" t="s">
        <v>36</v>
      </c>
      <c r="E207" s="200"/>
      <c r="F207" s="226"/>
      <c r="G207" s="233" t="e">
        <f t="shared" si="19"/>
        <v>#N/A</v>
      </c>
      <c r="H207" s="204" t="e">
        <f t="shared" si="20"/>
        <v>#N/A</v>
      </c>
      <c r="I207" s="204" t="e">
        <f t="shared" si="21"/>
        <v>#N/A</v>
      </c>
      <c r="J207" s="205"/>
      <c r="K207" s="230"/>
      <c r="L207" s="231"/>
      <c r="M207" s="230"/>
      <c r="N207" s="228" t="s">
        <v>345</v>
      </c>
      <c r="O207" s="232"/>
      <c r="P207" s="232"/>
      <c r="Q207" s="232"/>
    </row>
    <row r="208" spans="1:17" s="167" customFormat="1" ht="12.75" x14ac:dyDescent="0.2">
      <c r="A208" s="222">
        <f t="shared" si="22"/>
        <v>0</v>
      </c>
      <c r="B208" s="223"/>
      <c r="C208" s="223"/>
      <c r="D208" s="224" t="s">
        <v>36</v>
      </c>
      <c r="E208" s="200"/>
      <c r="F208" s="226"/>
      <c r="G208" s="233" t="e">
        <f t="shared" si="19"/>
        <v>#N/A</v>
      </c>
      <c r="H208" s="204" t="e">
        <f t="shared" si="20"/>
        <v>#N/A</v>
      </c>
      <c r="I208" s="204" t="e">
        <f t="shared" si="21"/>
        <v>#N/A</v>
      </c>
      <c r="J208" s="205"/>
      <c r="K208" s="230"/>
      <c r="L208" s="231"/>
      <c r="M208" s="230"/>
      <c r="N208" s="228" t="s">
        <v>345</v>
      </c>
      <c r="O208" s="232"/>
      <c r="P208" s="232"/>
      <c r="Q208" s="232"/>
    </row>
    <row r="209" spans="1:17" s="167" customFormat="1" ht="12.75" x14ac:dyDescent="0.2">
      <c r="A209" s="222">
        <f t="shared" si="22"/>
        <v>0</v>
      </c>
      <c r="B209" s="223"/>
      <c r="C209" s="223"/>
      <c r="D209" s="224" t="s">
        <v>36</v>
      </c>
      <c r="E209" s="200"/>
      <c r="F209" s="226"/>
      <c r="G209" s="233" t="e">
        <f t="shared" si="19"/>
        <v>#N/A</v>
      </c>
      <c r="H209" s="204" t="e">
        <f t="shared" si="20"/>
        <v>#N/A</v>
      </c>
      <c r="I209" s="204" t="e">
        <f t="shared" si="21"/>
        <v>#N/A</v>
      </c>
      <c r="J209" s="205"/>
      <c r="K209" s="230"/>
      <c r="L209" s="231"/>
      <c r="M209" s="230"/>
      <c r="N209" s="228" t="s">
        <v>345</v>
      </c>
      <c r="O209" s="232"/>
      <c r="P209" s="232"/>
      <c r="Q209" s="232"/>
    </row>
    <row r="210" spans="1:17" s="167" customFormat="1" ht="12.75" x14ac:dyDescent="0.2">
      <c r="A210" s="222">
        <f t="shared" si="22"/>
        <v>0</v>
      </c>
      <c r="B210" s="223"/>
      <c r="C210" s="223"/>
      <c r="D210" s="224" t="s">
        <v>36</v>
      </c>
      <c r="E210" s="200"/>
      <c r="F210" s="226"/>
      <c r="G210" s="233" t="e">
        <f t="shared" si="19"/>
        <v>#N/A</v>
      </c>
      <c r="H210" s="204" t="e">
        <f t="shared" si="20"/>
        <v>#N/A</v>
      </c>
      <c r="I210" s="204" t="e">
        <f t="shared" si="21"/>
        <v>#N/A</v>
      </c>
      <c r="J210" s="205"/>
      <c r="K210" s="230"/>
      <c r="L210" s="231"/>
      <c r="M210" s="230"/>
      <c r="N210" s="228" t="s">
        <v>345</v>
      </c>
      <c r="O210" s="232"/>
      <c r="P210" s="232"/>
      <c r="Q210" s="232"/>
    </row>
    <row r="211" spans="1:17" s="167" customFormat="1" ht="12.75" x14ac:dyDescent="0.2">
      <c r="A211" s="222">
        <f t="shared" si="22"/>
        <v>0</v>
      </c>
      <c r="B211" s="223"/>
      <c r="C211" s="223"/>
      <c r="D211" s="224" t="s">
        <v>36</v>
      </c>
      <c r="E211" s="200"/>
      <c r="F211" s="226"/>
      <c r="G211" s="233" t="e">
        <f t="shared" si="19"/>
        <v>#N/A</v>
      </c>
      <c r="H211" s="204" t="e">
        <f t="shared" si="20"/>
        <v>#N/A</v>
      </c>
      <c r="I211" s="204" t="e">
        <f t="shared" si="21"/>
        <v>#N/A</v>
      </c>
      <c r="J211" s="205"/>
      <c r="K211" s="230"/>
      <c r="L211" s="231"/>
      <c r="M211" s="230"/>
      <c r="N211" s="228" t="s">
        <v>345</v>
      </c>
      <c r="O211" s="232"/>
      <c r="P211" s="232"/>
      <c r="Q211" s="232"/>
    </row>
    <row r="212" spans="1:17" s="167" customFormat="1" ht="12.75" x14ac:dyDescent="0.2">
      <c r="A212" s="222">
        <f t="shared" si="22"/>
        <v>0</v>
      </c>
      <c r="B212" s="223"/>
      <c r="C212" s="223"/>
      <c r="D212" s="224" t="s">
        <v>36</v>
      </c>
      <c r="E212" s="200"/>
      <c r="F212" s="226"/>
      <c r="G212" s="233" t="e">
        <f t="shared" ref="G212:G275" si="23">VLOOKUP(D212,K$33:N$1001,2,FALSE)</f>
        <v>#N/A</v>
      </c>
      <c r="H212" s="204" t="e">
        <f t="shared" ref="H212:H275" si="24">VLOOKUP(D212,K$33:N$1001,3,FALSE)</f>
        <v>#N/A</v>
      </c>
      <c r="I212" s="204" t="e">
        <f t="shared" ref="I212:I275" si="25">VLOOKUP(D212,K$33:N$1001,4,FALSE)</f>
        <v>#N/A</v>
      </c>
      <c r="J212" s="205"/>
      <c r="K212" s="230"/>
      <c r="L212" s="231"/>
      <c r="M212" s="230"/>
      <c r="N212" s="228" t="s">
        <v>345</v>
      </c>
      <c r="O212" s="232"/>
      <c r="P212" s="232"/>
      <c r="Q212" s="232"/>
    </row>
    <row r="213" spans="1:17" s="167" customFormat="1" ht="12.75" x14ac:dyDescent="0.2">
      <c r="A213" s="222">
        <f t="shared" si="22"/>
        <v>0</v>
      </c>
      <c r="B213" s="223"/>
      <c r="C213" s="223"/>
      <c r="D213" s="224" t="s">
        <v>36</v>
      </c>
      <c r="E213" s="200"/>
      <c r="F213" s="226"/>
      <c r="G213" s="233" t="e">
        <f t="shared" si="23"/>
        <v>#N/A</v>
      </c>
      <c r="H213" s="204" t="e">
        <f t="shared" si="24"/>
        <v>#N/A</v>
      </c>
      <c r="I213" s="204" t="e">
        <f t="shared" si="25"/>
        <v>#N/A</v>
      </c>
      <c r="J213" s="205"/>
      <c r="K213" s="230"/>
      <c r="L213" s="231"/>
      <c r="M213" s="230"/>
      <c r="N213" s="228" t="s">
        <v>345</v>
      </c>
      <c r="O213" s="232"/>
      <c r="P213" s="232"/>
      <c r="Q213" s="232"/>
    </row>
    <row r="214" spans="1:17" s="167" customFormat="1" ht="12.75" x14ac:dyDescent="0.2">
      <c r="A214" s="222">
        <f t="shared" si="22"/>
        <v>0</v>
      </c>
      <c r="B214" s="223"/>
      <c r="C214" s="223"/>
      <c r="D214" s="224" t="s">
        <v>36</v>
      </c>
      <c r="E214" s="200"/>
      <c r="F214" s="226"/>
      <c r="G214" s="233" t="e">
        <f t="shared" si="23"/>
        <v>#N/A</v>
      </c>
      <c r="H214" s="204" t="e">
        <f t="shared" si="24"/>
        <v>#N/A</v>
      </c>
      <c r="I214" s="204" t="e">
        <f t="shared" si="25"/>
        <v>#N/A</v>
      </c>
      <c r="J214" s="205"/>
      <c r="K214" s="230"/>
      <c r="L214" s="231"/>
      <c r="M214" s="230"/>
      <c r="N214" s="228" t="s">
        <v>345</v>
      </c>
      <c r="O214" s="232"/>
      <c r="P214" s="232"/>
      <c r="Q214" s="232"/>
    </row>
    <row r="215" spans="1:17" s="167" customFormat="1" ht="12.75" x14ac:dyDescent="0.2">
      <c r="A215" s="222">
        <f t="shared" si="22"/>
        <v>0</v>
      </c>
      <c r="B215" s="223"/>
      <c r="C215" s="223"/>
      <c r="D215" s="224" t="s">
        <v>36</v>
      </c>
      <c r="E215" s="200"/>
      <c r="F215" s="226"/>
      <c r="G215" s="233" t="e">
        <f t="shared" si="23"/>
        <v>#N/A</v>
      </c>
      <c r="H215" s="204" t="e">
        <f t="shared" si="24"/>
        <v>#N/A</v>
      </c>
      <c r="I215" s="204" t="e">
        <f t="shared" si="25"/>
        <v>#N/A</v>
      </c>
      <c r="J215" s="205"/>
      <c r="K215" s="230"/>
      <c r="L215" s="231"/>
      <c r="M215" s="230"/>
      <c r="N215" s="228" t="s">
        <v>345</v>
      </c>
      <c r="O215" s="232"/>
      <c r="P215" s="232"/>
      <c r="Q215" s="232"/>
    </row>
    <row r="216" spans="1:17" s="167" customFormat="1" ht="12.75" x14ac:dyDescent="0.2">
      <c r="A216" s="222">
        <f t="shared" si="22"/>
        <v>0</v>
      </c>
      <c r="B216" s="223"/>
      <c r="C216" s="223"/>
      <c r="D216" s="224" t="s">
        <v>36</v>
      </c>
      <c r="E216" s="200"/>
      <c r="F216" s="226"/>
      <c r="G216" s="233" t="e">
        <f t="shared" si="23"/>
        <v>#N/A</v>
      </c>
      <c r="H216" s="204" t="e">
        <f t="shared" si="24"/>
        <v>#N/A</v>
      </c>
      <c r="I216" s="204" t="e">
        <f t="shared" si="25"/>
        <v>#N/A</v>
      </c>
      <c r="J216" s="205"/>
      <c r="K216" s="230"/>
      <c r="L216" s="231"/>
      <c r="M216" s="230"/>
      <c r="N216" s="228" t="s">
        <v>345</v>
      </c>
      <c r="O216" s="232"/>
      <c r="P216" s="232"/>
      <c r="Q216" s="232"/>
    </row>
    <row r="217" spans="1:17" s="167" customFormat="1" ht="12.75" x14ac:dyDescent="0.2">
      <c r="A217" s="222">
        <f t="shared" si="22"/>
        <v>0</v>
      </c>
      <c r="B217" s="223"/>
      <c r="C217" s="223"/>
      <c r="D217" s="224" t="s">
        <v>36</v>
      </c>
      <c r="E217" s="200"/>
      <c r="F217" s="226"/>
      <c r="G217" s="233" t="e">
        <f t="shared" si="23"/>
        <v>#N/A</v>
      </c>
      <c r="H217" s="204" t="e">
        <f t="shared" si="24"/>
        <v>#N/A</v>
      </c>
      <c r="I217" s="204" t="e">
        <f t="shared" si="25"/>
        <v>#N/A</v>
      </c>
      <c r="J217" s="205"/>
      <c r="K217" s="230"/>
      <c r="L217" s="231"/>
      <c r="M217" s="230"/>
      <c r="N217" s="228" t="s">
        <v>345</v>
      </c>
      <c r="O217" s="232"/>
      <c r="P217" s="232"/>
      <c r="Q217" s="232"/>
    </row>
    <row r="218" spans="1:17" s="167" customFormat="1" ht="12.75" x14ac:dyDescent="0.2">
      <c r="A218" s="222">
        <f t="shared" si="22"/>
        <v>0</v>
      </c>
      <c r="B218" s="223"/>
      <c r="C218" s="223"/>
      <c r="D218" s="224" t="s">
        <v>36</v>
      </c>
      <c r="E218" s="200"/>
      <c r="F218" s="226"/>
      <c r="G218" s="233" t="e">
        <f t="shared" si="23"/>
        <v>#N/A</v>
      </c>
      <c r="H218" s="204" t="e">
        <f t="shared" si="24"/>
        <v>#N/A</v>
      </c>
      <c r="I218" s="204" t="e">
        <f t="shared" si="25"/>
        <v>#N/A</v>
      </c>
      <c r="J218" s="205"/>
      <c r="K218" s="230"/>
      <c r="L218" s="231"/>
      <c r="M218" s="230"/>
      <c r="N218" s="228" t="s">
        <v>345</v>
      </c>
      <c r="O218" s="232"/>
      <c r="P218" s="232"/>
      <c r="Q218" s="232"/>
    </row>
    <row r="219" spans="1:17" s="167" customFormat="1" ht="12.75" x14ac:dyDescent="0.2">
      <c r="A219" s="222">
        <f t="shared" si="22"/>
        <v>0</v>
      </c>
      <c r="B219" s="223"/>
      <c r="C219" s="223"/>
      <c r="D219" s="224" t="s">
        <v>36</v>
      </c>
      <c r="E219" s="200"/>
      <c r="F219" s="226"/>
      <c r="G219" s="233" t="e">
        <f t="shared" si="23"/>
        <v>#N/A</v>
      </c>
      <c r="H219" s="204" t="e">
        <f t="shared" si="24"/>
        <v>#N/A</v>
      </c>
      <c r="I219" s="204" t="e">
        <f t="shared" si="25"/>
        <v>#N/A</v>
      </c>
      <c r="J219" s="205"/>
      <c r="K219" s="230"/>
      <c r="L219" s="231"/>
      <c r="M219" s="230"/>
      <c r="N219" s="228" t="s">
        <v>345</v>
      </c>
      <c r="O219" s="232"/>
      <c r="P219" s="232"/>
      <c r="Q219" s="232"/>
    </row>
    <row r="220" spans="1:17" s="167" customFormat="1" ht="12.75" x14ac:dyDescent="0.2">
      <c r="A220" s="222">
        <f t="shared" si="22"/>
        <v>0</v>
      </c>
      <c r="B220" s="223"/>
      <c r="C220" s="223"/>
      <c r="D220" s="224" t="s">
        <v>36</v>
      </c>
      <c r="E220" s="200"/>
      <c r="F220" s="226"/>
      <c r="G220" s="233" t="e">
        <f t="shared" si="23"/>
        <v>#N/A</v>
      </c>
      <c r="H220" s="204" t="e">
        <f t="shared" si="24"/>
        <v>#N/A</v>
      </c>
      <c r="I220" s="204" t="e">
        <f t="shared" si="25"/>
        <v>#N/A</v>
      </c>
      <c r="J220" s="205"/>
      <c r="K220" s="230"/>
      <c r="L220" s="231"/>
      <c r="M220" s="230"/>
      <c r="N220" s="228" t="s">
        <v>345</v>
      </c>
      <c r="O220" s="232"/>
      <c r="P220" s="232"/>
      <c r="Q220" s="232"/>
    </row>
    <row r="221" spans="1:17" s="167" customFormat="1" ht="12.75" x14ac:dyDescent="0.2">
      <c r="A221" s="222">
        <f t="shared" si="22"/>
        <v>0</v>
      </c>
      <c r="B221" s="223"/>
      <c r="C221" s="223"/>
      <c r="D221" s="224" t="s">
        <v>36</v>
      </c>
      <c r="E221" s="200"/>
      <c r="F221" s="226"/>
      <c r="G221" s="233" t="e">
        <f t="shared" si="23"/>
        <v>#N/A</v>
      </c>
      <c r="H221" s="204" t="e">
        <f t="shared" si="24"/>
        <v>#N/A</v>
      </c>
      <c r="I221" s="204" t="e">
        <f t="shared" si="25"/>
        <v>#N/A</v>
      </c>
      <c r="J221" s="205"/>
      <c r="K221" s="230"/>
      <c r="L221" s="231"/>
      <c r="M221" s="230"/>
      <c r="N221" s="228" t="s">
        <v>345</v>
      </c>
      <c r="O221" s="232"/>
      <c r="P221" s="232"/>
      <c r="Q221" s="232"/>
    </row>
    <row r="222" spans="1:17" s="167" customFormat="1" ht="12.75" x14ac:dyDescent="0.2">
      <c r="A222" s="222">
        <f t="shared" si="22"/>
        <v>0</v>
      </c>
      <c r="B222" s="223"/>
      <c r="C222" s="223"/>
      <c r="D222" s="224" t="s">
        <v>36</v>
      </c>
      <c r="E222" s="200"/>
      <c r="F222" s="226"/>
      <c r="G222" s="233" t="e">
        <f t="shared" si="23"/>
        <v>#N/A</v>
      </c>
      <c r="H222" s="204" t="e">
        <f t="shared" si="24"/>
        <v>#N/A</v>
      </c>
      <c r="I222" s="204" t="e">
        <f t="shared" si="25"/>
        <v>#N/A</v>
      </c>
      <c r="J222" s="205"/>
      <c r="K222" s="230"/>
      <c r="L222" s="231"/>
      <c r="M222" s="230"/>
      <c r="N222" s="228" t="s">
        <v>345</v>
      </c>
      <c r="O222" s="232"/>
      <c r="P222" s="232"/>
      <c r="Q222" s="232"/>
    </row>
    <row r="223" spans="1:17" s="167" customFormat="1" ht="12.75" x14ac:dyDescent="0.2">
      <c r="A223" s="222">
        <f t="shared" si="22"/>
        <v>0</v>
      </c>
      <c r="B223" s="223"/>
      <c r="C223" s="223"/>
      <c r="D223" s="224" t="s">
        <v>36</v>
      </c>
      <c r="E223" s="200"/>
      <c r="F223" s="226"/>
      <c r="G223" s="233" t="e">
        <f t="shared" si="23"/>
        <v>#N/A</v>
      </c>
      <c r="H223" s="204" t="e">
        <f t="shared" si="24"/>
        <v>#N/A</v>
      </c>
      <c r="I223" s="204" t="e">
        <f t="shared" si="25"/>
        <v>#N/A</v>
      </c>
      <c r="J223" s="205"/>
      <c r="K223" s="230"/>
      <c r="L223" s="231"/>
      <c r="M223" s="230"/>
      <c r="N223" s="228" t="s">
        <v>345</v>
      </c>
      <c r="O223" s="232"/>
      <c r="P223" s="232"/>
      <c r="Q223" s="232"/>
    </row>
    <row r="224" spans="1:17" s="167" customFormat="1" ht="12.75" x14ac:dyDescent="0.2">
      <c r="A224" s="222">
        <f t="shared" si="22"/>
        <v>0</v>
      </c>
      <c r="B224" s="223"/>
      <c r="C224" s="223"/>
      <c r="D224" s="224" t="s">
        <v>36</v>
      </c>
      <c r="E224" s="200"/>
      <c r="F224" s="226"/>
      <c r="G224" s="233" t="e">
        <f t="shared" si="23"/>
        <v>#N/A</v>
      </c>
      <c r="H224" s="204" t="e">
        <f t="shared" si="24"/>
        <v>#N/A</v>
      </c>
      <c r="I224" s="204" t="e">
        <f t="shared" si="25"/>
        <v>#N/A</v>
      </c>
      <c r="J224" s="205"/>
      <c r="K224" s="230"/>
      <c r="L224" s="231"/>
      <c r="M224" s="230"/>
      <c r="N224" s="228" t="s">
        <v>345</v>
      </c>
      <c r="O224" s="232"/>
      <c r="P224" s="232"/>
      <c r="Q224" s="232"/>
    </row>
    <row r="225" spans="1:17" s="167" customFormat="1" ht="12.75" x14ac:dyDescent="0.2">
      <c r="A225" s="222">
        <f t="shared" si="22"/>
        <v>0</v>
      </c>
      <c r="B225" s="223"/>
      <c r="C225" s="223"/>
      <c r="D225" s="224" t="s">
        <v>36</v>
      </c>
      <c r="E225" s="200"/>
      <c r="F225" s="226"/>
      <c r="G225" s="233" t="e">
        <f t="shared" si="23"/>
        <v>#N/A</v>
      </c>
      <c r="H225" s="204" t="e">
        <f t="shared" si="24"/>
        <v>#N/A</v>
      </c>
      <c r="I225" s="204" t="e">
        <f t="shared" si="25"/>
        <v>#N/A</v>
      </c>
      <c r="J225" s="205"/>
      <c r="K225" s="230"/>
      <c r="L225" s="231"/>
      <c r="M225" s="230"/>
      <c r="N225" s="228" t="s">
        <v>345</v>
      </c>
      <c r="O225" s="232"/>
      <c r="P225" s="232"/>
      <c r="Q225" s="232"/>
    </row>
    <row r="226" spans="1:17" s="167" customFormat="1" ht="12.75" x14ac:dyDescent="0.2">
      <c r="A226" s="222">
        <f t="shared" si="22"/>
        <v>0</v>
      </c>
      <c r="B226" s="223"/>
      <c r="C226" s="223"/>
      <c r="D226" s="224" t="s">
        <v>36</v>
      </c>
      <c r="E226" s="200"/>
      <c r="F226" s="226"/>
      <c r="G226" s="233" t="e">
        <f t="shared" si="23"/>
        <v>#N/A</v>
      </c>
      <c r="H226" s="204" t="e">
        <f t="shared" si="24"/>
        <v>#N/A</v>
      </c>
      <c r="I226" s="204" t="e">
        <f t="shared" si="25"/>
        <v>#N/A</v>
      </c>
      <c r="J226" s="205"/>
      <c r="K226" s="230"/>
      <c r="L226" s="231"/>
      <c r="M226" s="230"/>
      <c r="N226" s="228" t="s">
        <v>345</v>
      </c>
      <c r="O226" s="232"/>
      <c r="P226" s="232"/>
      <c r="Q226" s="232"/>
    </row>
    <row r="227" spans="1:17" s="167" customFormat="1" ht="12.75" x14ac:dyDescent="0.2">
      <c r="A227" s="222">
        <f t="shared" si="22"/>
        <v>0</v>
      </c>
      <c r="B227" s="223"/>
      <c r="C227" s="223"/>
      <c r="D227" s="224" t="s">
        <v>36</v>
      </c>
      <c r="E227" s="200"/>
      <c r="F227" s="226"/>
      <c r="G227" s="233" t="e">
        <f t="shared" si="23"/>
        <v>#N/A</v>
      </c>
      <c r="H227" s="204" t="e">
        <f t="shared" si="24"/>
        <v>#N/A</v>
      </c>
      <c r="I227" s="204" t="e">
        <f t="shared" si="25"/>
        <v>#N/A</v>
      </c>
      <c r="J227" s="205"/>
      <c r="K227" s="230"/>
      <c r="L227" s="231"/>
      <c r="M227" s="230"/>
      <c r="N227" s="228" t="s">
        <v>345</v>
      </c>
      <c r="O227" s="232"/>
      <c r="P227" s="232"/>
      <c r="Q227" s="232"/>
    </row>
    <row r="228" spans="1:17" s="167" customFormat="1" ht="12.75" x14ac:dyDescent="0.2">
      <c r="A228" s="222">
        <f t="shared" si="22"/>
        <v>0</v>
      </c>
      <c r="B228" s="223"/>
      <c r="C228" s="223"/>
      <c r="D228" s="224" t="s">
        <v>36</v>
      </c>
      <c r="E228" s="200"/>
      <c r="F228" s="226"/>
      <c r="G228" s="233" t="e">
        <f t="shared" si="23"/>
        <v>#N/A</v>
      </c>
      <c r="H228" s="204" t="e">
        <f t="shared" si="24"/>
        <v>#N/A</v>
      </c>
      <c r="I228" s="204" t="e">
        <f t="shared" si="25"/>
        <v>#N/A</v>
      </c>
      <c r="J228" s="168"/>
      <c r="K228" s="230"/>
      <c r="L228" s="231"/>
      <c r="M228" s="230"/>
      <c r="N228" s="228" t="s">
        <v>345</v>
      </c>
      <c r="O228" s="232"/>
      <c r="P228" s="232"/>
      <c r="Q228" s="232"/>
    </row>
    <row r="229" spans="1:17" s="167" customFormat="1" ht="12.75" x14ac:dyDescent="0.2">
      <c r="A229" s="222">
        <f t="shared" si="22"/>
        <v>0</v>
      </c>
      <c r="B229" s="223"/>
      <c r="C229" s="223"/>
      <c r="D229" s="224" t="s">
        <v>36</v>
      </c>
      <c r="E229" s="200"/>
      <c r="F229" s="226"/>
      <c r="G229" s="233" t="e">
        <f t="shared" si="23"/>
        <v>#N/A</v>
      </c>
      <c r="H229" s="204" t="e">
        <f t="shared" si="24"/>
        <v>#N/A</v>
      </c>
      <c r="I229" s="204" t="e">
        <f t="shared" si="25"/>
        <v>#N/A</v>
      </c>
      <c r="J229" s="168"/>
      <c r="K229" s="230"/>
      <c r="L229" s="231"/>
      <c r="M229" s="230"/>
      <c r="N229" s="228" t="s">
        <v>345</v>
      </c>
      <c r="O229" s="232"/>
      <c r="P229" s="232"/>
      <c r="Q229" s="232"/>
    </row>
    <row r="230" spans="1:17" s="167" customFormat="1" ht="12.75" x14ac:dyDescent="0.2">
      <c r="A230" s="222">
        <f t="shared" si="22"/>
        <v>0</v>
      </c>
      <c r="B230" s="223"/>
      <c r="C230" s="223"/>
      <c r="D230" s="224" t="s">
        <v>36</v>
      </c>
      <c r="E230" s="200"/>
      <c r="F230" s="226"/>
      <c r="G230" s="233" t="e">
        <f t="shared" si="23"/>
        <v>#N/A</v>
      </c>
      <c r="H230" s="204" t="e">
        <f t="shared" si="24"/>
        <v>#N/A</v>
      </c>
      <c r="I230" s="204" t="e">
        <f t="shared" si="25"/>
        <v>#N/A</v>
      </c>
      <c r="J230" s="168"/>
      <c r="K230" s="230"/>
      <c r="L230" s="231"/>
      <c r="M230" s="230"/>
      <c r="N230" s="228" t="s">
        <v>345</v>
      </c>
      <c r="O230" s="232"/>
      <c r="P230" s="232"/>
      <c r="Q230" s="232"/>
    </row>
    <row r="231" spans="1:17" s="167" customFormat="1" ht="12.75" x14ac:dyDescent="0.2">
      <c r="A231" s="222">
        <f t="shared" si="22"/>
        <v>0</v>
      </c>
      <c r="B231" s="223"/>
      <c r="C231" s="223"/>
      <c r="D231" s="224" t="s">
        <v>36</v>
      </c>
      <c r="E231" s="200"/>
      <c r="F231" s="226"/>
      <c r="G231" s="233" t="e">
        <f t="shared" si="23"/>
        <v>#N/A</v>
      </c>
      <c r="H231" s="204" t="e">
        <f t="shared" si="24"/>
        <v>#N/A</v>
      </c>
      <c r="I231" s="204" t="e">
        <f t="shared" si="25"/>
        <v>#N/A</v>
      </c>
      <c r="J231" s="168"/>
      <c r="K231" s="230"/>
      <c r="L231" s="231"/>
      <c r="M231" s="230"/>
      <c r="N231" s="228" t="s">
        <v>345</v>
      </c>
      <c r="O231" s="232"/>
      <c r="P231" s="232"/>
      <c r="Q231" s="232"/>
    </row>
    <row r="232" spans="1:17" s="167" customFormat="1" ht="12.75" x14ac:dyDescent="0.2">
      <c r="A232" s="222">
        <f t="shared" si="22"/>
        <v>0</v>
      </c>
      <c r="B232" s="223"/>
      <c r="C232" s="223"/>
      <c r="D232" s="224" t="s">
        <v>36</v>
      </c>
      <c r="E232" s="200"/>
      <c r="F232" s="226"/>
      <c r="G232" s="233" t="e">
        <f t="shared" si="23"/>
        <v>#N/A</v>
      </c>
      <c r="H232" s="204" t="e">
        <f t="shared" si="24"/>
        <v>#N/A</v>
      </c>
      <c r="I232" s="204" t="e">
        <f t="shared" si="25"/>
        <v>#N/A</v>
      </c>
      <c r="J232" s="168"/>
      <c r="K232" s="230"/>
      <c r="L232" s="231"/>
      <c r="M232" s="230"/>
      <c r="N232" s="228" t="s">
        <v>345</v>
      </c>
      <c r="O232" s="232"/>
      <c r="P232" s="232"/>
      <c r="Q232" s="232"/>
    </row>
    <row r="233" spans="1:17" s="167" customFormat="1" ht="12.75" x14ac:dyDescent="0.2">
      <c r="A233" s="222">
        <f t="shared" si="22"/>
        <v>0</v>
      </c>
      <c r="B233" s="223"/>
      <c r="C233" s="223"/>
      <c r="D233" s="224" t="s">
        <v>36</v>
      </c>
      <c r="E233" s="200"/>
      <c r="F233" s="226"/>
      <c r="G233" s="233" t="e">
        <f t="shared" si="23"/>
        <v>#N/A</v>
      </c>
      <c r="H233" s="204" t="e">
        <f t="shared" si="24"/>
        <v>#N/A</v>
      </c>
      <c r="I233" s="204" t="e">
        <f t="shared" si="25"/>
        <v>#N/A</v>
      </c>
      <c r="J233" s="168"/>
      <c r="K233" s="230"/>
      <c r="L233" s="231"/>
      <c r="M233" s="230"/>
      <c r="N233" s="228" t="s">
        <v>345</v>
      </c>
      <c r="O233" s="232"/>
      <c r="P233" s="232"/>
      <c r="Q233" s="232"/>
    </row>
    <row r="234" spans="1:17" s="167" customFormat="1" ht="12.75" x14ac:dyDescent="0.2">
      <c r="A234" s="222">
        <f t="shared" si="22"/>
        <v>0</v>
      </c>
      <c r="B234" s="223"/>
      <c r="C234" s="223"/>
      <c r="D234" s="224" t="s">
        <v>36</v>
      </c>
      <c r="E234" s="200"/>
      <c r="F234" s="226"/>
      <c r="G234" s="233" t="e">
        <f t="shared" si="23"/>
        <v>#N/A</v>
      </c>
      <c r="H234" s="204" t="e">
        <f t="shared" si="24"/>
        <v>#N/A</v>
      </c>
      <c r="I234" s="204" t="e">
        <f t="shared" si="25"/>
        <v>#N/A</v>
      </c>
      <c r="J234" s="168"/>
      <c r="K234" s="230"/>
      <c r="L234" s="231"/>
      <c r="M234" s="230"/>
      <c r="N234" s="228" t="s">
        <v>345</v>
      </c>
      <c r="O234" s="232"/>
      <c r="P234" s="232"/>
      <c r="Q234" s="232"/>
    </row>
    <row r="235" spans="1:17" s="167" customFormat="1" ht="12.75" x14ac:dyDescent="0.2">
      <c r="A235" s="222">
        <f t="shared" si="22"/>
        <v>0</v>
      </c>
      <c r="B235" s="223"/>
      <c r="C235" s="223"/>
      <c r="D235" s="224" t="s">
        <v>36</v>
      </c>
      <c r="E235" s="200"/>
      <c r="F235" s="226"/>
      <c r="G235" s="233" t="e">
        <f t="shared" si="23"/>
        <v>#N/A</v>
      </c>
      <c r="H235" s="204" t="e">
        <f t="shared" si="24"/>
        <v>#N/A</v>
      </c>
      <c r="I235" s="204" t="e">
        <f t="shared" si="25"/>
        <v>#N/A</v>
      </c>
      <c r="J235" s="168"/>
      <c r="K235" s="230"/>
      <c r="L235" s="231"/>
      <c r="M235" s="230"/>
      <c r="N235" s="228" t="s">
        <v>345</v>
      </c>
      <c r="O235" s="232"/>
      <c r="P235" s="232"/>
      <c r="Q235" s="232"/>
    </row>
    <row r="236" spans="1:17" s="167" customFormat="1" ht="12.75" x14ac:dyDescent="0.2">
      <c r="A236" s="222">
        <f t="shared" ref="A236:A299" si="26">F235</f>
        <v>0</v>
      </c>
      <c r="B236" s="223"/>
      <c r="C236" s="223"/>
      <c r="D236" s="224" t="s">
        <v>36</v>
      </c>
      <c r="E236" s="200"/>
      <c r="F236" s="226"/>
      <c r="G236" s="233" t="e">
        <f t="shared" si="23"/>
        <v>#N/A</v>
      </c>
      <c r="H236" s="204" t="e">
        <f t="shared" si="24"/>
        <v>#N/A</v>
      </c>
      <c r="I236" s="204" t="e">
        <f t="shared" si="25"/>
        <v>#N/A</v>
      </c>
      <c r="J236" s="168"/>
      <c r="K236" s="230"/>
      <c r="L236" s="231"/>
      <c r="M236" s="230"/>
      <c r="N236" s="228" t="s">
        <v>345</v>
      </c>
      <c r="O236" s="232"/>
      <c r="P236" s="232"/>
      <c r="Q236" s="232"/>
    </row>
    <row r="237" spans="1:17" s="167" customFormat="1" ht="12.75" x14ac:dyDescent="0.2">
      <c r="A237" s="222">
        <f t="shared" si="26"/>
        <v>0</v>
      </c>
      <c r="B237" s="223"/>
      <c r="C237" s="223"/>
      <c r="D237" s="224" t="s">
        <v>36</v>
      </c>
      <c r="E237" s="200"/>
      <c r="F237" s="226"/>
      <c r="G237" s="233" t="e">
        <f t="shared" si="23"/>
        <v>#N/A</v>
      </c>
      <c r="H237" s="204" t="e">
        <f t="shared" si="24"/>
        <v>#N/A</v>
      </c>
      <c r="I237" s="204" t="e">
        <f t="shared" si="25"/>
        <v>#N/A</v>
      </c>
      <c r="J237" s="168"/>
      <c r="K237" s="230"/>
      <c r="L237" s="231"/>
      <c r="M237" s="230"/>
      <c r="N237" s="228" t="s">
        <v>345</v>
      </c>
      <c r="O237" s="232"/>
      <c r="P237" s="232"/>
      <c r="Q237" s="232"/>
    </row>
    <row r="238" spans="1:17" s="167" customFormat="1" ht="12.75" x14ac:dyDescent="0.2">
      <c r="A238" s="222">
        <f t="shared" si="26"/>
        <v>0</v>
      </c>
      <c r="B238" s="223"/>
      <c r="C238" s="223"/>
      <c r="D238" s="224" t="s">
        <v>36</v>
      </c>
      <c r="E238" s="200"/>
      <c r="F238" s="226"/>
      <c r="G238" s="233" t="e">
        <f t="shared" si="23"/>
        <v>#N/A</v>
      </c>
      <c r="H238" s="204" t="e">
        <f t="shared" si="24"/>
        <v>#N/A</v>
      </c>
      <c r="I238" s="204" t="e">
        <f t="shared" si="25"/>
        <v>#N/A</v>
      </c>
      <c r="J238" s="168"/>
      <c r="K238" s="230"/>
      <c r="L238" s="231"/>
      <c r="M238" s="230"/>
      <c r="N238" s="228" t="s">
        <v>345</v>
      </c>
      <c r="O238" s="232"/>
      <c r="P238" s="232"/>
      <c r="Q238" s="232"/>
    </row>
    <row r="239" spans="1:17" s="167" customFormat="1" ht="12.75" x14ac:dyDescent="0.2">
      <c r="A239" s="222">
        <f t="shared" si="26"/>
        <v>0</v>
      </c>
      <c r="B239" s="223"/>
      <c r="C239" s="223"/>
      <c r="D239" s="224" t="s">
        <v>36</v>
      </c>
      <c r="E239" s="200"/>
      <c r="F239" s="226"/>
      <c r="G239" s="233" t="e">
        <f t="shared" si="23"/>
        <v>#N/A</v>
      </c>
      <c r="H239" s="204" t="e">
        <f t="shared" si="24"/>
        <v>#N/A</v>
      </c>
      <c r="I239" s="204" t="e">
        <f t="shared" si="25"/>
        <v>#N/A</v>
      </c>
      <c r="J239" s="168"/>
      <c r="K239" s="230"/>
      <c r="L239" s="231"/>
      <c r="M239" s="230"/>
      <c r="N239" s="228" t="s">
        <v>345</v>
      </c>
      <c r="O239" s="232"/>
      <c r="P239" s="232"/>
      <c r="Q239" s="232"/>
    </row>
    <row r="240" spans="1:17" s="167" customFormat="1" ht="12.75" x14ac:dyDescent="0.2">
      <c r="A240" s="222">
        <f t="shared" si="26"/>
        <v>0</v>
      </c>
      <c r="B240" s="223"/>
      <c r="C240" s="223"/>
      <c r="D240" s="224" t="s">
        <v>36</v>
      </c>
      <c r="E240" s="200"/>
      <c r="F240" s="226"/>
      <c r="G240" s="233" t="e">
        <f t="shared" si="23"/>
        <v>#N/A</v>
      </c>
      <c r="H240" s="204" t="e">
        <f t="shared" si="24"/>
        <v>#N/A</v>
      </c>
      <c r="I240" s="204" t="e">
        <f t="shared" si="25"/>
        <v>#N/A</v>
      </c>
      <c r="J240" s="168"/>
      <c r="K240" s="230"/>
      <c r="L240" s="231"/>
      <c r="M240" s="230"/>
      <c r="N240" s="228" t="s">
        <v>345</v>
      </c>
      <c r="O240" s="232"/>
      <c r="P240" s="232"/>
      <c r="Q240" s="232"/>
    </row>
    <row r="241" spans="1:17" s="167" customFormat="1" ht="12.75" x14ac:dyDescent="0.2">
      <c r="A241" s="222">
        <f t="shared" si="26"/>
        <v>0</v>
      </c>
      <c r="B241" s="223"/>
      <c r="C241" s="223"/>
      <c r="D241" s="224" t="s">
        <v>36</v>
      </c>
      <c r="E241" s="200"/>
      <c r="F241" s="226"/>
      <c r="G241" s="233" t="e">
        <f t="shared" si="23"/>
        <v>#N/A</v>
      </c>
      <c r="H241" s="204" t="e">
        <f t="shared" si="24"/>
        <v>#N/A</v>
      </c>
      <c r="I241" s="204" t="e">
        <f t="shared" si="25"/>
        <v>#N/A</v>
      </c>
      <c r="J241" s="168"/>
      <c r="K241" s="230"/>
      <c r="L241" s="231"/>
      <c r="M241" s="230"/>
      <c r="N241" s="228" t="s">
        <v>345</v>
      </c>
      <c r="O241" s="232"/>
      <c r="P241" s="232"/>
      <c r="Q241" s="232"/>
    </row>
    <row r="242" spans="1:17" s="167" customFormat="1" ht="12.75" x14ac:dyDescent="0.2">
      <c r="A242" s="222">
        <f t="shared" si="26"/>
        <v>0</v>
      </c>
      <c r="B242" s="223"/>
      <c r="C242" s="223"/>
      <c r="D242" s="224" t="s">
        <v>36</v>
      </c>
      <c r="E242" s="200"/>
      <c r="F242" s="226"/>
      <c r="G242" s="233" t="e">
        <f t="shared" si="23"/>
        <v>#N/A</v>
      </c>
      <c r="H242" s="204" t="e">
        <f t="shared" si="24"/>
        <v>#N/A</v>
      </c>
      <c r="I242" s="204" t="e">
        <f t="shared" si="25"/>
        <v>#N/A</v>
      </c>
      <c r="J242" s="168"/>
      <c r="K242" s="230"/>
      <c r="L242" s="231"/>
      <c r="M242" s="230"/>
      <c r="N242" s="228" t="s">
        <v>345</v>
      </c>
      <c r="O242" s="232"/>
      <c r="P242" s="232"/>
      <c r="Q242" s="232"/>
    </row>
    <row r="243" spans="1:17" s="167" customFormat="1" ht="12.75" x14ac:dyDescent="0.2">
      <c r="A243" s="222">
        <f t="shared" si="26"/>
        <v>0</v>
      </c>
      <c r="B243" s="223"/>
      <c r="C243" s="223"/>
      <c r="D243" s="224" t="s">
        <v>36</v>
      </c>
      <c r="E243" s="200"/>
      <c r="F243" s="226"/>
      <c r="G243" s="233" t="e">
        <f t="shared" si="23"/>
        <v>#N/A</v>
      </c>
      <c r="H243" s="204" t="e">
        <f t="shared" si="24"/>
        <v>#N/A</v>
      </c>
      <c r="I243" s="204" t="e">
        <f t="shared" si="25"/>
        <v>#N/A</v>
      </c>
      <c r="J243" s="168"/>
      <c r="K243" s="230"/>
      <c r="L243" s="231"/>
      <c r="M243" s="230"/>
      <c r="N243" s="228" t="s">
        <v>345</v>
      </c>
      <c r="O243" s="232"/>
      <c r="P243" s="232"/>
      <c r="Q243" s="232"/>
    </row>
    <row r="244" spans="1:17" s="167" customFormat="1" ht="12.75" x14ac:dyDescent="0.2">
      <c r="A244" s="222">
        <f t="shared" si="26"/>
        <v>0</v>
      </c>
      <c r="B244" s="223"/>
      <c r="C244" s="223"/>
      <c r="D244" s="224" t="s">
        <v>36</v>
      </c>
      <c r="E244" s="200"/>
      <c r="F244" s="226"/>
      <c r="G244" s="233" t="e">
        <f t="shared" si="23"/>
        <v>#N/A</v>
      </c>
      <c r="H244" s="204" t="e">
        <f t="shared" si="24"/>
        <v>#N/A</v>
      </c>
      <c r="I244" s="204" t="e">
        <f t="shared" si="25"/>
        <v>#N/A</v>
      </c>
      <c r="J244" s="168"/>
      <c r="K244" s="230"/>
      <c r="L244" s="231"/>
      <c r="M244" s="230"/>
      <c r="N244" s="228" t="s">
        <v>345</v>
      </c>
      <c r="O244" s="232"/>
      <c r="P244" s="232"/>
      <c r="Q244" s="232"/>
    </row>
    <row r="245" spans="1:17" s="167" customFormat="1" ht="12.75" x14ac:dyDescent="0.2">
      <c r="A245" s="222">
        <f t="shared" si="26"/>
        <v>0</v>
      </c>
      <c r="B245" s="223"/>
      <c r="C245" s="223"/>
      <c r="D245" s="224" t="s">
        <v>36</v>
      </c>
      <c r="E245" s="200"/>
      <c r="F245" s="226"/>
      <c r="G245" s="233" t="e">
        <f t="shared" si="23"/>
        <v>#N/A</v>
      </c>
      <c r="H245" s="204" t="e">
        <f t="shared" si="24"/>
        <v>#N/A</v>
      </c>
      <c r="I245" s="204" t="e">
        <f t="shared" si="25"/>
        <v>#N/A</v>
      </c>
      <c r="J245" s="168"/>
      <c r="K245" s="230"/>
      <c r="L245" s="231"/>
      <c r="M245" s="230"/>
      <c r="N245" s="228" t="s">
        <v>345</v>
      </c>
      <c r="O245" s="232"/>
      <c r="P245" s="232"/>
      <c r="Q245" s="232"/>
    </row>
    <row r="246" spans="1:17" s="167" customFormat="1" ht="12.75" x14ac:dyDescent="0.2">
      <c r="A246" s="222">
        <f t="shared" si="26"/>
        <v>0</v>
      </c>
      <c r="B246" s="223"/>
      <c r="C246" s="223"/>
      <c r="D246" s="224" t="s">
        <v>36</v>
      </c>
      <c r="E246" s="200"/>
      <c r="F246" s="226"/>
      <c r="G246" s="233" t="e">
        <f t="shared" si="23"/>
        <v>#N/A</v>
      </c>
      <c r="H246" s="204" t="e">
        <f t="shared" si="24"/>
        <v>#N/A</v>
      </c>
      <c r="I246" s="204" t="e">
        <f t="shared" si="25"/>
        <v>#N/A</v>
      </c>
      <c r="J246" s="168"/>
      <c r="K246" s="230"/>
      <c r="L246" s="231"/>
      <c r="M246" s="230"/>
      <c r="N246" s="228" t="s">
        <v>345</v>
      </c>
      <c r="O246" s="232"/>
      <c r="P246" s="232"/>
      <c r="Q246" s="232"/>
    </row>
    <row r="247" spans="1:17" s="167" customFormat="1" ht="12.75" x14ac:dyDescent="0.2">
      <c r="A247" s="222">
        <f t="shared" si="26"/>
        <v>0</v>
      </c>
      <c r="B247" s="223"/>
      <c r="C247" s="223"/>
      <c r="D247" s="224" t="s">
        <v>36</v>
      </c>
      <c r="E247" s="200"/>
      <c r="F247" s="226"/>
      <c r="G247" s="233" t="e">
        <f t="shared" si="23"/>
        <v>#N/A</v>
      </c>
      <c r="H247" s="204" t="e">
        <f t="shared" si="24"/>
        <v>#N/A</v>
      </c>
      <c r="I247" s="204" t="e">
        <f t="shared" si="25"/>
        <v>#N/A</v>
      </c>
      <c r="J247" s="168"/>
      <c r="K247" s="230"/>
      <c r="L247" s="231"/>
      <c r="M247" s="230"/>
      <c r="N247" s="228" t="s">
        <v>345</v>
      </c>
      <c r="O247" s="232"/>
      <c r="P247" s="232"/>
      <c r="Q247" s="232"/>
    </row>
    <row r="248" spans="1:17" s="167" customFormat="1" ht="12.75" x14ac:dyDescent="0.2">
      <c r="A248" s="222">
        <f t="shared" si="26"/>
        <v>0</v>
      </c>
      <c r="B248" s="223"/>
      <c r="C248" s="223"/>
      <c r="D248" s="224" t="s">
        <v>36</v>
      </c>
      <c r="E248" s="200"/>
      <c r="F248" s="226"/>
      <c r="G248" s="233" t="e">
        <f t="shared" si="23"/>
        <v>#N/A</v>
      </c>
      <c r="H248" s="204" t="e">
        <f t="shared" si="24"/>
        <v>#N/A</v>
      </c>
      <c r="I248" s="204" t="e">
        <f t="shared" si="25"/>
        <v>#N/A</v>
      </c>
      <c r="J248" s="168"/>
      <c r="K248" s="230"/>
      <c r="L248" s="231"/>
      <c r="M248" s="230"/>
      <c r="N248" s="228" t="s">
        <v>345</v>
      </c>
      <c r="O248" s="232"/>
      <c r="P248" s="232"/>
      <c r="Q248" s="232"/>
    </row>
    <row r="249" spans="1:17" s="167" customFormat="1" ht="12.75" x14ac:dyDescent="0.2">
      <c r="A249" s="222">
        <f t="shared" si="26"/>
        <v>0</v>
      </c>
      <c r="B249" s="223"/>
      <c r="C249" s="223"/>
      <c r="D249" s="224" t="s">
        <v>36</v>
      </c>
      <c r="E249" s="200"/>
      <c r="F249" s="226"/>
      <c r="G249" s="233" t="e">
        <f t="shared" si="23"/>
        <v>#N/A</v>
      </c>
      <c r="H249" s="204" t="e">
        <f t="shared" si="24"/>
        <v>#N/A</v>
      </c>
      <c r="I249" s="204" t="e">
        <f t="shared" si="25"/>
        <v>#N/A</v>
      </c>
      <c r="J249" s="168"/>
      <c r="K249" s="230"/>
      <c r="L249" s="231"/>
      <c r="M249" s="230"/>
      <c r="N249" s="228" t="s">
        <v>345</v>
      </c>
      <c r="O249" s="232"/>
      <c r="P249" s="232"/>
      <c r="Q249" s="232"/>
    </row>
    <row r="250" spans="1:17" s="167" customFormat="1" ht="12.75" x14ac:dyDescent="0.2">
      <c r="A250" s="222">
        <f t="shared" si="26"/>
        <v>0</v>
      </c>
      <c r="B250" s="223"/>
      <c r="C250" s="223"/>
      <c r="D250" s="224" t="s">
        <v>36</v>
      </c>
      <c r="E250" s="200"/>
      <c r="F250" s="226"/>
      <c r="G250" s="233" t="e">
        <f t="shared" si="23"/>
        <v>#N/A</v>
      </c>
      <c r="H250" s="204" t="e">
        <f t="shared" si="24"/>
        <v>#N/A</v>
      </c>
      <c r="I250" s="204" t="e">
        <f t="shared" si="25"/>
        <v>#N/A</v>
      </c>
      <c r="J250" s="168"/>
      <c r="K250" s="230"/>
      <c r="L250" s="231"/>
      <c r="M250" s="230"/>
      <c r="N250" s="228" t="s">
        <v>345</v>
      </c>
      <c r="O250" s="232"/>
      <c r="P250" s="232"/>
      <c r="Q250" s="232"/>
    </row>
    <row r="251" spans="1:17" s="167" customFormat="1" ht="12.75" x14ac:dyDescent="0.2">
      <c r="A251" s="222">
        <f t="shared" si="26"/>
        <v>0</v>
      </c>
      <c r="B251" s="223"/>
      <c r="C251" s="223"/>
      <c r="D251" s="224" t="s">
        <v>36</v>
      </c>
      <c r="E251" s="200"/>
      <c r="F251" s="226"/>
      <c r="G251" s="233" t="e">
        <f t="shared" si="23"/>
        <v>#N/A</v>
      </c>
      <c r="H251" s="204" t="e">
        <f t="shared" si="24"/>
        <v>#N/A</v>
      </c>
      <c r="I251" s="204" t="e">
        <f t="shared" si="25"/>
        <v>#N/A</v>
      </c>
      <c r="J251" s="168"/>
      <c r="K251" s="230"/>
      <c r="L251" s="231"/>
      <c r="M251" s="230"/>
      <c r="N251" s="228" t="s">
        <v>345</v>
      </c>
      <c r="O251" s="232"/>
      <c r="P251" s="232"/>
      <c r="Q251" s="232"/>
    </row>
    <row r="252" spans="1:17" s="167" customFormat="1" ht="12.75" x14ac:dyDescent="0.2">
      <c r="A252" s="222">
        <f t="shared" si="26"/>
        <v>0</v>
      </c>
      <c r="B252" s="223"/>
      <c r="C252" s="223"/>
      <c r="D252" s="224" t="s">
        <v>36</v>
      </c>
      <c r="E252" s="200"/>
      <c r="F252" s="226"/>
      <c r="G252" s="233" t="e">
        <f t="shared" si="23"/>
        <v>#N/A</v>
      </c>
      <c r="H252" s="204" t="e">
        <f t="shared" si="24"/>
        <v>#N/A</v>
      </c>
      <c r="I252" s="204" t="e">
        <f t="shared" si="25"/>
        <v>#N/A</v>
      </c>
      <c r="J252" s="168"/>
      <c r="K252" s="230"/>
      <c r="L252" s="231"/>
      <c r="M252" s="230"/>
      <c r="N252" s="228" t="s">
        <v>345</v>
      </c>
      <c r="O252" s="232"/>
      <c r="P252" s="232"/>
      <c r="Q252" s="232"/>
    </row>
    <row r="253" spans="1:17" s="167" customFormat="1" ht="12.75" x14ac:dyDescent="0.2">
      <c r="A253" s="222">
        <f t="shared" si="26"/>
        <v>0</v>
      </c>
      <c r="B253" s="223"/>
      <c r="C253" s="223"/>
      <c r="D253" s="224" t="s">
        <v>36</v>
      </c>
      <c r="E253" s="200"/>
      <c r="F253" s="226"/>
      <c r="G253" s="233" t="e">
        <f t="shared" si="23"/>
        <v>#N/A</v>
      </c>
      <c r="H253" s="204" t="e">
        <f t="shared" si="24"/>
        <v>#N/A</v>
      </c>
      <c r="I253" s="204" t="e">
        <f t="shared" si="25"/>
        <v>#N/A</v>
      </c>
      <c r="J253" s="168"/>
      <c r="K253" s="230"/>
      <c r="L253" s="231"/>
      <c r="M253" s="230"/>
      <c r="N253" s="228" t="s">
        <v>345</v>
      </c>
      <c r="O253" s="232"/>
      <c r="P253" s="232"/>
      <c r="Q253" s="232"/>
    </row>
    <row r="254" spans="1:17" s="167" customFormat="1" ht="12.75" x14ac:dyDescent="0.2">
      <c r="A254" s="222">
        <f t="shared" si="26"/>
        <v>0</v>
      </c>
      <c r="B254" s="223"/>
      <c r="C254" s="223"/>
      <c r="D254" s="224" t="s">
        <v>36</v>
      </c>
      <c r="E254" s="200"/>
      <c r="F254" s="226"/>
      <c r="G254" s="233" t="e">
        <f t="shared" si="23"/>
        <v>#N/A</v>
      </c>
      <c r="H254" s="204" t="e">
        <f t="shared" si="24"/>
        <v>#N/A</v>
      </c>
      <c r="I254" s="204" t="e">
        <f t="shared" si="25"/>
        <v>#N/A</v>
      </c>
      <c r="J254" s="168"/>
      <c r="K254" s="230"/>
      <c r="L254" s="231"/>
      <c r="M254" s="230"/>
      <c r="N254" s="228" t="s">
        <v>345</v>
      </c>
      <c r="O254" s="232"/>
      <c r="P254" s="232"/>
      <c r="Q254" s="232"/>
    </row>
    <row r="255" spans="1:17" s="167" customFormat="1" ht="12.75" x14ac:dyDescent="0.2">
      <c r="A255" s="222">
        <f t="shared" si="26"/>
        <v>0</v>
      </c>
      <c r="B255" s="223"/>
      <c r="C255" s="223"/>
      <c r="D255" s="224" t="s">
        <v>36</v>
      </c>
      <c r="E255" s="200"/>
      <c r="F255" s="226"/>
      <c r="G255" s="233" t="e">
        <f t="shared" si="23"/>
        <v>#N/A</v>
      </c>
      <c r="H255" s="204" t="e">
        <f t="shared" si="24"/>
        <v>#N/A</v>
      </c>
      <c r="I255" s="204" t="e">
        <f t="shared" si="25"/>
        <v>#N/A</v>
      </c>
      <c r="J255" s="168"/>
      <c r="K255" s="230"/>
      <c r="L255" s="231"/>
      <c r="M255" s="230"/>
      <c r="N255" s="228" t="s">
        <v>345</v>
      </c>
      <c r="O255" s="232"/>
      <c r="P255" s="232"/>
      <c r="Q255" s="232"/>
    </row>
    <row r="256" spans="1:17" s="167" customFormat="1" ht="12.75" x14ac:dyDescent="0.2">
      <c r="A256" s="222">
        <f t="shared" si="26"/>
        <v>0</v>
      </c>
      <c r="B256" s="223"/>
      <c r="C256" s="223"/>
      <c r="D256" s="224" t="s">
        <v>36</v>
      </c>
      <c r="E256" s="200"/>
      <c r="F256" s="226"/>
      <c r="G256" s="233" t="e">
        <f t="shared" si="23"/>
        <v>#N/A</v>
      </c>
      <c r="H256" s="204" t="e">
        <f t="shared" si="24"/>
        <v>#N/A</v>
      </c>
      <c r="I256" s="204" t="e">
        <f t="shared" si="25"/>
        <v>#N/A</v>
      </c>
      <c r="J256" s="168"/>
      <c r="K256" s="230"/>
      <c r="L256" s="231"/>
      <c r="M256" s="230"/>
      <c r="N256" s="228" t="s">
        <v>345</v>
      </c>
      <c r="O256" s="232"/>
      <c r="P256" s="232"/>
      <c r="Q256" s="232"/>
    </row>
    <row r="257" spans="1:17" s="167" customFormat="1" ht="12.75" x14ac:dyDescent="0.2">
      <c r="A257" s="222">
        <f t="shared" si="26"/>
        <v>0</v>
      </c>
      <c r="B257" s="223"/>
      <c r="C257" s="223"/>
      <c r="D257" s="224" t="s">
        <v>36</v>
      </c>
      <c r="E257" s="200"/>
      <c r="F257" s="226"/>
      <c r="G257" s="233" t="e">
        <f t="shared" si="23"/>
        <v>#N/A</v>
      </c>
      <c r="H257" s="204" t="e">
        <f t="shared" si="24"/>
        <v>#N/A</v>
      </c>
      <c r="I257" s="204" t="e">
        <f t="shared" si="25"/>
        <v>#N/A</v>
      </c>
      <c r="J257" s="168"/>
      <c r="K257" s="230"/>
      <c r="L257" s="231"/>
      <c r="M257" s="230"/>
      <c r="N257" s="228" t="s">
        <v>345</v>
      </c>
      <c r="O257" s="232"/>
      <c r="P257" s="232"/>
      <c r="Q257" s="232"/>
    </row>
    <row r="258" spans="1:17" s="167" customFormat="1" ht="12.75" x14ac:dyDescent="0.2">
      <c r="A258" s="222">
        <f t="shared" si="26"/>
        <v>0</v>
      </c>
      <c r="B258" s="223"/>
      <c r="C258" s="223"/>
      <c r="D258" s="224" t="s">
        <v>36</v>
      </c>
      <c r="E258" s="200"/>
      <c r="F258" s="226"/>
      <c r="G258" s="233" t="e">
        <f t="shared" si="23"/>
        <v>#N/A</v>
      </c>
      <c r="H258" s="204" t="e">
        <f t="shared" si="24"/>
        <v>#N/A</v>
      </c>
      <c r="I258" s="204" t="e">
        <f t="shared" si="25"/>
        <v>#N/A</v>
      </c>
      <c r="J258" s="168"/>
      <c r="K258" s="230"/>
      <c r="L258" s="231"/>
      <c r="M258" s="230"/>
      <c r="N258" s="228" t="s">
        <v>345</v>
      </c>
      <c r="O258" s="232"/>
      <c r="P258" s="232"/>
      <c r="Q258" s="232"/>
    </row>
    <row r="259" spans="1:17" s="167" customFormat="1" ht="12.75" x14ac:dyDescent="0.2">
      <c r="A259" s="222">
        <f t="shared" si="26"/>
        <v>0</v>
      </c>
      <c r="B259" s="223"/>
      <c r="C259" s="223"/>
      <c r="D259" s="224" t="s">
        <v>36</v>
      </c>
      <c r="E259" s="200"/>
      <c r="F259" s="226"/>
      <c r="G259" s="233" t="e">
        <f t="shared" si="23"/>
        <v>#N/A</v>
      </c>
      <c r="H259" s="204" t="e">
        <f t="shared" si="24"/>
        <v>#N/A</v>
      </c>
      <c r="I259" s="204" t="e">
        <f t="shared" si="25"/>
        <v>#N/A</v>
      </c>
      <c r="J259" s="168"/>
      <c r="K259" s="230"/>
      <c r="L259" s="231"/>
      <c r="M259" s="230"/>
      <c r="N259" s="228" t="s">
        <v>345</v>
      </c>
      <c r="O259" s="232"/>
      <c r="P259" s="232"/>
      <c r="Q259" s="232"/>
    </row>
    <row r="260" spans="1:17" s="167" customFormat="1" ht="12.75" x14ac:dyDescent="0.2">
      <c r="A260" s="222">
        <f t="shared" si="26"/>
        <v>0</v>
      </c>
      <c r="B260" s="223"/>
      <c r="C260" s="223"/>
      <c r="D260" s="224" t="s">
        <v>36</v>
      </c>
      <c r="E260" s="200"/>
      <c r="F260" s="226"/>
      <c r="G260" s="233" t="e">
        <f t="shared" si="23"/>
        <v>#N/A</v>
      </c>
      <c r="H260" s="204" t="e">
        <f t="shared" si="24"/>
        <v>#N/A</v>
      </c>
      <c r="I260" s="204" t="e">
        <f t="shared" si="25"/>
        <v>#N/A</v>
      </c>
      <c r="J260" s="168"/>
      <c r="K260" s="230"/>
      <c r="L260" s="231"/>
      <c r="M260" s="230"/>
      <c r="N260" s="228" t="s">
        <v>345</v>
      </c>
      <c r="O260" s="232"/>
      <c r="P260" s="232"/>
      <c r="Q260" s="232"/>
    </row>
    <row r="261" spans="1:17" s="167" customFormat="1" ht="12.75" x14ac:dyDescent="0.2">
      <c r="A261" s="222">
        <f t="shared" si="26"/>
        <v>0</v>
      </c>
      <c r="B261" s="223"/>
      <c r="C261" s="223"/>
      <c r="D261" s="224" t="s">
        <v>36</v>
      </c>
      <c r="E261" s="200"/>
      <c r="F261" s="226"/>
      <c r="G261" s="233" t="e">
        <f t="shared" si="23"/>
        <v>#N/A</v>
      </c>
      <c r="H261" s="204" t="e">
        <f t="shared" si="24"/>
        <v>#N/A</v>
      </c>
      <c r="I261" s="204" t="e">
        <f t="shared" si="25"/>
        <v>#N/A</v>
      </c>
      <c r="J261" s="168"/>
      <c r="K261" s="230"/>
      <c r="L261" s="231"/>
      <c r="M261" s="230"/>
      <c r="N261" s="228" t="s">
        <v>345</v>
      </c>
      <c r="O261" s="232"/>
      <c r="P261" s="232"/>
      <c r="Q261" s="232"/>
    </row>
    <row r="262" spans="1:17" s="167" customFormat="1" ht="12.75" x14ac:dyDescent="0.2">
      <c r="A262" s="222">
        <f t="shared" si="26"/>
        <v>0</v>
      </c>
      <c r="B262" s="223"/>
      <c r="C262" s="223"/>
      <c r="D262" s="224" t="s">
        <v>36</v>
      </c>
      <c r="E262" s="200"/>
      <c r="F262" s="226"/>
      <c r="G262" s="233" t="e">
        <f t="shared" si="23"/>
        <v>#N/A</v>
      </c>
      <c r="H262" s="204" t="e">
        <f t="shared" si="24"/>
        <v>#N/A</v>
      </c>
      <c r="I262" s="204" t="e">
        <f t="shared" si="25"/>
        <v>#N/A</v>
      </c>
      <c r="J262" s="168"/>
      <c r="K262" s="230"/>
      <c r="L262" s="231"/>
      <c r="M262" s="230"/>
      <c r="N262" s="228" t="s">
        <v>345</v>
      </c>
      <c r="O262" s="232"/>
      <c r="P262" s="232"/>
      <c r="Q262" s="232"/>
    </row>
    <row r="263" spans="1:17" s="167" customFormat="1" ht="12.75" x14ac:dyDescent="0.2">
      <c r="A263" s="222">
        <f t="shared" si="26"/>
        <v>0</v>
      </c>
      <c r="B263" s="223"/>
      <c r="C263" s="223"/>
      <c r="D263" s="224" t="s">
        <v>36</v>
      </c>
      <c r="E263" s="200"/>
      <c r="F263" s="226"/>
      <c r="G263" s="233" t="e">
        <f t="shared" si="23"/>
        <v>#N/A</v>
      </c>
      <c r="H263" s="204" t="e">
        <f t="shared" si="24"/>
        <v>#N/A</v>
      </c>
      <c r="I263" s="204" t="e">
        <f t="shared" si="25"/>
        <v>#N/A</v>
      </c>
      <c r="J263" s="168"/>
      <c r="K263" s="230"/>
      <c r="L263" s="231"/>
      <c r="M263" s="230"/>
      <c r="N263" s="228" t="s">
        <v>345</v>
      </c>
      <c r="O263" s="232"/>
      <c r="P263" s="232"/>
      <c r="Q263" s="232"/>
    </row>
    <row r="264" spans="1:17" s="167" customFormat="1" ht="12.75" x14ac:dyDescent="0.2">
      <c r="A264" s="222">
        <f t="shared" si="26"/>
        <v>0</v>
      </c>
      <c r="B264" s="223"/>
      <c r="C264" s="223"/>
      <c r="D264" s="224" t="s">
        <v>36</v>
      </c>
      <c r="E264" s="200"/>
      <c r="F264" s="226"/>
      <c r="G264" s="233" t="e">
        <f t="shared" si="23"/>
        <v>#N/A</v>
      </c>
      <c r="H264" s="204" t="e">
        <f t="shared" si="24"/>
        <v>#N/A</v>
      </c>
      <c r="I264" s="204" t="e">
        <f t="shared" si="25"/>
        <v>#N/A</v>
      </c>
      <c r="J264" s="168"/>
      <c r="K264" s="230"/>
      <c r="L264" s="231"/>
      <c r="M264" s="230"/>
      <c r="N264" s="228" t="s">
        <v>345</v>
      </c>
    </row>
    <row r="265" spans="1:17" s="167" customFormat="1" ht="12.75" x14ac:dyDescent="0.2">
      <c r="A265" s="222">
        <f t="shared" si="26"/>
        <v>0</v>
      </c>
      <c r="B265" s="223"/>
      <c r="C265" s="223"/>
      <c r="D265" s="224" t="s">
        <v>36</v>
      </c>
      <c r="E265" s="200"/>
      <c r="F265" s="226"/>
      <c r="G265" s="233" t="e">
        <f t="shared" si="23"/>
        <v>#N/A</v>
      </c>
      <c r="H265" s="204" t="e">
        <f t="shared" si="24"/>
        <v>#N/A</v>
      </c>
      <c r="I265" s="204" t="e">
        <f t="shared" si="25"/>
        <v>#N/A</v>
      </c>
      <c r="J265" s="168"/>
      <c r="K265" s="230"/>
      <c r="L265" s="231"/>
      <c r="M265" s="230"/>
      <c r="N265" s="228" t="s">
        <v>345</v>
      </c>
    </row>
    <row r="266" spans="1:17" s="167" customFormat="1" ht="12.75" x14ac:dyDescent="0.2">
      <c r="A266" s="222">
        <f t="shared" si="26"/>
        <v>0</v>
      </c>
      <c r="B266" s="223"/>
      <c r="C266" s="223"/>
      <c r="D266" s="224" t="s">
        <v>36</v>
      </c>
      <c r="E266" s="200"/>
      <c r="F266" s="226"/>
      <c r="G266" s="233" t="e">
        <f t="shared" si="23"/>
        <v>#N/A</v>
      </c>
      <c r="H266" s="204" t="e">
        <f t="shared" si="24"/>
        <v>#N/A</v>
      </c>
      <c r="I266" s="204" t="e">
        <f t="shared" si="25"/>
        <v>#N/A</v>
      </c>
      <c r="J266" s="168"/>
      <c r="K266" s="230"/>
      <c r="L266" s="231"/>
      <c r="M266" s="230"/>
      <c r="N266" s="228" t="s">
        <v>345</v>
      </c>
    </row>
    <row r="267" spans="1:17" s="167" customFormat="1" ht="12.75" x14ac:dyDescent="0.2">
      <c r="A267" s="222">
        <f t="shared" si="26"/>
        <v>0</v>
      </c>
      <c r="B267" s="223"/>
      <c r="C267" s="223"/>
      <c r="D267" s="224" t="s">
        <v>36</v>
      </c>
      <c r="E267" s="200"/>
      <c r="F267" s="226"/>
      <c r="G267" s="233" t="e">
        <f t="shared" si="23"/>
        <v>#N/A</v>
      </c>
      <c r="H267" s="204" t="e">
        <f t="shared" si="24"/>
        <v>#N/A</v>
      </c>
      <c r="I267" s="204" t="e">
        <f t="shared" si="25"/>
        <v>#N/A</v>
      </c>
      <c r="J267" s="168"/>
      <c r="K267" s="230"/>
      <c r="L267" s="231"/>
      <c r="M267" s="230"/>
      <c r="N267" s="228" t="s">
        <v>345</v>
      </c>
    </row>
    <row r="268" spans="1:17" s="167" customFormat="1" ht="12.75" x14ac:dyDescent="0.2">
      <c r="A268" s="222">
        <f t="shared" si="26"/>
        <v>0</v>
      </c>
      <c r="B268" s="223"/>
      <c r="C268" s="223"/>
      <c r="D268" s="224" t="s">
        <v>36</v>
      </c>
      <c r="E268" s="200"/>
      <c r="F268" s="226"/>
      <c r="G268" s="233" t="e">
        <f t="shared" si="23"/>
        <v>#N/A</v>
      </c>
      <c r="H268" s="204" t="e">
        <f t="shared" si="24"/>
        <v>#N/A</v>
      </c>
      <c r="I268" s="204" t="e">
        <f t="shared" si="25"/>
        <v>#N/A</v>
      </c>
      <c r="J268" s="168"/>
      <c r="K268" s="230"/>
      <c r="L268" s="231"/>
      <c r="M268" s="230"/>
      <c r="N268" s="228" t="s">
        <v>345</v>
      </c>
    </row>
    <row r="269" spans="1:17" s="167" customFormat="1" ht="12.75" x14ac:dyDescent="0.2">
      <c r="A269" s="222">
        <f t="shared" si="26"/>
        <v>0</v>
      </c>
      <c r="B269" s="223"/>
      <c r="C269" s="223"/>
      <c r="D269" s="224" t="s">
        <v>36</v>
      </c>
      <c r="E269" s="200"/>
      <c r="F269" s="226"/>
      <c r="G269" s="233" t="e">
        <f t="shared" si="23"/>
        <v>#N/A</v>
      </c>
      <c r="H269" s="204" t="e">
        <f t="shared" si="24"/>
        <v>#N/A</v>
      </c>
      <c r="I269" s="204" t="e">
        <f t="shared" si="25"/>
        <v>#N/A</v>
      </c>
      <c r="J269" s="168"/>
      <c r="K269" s="230"/>
      <c r="L269" s="231"/>
      <c r="M269" s="230"/>
      <c r="N269" s="228" t="s">
        <v>345</v>
      </c>
    </row>
    <row r="270" spans="1:17" s="167" customFormat="1" ht="12.75" x14ac:dyDescent="0.2">
      <c r="A270" s="222">
        <f t="shared" si="26"/>
        <v>0</v>
      </c>
      <c r="B270" s="223"/>
      <c r="C270" s="223"/>
      <c r="D270" s="224" t="s">
        <v>36</v>
      </c>
      <c r="E270" s="200"/>
      <c r="F270" s="226"/>
      <c r="G270" s="233" t="e">
        <f t="shared" si="23"/>
        <v>#N/A</v>
      </c>
      <c r="H270" s="204" t="e">
        <f t="shared" si="24"/>
        <v>#N/A</v>
      </c>
      <c r="I270" s="204" t="e">
        <f t="shared" si="25"/>
        <v>#N/A</v>
      </c>
      <c r="J270" s="168"/>
      <c r="K270" s="230"/>
      <c r="L270" s="231"/>
      <c r="M270" s="230"/>
      <c r="N270" s="228" t="s">
        <v>345</v>
      </c>
    </row>
    <row r="271" spans="1:17" s="167" customFormat="1" ht="12.75" x14ac:dyDescent="0.2">
      <c r="A271" s="222">
        <f t="shared" si="26"/>
        <v>0</v>
      </c>
      <c r="B271" s="223"/>
      <c r="C271" s="223"/>
      <c r="D271" s="224" t="s">
        <v>36</v>
      </c>
      <c r="E271" s="200"/>
      <c r="F271" s="226"/>
      <c r="G271" s="233" t="e">
        <f t="shared" si="23"/>
        <v>#N/A</v>
      </c>
      <c r="H271" s="204" t="e">
        <f t="shared" si="24"/>
        <v>#N/A</v>
      </c>
      <c r="I271" s="204" t="e">
        <f t="shared" si="25"/>
        <v>#N/A</v>
      </c>
      <c r="J271" s="168"/>
      <c r="K271" s="230"/>
      <c r="L271" s="231"/>
      <c r="M271" s="230"/>
      <c r="N271" s="228" t="s">
        <v>345</v>
      </c>
    </row>
    <row r="272" spans="1:17" s="167" customFormat="1" ht="12.75" x14ac:dyDescent="0.2">
      <c r="A272" s="222">
        <f t="shared" si="26"/>
        <v>0</v>
      </c>
      <c r="B272" s="223"/>
      <c r="C272" s="223"/>
      <c r="D272" s="224" t="s">
        <v>36</v>
      </c>
      <c r="E272" s="200"/>
      <c r="F272" s="226"/>
      <c r="G272" s="233" t="e">
        <f t="shared" si="23"/>
        <v>#N/A</v>
      </c>
      <c r="H272" s="204" t="e">
        <f t="shared" si="24"/>
        <v>#N/A</v>
      </c>
      <c r="I272" s="204" t="e">
        <f t="shared" si="25"/>
        <v>#N/A</v>
      </c>
      <c r="J272" s="168"/>
      <c r="K272" s="230"/>
      <c r="L272" s="231"/>
      <c r="M272" s="230"/>
      <c r="N272" s="228" t="s">
        <v>345</v>
      </c>
    </row>
    <row r="273" spans="1:14" s="167" customFormat="1" ht="12.75" x14ac:dyDescent="0.2">
      <c r="A273" s="222">
        <f t="shared" si="26"/>
        <v>0</v>
      </c>
      <c r="B273" s="223"/>
      <c r="C273" s="223"/>
      <c r="D273" s="224" t="s">
        <v>36</v>
      </c>
      <c r="E273" s="200"/>
      <c r="F273" s="226"/>
      <c r="G273" s="233" t="e">
        <f t="shared" si="23"/>
        <v>#N/A</v>
      </c>
      <c r="H273" s="204" t="e">
        <f t="shared" si="24"/>
        <v>#N/A</v>
      </c>
      <c r="I273" s="204" t="e">
        <f t="shared" si="25"/>
        <v>#N/A</v>
      </c>
      <c r="J273" s="168"/>
      <c r="K273" s="230"/>
      <c r="L273" s="231"/>
      <c r="M273" s="230"/>
      <c r="N273" s="228" t="s">
        <v>345</v>
      </c>
    </row>
    <row r="274" spans="1:14" s="167" customFormat="1" ht="12.75" x14ac:dyDescent="0.2">
      <c r="A274" s="222">
        <f t="shared" si="26"/>
        <v>0</v>
      </c>
      <c r="B274" s="223"/>
      <c r="C274" s="223"/>
      <c r="D274" s="224" t="s">
        <v>36</v>
      </c>
      <c r="E274" s="200"/>
      <c r="F274" s="226"/>
      <c r="G274" s="233" t="e">
        <f t="shared" si="23"/>
        <v>#N/A</v>
      </c>
      <c r="H274" s="204" t="e">
        <f t="shared" si="24"/>
        <v>#N/A</v>
      </c>
      <c r="I274" s="204" t="e">
        <f t="shared" si="25"/>
        <v>#N/A</v>
      </c>
      <c r="J274" s="168"/>
      <c r="K274" s="230"/>
      <c r="L274" s="231"/>
      <c r="M274" s="230"/>
      <c r="N274" s="228" t="s">
        <v>345</v>
      </c>
    </row>
    <row r="275" spans="1:14" s="167" customFormat="1" ht="12.75" x14ac:dyDescent="0.2">
      <c r="A275" s="222">
        <f t="shared" si="26"/>
        <v>0</v>
      </c>
      <c r="B275" s="223"/>
      <c r="C275" s="223"/>
      <c r="D275" s="224" t="s">
        <v>36</v>
      </c>
      <c r="E275" s="200"/>
      <c r="F275" s="226"/>
      <c r="G275" s="233" t="e">
        <f t="shared" si="23"/>
        <v>#N/A</v>
      </c>
      <c r="H275" s="204" t="e">
        <f t="shared" si="24"/>
        <v>#N/A</v>
      </c>
      <c r="I275" s="204" t="e">
        <f t="shared" si="25"/>
        <v>#N/A</v>
      </c>
      <c r="J275" s="168"/>
      <c r="K275" s="230"/>
      <c r="L275" s="231"/>
      <c r="M275" s="230"/>
      <c r="N275" s="228" t="s">
        <v>345</v>
      </c>
    </row>
    <row r="276" spans="1:14" s="167" customFormat="1" ht="12.75" x14ac:dyDescent="0.2">
      <c r="A276" s="222">
        <f t="shared" si="26"/>
        <v>0</v>
      </c>
      <c r="B276" s="223"/>
      <c r="C276" s="223"/>
      <c r="D276" s="224" t="s">
        <v>36</v>
      </c>
      <c r="E276" s="200"/>
      <c r="F276" s="226"/>
      <c r="G276" s="233" t="e">
        <f t="shared" ref="G276:G339" si="27">VLOOKUP(D276,K$33:N$1001,2,FALSE)</f>
        <v>#N/A</v>
      </c>
      <c r="H276" s="204" t="e">
        <f t="shared" ref="H276:H339" si="28">VLOOKUP(D276,K$33:N$1001,3,FALSE)</f>
        <v>#N/A</v>
      </c>
      <c r="I276" s="204" t="e">
        <f t="shared" ref="I276:I339" si="29">VLOOKUP(D276,K$33:N$1001,4,FALSE)</f>
        <v>#N/A</v>
      </c>
      <c r="J276" s="168"/>
      <c r="K276" s="230"/>
      <c r="L276" s="231"/>
      <c r="M276" s="230"/>
      <c r="N276" s="228" t="s">
        <v>345</v>
      </c>
    </row>
    <row r="277" spans="1:14" s="167" customFormat="1" ht="12.75" x14ac:dyDescent="0.2">
      <c r="A277" s="222">
        <f t="shared" si="26"/>
        <v>0</v>
      </c>
      <c r="B277" s="223"/>
      <c r="C277" s="223"/>
      <c r="D277" s="224" t="s">
        <v>36</v>
      </c>
      <c r="E277" s="200"/>
      <c r="F277" s="226"/>
      <c r="G277" s="233" t="e">
        <f t="shared" si="27"/>
        <v>#N/A</v>
      </c>
      <c r="H277" s="204" t="e">
        <f t="shared" si="28"/>
        <v>#N/A</v>
      </c>
      <c r="I277" s="204" t="e">
        <f t="shared" si="29"/>
        <v>#N/A</v>
      </c>
      <c r="J277" s="168"/>
      <c r="K277" s="230"/>
      <c r="L277" s="231"/>
      <c r="M277" s="230"/>
      <c r="N277" s="228" t="s">
        <v>345</v>
      </c>
    </row>
    <row r="278" spans="1:14" s="167" customFormat="1" ht="12.75" x14ac:dyDescent="0.2">
      <c r="A278" s="222">
        <f t="shared" si="26"/>
        <v>0</v>
      </c>
      <c r="B278" s="223"/>
      <c r="C278" s="223"/>
      <c r="D278" s="224" t="s">
        <v>36</v>
      </c>
      <c r="E278" s="200"/>
      <c r="F278" s="226"/>
      <c r="G278" s="233" t="e">
        <f t="shared" si="27"/>
        <v>#N/A</v>
      </c>
      <c r="H278" s="204" t="e">
        <f t="shared" si="28"/>
        <v>#N/A</v>
      </c>
      <c r="I278" s="204" t="e">
        <f t="shared" si="29"/>
        <v>#N/A</v>
      </c>
      <c r="J278" s="168"/>
      <c r="K278" s="230"/>
      <c r="L278" s="231"/>
      <c r="M278" s="230"/>
      <c r="N278" s="228" t="s">
        <v>345</v>
      </c>
    </row>
    <row r="279" spans="1:14" s="167" customFormat="1" ht="12.75" x14ac:dyDescent="0.2">
      <c r="A279" s="222">
        <f t="shared" si="26"/>
        <v>0</v>
      </c>
      <c r="B279" s="223"/>
      <c r="C279" s="223"/>
      <c r="D279" s="224" t="s">
        <v>36</v>
      </c>
      <c r="E279" s="200"/>
      <c r="F279" s="226"/>
      <c r="G279" s="233" t="e">
        <f t="shared" si="27"/>
        <v>#N/A</v>
      </c>
      <c r="H279" s="204" t="e">
        <f t="shared" si="28"/>
        <v>#N/A</v>
      </c>
      <c r="I279" s="204" t="e">
        <f t="shared" si="29"/>
        <v>#N/A</v>
      </c>
      <c r="J279" s="168"/>
      <c r="K279" s="230"/>
      <c r="L279" s="231"/>
      <c r="M279" s="230"/>
      <c r="N279" s="228" t="s">
        <v>345</v>
      </c>
    </row>
    <row r="280" spans="1:14" s="167" customFormat="1" ht="12.75" x14ac:dyDescent="0.2">
      <c r="A280" s="222">
        <f t="shared" si="26"/>
        <v>0</v>
      </c>
      <c r="B280" s="223"/>
      <c r="C280" s="223"/>
      <c r="D280" s="224" t="s">
        <v>36</v>
      </c>
      <c r="E280" s="200"/>
      <c r="F280" s="226"/>
      <c r="G280" s="233" t="e">
        <f t="shared" si="27"/>
        <v>#N/A</v>
      </c>
      <c r="H280" s="204" t="e">
        <f t="shared" si="28"/>
        <v>#N/A</v>
      </c>
      <c r="I280" s="204" t="e">
        <f t="shared" si="29"/>
        <v>#N/A</v>
      </c>
      <c r="J280" s="168"/>
      <c r="K280" s="230"/>
      <c r="L280" s="231"/>
      <c r="M280" s="230"/>
      <c r="N280" s="228" t="s">
        <v>345</v>
      </c>
    </row>
    <row r="281" spans="1:14" s="167" customFormat="1" ht="12.75" x14ac:dyDescent="0.2">
      <c r="A281" s="222">
        <f t="shared" si="26"/>
        <v>0</v>
      </c>
      <c r="B281" s="223"/>
      <c r="C281" s="223"/>
      <c r="D281" s="224" t="s">
        <v>36</v>
      </c>
      <c r="E281" s="200"/>
      <c r="F281" s="226"/>
      <c r="G281" s="233" t="e">
        <f t="shared" si="27"/>
        <v>#N/A</v>
      </c>
      <c r="H281" s="204" t="e">
        <f t="shared" si="28"/>
        <v>#N/A</v>
      </c>
      <c r="I281" s="204" t="e">
        <f t="shared" si="29"/>
        <v>#N/A</v>
      </c>
      <c r="J281" s="168"/>
      <c r="K281" s="230"/>
      <c r="L281" s="231"/>
      <c r="M281" s="230"/>
      <c r="N281" s="228" t="s">
        <v>345</v>
      </c>
    </row>
    <row r="282" spans="1:14" s="167" customFormat="1" ht="12.75" x14ac:dyDescent="0.2">
      <c r="A282" s="222">
        <f t="shared" si="26"/>
        <v>0</v>
      </c>
      <c r="B282" s="223"/>
      <c r="C282" s="223"/>
      <c r="D282" s="224" t="s">
        <v>36</v>
      </c>
      <c r="E282" s="200"/>
      <c r="F282" s="226"/>
      <c r="G282" s="233" t="e">
        <f t="shared" si="27"/>
        <v>#N/A</v>
      </c>
      <c r="H282" s="204" t="e">
        <f t="shared" si="28"/>
        <v>#N/A</v>
      </c>
      <c r="I282" s="204" t="e">
        <f t="shared" si="29"/>
        <v>#N/A</v>
      </c>
      <c r="J282" s="168"/>
      <c r="K282" s="230"/>
      <c r="L282" s="231"/>
      <c r="M282" s="230"/>
      <c r="N282" s="228" t="s">
        <v>345</v>
      </c>
    </row>
    <row r="283" spans="1:14" s="167" customFormat="1" ht="12.75" x14ac:dyDescent="0.2">
      <c r="A283" s="222">
        <f t="shared" si="26"/>
        <v>0</v>
      </c>
      <c r="B283" s="223"/>
      <c r="C283" s="223"/>
      <c r="D283" s="224" t="s">
        <v>36</v>
      </c>
      <c r="E283" s="200"/>
      <c r="F283" s="226"/>
      <c r="G283" s="233" t="e">
        <f t="shared" si="27"/>
        <v>#N/A</v>
      </c>
      <c r="H283" s="204" t="e">
        <f t="shared" si="28"/>
        <v>#N/A</v>
      </c>
      <c r="I283" s="204" t="e">
        <f t="shared" si="29"/>
        <v>#N/A</v>
      </c>
      <c r="J283" s="168"/>
      <c r="K283" s="230"/>
      <c r="L283" s="231"/>
      <c r="M283" s="230"/>
      <c r="N283" s="228" t="s">
        <v>345</v>
      </c>
    </row>
    <row r="284" spans="1:14" s="167" customFormat="1" ht="12.75" x14ac:dyDescent="0.2">
      <c r="A284" s="222">
        <f t="shared" si="26"/>
        <v>0</v>
      </c>
      <c r="B284" s="223"/>
      <c r="C284" s="223"/>
      <c r="D284" s="224" t="s">
        <v>36</v>
      </c>
      <c r="E284" s="200"/>
      <c r="F284" s="226"/>
      <c r="G284" s="233" t="e">
        <f t="shared" si="27"/>
        <v>#N/A</v>
      </c>
      <c r="H284" s="204" t="e">
        <f t="shared" si="28"/>
        <v>#N/A</v>
      </c>
      <c r="I284" s="204" t="e">
        <f t="shared" si="29"/>
        <v>#N/A</v>
      </c>
      <c r="J284" s="168"/>
      <c r="K284" s="230"/>
      <c r="L284" s="231"/>
      <c r="M284" s="230"/>
      <c r="N284" s="228" t="s">
        <v>345</v>
      </c>
    </row>
    <row r="285" spans="1:14" s="167" customFormat="1" ht="12.75" x14ac:dyDescent="0.2">
      <c r="A285" s="222">
        <f t="shared" si="26"/>
        <v>0</v>
      </c>
      <c r="B285" s="223"/>
      <c r="C285" s="223"/>
      <c r="D285" s="224" t="s">
        <v>36</v>
      </c>
      <c r="E285" s="200"/>
      <c r="F285" s="226"/>
      <c r="G285" s="233" t="e">
        <f t="shared" si="27"/>
        <v>#N/A</v>
      </c>
      <c r="H285" s="204" t="e">
        <f t="shared" si="28"/>
        <v>#N/A</v>
      </c>
      <c r="I285" s="204" t="e">
        <f t="shared" si="29"/>
        <v>#N/A</v>
      </c>
      <c r="J285" s="168"/>
      <c r="K285" s="230"/>
      <c r="L285" s="231"/>
      <c r="M285" s="230"/>
      <c r="N285" s="228" t="s">
        <v>345</v>
      </c>
    </row>
    <row r="286" spans="1:14" s="167" customFormat="1" ht="12.75" x14ac:dyDescent="0.2">
      <c r="A286" s="222">
        <f t="shared" si="26"/>
        <v>0</v>
      </c>
      <c r="B286" s="223"/>
      <c r="C286" s="223"/>
      <c r="D286" s="224" t="s">
        <v>36</v>
      </c>
      <c r="E286" s="200"/>
      <c r="F286" s="226"/>
      <c r="G286" s="233" t="e">
        <f t="shared" si="27"/>
        <v>#N/A</v>
      </c>
      <c r="H286" s="204" t="e">
        <f t="shared" si="28"/>
        <v>#N/A</v>
      </c>
      <c r="I286" s="204" t="e">
        <f t="shared" si="29"/>
        <v>#N/A</v>
      </c>
      <c r="J286" s="168"/>
      <c r="K286" s="230"/>
      <c r="L286" s="231"/>
      <c r="M286" s="230"/>
      <c r="N286" s="228" t="s">
        <v>345</v>
      </c>
    </row>
    <row r="287" spans="1:14" s="167" customFormat="1" ht="12.75" x14ac:dyDescent="0.2">
      <c r="A287" s="222">
        <f t="shared" si="26"/>
        <v>0</v>
      </c>
      <c r="B287" s="223"/>
      <c r="C287" s="223"/>
      <c r="D287" s="224" t="s">
        <v>36</v>
      </c>
      <c r="E287" s="200"/>
      <c r="F287" s="226"/>
      <c r="G287" s="233" t="e">
        <f t="shared" si="27"/>
        <v>#N/A</v>
      </c>
      <c r="H287" s="204" t="e">
        <f t="shared" si="28"/>
        <v>#N/A</v>
      </c>
      <c r="I287" s="204" t="e">
        <f t="shared" si="29"/>
        <v>#N/A</v>
      </c>
      <c r="J287" s="168"/>
      <c r="K287" s="230"/>
      <c r="L287" s="231"/>
      <c r="M287" s="230"/>
      <c r="N287" s="228" t="s">
        <v>345</v>
      </c>
    </row>
    <row r="288" spans="1:14" s="167" customFormat="1" ht="12.75" x14ac:dyDescent="0.2">
      <c r="A288" s="222">
        <f t="shared" si="26"/>
        <v>0</v>
      </c>
      <c r="B288" s="223"/>
      <c r="C288" s="223"/>
      <c r="D288" s="224" t="s">
        <v>36</v>
      </c>
      <c r="E288" s="200"/>
      <c r="F288" s="226"/>
      <c r="G288" s="233" t="e">
        <f t="shared" si="27"/>
        <v>#N/A</v>
      </c>
      <c r="H288" s="204" t="e">
        <f t="shared" si="28"/>
        <v>#N/A</v>
      </c>
      <c r="I288" s="204" t="e">
        <f t="shared" si="29"/>
        <v>#N/A</v>
      </c>
      <c r="J288" s="168"/>
      <c r="K288" s="230"/>
      <c r="L288" s="231"/>
      <c r="M288" s="230"/>
      <c r="N288" s="228" t="s">
        <v>345</v>
      </c>
    </row>
    <row r="289" spans="1:14" s="167" customFormat="1" ht="12.75" x14ac:dyDescent="0.2">
      <c r="A289" s="222">
        <f t="shared" si="26"/>
        <v>0</v>
      </c>
      <c r="B289" s="223"/>
      <c r="C289" s="223"/>
      <c r="D289" s="224" t="s">
        <v>36</v>
      </c>
      <c r="E289" s="200"/>
      <c r="F289" s="226"/>
      <c r="G289" s="233" t="e">
        <f t="shared" si="27"/>
        <v>#N/A</v>
      </c>
      <c r="H289" s="204" t="e">
        <f t="shared" si="28"/>
        <v>#N/A</v>
      </c>
      <c r="I289" s="204" t="e">
        <f t="shared" si="29"/>
        <v>#N/A</v>
      </c>
      <c r="J289" s="168"/>
      <c r="K289" s="230"/>
      <c r="L289" s="231"/>
      <c r="M289" s="230"/>
      <c r="N289" s="228" t="s">
        <v>345</v>
      </c>
    </row>
    <row r="290" spans="1:14" s="167" customFormat="1" ht="12.75" x14ac:dyDescent="0.2">
      <c r="A290" s="222">
        <f t="shared" si="26"/>
        <v>0</v>
      </c>
      <c r="B290" s="223"/>
      <c r="C290" s="223"/>
      <c r="D290" s="224" t="s">
        <v>36</v>
      </c>
      <c r="E290" s="200"/>
      <c r="F290" s="226"/>
      <c r="G290" s="233" t="e">
        <f t="shared" si="27"/>
        <v>#N/A</v>
      </c>
      <c r="H290" s="204" t="e">
        <f t="shared" si="28"/>
        <v>#N/A</v>
      </c>
      <c r="I290" s="204" t="e">
        <f t="shared" si="29"/>
        <v>#N/A</v>
      </c>
      <c r="J290" s="168"/>
      <c r="K290" s="230"/>
      <c r="L290" s="231"/>
      <c r="M290" s="230"/>
      <c r="N290" s="228" t="s">
        <v>345</v>
      </c>
    </row>
    <row r="291" spans="1:14" s="167" customFormat="1" ht="12.75" x14ac:dyDescent="0.2">
      <c r="A291" s="222">
        <f t="shared" si="26"/>
        <v>0</v>
      </c>
      <c r="B291" s="223"/>
      <c r="C291" s="223"/>
      <c r="D291" s="224" t="s">
        <v>36</v>
      </c>
      <c r="E291" s="200"/>
      <c r="F291" s="226"/>
      <c r="G291" s="233" t="e">
        <f t="shared" si="27"/>
        <v>#N/A</v>
      </c>
      <c r="H291" s="204" t="e">
        <f t="shared" si="28"/>
        <v>#N/A</v>
      </c>
      <c r="I291" s="204" t="e">
        <f t="shared" si="29"/>
        <v>#N/A</v>
      </c>
      <c r="J291" s="168"/>
      <c r="K291" s="230"/>
      <c r="L291" s="231"/>
      <c r="M291" s="230"/>
      <c r="N291" s="228" t="s">
        <v>345</v>
      </c>
    </row>
    <row r="292" spans="1:14" s="167" customFormat="1" ht="12.75" x14ac:dyDescent="0.2">
      <c r="A292" s="222">
        <f t="shared" si="26"/>
        <v>0</v>
      </c>
      <c r="B292" s="223"/>
      <c r="C292" s="223"/>
      <c r="D292" s="224" t="s">
        <v>36</v>
      </c>
      <c r="E292" s="200"/>
      <c r="F292" s="226"/>
      <c r="G292" s="233" t="e">
        <f t="shared" si="27"/>
        <v>#N/A</v>
      </c>
      <c r="H292" s="204" t="e">
        <f t="shared" si="28"/>
        <v>#N/A</v>
      </c>
      <c r="I292" s="204" t="e">
        <f t="shared" si="29"/>
        <v>#N/A</v>
      </c>
      <c r="J292" s="168"/>
      <c r="K292" s="230"/>
      <c r="L292" s="231"/>
      <c r="M292" s="230"/>
      <c r="N292" s="228" t="s">
        <v>345</v>
      </c>
    </row>
    <row r="293" spans="1:14" s="167" customFormat="1" ht="12.75" x14ac:dyDescent="0.2">
      <c r="A293" s="222">
        <f t="shared" si="26"/>
        <v>0</v>
      </c>
      <c r="B293" s="223"/>
      <c r="C293" s="223"/>
      <c r="D293" s="224" t="s">
        <v>36</v>
      </c>
      <c r="E293" s="200"/>
      <c r="F293" s="226"/>
      <c r="G293" s="233" t="e">
        <f t="shared" si="27"/>
        <v>#N/A</v>
      </c>
      <c r="H293" s="204" t="e">
        <f t="shared" si="28"/>
        <v>#N/A</v>
      </c>
      <c r="I293" s="204" t="e">
        <f t="shared" si="29"/>
        <v>#N/A</v>
      </c>
      <c r="J293" s="168"/>
      <c r="K293" s="230"/>
      <c r="L293" s="231"/>
      <c r="M293" s="230"/>
      <c r="N293" s="228" t="s">
        <v>345</v>
      </c>
    </row>
    <row r="294" spans="1:14" s="167" customFormat="1" ht="12.75" x14ac:dyDescent="0.2">
      <c r="A294" s="222">
        <f t="shared" si="26"/>
        <v>0</v>
      </c>
      <c r="B294" s="223"/>
      <c r="C294" s="223"/>
      <c r="D294" s="224" t="s">
        <v>36</v>
      </c>
      <c r="E294" s="200"/>
      <c r="F294" s="226"/>
      <c r="G294" s="233" t="e">
        <f t="shared" si="27"/>
        <v>#N/A</v>
      </c>
      <c r="H294" s="204" t="e">
        <f t="shared" si="28"/>
        <v>#N/A</v>
      </c>
      <c r="I294" s="204" t="e">
        <f t="shared" si="29"/>
        <v>#N/A</v>
      </c>
      <c r="J294" s="168"/>
      <c r="K294" s="230"/>
      <c r="L294" s="231"/>
      <c r="M294" s="230"/>
      <c r="N294" s="228" t="s">
        <v>345</v>
      </c>
    </row>
    <row r="295" spans="1:14" s="167" customFormat="1" ht="12.75" x14ac:dyDescent="0.2">
      <c r="A295" s="222">
        <f t="shared" si="26"/>
        <v>0</v>
      </c>
      <c r="B295" s="223"/>
      <c r="C295" s="223"/>
      <c r="D295" s="224" t="s">
        <v>36</v>
      </c>
      <c r="E295" s="200"/>
      <c r="F295" s="226"/>
      <c r="G295" s="233" t="e">
        <f t="shared" si="27"/>
        <v>#N/A</v>
      </c>
      <c r="H295" s="204" t="e">
        <f t="shared" si="28"/>
        <v>#N/A</v>
      </c>
      <c r="I295" s="204" t="e">
        <f t="shared" si="29"/>
        <v>#N/A</v>
      </c>
      <c r="J295" s="168"/>
      <c r="K295" s="230"/>
      <c r="L295" s="231"/>
      <c r="M295" s="230"/>
      <c r="N295" s="228" t="s">
        <v>345</v>
      </c>
    </row>
    <row r="296" spans="1:14" s="167" customFormat="1" ht="12.75" x14ac:dyDescent="0.2">
      <c r="A296" s="222">
        <f t="shared" si="26"/>
        <v>0</v>
      </c>
      <c r="B296" s="223"/>
      <c r="C296" s="223"/>
      <c r="D296" s="224" t="s">
        <v>36</v>
      </c>
      <c r="E296" s="200"/>
      <c r="F296" s="226"/>
      <c r="G296" s="233" t="e">
        <f t="shared" si="27"/>
        <v>#N/A</v>
      </c>
      <c r="H296" s="204" t="e">
        <f t="shared" si="28"/>
        <v>#N/A</v>
      </c>
      <c r="I296" s="204" t="e">
        <f t="shared" si="29"/>
        <v>#N/A</v>
      </c>
      <c r="J296" s="168"/>
      <c r="K296" s="230"/>
      <c r="L296" s="231"/>
      <c r="M296" s="230"/>
      <c r="N296" s="228" t="s">
        <v>345</v>
      </c>
    </row>
    <row r="297" spans="1:14" s="167" customFormat="1" ht="12.75" x14ac:dyDescent="0.2">
      <c r="A297" s="222">
        <f t="shared" si="26"/>
        <v>0</v>
      </c>
      <c r="B297" s="223"/>
      <c r="C297" s="223"/>
      <c r="D297" s="224" t="s">
        <v>36</v>
      </c>
      <c r="E297" s="200"/>
      <c r="F297" s="226"/>
      <c r="G297" s="233" t="e">
        <f t="shared" si="27"/>
        <v>#N/A</v>
      </c>
      <c r="H297" s="204" t="e">
        <f t="shared" si="28"/>
        <v>#N/A</v>
      </c>
      <c r="I297" s="204" t="e">
        <f t="shared" si="29"/>
        <v>#N/A</v>
      </c>
      <c r="J297" s="168"/>
      <c r="K297" s="230"/>
      <c r="L297" s="231"/>
      <c r="M297" s="230"/>
      <c r="N297" s="228" t="s">
        <v>345</v>
      </c>
    </row>
    <row r="298" spans="1:14" s="167" customFormat="1" ht="12.75" x14ac:dyDescent="0.2">
      <c r="A298" s="222">
        <f t="shared" si="26"/>
        <v>0</v>
      </c>
      <c r="B298" s="223"/>
      <c r="C298" s="223"/>
      <c r="D298" s="224" t="s">
        <v>36</v>
      </c>
      <c r="E298" s="200"/>
      <c r="F298" s="226"/>
      <c r="G298" s="233" t="e">
        <f t="shared" si="27"/>
        <v>#N/A</v>
      </c>
      <c r="H298" s="204" t="e">
        <f t="shared" si="28"/>
        <v>#N/A</v>
      </c>
      <c r="I298" s="204" t="e">
        <f t="shared" si="29"/>
        <v>#N/A</v>
      </c>
      <c r="J298" s="168"/>
      <c r="K298" s="230"/>
      <c r="L298" s="231"/>
      <c r="M298" s="230"/>
      <c r="N298" s="228" t="s">
        <v>345</v>
      </c>
    </row>
    <row r="299" spans="1:14" s="167" customFormat="1" ht="12.75" x14ac:dyDescent="0.2">
      <c r="A299" s="222">
        <f t="shared" si="26"/>
        <v>0</v>
      </c>
      <c r="B299" s="223"/>
      <c r="C299" s="223"/>
      <c r="D299" s="224" t="s">
        <v>36</v>
      </c>
      <c r="E299" s="200"/>
      <c r="F299" s="226"/>
      <c r="G299" s="233" t="e">
        <f t="shared" si="27"/>
        <v>#N/A</v>
      </c>
      <c r="H299" s="204" t="e">
        <f t="shared" si="28"/>
        <v>#N/A</v>
      </c>
      <c r="I299" s="204" t="e">
        <f t="shared" si="29"/>
        <v>#N/A</v>
      </c>
      <c r="J299" s="168"/>
      <c r="K299" s="230"/>
      <c r="L299" s="231"/>
      <c r="M299" s="230"/>
      <c r="N299" s="228" t="s">
        <v>345</v>
      </c>
    </row>
    <row r="300" spans="1:14" s="167" customFormat="1" ht="12.75" x14ac:dyDescent="0.2">
      <c r="A300" s="222">
        <f t="shared" ref="A300:A363" si="30">F299</f>
        <v>0</v>
      </c>
      <c r="B300" s="223"/>
      <c r="C300" s="223"/>
      <c r="D300" s="224" t="s">
        <v>36</v>
      </c>
      <c r="E300" s="200"/>
      <c r="F300" s="226"/>
      <c r="G300" s="233" t="e">
        <f t="shared" si="27"/>
        <v>#N/A</v>
      </c>
      <c r="H300" s="204" t="e">
        <f t="shared" si="28"/>
        <v>#N/A</v>
      </c>
      <c r="I300" s="204" t="e">
        <f t="shared" si="29"/>
        <v>#N/A</v>
      </c>
      <c r="J300" s="168"/>
      <c r="K300" s="230"/>
      <c r="L300" s="231"/>
      <c r="M300" s="230"/>
      <c r="N300" s="228" t="s">
        <v>345</v>
      </c>
    </row>
    <row r="301" spans="1:14" s="167" customFormat="1" ht="12.75" x14ac:dyDescent="0.2">
      <c r="A301" s="222">
        <f t="shared" si="30"/>
        <v>0</v>
      </c>
      <c r="B301" s="223"/>
      <c r="C301" s="223"/>
      <c r="D301" s="224" t="s">
        <v>36</v>
      </c>
      <c r="E301" s="200"/>
      <c r="F301" s="226"/>
      <c r="G301" s="233" t="e">
        <f t="shared" si="27"/>
        <v>#N/A</v>
      </c>
      <c r="H301" s="204" t="e">
        <f t="shared" si="28"/>
        <v>#N/A</v>
      </c>
      <c r="I301" s="204" t="e">
        <f t="shared" si="29"/>
        <v>#N/A</v>
      </c>
      <c r="J301" s="168"/>
      <c r="K301" s="230"/>
      <c r="L301" s="231"/>
      <c r="M301" s="230"/>
      <c r="N301" s="228" t="s">
        <v>345</v>
      </c>
    </row>
    <row r="302" spans="1:14" s="167" customFormat="1" ht="12.75" x14ac:dyDescent="0.2">
      <c r="A302" s="222">
        <f t="shared" si="30"/>
        <v>0</v>
      </c>
      <c r="B302" s="223"/>
      <c r="C302" s="223"/>
      <c r="D302" s="224" t="s">
        <v>36</v>
      </c>
      <c r="E302" s="200"/>
      <c r="F302" s="226"/>
      <c r="G302" s="233" t="e">
        <f t="shared" si="27"/>
        <v>#N/A</v>
      </c>
      <c r="H302" s="204" t="e">
        <f t="shared" si="28"/>
        <v>#N/A</v>
      </c>
      <c r="I302" s="204" t="e">
        <f t="shared" si="29"/>
        <v>#N/A</v>
      </c>
      <c r="J302" s="168"/>
      <c r="K302" s="230"/>
      <c r="L302" s="231"/>
      <c r="M302" s="230"/>
      <c r="N302" s="228" t="s">
        <v>345</v>
      </c>
    </row>
    <row r="303" spans="1:14" s="167" customFormat="1" ht="12.75" x14ac:dyDescent="0.2">
      <c r="A303" s="222">
        <f t="shared" si="30"/>
        <v>0</v>
      </c>
      <c r="B303" s="223"/>
      <c r="C303" s="223"/>
      <c r="D303" s="224" t="s">
        <v>36</v>
      </c>
      <c r="E303" s="200"/>
      <c r="F303" s="226"/>
      <c r="G303" s="233" t="e">
        <f t="shared" si="27"/>
        <v>#N/A</v>
      </c>
      <c r="H303" s="204" t="e">
        <f t="shared" si="28"/>
        <v>#N/A</v>
      </c>
      <c r="I303" s="204" t="e">
        <f t="shared" si="29"/>
        <v>#N/A</v>
      </c>
      <c r="J303" s="168"/>
      <c r="K303" s="230"/>
      <c r="L303" s="231"/>
      <c r="M303" s="230"/>
      <c r="N303" s="228" t="s">
        <v>345</v>
      </c>
    </row>
    <row r="304" spans="1:14" s="167" customFormat="1" ht="12.75" x14ac:dyDescent="0.2">
      <c r="A304" s="222">
        <f t="shared" si="30"/>
        <v>0</v>
      </c>
      <c r="B304" s="223"/>
      <c r="C304" s="223"/>
      <c r="D304" s="224" t="s">
        <v>36</v>
      </c>
      <c r="E304" s="200"/>
      <c r="F304" s="226"/>
      <c r="G304" s="233" t="e">
        <f t="shared" si="27"/>
        <v>#N/A</v>
      </c>
      <c r="H304" s="204" t="e">
        <f t="shared" si="28"/>
        <v>#N/A</v>
      </c>
      <c r="I304" s="204" t="e">
        <f t="shared" si="29"/>
        <v>#N/A</v>
      </c>
      <c r="J304" s="168"/>
      <c r="K304" s="230"/>
      <c r="L304" s="231"/>
      <c r="M304" s="230"/>
      <c r="N304" s="228" t="s">
        <v>345</v>
      </c>
    </row>
    <row r="305" spans="1:14" s="167" customFormat="1" ht="12.75" x14ac:dyDescent="0.2">
      <c r="A305" s="222">
        <f t="shared" si="30"/>
        <v>0</v>
      </c>
      <c r="B305" s="223"/>
      <c r="C305" s="223"/>
      <c r="D305" s="224" t="s">
        <v>36</v>
      </c>
      <c r="E305" s="200"/>
      <c r="F305" s="226"/>
      <c r="G305" s="233" t="e">
        <f t="shared" si="27"/>
        <v>#N/A</v>
      </c>
      <c r="H305" s="204" t="e">
        <f t="shared" si="28"/>
        <v>#N/A</v>
      </c>
      <c r="I305" s="204" t="e">
        <f t="shared" si="29"/>
        <v>#N/A</v>
      </c>
      <c r="J305" s="168"/>
      <c r="K305" s="230"/>
      <c r="L305" s="231"/>
      <c r="M305" s="230"/>
      <c r="N305" s="228" t="s">
        <v>345</v>
      </c>
    </row>
    <row r="306" spans="1:14" s="167" customFormat="1" ht="12.75" x14ac:dyDescent="0.2">
      <c r="A306" s="222">
        <f t="shared" si="30"/>
        <v>0</v>
      </c>
      <c r="B306" s="223"/>
      <c r="C306" s="223"/>
      <c r="D306" s="224" t="s">
        <v>36</v>
      </c>
      <c r="E306" s="200"/>
      <c r="F306" s="226"/>
      <c r="G306" s="233" t="e">
        <f t="shared" si="27"/>
        <v>#N/A</v>
      </c>
      <c r="H306" s="204" t="e">
        <f t="shared" si="28"/>
        <v>#N/A</v>
      </c>
      <c r="I306" s="204" t="e">
        <f t="shared" si="29"/>
        <v>#N/A</v>
      </c>
      <c r="J306" s="168"/>
      <c r="K306" s="230"/>
      <c r="L306" s="231"/>
      <c r="M306" s="230"/>
      <c r="N306" s="228" t="s">
        <v>345</v>
      </c>
    </row>
    <row r="307" spans="1:14" s="167" customFormat="1" ht="12.75" x14ac:dyDescent="0.2">
      <c r="A307" s="222">
        <f t="shared" si="30"/>
        <v>0</v>
      </c>
      <c r="B307" s="223"/>
      <c r="C307" s="223"/>
      <c r="D307" s="224" t="s">
        <v>36</v>
      </c>
      <c r="E307" s="200"/>
      <c r="F307" s="226"/>
      <c r="G307" s="233" t="e">
        <f t="shared" si="27"/>
        <v>#N/A</v>
      </c>
      <c r="H307" s="204" t="e">
        <f t="shared" si="28"/>
        <v>#N/A</v>
      </c>
      <c r="I307" s="204" t="e">
        <f t="shared" si="29"/>
        <v>#N/A</v>
      </c>
      <c r="J307" s="168"/>
      <c r="K307" s="230"/>
      <c r="L307" s="231"/>
      <c r="M307" s="230"/>
      <c r="N307" s="228" t="s">
        <v>345</v>
      </c>
    </row>
    <row r="308" spans="1:14" s="167" customFormat="1" ht="12.75" x14ac:dyDescent="0.2">
      <c r="A308" s="222">
        <f t="shared" si="30"/>
        <v>0</v>
      </c>
      <c r="B308" s="223"/>
      <c r="C308" s="223"/>
      <c r="D308" s="224" t="s">
        <v>36</v>
      </c>
      <c r="E308" s="200"/>
      <c r="F308" s="226"/>
      <c r="G308" s="233" t="e">
        <f t="shared" si="27"/>
        <v>#N/A</v>
      </c>
      <c r="H308" s="204" t="e">
        <f t="shared" si="28"/>
        <v>#N/A</v>
      </c>
      <c r="I308" s="204" t="e">
        <f t="shared" si="29"/>
        <v>#N/A</v>
      </c>
      <c r="J308" s="168"/>
      <c r="K308" s="230"/>
      <c r="L308" s="231"/>
      <c r="M308" s="230"/>
      <c r="N308" s="228" t="s">
        <v>345</v>
      </c>
    </row>
    <row r="309" spans="1:14" s="167" customFormat="1" ht="12.75" x14ac:dyDescent="0.2">
      <c r="A309" s="222">
        <f t="shared" si="30"/>
        <v>0</v>
      </c>
      <c r="B309" s="223"/>
      <c r="C309" s="223"/>
      <c r="D309" s="224" t="s">
        <v>36</v>
      </c>
      <c r="E309" s="200"/>
      <c r="F309" s="226"/>
      <c r="G309" s="233" t="e">
        <f t="shared" si="27"/>
        <v>#N/A</v>
      </c>
      <c r="H309" s="204" t="e">
        <f t="shared" si="28"/>
        <v>#N/A</v>
      </c>
      <c r="I309" s="204" t="e">
        <f t="shared" si="29"/>
        <v>#N/A</v>
      </c>
      <c r="J309" s="168"/>
      <c r="K309" s="230"/>
      <c r="L309" s="231"/>
      <c r="M309" s="230"/>
      <c r="N309" s="228" t="s">
        <v>345</v>
      </c>
    </row>
    <row r="310" spans="1:14" s="167" customFormat="1" ht="12.75" x14ac:dyDescent="0.2">
      <c r="A310" s="222">
        <f t="shared" si="30"/>
        <v>0</v>
      </c>
      <c r="B310" s="223"/>
      <c r="C310" s="223"/>
      <c r="D310" s="224" t="s">
        <v>36</v>
      </c>
      <c r="E310" s="200"/>
      <c r="F310" s="226"/>
      <c r="G310" s="233" t="e">
        <f t="shared" si="27"/>
        <v>#N/A</v>
      </c>
      <c r="H310" s="204" t="e">
        <f t="shared" si="28"/>
        <v>#N/A</v>
      </c>
      <c r="I310" s="204" t="e">
        <f t="shared" si="29"/>
        <v>#N/A</v>
      </c>
      <c r="J310" s="168"/>
      <c r="K310" s="230"/>
      <c r="L310" s="231"/>
      <c r="M310" s="230"/>
      <c r="N310" s="228" t="s">
        <v>345</v>
      </c>
    </row>
    <row r="311" spans="1:14" s="167" customFormat="1" ht="12.75" x14ac:dyDescent="0.2">
      <c r="A311" s="222">
        <f t="shared" si="30"/>
        <v>0</v>
      </c>
      <c r="B311" s="223"/>
      <c r="C311" s="223"/>
      <c r="D311" s="224" t="s">
        <v>36</v>
      </c>
      <c r="E311" s="200"/>
      <c r="F311" s="226"/>
      <c r="G311" s="233" t="e">
        <f t="shared" si="27"/>
        <v>#N/A</v>
      </c>
      <c r="H311" s="204" t="e">
        <f t="shared" si="28"/>
        <v>#N/A</v>
      </c>
      <c r="I311" s="204" t="e">
        <f t="shared" si="29"/>
        <v>#N/A</v>
      </c>
      <c r="J311" s="168"/>
      <c r="K311" s="230"/>
      <c r="L311" s="231"/>
      <c r="M311" s="230"/>
      <c r="N311" s="228" t="s">
        <v>345</v>
      </c>
    </row>
    <row r="312" spans="1:14" s="167" customFormat="1" ht="12.75" x14ac:dyDescent="0.2">
      <c r="A312" s="222">
        <f t="shared" si="30"/>
        <v>0</v>
      </c>
      <c r="B312" s="223"/>
      <c r="C312" s="223"/>
      <c r="D312" s="224" t="s">
        <v>36</v>
      </c>
      <c r="E312" s="200"/>
      <c r="F312" s="226"/>
      <c r="G312" s="233" t="e">
        <f t="shared" si="27"/>
        <v>#N/A</v>
      </c>
      <c r="H312" s="204" t="e">
        <f t="shared" si="28"/>
        <v>#N/A</v>
      </c>
      <c r="I312" s="204" t="e">
        <f t="shared" si="29"/>
        <v>#N/A</v>
      </c>
      <c r="J312" s="168"/>
      <c r="K312" s="230"/>
      <c r="L312" s="231"/>
      <c r="M312" s="230"/>
      <c r="N312" s="228" t="s">
        <v>345</v>
      </c>
    </row>
    <row r="313" spans="1:14" s="167" customFormat="1" ht="12.75" x14ac:dyDescent="0.2">
      <c r="A313" s="222">
        <f t="shared" si="30"/>
        <v>0</v>
      </c>
      <c r="B313" s="223"/>
      <c r="C313" s="223"/>
      <c r="D313" s="224" t="s">
        <v>36</v>
      </c>
      <c r="E313" s="200"/>
      <c r="F313" s="226"/>
      <c r="G313" s="233" t="e">
        <f t="shared" si="27"/>
        <v>#N/A</v>
      </c>
      <c r="H313" s="204" t="e">
        <f t="shared" si="28"/>
        <v>#N/A</v>
      </c>
      <c r="I313" s="204" t="e">
        <f t="shared" si="29"/>
        <v>#N/A</v>
      </c>
      <c r="J313" s="168"/>
      <c r="K313" s="230"/>
      <c r="L313" s="231"/>
      <c r="M313" s="230"/>
      <c r="N313" s="228" t="s">
        <v>345</v>
      </c>
    </row>
    <row r="314" spans="1:14" s="167" customFormat="1" ht="12.75" x14ac:dyDescent="0.2">
      <c r="A314" s="222">
        <f t="shared" si="30"/>
        <v>0</v>
      </c>
      <c r="B314" s="223"/>
      <c r="C314" s="223"/>
      <c r="D314" s="224" t="s">
        <v>36</v>
      </c>
      <c r="E314" s="200"/>
      <c r="F314" s="226"/>
      <c r="G314" s="233" t="e">
        <f t="shared" si="27"/>
        <v>#N/A</v>
      </c>
      <c r="H314" s="204" t="e">
        <f t="shared" si="28"/>
        <v>#N/A</v>
      </c>
      <c r="I314" s="204" t="e">
        <f t="shared" si="29"/>
        <v>#N/A</v>
      </c>
      <c r="J314" s="168"/>
      <c r="K314" s="230"/>
      <c r="L314" s="231"/>
      <c r="M314" s="230"/>
      <c r="N314" s="228" t="s">
        <v>345</v>
      </c>
    </row>
    <row r="315" spans="1:14" s="167" customFormat="1" ht="12.75" x14ac:dyDescent="0.2">
      <c r="A315" s="222">
        <f t="shared" si="30"/>
        <v>0</v>
      </c>
      <c r="B315" s="223"/>
      <c r="C315" s="223"/>
      <c r="D315" s="224" t="s">
        <v>36</v>
      </c>
      <c r="E315" s="200"/>
      <c r="F315" s="226"/>
      <c r="G315" s="233" t="e">
        <f t="shared" si="27"/>
        <v>#N/A</v>
      </c>
      <c r="H315" s="204" t="e">
        <f t="shared" si="28"/>
        <v>#N/A</v>
      </c>
      <c r="I315" s="204" t="e">
        <f t="shared" si="29"/>
        <v>#N/A</v>
      </c>
      <c r="J315" s="168"/>
      <c r="K315" s="230"/>
      <c r="L315" s="231"/>
      <c r="M315" s="230"/>
      <c r="N315" s="228" t="s">
        <v>345</v>
      </c>
    </row>
    <row r="316" spans="1:14" s="167" customFormat="1" ht="12.75" x14ac:dyDescent="0.2">
      <c r="A316" s="222">
        <f t="shared" si="30"/>
        <v>0</v>
      </c>
      <c r="B316" s="223"/>
      <c r="C316" s="223"/>
      <c r="D316" s="224" t="s">
        <v>36</v>
      </c>
      <c r="E316" s="200"/>
      <c r="F316" s="226"/>
      <c r="G316" s="233" t="e">
        <f t="shared" si="27"/>
        <v>#N/A</v>
      </c>
      <c r="H316" s="204" t="e">
        <f t="shared" si="28"/>
        <v>#N/A</v>
      </c>
      <c r="I316" s="204" t="e">
        <f t="shared" si="29"/>
        <v>#N/A</v>
      </c>
      <c r="J316" s="168"/>
      <c r="K316" s="230"/>
      <c r="L316" s="231"/>
      <c r="M316" s="230"/>
      <c r="N316" s="228" t="s">
        <v>345</v>
      </c>
    </row>
    <row r="317" spans="1:14" s="167" customFormat="1" ht="12.75" x14ac:dyDescent="0.2">
      <c r="A317" s="222">
        <f t="shared" si="30"/>
        <v>0</v>
      </c>
      <c r="B317" s="223"/>
      <c r="C317" s="223"/>
      <c r="D317" s="224" t="s">
        <v>36</v>
      </c>
      <c r="E317" s="200"/>
      <c r="F317" s="226"/>
      <c r="G317" s="233" t="e">
        <f t="shared" si="27"/>
        <v>#N/A</v>
      </c>
      <c r="H317" s="204" t="e">
        <f t="shared" si="28"/>
        <v>#N/A</v>
      </c>
      <c r="I317" s="204" t="e">
        <f t="shared" si="29"/>
        <v>#N/A</v>
      </c>
      <c r="J317" s="168"/>
      <c r="K317" s="230"/>
      <c r="L317" s="231"/>
      <c r="M317" s="230"/>
      <c r="N317" s="228" t="s">
        <v>345</v>
      </c>
    </row>
    <row r="318" spans="1:14" s="167" customFormat="1" ht="12.75" x14ac:dyDescent="0.2">
      <c r="A318" s="222">
        <f t="shared" si="30"/>
        <v>0</v>
      </c>
      <c r="B318" s="223"/>
      <c r="C318" s="223"/>
      <c r="D318" s="224" t="s">
        <v>36</v>
      </c>
      <c r="E318" s="200"/>
      <c r="F318" s="226"/>
      <c r="G318" s="233" t="e">
        <f t="shared" si="27"/>
        <v>#N/A</v>
      </c>
      <c r="H318" s="204" t="e">
        <f t="shared" si="28"/>
        <v>#N/A</v>
      </c>
      <c r="I318" s="204" t="e">
        <f t="shared" si="29"/>
        <v>#N/A</v>
      </c>
      <c r="J318" s="168"/>
      <c r="K318" s="230"/>
      <c r="L318" s="231"/>
      <c r="M318" s="230"/>
      <c r="N318" s="228" t="s">
        <v>345</v>
      </c>
    </row>
    <row r="319" spans="1:14" s="167" customFormat="1" ht="12.75" x14ac:dyDescent="0.2">
      <c r="A319" s="222">
        <f t="shared" si="30"/>
        <v>0</v>
      </c>
      <c r="B319" s="223"/>
      <c r="C319" s="223"/>
      <c r="D319" s="224" t="s">
        <v>36</v>
      </c>
      <c r="E319" s="200"/>
      <c r="F319" s="226"/>
      <c r="G319" s="233" t="e">
        <f t="shared" si="27"/>
        <v>#N/A</v>
      </c>
      <c r="H319" s="204" t="e">
        <f t="shared" si="28"/>
        <v>#N/A</v>
      </c>
      <c r="I319" s="204" t="e">
        <f t="shared" si="29"/>
        <v>#N/A</v>
      </c>
      <c r="J319" s="168"/>
      <c r="K319" s="230"/>
      <c r="L319" s="231"/>
      <c r="M319" s="230"/>
      <c r="N319" s="228" t="s">
        <v>345</v>
      </c>
    </row>
    <row r="320" spans="1:14" s="167" customFormat="1" ht="12.75" x14ac:dyDescent="0.2">
      <c r="A320" s="222">
        <f t="shared" si="30"/>
        <v>0</v>
      </c>
      <c r="B320" s="223"/>
      <c r="C320" s="223"/>
      <c r="D320" s="224" t="s">
        <v>36</v>
      </c>
      <c r="E320" s="200"/>
      <c r="F320" s="226"/>
      <c r="G320" s="233" t="e">
        <f t="shared" si="27"/>
        <v>#N/A</v>
      </c>
      <c r="H320" s="204" t="e">
        <f t="shared" si="28"/>
        <v>#N/A</v>
      </c>
      <c r="I320" s="204" t="e">
        <f t="shared" si="29"/>
        <v>#N/A</v>
      </c>
      <c r="J320" s="168"/>
      <c r="K320" s="230"/>
      <c r="L320" s="231"/>
      <c r="M320" s="230"/>
      <c r="N320" s="228" t="s">
        <v>345</v>
      </c>
    </row>
    <row r="321" spans="1:18" s="167" customFormat="1" ht="12.75" x14ac:dyDescent="0.2">
      <c r="A321" s="222">
        <f t="shared" si="30"/>
        <v>0</v>
      </c>
      <c r="B321" s="223"/>
      <c r="C321" s="223"/>
      <c r="D321" s="224" t="s">
        <v>36</v>
      </c>
      <c r="E321" s="200"/>
      <c r="F321" s="226"/>
      <c r="G321" s="233" t="e">
        <f t="shared" si="27"/>
        <v>#N/A</v>
      </c>
      <c r="H321" s="204" t="e">
        <f t="shared" si="28"/>
        <v>#N/A</v>
      </c>
      <c r="I321" s="204" t="e">
        <f t="shared" si="29"/>
        <v>#N/A</v>
      </c>
      <c r="J321" s="168"/>
      <c r="K321" s="230"/>
      <c r="L321" s="231"/>
      <c r="M321" s="230"/>
      <c r="N321" s="228" t="s">
        <v>345</v>
      </c>
    </row>
    <row r="322" spans="1:18" s="167" customFormat="1" ht="12.75" x14ac:dyDescent="0.2">
      <c r="A322" s="222">
        <f t="shared" si="30"/>
        <v>0</v>
      </c>
      <c r="B322" s="223"/>
      <c r="C322" s="223"/>
      <c r="D322" s="224" t="s">
        <v>36</v>
      </c>
      <c r="E322" s="200"/>
      <c r="F322" s="226"/>
      <c r="G322" s="233" t="e">
        <f t="shared" si="27"/>
        <v>#N/A</v>
      </c>
      <c r="H322" s="204" t="e">
        <f t="shared" si="28"/>
        <v>#N/A</v>
      </c>
      <c r="I322" s="204" t="e">
        <f t="shared" si="29"/>
        <v>#N/A</v>
      </c>
      <c r="J322" s="168"/>
      <c r="K322" s="230"/>
      <c r="L322" s="231"/>
      <c r="M322" s="230"/>
      <c r="N322" s="228" t="s">
        <v>345</v>
      </c>
    </row>
    <row r="323" spans="1:18" s="167" customFormat="1" ht="12.75" x14ac:dyDescent="0.2">
      <c r="A323" s="222">
        <f t="shared" si="30"/>
        <v>0</v>
      </c>
      <c r="B323" s="223"/>
      <c r="C323" s="223"/>
      <c r="D323" s="224" t="s">
        <v>36</v>
      </c>
      <c r="E323" s="200"/>
      <c r="F323" s="226"/>
      <c r="G323" s="233" t="e">
        <f t="shared" si="27"/>
        <v>#N/A</v>
      </c>
      <c r="H323" s="204" t="e">
        <f t="shared" si="28"/>
        <v>#N/A</v>
      </c>
      <c r="I323" s="204" t="e">
        <f t="shared" si="29"/>
        <v>#N/A</v>
      </c>
      <c r="J323" s="168"/>
      <c r="K323" s="230"/>
      <c r="L323" s="231"/>
      <c r="M323" s="230"/>
      <c r="N323" s="228" t="s">
        <v>345</v>
      </c>
    </row>
    <row r="324" spans="1:18" s="167" customFormat="1" ht="12.75" x14ac:dyDescent="0.2">
      <c r="A324" s="222">
        <f t="shared" si="30"/>
        <v>0</v>
      </c>
      <c r="B324" s="223"/>
      <c r="C324" s="223"/>
      <c r="D324" s="224" t="s">
        <v>36</v>
      </c>
      <c r="E324" s="200"/>
      <c r="F324" s="226"/>
      <c r="G324" s="233" t="e">
        <f t="shared" si="27"/>
        <v>#N/A</v>
      </c>
      <c r="H324" s="204" t="e">
        <f t="shared" si="28"/>
        <v>#N/A</v>
      </c>
      <c r="I324" s="204" t="e">
        <f t="shared" si="29"/>
        <v>#N/A</v>
      </c>
      <c r="J324" s="168"/>
      <c r="K324" s="230"/>
      <c r="L324" s="231"/>
      <c r="M324" s="230"/>
      <c r="N324" s="228" t="s">
        <v>345</v>
      </c>
      <c r="R324" s="234"/>
    </row>
    <row r="325" spans="1:18" s="167" customFormat="1" ht="12.75" x14ac:dyDescent="0.2">
      <c r="A325" s="222">
        <f t="shared" si="30"/>
        <v>0</v>
      </c>
      <c r="B325" s="223"/>
      <c r="C325" s="223"/>
      <c r="D325" s="224" t="s">
        <v>36</v>
      </c>
      <c r="E325" s="200"/>
      <c r="F325" s="226"/>
      <c r="G325" s="233" t="e">
        <f t="shared" si="27"/>
        <v>#N/A</v>
      </c>
      <c r="H325" s="204" t="e">
        <f t="shared" si="28"/>
        <v>#N/A</v>
      </c>
      <c r="I325" s="204" t="e">
        <f t="shared" si="29"/>
        <v>#N/A</v>
      </c>
      <c r="J325" s="168"/>
      <c r="K325" s="230"/>
      <c r="L325" s="231"/>
      <c r="M325" s="230"/>
      <c r="N325" s="228" t="s">
        <v>345</v>
      </c>
      <c r="R325" s="234"/>
    </row>
    <row r="326" spans="1:18" s="167" customFormat="1" ht="12.75" x14ac:dyDescent="0.2">
      <c r="A326" s="222">
        <f t="shared" si="30"/>
        <v>0</v>
      </c>
      <c r="B326" s="223"/>
      <c r="C326" s="223"/>
      <c r="D326" s="224" t="s">
        <v>36</v>
      </c>
      <c r="E326" s="200"/>
      <c r="F326" s="226"/>
      <c r="G326" s="233" t="e">
        <f t="shared" si="27"/>
        <v>#N/A</v>
      </c>
      <c r="H326" s="204" t="e">
        <f t="shared" si="28"/>
        <v>#N/A</v>
      </c>
      <c r="I326" s="204" t="e">
        <f t="shared" si="29"/>
        <v>#N/A</v>
      </c>
      <c r="J326" s="168"/>
      <c r="K326" s="230"/>
      <c r="L326" s="231"/>
      <c r="M326" s="230"/>
      <c r="N326" s="228" t="s">
        <v>345</v>
      </c>
      <c r="R326" s="234"/>
    </row>
    <row r="327" spans="1:18" s="167" customFormat="1" ht="12.75" x14ac:dyDescent="0.2">
      <c r="A327" s="222">
        <f t="shared" si="30"/>
        <v>0</v>
      </c>
      <c r="B327" s="223"/>
      <c r="C327" s="223"/>
      <c r="D327" s="224" t="s">
        <v>36</v>
      </c>
      <c r="E327" s="200"/>
      <c r="F327" s="226"/>
      <c r="G327" s="233" t="e">
        <f t="shared" si="27"/>
        <v>#N/A</v>
      </c>
      <c r="H327" s="204" t="e">
        <f t="shared" si="28"/>
        <v>#N/A</v>
      </c>
      <c r="I327" s="204" t="e">
        <f t="shared" si="29"/>
        <v>#N/A</v>
      </c>
      <c r="J327" s="168"/>
      <c r="K327" s="230"/>
      <c r="L327" s="231"/>
      <c r="M327" s="230"/>
      <c r="N327" s="228" t="s">
        <v>345</v>
      </c>
      <c r="R327" s="234"/>
    </row>
    <row r="328" spans="1:18" s="167" customFormat="1" ht="12.75" x14ac:dyDescent="0.2">
      <c r="A328" s="222">
        <f t="shared" si="30"/>
        <v>0</v>
      </c>
      <c r="B328" s="223"/>
      <c r="C328" s="223"/>
      <c r="D328" s="224" t="s">
        <v>36</v>
      </c>
      <c r="E328" s="200"/>
      <c r="F328" s="226"/>
      <c r="G328" s="233" t="e">
        <f t="shared" si="27"/>
        <v>#N/A</v>
      </c>
      <c r="H328" s="204" t="e">
        <f t="shared" si="28"/>
        <v>#N/A</v>
      </c>
      <c r="I328" s="204" t="e">
        <f t="shared" si="29"/>
        <v>#N/A</v>
      </c>
      <c r="J328" s="168"/>
      <c r="K328" s="230"/>
      <c r="L328" s="231"/>
      <c r="M328" s="230"/>
      <c r="N328" s="228" t="s">
        <v>345</v>
      </c>
      <c r="R328" s="234"/>
    </row>
    <row r="329" spans="1:18" s="167" customFormat="1" ht="12.75" x14ac:dyDescent="0.2">
      <c r="A329" s="222">
        <f t="shared" si="30"/>
        <v>0</v>
      </c>
      <c r="B329" s="223"/>
      <c r="C329" s="223"/>
      <c r="D329" s="224" t="s">
        <v>36</v>
      </c>
      <c r="E329" s="200"/>
      <c r="F329" s="226"/>
      <c r="G329" s="233" t="e">
        <f t="shared" si="27"/>
        <v>#N/A</v>
      </c>
      <c r="H329" s="204" t="e">
        <f t="shared" si="28"/>
        <v>#N/A</v>
      </c>
      <c r="I329" s="204" t="e">
        <f t="shared" si="29"/>
        <v>#N/A</v>
      </c>
      <c r="J329" s="168"/>
      <c r="K329" s="230"/>
      <c r="L329" s="231"/>
      <c r="M329" s="230"/>
      <c r="N329" s="228" t="s">
        <v>345</v>
      </c>
      <c r="R329" s="234"/>
    </row>
    <row r="330" spans="1:18" s="167" customFormat="1" ht="12.75" x14ac:dyDescent="0.2">
      <c r="A330" s="222">
        <f t="shared" si="30"/>
        <v>0</v>
      </c>
      <c r="B330" s="223"/>
      <c r="C330" s="223"/>
      <c r="D330" s="224" t="s">
        <v>36</v>
      </c>
      <c r="E330" s="200"/>
      <c r="F330" s="226"/>
      <c r="G330" s="233" t="e">
        <f t="shared" si="27"/>
        <v>#N/A</v>
      </c>
      <c r="H330" s="204" t="e">
        <f t="shared" si="28"/>
        <v>#N/A</v>
      </c>
      <c r="I330" s="204" t="e">
        <f t="shared" si="29"/>
        <v>#N/A</v>
      </c>
      <c r="J330" s="168"/>
      <c r="K330" s="230"/>
      <c r="L330" s="231"/>
      <c r="M330" s="230"/>
      <c r="N330" s="228" t="s">
        <v>345</v>
      </c>
      <c r="R330" s="234"/>
    </row>
    <row r="331" spans="1:18" s="167" customFormat="1" ht="12.75" x14ac:dyDescent="0.2">
      <c r="A331" s="222">
        <f t="shared" si="30"/>
        <v>0</v>
      </c>
      <c r="B331" s="223"/>
      <c r="C331" s="223"/>
      <c r="D331" s="224" t="s">
        <v>36</v>
      </c>
      <c r="E331" s="200"/>
      <c r="F331" s="226"/>
      <c r="G331" s="233" t="e">
        <f t="shared" si="27"/>
        <v>#N/A</v>
      </c>
      <c r="H331" s="204" t="e">
        <f t="shared" si="28"/>
        <v>#N/A</v>
      </c>
      <c r="I331" s="204" t="e">
        <f t="shared" si="29"/>
        <v>#N/A</v>
      </c>
      <c r="J331" s="168"/>
      <c r="K331" s="230"/>
      <c r="L331" s="231"/>
      <c r="M331" s="230"/>
      <c r="N331" s="228" t="s">
        <v>345</v>
      </c>
      <c r="R331" s="234"/>
    </row>
    <row r="332" spans="1:18" s="167" customFormat="1" ht="12.75" x14ac:dyDescent="0.2">
      <c r="A332" s="222">
        <f t="shared" si="30"/>
        <v>0</v>
      </c>
      <c r="B332" s="223"/>
      <c r="C332" s="223"/>
      <c r="D332" s="224" t="s">
        <v>36</v>
      </c>
      <c r="E332" s="200"/>
      <c r="F332" s="226"/>
      <c r="G332" s="233" t="e">
        <f t="shared" si="27"/>
        <v>#N/A</v>
      </c>
      <c r="H332" s="204" t="e">
        <f t="shared" si="28"/>
        <v>#N/A</v>
      </c>
      <c r="I332" s="204" t="e">
        <f t="shared" si="29"/>
        <v>#N/A</v>
      </c>
      <c r="J332" s="168"/>
      <c r="K332" s="230"/>
      <c r="L332" s="231"/>
      <c r="M332" s="230"/>
      <c r="N332" s="228" t="s">
        <v>345</v>
      </c>
      <c r="R332" s="234"/>
    </row>
    <row r="333" spans="1:18" s="167" customFormat="1" ht="12.75" x14ac:dyDescent="0.2">
      <c r="A333" s="222">
        <f t="shared" si="30"/>
        <v>0</v>
      </c>
      <c r="B333" s="223"/>
      <c r="C333" s="223"/>
      <c r="D333" s="224" t="s">
        <v>36</v>
      </c>
      <c r="E333" s="200"/>
      <c r="F333" s="226"/>
      <c r="G333" s="233" t="e">
        <f t="shared" si="27"/>
        <v>#N/A</v>
      </c>
      <c r="H333" s="204" t="e">
        <f t="shared" si="28"/>
        <v>#N/A</v>
      </c>
      <c r="I333" s="204" t="e">
        <f t="shared" si="29"/>
        <v>#N/A</v>
      </c>
      <c r="J333" s="168"/>
      <c r="K333" s="230"/>
      <c r="L333" s="231"/>
      <c r="M333" s="230"/>
      <c r="N333" s="228" t="s">
        <v>345</v>
      </c>
      <c r="R333" s="234"/>
    </row>
    <row r="334" spans="1:18" s="167" customFormat="1" ht="12.75" x14ac:dyDescent="0.2">
      <c r="A334" s="222">
        <f t="shared" si="30"/>
        <v>0</v>
      </c>
      <c r="B334" s="223"/>
      <c r="C334" s="223"/>
      <c r="D334" s="224" t="s">
        <v>36</v>
      </c>
      <c r="E334" s="200"/>
      <c r="F334" s="226"/>
      <c r="G334" s="233" t="e">
        <f t="shared" si="27"/>
        <v>#N/A</v>
      </c>
      <c r="H334" s="204" t="e">
        <f t="shared" si="28"/>
        <v>#N/A</v>
      </c>
      <c r="I334" s="204" t="e">
        <f t="shared" si="29"/>
        <v>#N/A</v>
      </c>
      <c r="J334" s="168"/>
      <c r="K334" s="230"/>
      <c r="L334" s="231"/>
      <c r="M334" s="230"/>
      <c r="N334" s="228" t="s">
        <v>345</v>
      </c>
      <c r="R334" s="234"/>
    </row>
    <row r="335" spans="1:18" s="167" customFormat="1" ht="12.75" x14ac:dyDescent="0.2">
      <c r="A335" s="222">
        <f t="shared" si="30"/>
        <v>0</v>
      </c>
      <c r="B335" s="223"/>
      <c r="C335" s="223"/>
      <c r="D335" s="224" t="s">
        <v>36</v>
      </c>
      <c r="E335" s="200"/>
      <c r="F335" s="226"/>
      <c r="G335" s="233" t="e">
        <f t="shared" si="27"/>
        <v>#N/A</v>
      </c>
      <c r="H335" s="204" t="e">
        <f t="shared" si="28"/>
        <v>#N/A</v>
      </c>
      <c r="I335" s="204" t="e">
        <f t="shared" si="29"/>
        <v>#N/A</v>
      </c>
      <c r="J335" s="168"/>
      <c r="K335" s="230"/>
      <c r="L335" s="231"/>
      <c r="M335" s="230"/>
      <c r="N335" s="228" t="s">
        <v>345</v>
      </c>
      <c r="R335" s="234"/>
    </row>
    <row r="336" spans="1:18" s="167" customFormat="1" ht="12.75" x14ac:dyDescent="0.2">
      <c r="A336" s="222">
        <f t="shared" si="30"/>
        <v>0</v>
      </c>
      <c r="B336" s="223"/>
      <c r="C336" s="223"/>
      <c r="D336" s="224" t="s">
        <v>36</v>
      </c>
      <c r="E336" s="200"/>
      <c r="F336" s="226"/>
      <c r="G336" s="233" t="e">
        <f t="shared" si="27"/>
        <v>#N/A</v>
      </c>
      <c r="H336" s="204" t="e">
        <f t="shared" si="28"/>
        <v>#N/A</v>
      </c>
      <c r="I336" s="204" t="e">
        <f t="shared" si="29"/>
        <v>#N/A</v>
      </c>
      <c r="J336" s="168"/>
      <c r="K336" s="230"/>
      <c r="L336" s="231"/>
      <c r="M336" s="230"/>
      <c r="N336" s="228" t="s">
        <v>345</v>
      </c>
      <c r="R336" s="234"/>
    </row>
    <row r="337" spans="1:18" s="167" customFormat="1" ht="12.75" x14ac:dyDescent="0.2">
      <c r="A337" s="222">
        <f t="shared" si="30"/>
        <v>0</v>
      </c>
      <c r="B337" s="223"/>
      <c r="C337" s="223"/>
      <c r="D337" s="224" t="s">
        <v>36</v>
      </c>
      <c r="E337" s="200"/>
      <c r="F337" s="226"/>
      <c r="G337" s="233" t="e">
        <f t="shared" si="27"/>
        <v>#N/A</v>
      </c>
      <c r="H337" s="204" t="e">
        <f t="shared" si="28"/>
        <v>#N/A</v>
      </c>
      <c r="I337" s="204" t="e">
        <f t="shared" si="29"/>
        <v>#N/A</v>
      </c>
      <c r="J337" s="168"/>
      <c r="K337" s="230"/>
      <c r="L337" s="231"/>
      <c r="M337" s="230"/>
      <c r="N337" s="228" t="s">
        <v>345</v>
      </c>
      <c r="R337" s="234"/>
    </row>
    <row r="338" spans="1:18" s="167" customFormat="1" ht="12.75" x14ac:dyDescent="0.2">
      <c r="A338" s="222">
        <f t="shared" si="30"/>
        <v>0</v>
      </c>
      <c r="B338" s="223"/>
      <c r="C338" s="223"/>
      <c r="D338" s="224" t="s">
        <v>36</v>
      </c>
      <c r="E338" s="200"/>
      <c r="F338" s="226"/>
      <c r="G338" s="233" t="e">
        <f t="shared" si="27"/>
        <v>#N/A</v>
      </c>
      <c r="H338" s="204" t="e">
        <f t="shared" si="28"/>
        <v>#N/A</v>
      </c>
      <c r="I338" s="204" t="e">
        <f t="shared" si="29"/>
        <v>#N/A</v>
      </c>
      <c r="J338" s="168"/>
      <c r="K338" s="230"/>
      <c r="L338" s="231"/>
      <c r="M338" s="230"/>
      <c r="N338" s="228" t="s">
        <v>345</v>
      </c>
      <c r="R338" s="234"/>
    </row>
    <row r="339" spans="1:18" s="167" customFormat="1" ht="12.75" x14ac:dyDescent="0.2">
      <c r="A339" s="222">
        <f t="shared" si="30"/>
        <v>0</v>
      </c>
      <c r="B339" s="223"/>
      <c r="C339" s="223"/>
      <c r="D339" s="224" t="s">
        <v>36</v>
      </c>
      <c r="E339" s="200"/>
      <c r="F339" s="226"/>
      <c r="G339" s="233" t="e">
        <f t="shared" si="27"/>
        <v>#N/A</v>
      </c>
      <c r="H339" s="204" t="e">
        <f t="shared" si="28"/>
        <v>#N/A</v>
      </c>
      <c r="I339" s="204" t="e">
        <f t="shared" si="29"/>
        <v>#N/A</v>
      </c>
      <c r="J339" s="168"/>
      <c r="K339" s="230"/>
      <c r="L339" s="231"/>
      <c r="M339" s="230"/>
      <c r="N339" s="228" t="s">
        <v>345</v>
      </c>
      <c r="R339" s="234"/>
    </row>
    <row r="340" spans="1:18" s="167" customFormat="1" ht="12.75" x14ac:dyDescent="0.2">
      <c r="A340" s="222">
        <f t="shared" si="30"/>
        <v>0</v>
      </c>
      <c r="B340" s="223"/>
      <c r="C340" s="223"/>
      <c r="D340" s="224" t="s">
        <v>36</v>
      </c>
      <c r="E340" s="200"/>
      <c r="F340" s="226"/>
      <c r="G340" s="233" t="e">
        <f t="shared" ref="G340:G403" si="31">VLOOKUP(D340,K$33:N$1001,2,FALSE)</f>
        <v>#N/A</v>
      </c>
      <c r="H340" s="204" t="e">
        <f t="shared" ref="H340:H403" si="32">VLOOKUP(D340,K$33:N$1001,3,FALSE)</f>
        <v>#N/A</v>
      </c>
      <c r="I340" s="204" t="e">
        <f t="shared" ref="I340:I403" si="33">VLOOKUP(D340,K$33:N$1001,4,FALSE)</f>
        <v>#N/A</v>
      </c>
      <c r="J340" s="168"/>
      <c r="K340" s="230"/>
      <c r="L340" s="231"/>
      <c r="M340" s="230"/>
      <c r="N340" s="228" t="s">
        <v>345</v>
      </c>
      <c r="R340" s="234"/>
    </row>
    <row r="341" spans="1:18" s="167" customFormat="1" ht="12.75" x14ac:dyDescent="0.2">
      <c r="A341" s="222">
        <f t="shared" si="30"/>
        <v>0</v>
      </c>
      <c r="B341" s="223"/>
      <c r="C341" s="223"/>
      <c r="D341" s="224" t="s">
        <v>36</v>
      </c>
      <c r="E341" s="200"/>
      <c r="F341" s="226"/>
      <c r="G341" s="233" t="e">
        <f t="shared" si="31"/>
        <v>#N/A</v>
      </c>
      <c r="H341" s="204" t="e">
        <f t="shared" si="32"/>
        <v>#N/A</v>
      </c>
      <c r="I341" s="204" t="e">
        <f t="shared" si="33"/>
        <v>#N/A</v>
      </c>
      <c r="J341" s="168"/>
      <c r="K341" s="230"/>
      <c r="L341" s="231"/>
      <c r="M341" s="230"/>
      <c r="N341" s="228" t="s">
        <v>345</v>
      </c>
    </row>
    <row r="342" spans="1:18" s="167" customFormat="1" ht="12.75" x14ac:dyDescent="0.2">
      <c r="A342" s="222">
        <f t="shared" si="30"/>
        <v>0</v>
      </c>
      <c r="B342" s="223"/>
      <c r="C342" s="223"/>
      <c r="D342" s="224" t="s">
        <v>36</v>
      </c>
      <c r="E342" s="200"/>
      <c r="F342" s="226"/>
      <c r="G342" s="233" t="e">
        <f t="shared" si="31"/>
        <v>#N/A</v>
      </c>
      <c r="H342" s="204" t="e">
        <f t="shared" si="32"/>
        <v>#N/A</v>
      </c>
      <c r="I342" s="204" t="e">
        <f t="shared" si="33"/>
        <v>#N/A</v>
      </c>
      <c r="J342" s="168"/>
      <c r="K342" s="230"/>
      <c r="L342" s="231"/>
      <c r="M342" s="230"/>
      <c r="N342" s="228" t="s">
        <v>345</v>
      </c>
    </row>
    <row r="343" spans="1:18" s="167" customFormat="1" ht="12.75" x14ac:dyDescent="0.2">
      <c r="A343" s="222">
        <f t="shared" si="30"/>
        <v>0</v>
      </c>
      <c r="B343" s="223"/>
      <c r="C343" s="223"/>
      <c r="D343" s="224" t="s">
        <v>36</v>
      </c>
      <c r="E343" s="200"/>
      <c r="F343" s="226"/>
      <c r="G343" s="233" t="e">
        <f t="shared" si="31"/>
        <v>#N/A</v>
      </c>
      <c r="H343" s="204" t="e">
        <f t="shared" si="32"/>
        <v>#N/A</v>
      </c>
      <c r="I343" s="204" t="e">
        <f t="shared" si="33"/>
        <v>#N/A</v>
      </c>
      <c r="J343" s="168"/>
      <c r="K343" s="230"/>
      <c r="L343" s="231"/>
      <c r="M343" s="230"/>
      <c r="N343" s="228" t="s">
        <v>345</v>
      </c>
    </row>
    <row r="344" spans="1:18" s="167" customFormat="1" ht="12.75" x14ac:dyDescent="0.2">
      <c r="A344" s="222">
        <f t="shared" si="30"/>
        <v>0</v>
      </c>
      <c r="B344" s="223"/>
      <c r="C344" s="223"/>
      <c r="D344" s="224" t="s">
        <v>36</v>
      </c>
      <c r="E344" s="200"/>
      <c r="F344" s="226"/>
      <c r="G344" s="233" t="e">
        <f t="shared" si="31"/>
        <v>#N/A</v>
      </c>
      <c r="H344" s="204" t="e">
        <f t="shared" si="32"/>
        <v>#N/A</v>
      </c>
      <c r="I344" s="204" t="e">
        <f t="shared" si="33"/>
        <v>#N/A</v>
      </c>
      <c r="J344" s="168"/>
      <c r="K344" s="230"/>
      <c r="L344" s="231"/>
      <c r="M344" s="230"/>
      <c r="N344" s="228" t="s">
        <v>345</v>
      </c>
    </row>
    <row r="345" spans="1:18" s="167" customFormat="1" ht="12.75" x14ac:dyDescent="0.2">
      <c r="A345" s="222">
        <f t="shared" si="30"/>
        <v>0</v>
      </c>
      <c r="B345" s="223"/>
      <c r="C345" s="223"/>
      <c r="D345" s="224" t="s">
        <v>36</v>
      </c>
      <c r="E345" s="200"/>
      <c r="F345" s="226"/>
      <c r="G345" s="233" t="e">
        <f t="shared" si="31"/>
        <v>#N/A</v>
      </c>
      <c r="H345" s="204" t="e">
        <f t="shared" si="32"/>
        <v>#N/A</v>
      </c>
      <c r="I345" s="204" t="e">
        <f t="shared" si="33"/>
        <v>#N/A</v>
      </c>
      <c r="J345" s="168"/>
      <c r="K345" s="230"/>
      <c r="L345" s="231"/>
      <c r="M345" s="230"/>
      <c r="N345" s="228" t="s">
        <v>345</v>
      </c>
    </row>
    <row r="346" spans="1:18" s="167" customFormat="1" ht="12.75" x14ac:dyDescent="0.2">
      <c r="A346" s="222">
        <f t="shared" si="30"/>
        <v>0</v>
      </c>
      <c r="B346" s="223"/>
      <c r="C346" s="223"/>
      <c r="D346" s="224" t="s">
        <v>36</v>
      </c>
      <c r="E346" s="200"/>
      <c r="F346" s="226"/>
      <c r="G346" s="233" t="e">
        <f t="shared" si="31"/>
        <v>#N/A</v>
      </c>
      <c r="H346" s="204" t="e">
        <f t="shared" si="32"/>
        <v>#N/A</v>
      </c>
      <c r="I346" s="204" t="e">
        <f t="shared" si="33"/>
        <v>#N/A</v>
      </c>
      <c r="J346" s="168"/>
      <c r="K346" s="230"/>
      <c r="L346" s="231"/>
      <c r="M346" s="230"/>
      <c r="N346" s="228" t="s">
        <v>345</v>
      </c>
    </row>
    <row r="347" spans="1:18" s="167" customFormat="1" ht="12.75" x14ac:dyDescent="0.2">
      <c r="A347" s="222">
        <f t="shared" si="30"/>
        <v>0</v>
      </c>
      <c r="B347" s="223"/>
      <c r="C347" s="223"/>
      <c r="D347" s="224" t="s">
        <v>36</v>
      </c>
      <c r="E347" s="200"/>
      <c r="F347" s="226"/>
      <c r="G347" s="233" t="e">
        <f t="shared" si="31"/>
        <v>#N/A</v>
      </c>
      <c r="H347" s="204" t="e">
        <f t="shared" si="32"/>
        <v>#N/A</v>
      </c>
      <c r="I347" s="204" t="e">
        <f t="shared" si="33"/>
        <v>#N/A</v>
      </c>
      <c r="J347" s="168"/>
      <c r="K347" s="230"/>
      <c r="L347" s="231"/>
      <c r="M347" s="230"/>
      <c r="N347" s="228" t="s">
        <v>345</v>
      </c>
    </row>
    <row r="348" spans="1:18" s="167" customFormat="1" ht="12.75" x14ac:dyDescent="0.2">
      <c r="A348" s="222">
        <f t="shared" si="30"/>
        <v>0</v>
      </c>
      <c r="B348" s="223"/>
      <c r="C348" s="223"/>
      <c r="D348" s="224" t="s">
        <v>36</v>
      </c>
      <c r="E348" s="200"/>
      <c r="F348" s="226"/>
      <c r="G348" s="233" t="e">
        <f t="shared" si="31"/>
        <v>#N/A</v>
      </c>
      <c r="H348" s="204" t="e">
        <f t="shared" si="32"/>
        <v>#N/A</v>
      </c>
      <c r="I348" s="204" t="e">
        <f t="shared" si="33"/>
        <v>#N/A</v>
      </c>
      <c r="J348" s="168"/>
      <c r="K348" s="230"/>
      <c r="L348" s="231"/>
      <c r="M348" s="230"/>
      <c r="N348" s="228" t="s">
        <v>345</v>
      </c>
    </row>
    <row r="349" spans="1:18" s="167" customFormat="1" ht="12.75" x14ac:dyDescent="0.2">
      <c r="A349" s="222">
        <f t="shared" si="30"/>
        <v>0</v>
      </c>
      <c r="B349" s="223"/>
      <c r="C349" s="223"/>
      <c r="D349" s="224" t="s">
        <v>36</v>
      </c>
      <c r="E349" s="200"/>
      <c r="F349" s="226"/>
      <c r="G349" s="233" t="e">
        <f t="shared" si="31"/>
        <v>#N/A</v>
      </c>
      <c r="H349" s="204" t="e">
        <f t="shared" si="32"/>
        <v>#N/A</v>
      </c>
      <c r="I349" s="204" t="e">
        <f t="shared" si="33"/>
        <v>#N/A</v>
      </c>
      <c r="J349" s="168"/>
      <c r="K349" s="230"/>
      <c r="L349" s="231"/>
      <c r="M349" s="230"/>
      <c r="N349" s="228" t="s">
        <v>345</v>
      </c>
    </row>
    <row r="350" spans="1:18" s="167" customFormat="1" ht="12.75" x14ac:dyDescent="0.2">
      <c r="A350" s="222">
        <f t="shared" si="30"/>
        <v>0</v>
      </c>
      <c r="B350" s="223"/>
      <c r="C350" s="223"/>
      <c r="D350" s="224" t="s">
        <v>36</v>
      </c>
      <c r="E350" s="200"/>
      <c r="F350" s="226"/>
      <c r="G350" s="233" t="e">
        <f t="shared" si="31"/>
        <v>#N/A</v>
      </c>
      <c r="H350" s="204" t="e">
        <f t="shared" si="32"/>
        <v>#N/A</v>
      </c>
      <c r="I350" s="204" t="e">
        <f t="shared" si="33"/>
        <v>#N/A</v>
      </c>
      <c r="J350" s="168"/>
      <c r="K350" s="230"/>
      <c r="L350" s="231"/>
      <c r="M350" s="230"/>
      <c r="N350" s="228" t="s">
        <v>345</v>
      </c>
    </row>
    <row r="351" spans="1:18" s="167" customFormat="1" ht="12.75" x14ac:dyDescent="0.2">
      <c r="A351" s="222">
        <f t="shared" si="30"/>
        <v>0</v>
      </c>
      <c r="B351" s="223"/>
      <c r="C351" s="223"/>
      <c r="D351" s="224" t="s">
        <v>36</v>
      </c>
      <c r="E351" s="200"/>
      <c r="F351" s="226"/>
      <c r="G351" s="233" t="e">
        <f t="shared" si="31"/>
        <v>#N/A</v>
      </c>
      <c r="H351" s="204" t="e">
        <f t="shared" si="32"/>
        <v>#N/A</v>
      </c>
      <c r="I351" s="204" t="e">
        <f t="shared" si="33"/>
        <v>#N/A</v>
      </c>
      <c r="J351" s="168"/>
      <c r="K351" s="230"/>
      <c r="L351" s="231"/>
      <c r="M351" s="230"/>
      <c r="N351" s="228" t="s">
        <v>345</v>
      </c>
    </row>
    <row r="352" spans="1:18" s="167" customFormat="1" ht="12.75" x14ac:dyDescent="0.2">
      <c r="A352" s="222">
        <f t="shared" si="30"/>
        <v>0</v>
      </c>
      <c r="B352" s="223"/>
      <c r="C352" s="223"/>
      <c r="D352" s="224" t="s">
        <v>36</v>
      </c>
      <c r="E352" s="200"/>
      <c r="F352" s="226"/>
      <c r="G352" s="233" t="e">
        <f t="shared" si="31"/>
        <v>#N/A</v>
      </c>
      <c r="H352" s="204" t="e">
        <f t="shared" si="32"/>
        <v>#N/A</v>
      </c>
      <c r="I352" s="204" t="e">
        <f t="shared" si="33"/>
        <v>#N/A</v>
      </c>
      <c r="J352" s="168"/>
      <c r="K352" s="230"/>
      <c r="L352" s="231"/>
      <c r="M352" s="230"/>
      <c r="N352" s="228" t="s">
        <v>345</v>
      </c>
    </row>
    <row r="353" spans="1:14" s="167" customFormat="1" ht="12.75" x14ac:dyDescent="0.2">
      <c r="A353" s="222">
        <f t="shared" si="30"/>
        <v>0</v>
      </c>
      <c r="B353" s="223"/>
      <c r="C353" s="223"/>
      <c r="D353" s="224" t="s">
        <v>36</v>
      </c>
      <c r="E353" s="200"/>
      <c r="F353" s="226"/>
      <c r="G353" s="233" t="e">
        <f t="shared" si="31"/>
        <v>#N/A</v>
      </c>
      <c r="H353" s="204" t="e">
        <f t="shared" si="32"/>
        <v>#N/A</v>
      </c>
      <c r="I353" s="204" t="e">
        <f t="shared" si="33"/>
        <v>#N/A</v>
      </c>
      <c r="J353" s="168"/>
      <c r="K353" s="230"/>
      <c r="L353" s="231"/>
      <c r="M353" s="230"/>
      <c r="N353" s="228" t="s">
        <v>345</v>
      </c>
    </row>
    <row r="354" spans="1:14" s="167" customFormat="1" ht="12.75" x14ac:dyDescent="0.2">
      <c r="A354" s="222">
        <f t="shared" si="30"/>
        <v>0</v>
      </c>
      <c r="B354" s="223"/>
      <c r="C354" s="223"/>
      <c r="D354" s="224" t="s">
        <v>36</v>
      </c>
      <c r="E354" s="200"/>
      <c r="F354" s="226"/>
      <c r="G354" s="233" t="e">
        <f t="shared" si="31"/>
        <v>#N/A</v>
      </c>
      <c r="H354" s="204" t="e">
        <f t="shared" si="32"/>
        <v>#N/A</v>
      </c>
      <c r="I354" s="204" t="e">
        <f t="shared" si="33"/>
        <v>#N/A</v>
      </c>
      <c r="J354" s="168"/>
      <c r="K354" s="230"/>
      <c r="L354" s="231"/>
      <c r="M354" s="230"/>
      <c r="N354" s="228" t="s">
        <v>345</v>
      </c>
    </row>
    <row r="355" spans="1:14" s="167" customFormat="1" ht="12.75" x14ac:dyDescent="0.2">
      <c r="A355" s="222">
        <f t="shared" si="30"/>
        <v>0</v>
      </c>
      <c r="B355" s="223"/>
      <c r="C355" s="223"/>
      <c r="D355" s="224" t="s">
        <v>36</v>
      </c>
      <c r="E355" s="200"/>
      <c r="F355" s="226"/>
      <c r="G355" s="233" t="e">
        <f t="shared" si="31"/>
        <v>#N/A</v>
      </c>
      <c r="H355" s="204" t="e">
        <f t="shared" si="32"/>
        <v>#N/A</v>
      </c>
      <c r="I355" s="204" t="e">
        <f t="shared" si="33"/>
        <v>#N/A</v>
      </c>
      <c r="J355" s="168"/>
      <c r="K355" s="230"/>
      <c r="L355" s="231"/>
      <c r="M355" s="230"/>
      <c r="N355" s="228" t="s">
        <v>345</v>
      </c>
    </row>
    <row r="356" spans="1:14" s="167" customFormat="1" ht="12.75" x14ac:dyDescent="0.2">
      <c r="A356" s="222">
        <f t="shared" si="30"/>
        <v>0</v>
      </c>
      <c r="B356" s="223"/>
      <c r="C356" s="223"/>
      <c r="D356" s="224" t="s">
        <v>36</v>
      </c>
      <c r="E356" s="200"/>
      <c r="F356" s="226"/>
      <c r="G356" s="233" t="e">
        <f t="shared" si="31"/>
        <v>#N/A</v>
      </c>
      <c r="H356" s="204" t="e">
        <f t="shared" si="32"/>
        <v>#N/A</v>
      </c>
      <c r="I356" s="204" t="e">
        <f t="shared" si="33"/>
        <v>#N/A</v>
      </c>
      <c r="J356" s="168"/>
      <c r="K356" s="230"/>
      <c r="L356" s="231"/>
      <c r="M356" s="230"/>
      <c r="N356" s="228" t="s">
        <v>345</v>
      </c>
    </row>
    <row r="357" spans="1:14" s="167" customFormat="1" ht="12.75" x14ac:dyDescent="0.2">
      <c r="A357" s="222">
        <f t="shared" si="30"/>
        <v>0</v>
      </c>
      <c r="B357" s="223"/>
      <c r="C357" s="223"/>
      <c r="D357" s="224" t="s">
        <v>36</v>
      </c>
      <c r="E357" s="200"/>
      <c r="F357" s="226"/>
      <c r="G357" s="233" t="e">
        <f t="shared" si="31"/>
        <v>#N/A</v>
      </c>
      <c r="H357" s="204" t="e">
        <f t="shared" si="32"/>
        <v>#N/A</v>
      </c>
      <c r="I357" s="204" t="e">
        <f t="shared" si="33"/>
        <v>#N/A</v>
      </c>
      <c r="J357" s="168"/>
      <c r="K357" s="230"/>
      <c r="L357" s="231"/>
      <c r="M357" s="230"/>
      <c r="N357" s="228" t="s">
        <v>345</v>
      </c>
    </row>
    <row r="358" spans="1:14" s="167" customFormat="1" ht="12.75" x14ac:dyDescent="0.2">
      <c r="A358" s="222">
        <f t="shared" si="30"/>
        <v>0</v>
      </c>
      <c r="B358" s="223"/>
      <c r="C358" s="223"/>
      <c r="D358" s="224" t="s">
        <v>36</v>
      </c>
      <c r="E358" s="200"/>
      <c r="F358" s="226"/>
      <c r="G358" s="233" t="e">
        <f t="shared" si="31"/>
        <v>#N/A</v>
      </c>
      <c r="H358" s="204" t="e">
        <f t="shared" si="32"/>
        <v>#N/A</v>
      </c>
      <c r="I358" s="204" t="e">
        <f t="shared" si="33"/>
        <v>#N/A</v>
      </c>
      <c r="J358" s="168"/>
      <c r="K358" s="230"/>
      <c r="L358" s="231"/>
      <c r="M358" s="230"/>
      <c r="N358" s="228" t="s">
        <v>345</v>
      </c>
    </row>
    <row r="359" spans="1:14" s="167" customFormat="1" ht="12.75" x14ac:dyDescent="0.2">
      <c r="A359" s="222">
        <f t="shared" si="30"/>
        <v>0</v>
      </c>
      <c r="B359" s="223"/>
      <c r="C359" s="223"/>
      <c r="D359" s="224" t="s">
        <v>36</v>
      </c>
      <c r="E359" s="200"/>
      <c r="F359" s="226"/>
      <c r="G359" s="233" t="e">
        <f t="shared" si="31"/>
        <v>#N/A</v>
      </c>
      <c r="H359" s="204" t="e">
        <f t="shared" si="32"/>
        <v>#N/A</v>
      </c>
      <c r="I359" s="204" t="e">
        <f t="shared" si="33"/>
        <v>#N/A</v>
      </c>
      <c r="J359" s="168"/>
      <c r="K359" s="230"/>
      <c r="L359" s="231"/>
      <c r="M359" s="230"/>
      <c r="N359" s="228" t="s">
        <v>345</v>
      </c>
    </row>
    <row r="360" spans="1:14" s="167" customFormat="1" ht="12.75" x14ac:dyDescent="0.2">
      <c r="A360" s="222">
        <f t="shared" si="30"/>
        <v>0</v>
      </c>
      <c r="B360" s="223"/>
      <c r="C360" s="223"/>
      <c r="D360" s="224" t="s">
        <v>36</v>
      </c>
      <c r="E360" s="200"/>
      <c r="F360" s="226"/>
      <c r="G360" s="233" t="e">
        <f t="shared" si="31"/>
        <v>#N/A</v>
      </c>
      <c r="H360" s="204" t="e">
        <f t="shared" si="32"/>
        <v>#N/A</v>
      </c>
      <c r="I360" s="204" t="e">
        <f t="shared" si="33"/>
        <v>#N/A</v>
      </c>
      <c r="J360" s="168"/>
      <c r="K360" s="230"/>
      <c r="L360" s="231"/>
      <c r="M360" s="230"/>
      <c r="N360" s="228" t="s">
        <v>345</v>
      </c>
    </row>
    <row r="361" spans="1:14" s="167" customFormat="1" ht="12.75" x14ac:dyDescent="0.2">
      <c r="A361" s="222">
        <f t="shared" si="30"/>
        <v>0</v>
      </c>
      <c r="B361" s="223"/>
      <c r="C361" s="223"/>
      <c r="D361" s="224" t="s">
        <v>36</v>
      </c>
      <c r="E361" s="225"/>
      <c r="F361" s="226"/>
      <c r="G361" s="233" t="e">
        <f t="shared" si="31"/>
        <v>#N/A</v>
      </c>
      <c r="H361" s="204" t="e">
        <f t="shared" si="32"/>
        <v>#N/A</v>
      </c>
      <c r="I361" s="204" t="e">
        <f t="shared" si="33"/>
        <v>#N/A</v>
      </c>
      <c r="J361" s="168"/>
      <c r="K361" s="230"/>
      <c r="L361" s="231"/>
      <c r="M361" s="230"/>
      <c r="N361" s="228" t="s">
        <v>345</v>
      </c>
    </row>
    <row r="362" spans="1:14" s="167" customFormat="1" ht="12.75" x14ac:dyDescent="0.2">
      <c r="A362" s="222">
        <f t="shared" si="30"/>
        <v>0</v>
      </c>
      <c r="B362" s="223"/>
      <c r="C362" s="223"/>
      <c r="D362" s="224" t="s">
        <v>36</v>
      </c>
      <c r="E362" s="225"/>
      <c r="F362" s="226"/>
      <c r="G362" s="233" t="e">
        <f t="shared" si="31"/>
        <v>#N/A</v>
      </c>
      <c r="H362" s="204" t="e">
        <f t="shared" si="32"/>
        <v>#N/A</v>
      </c>
      <c r="I362" s="204" t="e">
        <f t="shared" si="33"/>
        <v>#N/A</v>
      </c>
      <c r="J362" s="168"/>
      <c r="K362" s="230"/>
      <c r="L362" s="231"/>
      <c r="M362" s="230"/>
      <c r="N362" s="228" t="s">
        <v>345</v>
      </c>
    </row>
    <row r="363" spans="1:14" s="167" customFormat="1" ht="12.75" x14ac:dyDescent="0.2">
      <c r="A363" s="222">
        <f t="shared" si="30"/>
        <v>0</v>
      </c>
      <c r="B363" s="223"/>
      <c r="C363" s="223"/>
      <c r="D363" s="224" t="s">
        <v>36</v>
      </c>
      <c r="E363" s="225"/>
      <c r="F363" s="226"/>
      <c r="G363" s="233" t="e">
        <f t="shared" si="31"/>
        <v>#N/A</v>
      </c>
      <c r="H363" s="204" t="e">
        <f t="shared" si="32"/>
        <v>#N/A</v>
      </c>
      <c r="I363" s="204" t="e">
        <f t="shared" si="33"/>
        <v>#N/A</v>
      </c>
      <c r="J363" s="168"/>
      <c r="K363" s="230"/>
      <c r="L363" s="231"/>
      <c r="M363" s="230"/>
      <c r="N363" s="228" t="s">
        <v>345</v>
      </c>
    </row>
    <row r="364" spans="1:14" s="167" customFormat="1" ht="12.75" x14ac:dyDescent="0.2">
      <c r="A364" s="222">
        <f t="shared" ref="A364:A427" si="34">F363</f>
        <v>0</v>
      </c>
      <c r="B364" s="223"/>
      <c r="C364" s="223"/>
      <c r="D364" s="224" t="s">
        <v>36</v>
      </c>
      <c r="E364" s="225"/>
      <c r="F364" s="226"/>
      <c r="G364" s="233" t="e">
        <f t="shared" si="31"/>
        <v>#N/A</v>
      </c>
      <c r="H364" s="204" t="e">
        <f t="shared" si="32"/>
        <v>#N/A</v>
      </c>
      <c r="I364" s="204" t="e">
        <f t="shared" si="33"/>
        <v>#N/A</v>
      </c>
      <c r="J364" s="168"/>
      <c r="K364" s="230"/>
      <c r="L364" s="231"/>
      <c r="M364" s="230"/>
      <c r="N364" s="228" t="s">
        <v>345</v>
      </c>
    </row>
    <row r="365" spans="1:14" s="167" customFormat="1" ht="12.75" x14ac:dyDescent="0.2">
      <c r="A365" s="222">
        <f t="shared" si="34"/>
        <v>0</v>
      </c>
      <c r="B365" s="223"/>
      <c r="C365" s="223"/>
      <c r="D365" s="224" t="s">
        <v>36</v>
      </c>
      <c r="E365" s="225"/>
      <c r="F365" s="226"/>
      <c r="G365" s="233" t="e">
        <f t="shared" si="31"/>
        <v>#N/A</v>
      </c>
      <c r="H365" s="204" t="e">
        <f t="shared" si="32"/>
        <v>#N/A</v>
      </c>
      <c r="I365" s="204" t="e">
        <f t="shared" si="33"/>
        <v>#N/A</v>
      </c>
      <c r="J365" s="168"/>
      <c r="K365" s="230"/>
      <c r="L365" s="231"/>
      <c r="M365" s="230"/>
      <c r="N365" s="228" t="s">
        <v>345</v>
      </c>
    </row>
    <row r="366" spans="1:14" s="167" customFormat="1" ht="12.75" x14ac:dyDescent="0.2">
      <c r="A366" s="222">
        <f t="shared" si="34"/>
        <v>0</v>
      </c>
      <c r="B366" s="223"/>
      <c r="C366" s="223"/>
      <c r="D366" s="224" t="s">
        <v>36</v>
      </c>
      <c r="E366" s="225"/>
      <c r="F366" s="226"/>
      <c r="G366" s="233" t="e">
        <f t="shared" si="31"/>
        <v>#N/A</v>
      </c>
      <c r="H366" s="204" t="e">
        <f t="shared" si="32"/>
        <v>#N/A</v>
      </c>
      <c r="I366" s="204" t="e">
        <f t="shared" si="33"/>
        <v>#N/A</v>
      </c>
      <c r="J366" s="168"/>
      <c r="K366" s="230"/>
      <c r="L366" s="231"/>
      <c r="M366" s="230"/>
      <c r="N366" s="228" t="s">
        <v>345</v>
      </c>
    </row>
    <row r="367" spans="1:14" s="167" customFormat="1" ht="12.75" x14ac:dyDescent="0.2">
      <c r="A367" s="222">
        <f t="shared" si="34"/>
        <v>0</v>
      </c>
      <c r="B367" s="223"/>
      <c r="C367" s="223"/>
      <c r="D367" s="224" t="s">
        <v>36</v>
      </c>
      <c r="E367" s="225"/>
      <c r="F367" s="226"/>
      <c r="G367" s="233" t="e">
        <f t="shared" si="31"/>
        <v>#N/A</v>
      </c>
      <c r="H367" s="204" t="e">
        <f t="shared" si="32"/>
        <v>#N/A</v>
      </c>
      <c r="I367" s="204" t="e">
        <f t="shared" si="33"/>
        <v>#N/A</v>
      </c>
      <c r="J367" s="168"/>
      <c r="K367" s="230"/>
      <c r="L367" s="231"/>
      <c r="M367" s="230"/>
      <c r="N367" s="228" t="s">
        <v>345</v>
      </c>
    </row>
    <row r="368" spans="1:14" s="167" customFormat="1" ht="12.75" x14ac:dyDescent="0.2">
      <c r="A368" s="222">
        <f t="shared" si="34"/>
        <v>0</v>
      </c>
      <c r="B368" s="223"/>
      <c r="C368" s="223"/>
      <c r="D368" s="224" t="s">
        <v>36</v>
      </c>
      <c r="E368" s="225"/>
      <c r="F368" s="226"/>
      <c r="G368" s="233" t="e">
        <f t="shared" si="31"/>
        <v>#N/A</v>
      </c>
      <c r="H368" s="204" t="e">
        <f t="shared" si="32"/>
        <v>#N/A</v>
      </c>
      <c r="I368" s="204" t="e">
        <f t="shared" si="33"/>
        <v>#N/A</v>
      </c>
      <c r="J368" s="168"/>
      <c r="K368" s="230"/>
      <c r="L368" s="231"/>
      <c r="M368" s="230"/>
      <c r="N368" s="228" t="s">
        <v>345</v>
      </c>
    </row>
    <row r="369" spans="1:14" s="167" customFormat="1" ht="12.75" x14ac:dyDescent="0.2">
      <c r="A369" s="222">
        <f t="shared" si="34"/>
        <v>0</v>
      </c>
      <c r="B369" s="223"/>
      <c r="C369" s="223"/>
      <c r="D369" s="224" t="s">
        <v>36</v>
      </c>
      <c r="E369" s="225"/>
      <c r="F369" s="226"/>
      <c r="G369" s="233" t="e">
        <f t="shared" si="31"/>
        <v>#N/A</v>
      </c>
      <c r="H369" s="204" t="e">
        <f t="shared" si="32"/>
        <v>#N/A</v>
      </c>
      <c r="I369" s="204" t="e">
        <f t="shared" si="33"/>
        <v>#N/A</v>
      </c>
      <c r="J369" s="168"/>
      <c r="K369" s="230"/>
      <c r="L369" s="231"/>
      <c r="M369" s="230"/>
      <c r="N369" s="228" t="s">
        <v>345</v>
      </c>
    </row>
    <row r="370" spans="1:14" s="167" customFormat="1" ht="12.75" x14ac:dyDescent="0.2">
      <c r="A370" s="222">
        <f t="shared" si="34"/>
        <v>0</v>
      </c>
      <c r="B370" s="223"/>
      <c r="C370" s="223"/>
      <c r="D370" s="224" t="s">
        <v>36</v>
      </c>
      <c r="E370" s="225"/>
      <c r="F370" s="226"/>
      <c r="G370" s="233" t="e">
        <f t="shared" si="31"/>
        <v>#N/A</v>
      </c>
      <c r="H370" s="204" t="e">
        <f t="shared" si="32"/>
        <v>#N/A</v>
      </c>
      <c r="I370" s="204" t="e">
        <f t="shared" si="33"/>
        <v>#N/A</v>
      </c>
      <c r="J370" s="168"/>
      <c r="K370" s="230"/>
      <c r="L370" s="231"/>
      <c r="M370" s="230"/>
      <c r="N370" s="228" t="s">
        <v>345</v>
      </c>
    </row>
    <row r="371" spans="1:14" s="167" customFormat="1" ht="12.75" x14ac:dyDescent="0.2">
      <c r="A371" s="222">
        <f t="shared" si="34"/>
        <v>0</v>
      </c>
      <c r="B371" s="223"/>
      <c r="C371" s="223"/>
      <c r="D371" s="224" t="s">
        <v>36</v>
      </c>
      <c r="E371" s="225"/>
      <c r="F371" s="226"/>
      <c r="G371" s="233" t="e">
        <f t="shared" si="31"/>
        <v>#N/A</v>
      </c>
      <c r="H371" s="204" t="e">
        <f t="shared" si="32"/>
        <v>#N/A</v>
      </c>
      <c r="I371" s="204" t="e">
        <f t="shared" si="33"/>
        <v>#N/A</v>
      </c>
      <c r="J371" s="168"/>
      <c r="K371" s="230"/>
      <c r="L371" s="231"/>
      <c r="M371" s="230"/>
      <c r="N371" s="228" t="s">
        <v>345</v>
      </c>
    </row>
    <row r="372" spans="1:14" s="167" customFormat="1" ht="12.75" x14ac:dyDescent="0.2">
      <c r="A372" s="222">
        <f t="shared" si="34"/>
        <v>0</v>
      </c>
      <c r="B372" s="223"/>
      <c r="C372" s="223"/>
      <c r="D372" s="224" t="s">
        <v>36</v>
      </c>
      <c r="E372" s="225"/>
      <c r="F372" s="226"/>
      <c r="G372" s="233" t="e">
        <f t="shared" si="31"/>
        <v>#N/A</v>
      </c>
      <c r="H372" s="204" t="e">
        <f t="shared" si="32"/>
        <v>#N/A</v>
      </c>
      <c r="I372" s="204" t="e">
        <f t="shared" si="33"/>
        <v>#N/A</v>
      </c>
      <c r="J372" s="168"/>
      <c r="K372" s="230"/>
      <c r="L372" s="231"/>
      <c r="M372" s="230"/>
      <c r="N372" s="228" t="s">
        <v>345</v>
      </c>
    </row>
    <row r="373" spans="1:14" s="167" customFormat="1" ht="12.75" x14ac:dyDescent="0.2">
      <c r="A373" s="222">
        <f t="shared" si="34"/>
        <v>0</v>
      </c>
      <c r="B373" s="223"/>
      <c r="C373" s="223"/>
      <c r="D373" s="224" t="s">
        <v>36</v>
      </c>
      <c r="E373" s="225"/>
      <c r="F373" s="226"/>
      <c r="G373" s="233" t="e">
        <f t="shared" si="31"/>
        <v>#N/A</v>
      </c>
      <c r="H373" s="204" t="e">
        <f t="shared" si="32"/>
        <v>#N/A</v>
      </c>
      <c r="I373" s="204" t="e">
        <f t="shared" si="33"/>
        <v>#N/A</v>
      </c>
      <c r="J373" s="168"/>
      <c r="K373" s="230"/>
      <c r="L373" s="231"/>
      <c r="M373" s="230"/>
      <c r="N373" s="228" t="s">
        <v>345</v>
      </c>
    </row>
    <row r="374" spans="1:14" s="167" customFormat="1" ht="12.75" x14ac:dyDescent="0.2">
      <c r="A374" s="222">
        <f t="shared" si="34"/>
        <v>0</v>
      </c>
      <c r="B374" s="223"/>
      <c r="C374" s="223"/>
      <c r="D374" s="224" t="s">
        <v>36</v>
      </c>
      <c r="E374" s="225"/>
      <c r="F374" s="226"/>
      <c r="G374" s="233" t="e">
        <f t="shared" si="31"/>
        <v>#N/A</v>
      </c>
      <c r="H374" s="204" t="e">
        <f t="shared" si="32"/>
        <v>#N/A</v>
      </c>
      <c r="I374" s="204" t="e">
        <f t="shared" si="33"/>
        <v>#N/A</v>
      </c>
      <c r="J374" s="168"/>
      <c r="K374" s="230"/>
      <c r="L374" s="231"/>
      <c r="M374" s="230"/>
      <c r="N374" s="228" t="s">
        <v>345</v>
      </c>
    </row>
    <row r="375" spans="1:14" s="167" customFormat="1" ht="12.75" x14ac:dyDescent="0.2">
      <c r="A375" s="222">
        <f t="shared" si="34"/>
        <v>0</v>
      </c>
      <c r="B375" s="223"/>
      <c r="C375" s="223"/>
      <c r="D375" s="224" t="s">
        <v>36</v>
      </c>
      <c r="E375" s="225"/>
      <c r="F375" s="226"/>
      <c r="G375" s="233" t="e">
        <f t="shared" si="31"/>
        <v>#N/A</v>
      </c>
      <c r="H375" s="204" t="e">
        <f t="shared" si="32"/>
        <v>#N/A</v>
      </c>
      <c r="I375" s="204" t="e">
        <f t="shared" si="33"/>
        <v>#N/A</v>
      </c>
      <c r="J375" s="168"/>
      <c r="K375" s="230"/>
      <c r="L375" s="231"/>
      <c r="M375" s="230"/>
      <c r="N375" s="228" t="s">
        <v>345</v>
      </c>
    </row>
    <row r="376" spans="1:14" s="167" customFormat="1" ht="12.75" x14ac:dyDescent="0.2">
      <c r="A376" s="222">
        <f t="shared" si="34"/>
        <v>0</v>
      </c>
      <c r="B376" s="223"/>
      <c r="C376" s="223"/>
      <c r="D376" s="224" t="s">
        <v>36</v>
      </c>
      <c r="E376" s="225"/>
      <c r="F376" s="226"/>
      <c r="G376" s="233" t="e">
        <f t="shared" si="31"/>
        <v>#N/A</v>
      </c>
      <c r="H376" s="204" t="e">
        <f t="shared" si="32"/>
        <v>#N/A</v>
      </c>
      <c r="I376" s="204" t="e">
        <f t="shared" si="33"/>
        <v>#N/A</v>
      </c>
      <c r="J376" s="168"/>
      <c r="K376" s="230"/>
      <c r="L376" s="231"/>
      <c r="M376" s="230"/>
      <c r="N376" s="228" t="s">
        <v>345</v>
      </c>
    </row>
    <row r="377" spans="1:14" s="167" customFormat="1" ht="12.75" x14ac:dyDescent="0.2">
      <c r="A377" s="222">
        <f t="shared" si="34"/>
        <v>0</v>
      </c>
      <c r="B377" s="223"/>
      <c r="C377" s="223"/>
      <c r="D377" s="224" t="s">
        <v>36</v>
      </c>
      <c r="E377" s="225"/>
      <c r="F377" s="226"/>
      <c r="G377" s="233" t="e">
        <f t="shared" si="31"/>
        <v>#N/A</v>
      </c>
      <c r="H377" s="204" t="e">
        <f t="shared" si="32"/>
        <v>#N/A</v>
      </c>
      <c r="I377" s="204" t="e">
        <f t="shared" si="33"/>
        <v>#N/A</v>
      </c>
      <c r="J377" s="168"/>
      <c r="K377" s="230"/>
      <c r="L377" s="231"/>
      <c r="M377" s="230"/>
      <c r="N377" s="228" t="s">
        <v>345</v>
      </c>
    </row>
    <row r="378" spans="1:14" s="167" customFormat="1" ht="12.75" x14ac:dyDescent="0.2">
      <c r="A378" s="222">
        <f t="shared" si="34"/>
        <v>0</v>
      </c>
      <c r="B378" s="223"/>
      <c r="C378" s="223"/>
      <c r="D378" s="224" t="s">
        <v>36</v>
      </c>
      <c r="E378" s="225"/>
      <c r="F378" s="226"/>
      <c r="G378" s="233" t="e">
        <f t="shared" si="31"/>
        <v>#N/A</v>
      </c>
      <c r="H378" s="204" t="e">
        <f t="shared" si="32"/>
        <v>#N/A</v>
      </c>
      <c r="I378" s="204" t="e">
        <f t="shared" si="33"/>
        <v>#N/A</v>
      </c>
      <c r="J378" s="168"/>
      <c r="K378" s="230"/>
      <c r="L378" s="231"/>
      <c r="M378" s="230"/>
      <c r="N378" s="228" t="s">
        <v>345</v>
      </c>
    </row>
    <row r="379" spans="1:14" s="167" customFormat="1" ht="12.75" x14ac:dyDescent="0.2">
      <c r="A379" s="222">
        <f t="shared" si="34"/>
        <v>0</v>
      </c>
      <c r="B379" s="223"/>
      <c r="C379" s="223"/>
      <c r="D379" s="224" t="s">
        <v>36</v>
      </c>
      <c r="E379" s="225"/>
      <c r="F379" s="226"/>
      <c r="G379" s="233" t="e">
        <f t="shared" si="31"/>
        <v>#N/A</v>
      </c>
      <c r="H379" s="204" t="e">
        <f t="shared" si="32"/>
        <v>#N/A</v>
      </c>
      <c r="I379" s="204" t="e">
        <f t="shared" si="33"/>
        <v>#N/A</v>
      </c>
      <c r="J379" s="168"/>
      <c r="K379" s="230"/>
      <c r="L379" s="231"/>
      <c r="M379" s="230"/>
      <c r="N379" s="228" t="s">
        <v>345</v>
      </c>
    </row>
    <row r="380" spans="1:14" s="167" customFormat="1" ht="12.75" x14ac:dyDescent="0.2">
      <c r="A380" s="222">
        <f t="shared" si="34"/>
        <v>0</v>
      </c>
      <c r="B380" s="223"/>
      <c r="C380" s="223"/>
      <c r="D380" s="224" t="s">
        <v>36</v>
      </c>
      <c r="E380" s="225"/>
      <c r="F380" s="226"/>
      <c r="G380" s="233" t="e">
        <f t="shared" si="31"/>
        <v>#N/A</v>
      </c>
      <c r="H380" s="204" t="e">
        <f t="shared" si="32"/>
        <v>#N/A</v>
      </c>
      <c r="I380" s="204" t="e">
        <f t="shared" si="33"/>
        <v>#N/A</v>
      </c>
      <c r="J380" s="168"/>
      <c r="K380" s="230"/>
      <c r="L380" s="231"/>
      <c r="M380" s="230"/>
      <c r="N380" s="228" t="s">
        <v>345</v>
      </c>
    </row>
    <row r="381" spans="1:14" s="167" customFormat="1" ht="12.75" x14ac:dyDescent="0.2">
      <c r="A381" s="222">
        <f t="shared" si="34"/>
        <v>0</v>
      </c>
      <c r="B381" s="223"/>
      <c r="C381" s="223"/>
      <c r="D381" s="224" t="s">
        <v>36</v>
      </c>
      <c r="E381" s="225"/>
      <c r="F381" s="226"/>
      <c r="G381" s="233" t="e">
        <f t="shared" si="31"/>
        <v>#N/A</v>
      </c>
      <c r="H381" s="204" t="e">
        <f t="shared" si="32"/>
        <v>#N/A</v>
      </c>
      <c r="I381" s="204" t="e">
        <f t="shared" si="33"/>
        <v>#N/A</v>
      </c>
      <c r="J381" s="168"/>
      <c r="K381" s="230"/>
      <c r="L381" s="231"/>
      <c r="M381" s="230"/>
      <c r="N381" s="228" t="s">
        <v>345</v>
      </c>
    </row>
    <row r="382" spans="1:14" s="167" customFormat="1" ht="12.75" x14ac:dyDescent="0.2">
      <c r="A382" s="222">
        <f t="shared" si="34"/>
        <v>0</v>
      </c>
      <c r="B382" s="223"/>
      <c r="C382" s="223"/>
      <c r="D382" s="224" t="s">
        <v>36</v>
      </c>
      <c r="E382" s="225"/>
      <c r="F382" s="226"/>
      <c r="G382" s="233" t="e">
        <f t="shared" si="31"/>
        <v>#N/A</v>
      </c>
      <c r="H382" s="204" t="e">
        <f t="shared" si="32"/>
        <v>#N/A</v>
      </c>
      <c r="I382" s="204" t="e">
        <f t="shared" si="33"/>
        <v>#N/A</v>
      </c>
      <c r="J382" s="168"/>
      <c r="K382" s="230"/>
      <c r="L382" s="231"/>
      <c r="M382" s="230"/>
      <c r="N382" s="228" t="s">
        <v>345</v>
      </c>
    </row>
    <row r="383" spans="1:14" s="167" customFormat="1" ht="12.75" x14ac:dyDescent="0.2">
      <c r="A383" s="222">
        <f t="shared" si="34"/>
        <v>0</v>
      </c>
      <c r="B383" s="223"/>
      <c r="C383" s="223"/>
      <c r="D383" s="224" t="s">
        <v>36</v>
      </c>
      <c r="E383" s="225"/>
      <c r="F383" s="226"/>
      <c r="G383" s="233" t="e">
        <f t="shared" si="31"/>
        <v>#N/A</v>
      </c>
      <c r="H383" s="204" t="e">
        <f t="shared" si="32"/>
        <v>#N/A</v>
      </c>
      <c r="I383" s="204" t="e">
        <f t="shared" si="33"/>
        <v>#N/A</v>
      </c>
      <c r="J383" s="168"/>
      <c r="K383" s="230"/>
      <c r="L383" s="231"/>
      <c r="M383" s="230"/>
      <c r="N383" s="228" t="s">
        <v>345</v>
      </c>
    </row>
    <row r="384" spans="1:14" s="167" customFormat="1" ht="12.75" x14ac:dyDescent="0.2">
      <c r="A384" s="222">
        <f t="shared" si="34"/>
        <v>0</v>
      </c>
      <c r="B384" s="223"/>
      <c r="C384" s="223"/>
      <c r="D384" s="224" t="s">
        <v>36</v>
      </c>
      <c r="E384" s="225"/>
      <c r="F384" s="226"/>
      <c r="G384" s="233" t="e">
        <f t="shared" si="31"/>
        <v>#N/A</v>
      </c>
      <c r="H384" s="204" t="e">
        <f t="shared" si="32"/>
        <v>#N/A</v>
      </c>
      <c r="I384" s="204" t="e">
        <f t="shared" si="33"/>
        <v>#N/A</v>
      </c>
      <c r="J384" s="168"/>
      <c r="K384" s="230"/>
      <c r="L384" s="231"/>
      <c r="M384" s="230"/>
      <c r="N384" s="228" t="s">
        <v>345</v>
      </c>
    </row>
    <row r="385" spans="1:14" s="167" customFormat="1" ht="12.75" x14ac:dyDescent="0.2">
      <c r="A385" s="222">
        <f t="shared" si="34"/>
        <v>0</v>
      </c>
      <c r="B385" s="223"/>
      <c r="C385" s="223"/>
      <c r="D385" s="224" t="s">
        <v>36</v>
      </c>
      <c r="E385" s="225"/>
      <c r="F385" s="226"/>
      <c r="G385" s="233" t="e">
        <f t="shared" si="31"/>
        <v>#N/A</v>
      </c>
      <c r="H385" s="204" t="e">
        <f t="shared" si="32"/>
        <v>#N/A</v>
      </c>
      <c r="I385" s="204" t="e">
        <f t="shared" si="33"/>
        <v>#N/A</v>
      </c>
      <c r="J385" s="168"/>
      <c r="K385" s="230"/>
      <c r="L385" s="231"/>
      <c r="M385" s="230"/>
      <c r="N385" s="228" t="s">
        <v>345</v>
      </c>
    </row>
    <row r="386" spans="1:14" s="167" customFormat="1" ht="12.75" x14ac:dyDescent="0.2">
      <c r="A386" s="222">
        <f t="shared" si="34"/>
        <v>0</v>
      </c>
      <c r="B386" s="223"/>
      <c r="C386" s="223"/>
      <c r="D386" s="224" t="s">
        <v>36</v>
      </c>
      <c r="E386" s="225"/>
      <c r="F386" s="226"/>
      <c r="G386" s="233" t="e">
        <f t="shared" si="31"/>
        <v>#N/A</v>
      </c>
      <c r="H386" s="204" t="e">
        <f t="shared" si="32"/>
        <v>#N/A</v>
      </c>
      <c r="I386" s="204" t="e">
        <f t="shared" si="33"/>
        <v>#N/A</v>
      </c>
      <c r="J386" s="168"/>
      <c r="K386" s="230"/>
      <c r="L386" s="231"/>
      <c r="M386" s="230"/>
      <c r="N386" s="228" t="s">
        <v>345</v>
      </c>
    </row>
    <row r="387" spans="1:14" s="167" customFormat="1" ht="12.75" x14ac:dyDescent="0.2">
      <c r="A387" s="222">
        <f t="shared" si="34"/>
        <v>0</v>
      </c>
      <c r="B387" s="223"/>
      <c r="C387" s="223"/>
      <c r="D387" s="224" t="s">
        <v>36</v>
      </c>
      <c r="E387" s="225"/>
      <c r="F387" s="226"/>
      <c r="G387" s="233" t="e">
        <f t="shared" si="31"/>
        <v>#N/A</v>
      </c>
      <c r="H387" s="204" t="e">
        <f t="shared" si="32"/>
        <v>#N/A</v>
      </c>
      <c r="I387" s="204" t="e">
        <f t="shared" si="33"/>
        <v>#N/A</v>
      </c>
      <c r="J387" s="168"/>
      <c r="K387" s="230"/>
      <c r="L387" s="231"/>
      <c r="M387" s="230"/>
      <c r="N387" s="228" t="s">
        <v>345</v>
      </c>
    </row>
    <row r="388" spans="1:14" s="167" customFormat="1" ht="12.75" x14ac:dyDescent="0.2">
      <c r="A388" s="222">
        <f t="shared" si="34"/>
        <v>0</v>
      </c>
      <c r="B388" s="223"/>
      <c r="C388" s="223"/>
      <c r="D388" s="224" t="s">
        <v>36</v>
      </c>
      <c r="E388" s="225"/>
      <c r="F388" s="226"/>
      <c r="G388" s="233" t="e">
        <f t="shared" si="31"/>
        <v>#N/A</v>
      </c>
      <c r="H388" s="204" t="e">
        <f t="shared" si="32"/>
        <v>#N/A</v>
      </c>
      <c r="I388" s="204" t="e">
        <f t="shared" si="33"/>
        <v>#N/A</v>
      </c>
      <c r="J388" s="168"/>
      <c r="K388" s="230"/>
      <c r="L388" s="231"/>
      <c r="M388" s="230"/>
      <c r="N388" s="228" t="s">
        <v>345</v>
      </c>
    </row>
    <row r="389" spans="1:14" s="167" customFormat="1" ht="12.75" x14ac:dyDescent="0.2">
      <c r="A389" s="222">
        <f t="shared" si="34"/>
        <v>0</v>
      </c>
      <c r="B389" s="223"/>
      <c r="C389" s="223"/>
      <c r="D389" s="224" t="s">
        <v>36</v>
      </c>
      <c r="E389" s="225"/>
      <c r="F389" s="226"/>
      <c r="G389" s="233" t="e">
        <f t="shared" si="31"/>
        <v>#N/A</v>
      </c>
      <c r="H389" s="204" t="e">
        <f t="shared" si="32"/>
        <v>#N/A</v>
      </c>
      <c r="I389" s="204" t="e">
        <f t="shared" si="33"/>
        <v>#N/A</v>
      </c>
      <c r="J389" s="168"/>
      <c r="K389" s="230"/>
      <c r="L389" s="231"/>
      <c r="M389" s="230"/>
      <c r="N389" s="228" t="s">
        <v>345</v>
      </c>
    </row>
    <row r="390" spans="1:14" s="167" customFormat="1" ht="12.75" x14ac:dyDescent="0.2">
      <c r="A390" s="222">
        <f t="shared" si="34"/>
        <v>0</v>
      </c>
      <c r="B390" s="223"/>
      <c r="C390" s="223"/>
      <c r="D390" s="224" t="s">
        <v>36</v>
      </c>
      <c r="E390" s="225"/>
      <c r="F390" s="226"/>
      <c r="G390" s="233" t="e">
        <f t="shared" si="31"/>
        <v>#N/A</v>
      </c>
      <c r="H390" s="204" t="e">
        <f t="shared" si="32"/>
        <v>#N/A</v>
      </c>
      <c r="I390" s="204" t="e">
        <f t="shared" si="33"/>
        <v>#N/A</v>
      </c>
      <c r="J390" s="168"/>
      <c r="K390" s="230"/>
      <c r="L390" s="231"/>
      <c r="M390" s="230"/>
      <c r="N390" s="228" t="s">
        <v>345</v>
      </c>
    </row>
    <row r="391" spans="1:14" s="167" customFormat="1" ht="12.75" x14ac:dyDescent="0.2">
      <c r="A391" s="222">
        <f t="shared" si="34"/>
        <v>0</v>
      </c>
      <c r="B391" s="223"/>
      <c r="C391" s="223"/>
      <c r="D391" s="224" t="s">
        <v>36</v>
      </c>
      <c r="E391" s="225"/>
      <c r="F391" s="226"/>
      <c r="G391" s="233" t="e">
        <f t="shared" si="31"/>
        <v>#N/A</v>
      </c>
      <c r="H391" s="204" t="e">
        <f t="shared" si="32"/>
        <v>#N/A</v>
      </c>
      <c r="I391" s="204" t="e">
        <f t="shared" si="33"/>
        <v>#N/A</v>
      </c>
      <c r="J391" s="168"/>
      <c r="K391" s="230"/>
      <c r="L391" s="231"/>
      <c r="M391" s="230"/>
      <c r="N391" s="228" t="s">
        <v>345</v>
      </c>
    </row>
    <row r="392" spans="1:14" s="167" customFormat="1" ht="12.75" x14ac:dyDescent="0.2">
      <c r="A392" s="222">
        <f t="shared" si="34"/>
        <v>0</v>
      </c>
      <c r="B392" s="223"/>
      <c r="C392" s="223"/>
      <c r="D392" s="224" t="s">
        <v>36</v>
      </c>
      <c r="E392" s="225"/>
      <c r="F392" s="226"/>
      <c r="G392" s="233" t="e">
        <f t="shared" si="31"/>
        <v>#N/A</v>
      </c>
      <c r="H392" s="204" t="e">
        <f t="shared" si="32"/>
        <v>#N/A</v>
      </c>
      <c r="I392" s="204" t="e">
        <f t="shared" si="33"/>
        <v>#N/A</v>
      </c>
      <c r="J392" s="168"/>
      <c r="K392" s="230"/>
      <c r="L392" s="231"/>
      <c r="M392" s="230"/>
      <c r="N392" s="228" t="s">
        <v>345</v>
      </c>
    </row>
    <row r="393" spans="1:14" s="167" customFormat="1" ht="12.75" x14ac:dyDescent="0.2">
      <c r="A393" s="222">
        <f t="shared" si="34"/>
        <v>0</v>
      </c>
      <c r="B393" s="223"/>
      <c r="C393" s="223"/>
      <c r="D393" s="224" t="s">
        <v>36</v>
      </c>
      <c r="E393" s="225"/>
      <c r="F393" s="226"/>
      <c r="G393" s="233" t="e">
        <f t="shared" si="31"/>
        <v>#N/A</v>
      </c>
      <c r="H393" s="204" t="e">
        <f t="shared" si="32"/>
        <v>#N/A</v>
      </c>
      <c r="I393" s="204" t="e">
        <f t="shared" si="33"/>
        <v>#N/A</v>
      </c>
      <c r="J393" s="168"/>
      <c r="K393" s="230"/>
      <c r="L393" s="231"/>
      <c r="M393" s="230"/>
      <c r="N393" s="228" t="s">
        <v>345</v>
      </c>
    </row>
    <row r="394" spans="1:14" s="167" customFormat="1" ht="12.75" x14ac:dyDescent="0.2">
      <c r="A394" s="222">
        <f t="shared" si="34"/>
        <v>0</v>
      </c>
      <c r="B394" s="223"/>
      <c r="C394" s="223"/>
      <c r="D394" s="224" t="s">
        <v>36</v>
      </c>
      <c r="E394" s="225"/>
      <c r="F394" s="226"/>
      <c r="G394" s="233" t="e">
        <f t="shared" si="31"/>
        <v>#N/A</v>
      </c>
      <c r="H394" s="204" t="e">
        <f t="shared" si="32"/>
        <v>#N/A</v>
      </c>
      <c r="I394" s="204" t="e">
        <f t="shared" si="33"/>
        <v>#N/A</v>
      </c>
      <c r="J394" s="168"/>
      <c r="K394" s="230"/>
      <c r="L394" s="231"/>
      <c r="M394" s="230"/>
      <c r="N394" s="228" t="s">
        <v>345</v>
      </c>
    </row>
    <row r="395" spans="1:14" s="167" customFormat="1" ht="12.75" x14ac:dyDescent="0.2">
      <c r="A395" s="222">
        <f t="shared" si="34"/>
        <v>0</v>
      </c>
      <c r="B395" s="223"/>
      <c r="C395" s="223"/>
      <c r="D395" s="224" t="s">
        <v>36</v>
      </c>
      <c r="E395" s="225"/>
      <c r="F395" s="226"/>
      <c r="G395" s="233" t="e">
        <f t="shared" si="31"/>
        <v>#N/A</v>
      </c>
      <c r="H395" s="204" t="e">
        <f t="shared" si="32"/>
        <v>#N/A</v>
      </c>
      <c r="I395" s="204" t="e">
        <f t="shared" si="33"/>
        <v>#N/A</v>
      </c>
      <c r="J395" s="168"/>
      <c r="K395" s="230"/>
      <c r="L395" s="231"/>
      <c r="M395" s="230"/>
      <c r="N395" s="228" t="s">
        <v>345</v>
      </c>
    </row>
    <row r="396" spans="1:14" s="167" customFormat="1" ht="12.75" x14ac:dyDescent="0.2">
      <c r="A396" s="222">
        <f t="shared" si="34"/>
        <v>0</v>
      </c>
      <c r="B396" s="223"/>
      <c r="C396" s="223"/>
      <c r="D396" s="224" t="s">
        <v>36</v>
      </c>
      <c r="E396" s="225"/>
      <c r="F396" s="226"/>
      <c r="G396" s="233" t="e">
        <f t="shared" si="31"/>
        <v>#N/A</v>
      </c>
      <c r="H396" s="204" t="e">
        <f t="shared" si="32"/>
        <v>#N/A</v>
      </c>
      <c r="I396" s="204" t="e">
        <f t="shared" si="33"/>
        <v>#N/A</v>
      </c>
      <c r="J396" s="168"/>
      <c r="K396" s="230"/>
      <c r="L396" s="231"/>
      <c r="M396" s="230"/>
      <c r="N396" s="228" t="s">
        <v>345</v>
      </c>
    </row>
    <row r="397" spans="1:14" s="167" customFormat="1" ht="12.75" x14ac:dyDescent="0.2">
      <c r="A397" s="222">
        <f t="shared" si="34"/>
        <v>0</v>
      </c>
      <c r="B397" s="223"/>
      <c r="C397" s="223"/>
      <c r="D397" s="224" t="s">
        <v>36</v>
      </c>
      <c r="E397" s="225"/>
      <c r="F397" s="226"/>
      <c r="G397" s="233" t="e">
        <f t="shared" si="31"/>
        <v>#N/A</v>
      </c>
      <c r="H397" s="204" t="e">
        <f t="shared" si="32"/>
        <v>#N/A</v>
      </c>
      <c r="I397" s="204" t="e">
        <f t="shared" si="33"/>
        <v>#N/A</v>
      </c>
      <c r="J397" s="168"/>
      <c r="K397" s="230"/>
      <c r="L397" s="231"/>
      <c r="M397" s="230"/>
      <c r="N397" s="228" t="s">
        <v>345</v>
      </c>
    </row>
    <row r="398" spans="1:14" s="167" customFormat="1" ht="12.75" x14ac:dyDescent="0.2">
      <c r="A398" s="222">
        <f t="shared" si="34"/>
        <v>0</v>
      </c>
      <c r="B398" s="223"/>
      <c r="C398" s="223"/>
      <c r="D398" s="224" t="s">
        <v>36</v>
      </c>
      <c r="E398" s="225"/>
      <c r="F398" s="226"/>
      <c r="G398" s="233" t="e">
        <f t="shared" si="31"/>
        <v>#N/A</v>
      </c>
      <c r="H398" s="204" t="e">
        <f t="shared" si="32"/>
        <v>#N/A</v>
      </c>
      <c r="I398" s="204" t="e">
        <f t="shared" si="33"/>
        <v>#N/A</v>
      </c>
      <c r="J398" s="168"/>
      <c r="K398" s="230"/>
      <c r="L398" s="231"/>
      <c r="M398" s="230"/>
      <c r="N398" s="228" t="s">
        <v>345</v>
      </c>
    </row>
    <row r="399" spans="1:14" s="167" customFormat="1" ht="12.75" x14ac:dyDescent="0.2">
      <c r="A399" s="222">
        <f t="shared" si="34"/>
        <v>0</v>
      </c>
      <c r="B399" s="223"/>
      <c r="C399" s="223"/>
      <c r="D399" s="224" t="s">
        <v>36</v>
      </c>
      <c r="E399" s="225"/>
      <c r="F399" s="226"/>
      <c r="G399" s="233" t="e">
        <f t="shared" si="31"/>
        <v>#N/A</v>
      </c>
      <c r="H399" s="204" t="e">
        <f t="shared" si="32"/>
        <v>#N/A</v>
      </c>
      <c r="I399" s="204" t="e">
        <f t="shared" si="33"/>
        <v>#N/A</v>
      </c>
      <c r="J399" s="168"/>
      <c r="K399" s="230"/>
      <c r="L399" s="231"/>
      <c r="M399" s="230"/>
      <c r="N399" s="228" t="s">
        <v>345</v>
      </c>
    </row>
    <row r="400" spans="1:14" s="167" customFormat="1" ht="12.75" x14ac:dyDescent="0.2">
      <c r="A400" s="222">
        <f t="shared" si="34"/>
        <v>0</v>
      </c>
      <c r="B400" s="223"/>
      <c r="C400" s="223"/>
      <c r="D400" s="224" t="s">
        <v>36</v>
      </c>
      <c r="E400" s="225"/>
      <c r="F400" s="226"/>
      <c r="G400" s="233" t="e">
        <f t="shared" si="31"/>
        <v>#N/A</v>
      </c>
      <c r="H400" s="204" t="e">
        <f t="shared" si="32"/>
        <v>#N/A</v>
      </c>
      <c r="I400" s="204" t="e">
        <f t="shared" si="33"/>
        <v>#N/A</v>
      </c>
      <c r="J400" s="168"/>
      <c r="K400" s="230"/>
      <c r="L400" s="231"/>
      <c r="M400" s="230"/>
      <c r="N400" s="228" t="s">
        <v>345</v>
      </c>
    </row>
    <row r="401" spans="1:14" s="167" customFormat="1" ht="12.75" x14ac:dyDescent="0.2">
      <c r="A401" s="222">
        <f t="shared" si="34"/>
        <v>0</v>
      </c>
      <c r="B401" s="223"/>
      <c r="C401" s="223"/>
      <c r="D401" s="224" t="s">
        <v>36</v>
      </c>
      <c r="E401" s="225"/>
      <c r="F401" s="226"/>
      <c r="G401" s="233" t="e">
        <f t="shared" si="31"/>
        <v>#N/A</v>
      </c>
      <c r="H401" s="204" t="e">
        <f t="shared" si="32"/>
        <v>#N/A</v>
      </c>
      <c r="I401" s="204" t="e">
        <f t="shared" si="33"/>
        <v>#N/A</v>
      </c>
      <c r="J401" s="168"/>
      <c r="K401" s="230"/>
      <c r="L401" s="231"/>
      <c r="M401" s="230"/>
      <c r="N401" s="228" t="s">
        <v>345</v>
      </c>
    </row>
    <row r="402" spans="1:14" s="167" customFormat="1" ht="12.75" x14ac:dyDescent="0.2">
      <c r="A402" s="222">
        <f t="shared" si="34"/>
        <v>0</v>
      </c>
      <c r="B402" s="223"/>
      <c r="C402" s="223"/>
      <c r="D402" s="224" t="s">
        <v>36</v>
      </c>
      <c r="E402" s="225"/>
      <c r="F402" s="226"/>
      <c r="G402" s="233" t="e">
        <f t="shared" si="31"/>
        <v>#N/A</v>
      </c>
      <c r="H402" s="204" t="e">
        <f t="shared" si="32"/>
        <v>#N/A</v>
      </c>
      <c r="I402" s="204" t="e">
        <f t="shared" si="33"/>
        <v>#N/A</v>
      </c>
      <c r="J402" s="168"/>
      <c r="K402" s="230"/>
      <c r="L402" s="231"/>
      <c r="M402" s="230"/>
      <c r="N402" s="228" t="s">
        <v>345</v>
      </c>
    </row>
    <row r="403" spans="1:14" s="167" customFormat="1" ht="12.75" x14ac:dyDescent="0.2">
      <c r="A403" s="222">
        <f t="shared" si="34"/>
        <v>0</v>
      </c>
      <c r="B403" s="223"/>
      <c r="C403" s="223"/>
      <c r="D403" s="224" t="s">
        <v>36</v>
      </c>
      <c r="E403" s="225"/>
      <c r="F403" s="226"/>
      <c r="G403" s="233" t="e">
        <f t="shared" si="31"/>
        <v>#N/A</v>
      </c>
      <c r="H403" s="204" t="e">
        <f t="shared" si="32"/>
        <v>#N/A</v>
      </c>
      <c r="I403" s="204" t="e">
        <f t="shared" si="33"/>
        <v>#N/A</v>
      </c>
      <c r="J403" s="168"/>
      <c r="K403" s="230"/>
      <c r="L403" s="231"/>
      <c r="M403" s="230"/>
      <c r="N403" s="228" t="s">
        <v>345</v>
      </c>
    </row>
    <row r="404" spans="1:14" s="167" customFormat="1" ht="12.75" x14ac:dyDescent="0.2">
      <c r="A404" s="222">
        <f t="shared" si="34"/>
        <v>0</v>
      </c>
      <c r="B404" s="223"/>
      <c r="C404" s="223"/>
      <c r="D404" s="224" t="s">
        <v>36</v>
      </c>
      <c r="E404" s="225"/>
      <c r="F404" s="226"/>
      <c r="G404" s="233" t="e">
        <f t="shared" ref="G404:G467" si="35">VLOOKUP(D404,K$33:N$1001,2,FALSE)</f>
        <v>#N/A</v>
      </c>
      <c r="H404" s="204" t="e">
        <f t="shared" ref="H404:H467" si="36">VLOOKUP(D404,K$33:N$1001,3,FALSE)</f>
        <v>#N/A</v>
      </c>
      <c r="I404" s="204" t="e">
        <f t="shared" ref="I404:I467" si="37">VLOOKUP(D404,K$33:N$1001,4,FALSE)</f>
        <v>#N/A</v>
      </c>
      <c r="J404" s="168"/>
      <c r="K404" s="230"/>
      <c r="L404" s="231"/>
      <c r="M404" s="230"/>
      <c r="N404" s="228" t="s">
        <v>345</v>
      </c>
    </row>
    <row r="405" spans="1:14" s="167" customFormat="1" ht="12.75" x14ac:dyDescent="0.2">
      <c r="A405" s="222">
        <f t="shared" si="34"/>
        <v>0</v>
      </c>
      <c r="B405" s="223"/>
      <c r="C405" s="223"/>
      <c r="D405" s="224" t="s">
        <v>36</v>
      </c>
      <c r="E405" s="225"/>
      <c r="F405" s="226"/>
      <c r="G405" s="233" t="e">
        <f t="shared" si="35"/>
        <v>#N/A</v>
      </c>
      <c r="H405" s="204" t="e">
        <f t="shared" si="36"/>
        <v>#N/A</v>
      </c>
      <c r="I405" s="204" t="e">
        <f t="shared" si="37"/>
        <v>#N/A</v>
      </c>
      <c r="J405" s="168"/>
      <c r="K405" s="230"/>
      <c r="L405" s="231"/>
      <c r="M405" s="230"/>
      <c r="N405" s="228" t="s">
        <v>345</v>
      </c>
    </row>
    <row r="406" spans="1:14" s="167" customFormat="1" ht="12.75" x14ac:dyDescent="0.2">
      <c r="A406" s="222">
        <f t="shared" si="34"/>
        <v>0</v>
      </c>
      <c r="B406" s="223"/>
      <c r="C406" s="223"/>
      <c r="D406" s="224" t="s">
        <v>36</v>
      </c>
      <c r="E406" s="225"/>
      <c r="F406" s="226"/>
      <c r="G406" s="233" t="e">
        <f t="shared" si="35"/>
        <v>#N/A</v>
      </c>
      <c r="H406" s="204" t="e">
        <f t="shared" si="36"/>
        <v>#N/A</v>
      </c>
      <c r="I406" s="204" t="e">
        <f t="shared" si="37"/>
        <v>#N/A</v>
      </c>
      <c r="J406" s="168"/>
      <c r="K406" s="230"/>
      <c r="L406" s="231"/>
      <c r="M406" s="230"/>
      <c r="N406" s="228" t="s">
        <v>345</v>
      </c>
    </row>
    <row r="407" spans="1:14" s="167" customFormat="1" ht="12.75" x14ac:dyDescent="0.2">
      <c r="A407" s="222">
        <f t="shared" si="34"/>
        <v>0</v>
      </c>
      <c r="B407" s="223"/>
      <c r="C407" s="223"/>
      <c r="D407" s="224" t="s">
        <v>36</v>
      </c>
      <c r="E407" s="225"/>
      <c r="F407" s="226"/>
      <c r="G407" s="233" t="e">
        <f t="shared" si="35"/>
        <v>#N/A</v>
      </c>
      <c r="H407" s="204" t="e">
        <f t="shared" si="36"/>
        <v>#N/A</v>
      </c>
      <c r="I407" s="204" t="e">
        <f t="shared" si="37"/>
        <v>#N/A</v>
      </c>
      <c r="J407" s="168"/>
      <c r="K407" s="230"/>
      <c r="L407" s="231"/>
      <c r="M407" s="230"/>
      <c r="N407" s="228" t="s">
        <v>345</v>
      </c>
    </row>
    <row r="408" spans="1:14" s="167" customFormat="1" ht="12.75" x14ac:dyDescent="0.2">
      <c r="A408" s="222">
        <f t="shared" si="34"/>
        <v>0</v>
      </c>
      <c r="B408" s="223"/>
      <c r="C408" s="223"/>
      <c r="D408" s="224" t="s">
        <v>36</v>
      </c>
      <c r="E408" s="225"/>
      <c r="F408" s="226"/>
      <c r="G408" s="233" t="e">
        <f t="shared" si="35"/>
        <v>#N/A</v>
      </c>
      <c r="H408" s="204" t="e">
        <f t="shared" si="36"/>
        <v>#N/A</v>
      </c>
      <c r="I408" s="204" t="e">
        <f t="shared" si="37"/>
        <v>#N/A</v>
      </c>
      <c r="J408" s="168"/>
      <c r="K408" s="230"/>
      <c r="L408" s="231"/>
      <c r="M408" s="230"/>
      <c r="N408" s="228" t="s">
        <v>345</v>
      </c>
    </row>
    <row r="409" spans="1:14" s="167" customFormat="1" ht="12.75" x14ac:dyDescent="0.2">
      <c r="A409" s="222">
        <f t="shared" si="34"/>
        <v>0</v>
      </c>
      <c r="B409" s="223"/>
      <c r="C409" s="223"/>
      <c r="D409" s="224" t="s">
        <v>36</v>
      </c>
      <c r="E409" s="225"/>
      <c r="F409" s="226"/>
      <c r="G409" s="233" t="e">
        <f t="shared" si="35"/>
        <v>#N/A</v>
      </c>
      <c r="H409" s="204" t="e">
        <f t="shared" si="36"/>
        <v>#N/A</v>
      </c>
      <c r="I409" s="204" t="e">
        <f t="shared" si="37"/>
        <v>#N/A</v>
      </c>
      <c r="J409" s="168"/>
      <c r="K409" s="230"/>
      <c r="L409" s="231"/>
      <c r="M409" s="230"/>
      <c r="N409" s="228" t="s">
        <v>345</v>
      </c>
    </row>
    <row r="410" spans="1:14" s="167" customFormat="1" ht="12.75" x14ac:dyDescent="0.2">
      <c r="A410" s="222">
        <f t="shared" si="34"/>
        <v>0</v>
      </c>
      <c r="B410" s="223"/>
      <c r="C410" s="223"/>
      <c r="D410" s="224" t="s">
        <v>36</v>
      </c>
      <c r="E410" s="225"/>
      <c r="F410" s="226"/>
      <c r="G410" s="233" t="e">
        <f t="shared" si="35"/>
        <v>#N/A</v>
      </c>
      <c r="H410" s="204" t="e">
        <f t="shared" si="36"/>
        <v>#N/A</v>
      </c>
      <c r="I410" s="204" t="e">
        <f t="shared" si="37"/>
        <v>#N/A</v>
      </c>
      <c r="J410" s="168"/>
      <c r="K410" s="230"/>
      <c r="L410" s="231"/>
      <c r="M410" s="230"/>
      <c r="N410" s="228" t="s">
        <v>345</v>
      </c>
    </row>
    <row r="411" spans="1:14" s="167" customFormat="1" ht="12.75" x14ac:dyDescent="0.2">
      <c r="A411" s="222">
        <f t="shared" si="34"/>
        <v>0</v>
      </c>
      <c r="B411" s="223"/>
      <c r="C411" s="223"/>
      <c r="D411" s="224" t="s">
        <v>36</v>
      </c>
      <c r="E411" s="225"/>
      <c r="F411" s="226"/>
      <c r="G411" s="233" t="e">
        <f t="shared" si="35"/>
        <v>#N/A</v>
      </c>
      <c r="H411" s="204" t="e">
        <f t="shared" si="36"/>
        <v>#N/A</v>
      </c>
      <c r="I411" s="204" t="e">
        <f t="shared" si="37"/>
        <v>#N/A</v>
      </c>
      <c r="J411" s="168"/>
      <c r="K411" s="230"/>
      <c r="L411" s="231"/>
      <c r="M411" s="230"/>
      <c r="N411" s="228" t="s">
        <v>345</v>
      </c>
    </row>
    <row r="412" spans="1:14" s="167" customFormat="1" ht="12.75" x14ac:dyDescent="0.2">
      <c r="A412" s="222">
        <f t="shared" si="34"/>
        <v>0</v>
      </c>
      <c r="B412" s="223"/>
      <c r="C412" s="223"/>
      <c r="D412" s="224" t="s">
        <v>36</v>
      </c>
      <c r="E412" s="225"/>
      <c r="F412" s="226"/>
      <c r="G412" s="233" t="e">
        <f t="shared" si="35"/>
        <v>#N/A</v>
      </c>
      <c r="H412" s="204" t="e">
        <f t="shared" si="36"/>
        <v>#N/A</v>
      </c>
      <c r="I412" s="204" t="e">
        <f t="shared" si="37"/>
        <v>#N/A</v>
      </c>
      <c r="J412" s="168"/>
      <c r="K412" s="230"/>
      <c r="L412" s="231"/>
      <c r="M412" s="230"/>
      <c r="N412" s="228" t="s">
        <v>345</v>
      </c>
    </row>
    <row r="413" spans="1:14" s="167" customFormat="1" ht="12.75" x14ac:dyDescent="0.2">
      <c r="A413" s="222">
        <f t="shared" si="34"/>
        <v>0</v>
      </c>
      <c r="B413" s="223"/>
      <c r="C413" s="223"/>
      <c r="D413" s="224" t="s">
        <v>36</v>
      </c>
      <c r="E413" s="225"/>
      <c r="F413" s="226"/>
      <c r="G413" s="233" t="e">
        <f t="shared" si="35"/>
        <v>#N/A</v>
      </c>
      <c r="H413" s="204" t="e">
        <f t="shared" si="36"/>
        <v>#N/A</v>
      </c>
      <c r="I413" s="204" t="e">
        <f t="shared" si="37"/>
        <v>#N/A</v>
      </c>
      <c r="J413" s="168"/>
      <c r="K413" s="230"/>
      <c r="L413" s="231"/>
      <c r="M413" s="230"/>
      <c r="N413" s="228" t="s">
        <v>345</v>
      </c>
    </row>
    <row r="414" spans="1:14" s="167" customFormat="1" ht="12.75" x14ac:dyDescent="0.2">
      <c r="A414" s="222">
        <f t="shared" si="34"/>
        <v>0</v>
      </c>
      <c r="B414" s="223"/>
      <c r="C414" s="223"/>
      <c r="D414" s="224" t="s">
        <v>36</v>
      </c>
      <c r="E414" s="225"/>
      <c r="F414" s="226"/>
      <c r="G414" s="233" t="e">
        <f t="shared" si="35"/>
        <v>#N/A</v>
      </c>
      <c r="H414" s="204" t="e">
        <f t="shared" si="36"/>
        <v>#N/A</v>
      </c>
      <c r="I414" s="204" t="e">
        <f t="shared" si="37"/>
        <v>#N/A</v>
      </c>
      <c r="J414" s="168"/>
      <c r="K414" s="230"/>
      <c r="L414" s="231"/>
      <c r="M414" s="230"/>
      <c r="N414" s="228" t="s">
        <v>345</v>
      </c>
    </row>
    <row r="415" spans="1:14" s="167" customFormat="1" ht="12.75" x14ac:dyDescent="0.2">
      <c r="A415" s="222">
        <f t="shared" si="34"/>
        <v>0</v>
      </c>
      <c r="B415" s="223"/>
      <c r="C415" s="223"/>
      <c r="D415" s="224" t="s">
        <v>36</v>
      </c>
      <c r="E415" s="225"/>
      <c r="F415" s="226"/>
      <c r="G415" s="233" t="e">
        <f t="shared" si="35"/>
        <v>#N/A</v>
      </c>
      <c r="H415" s="204" t="e">
        <f t="shared" si="36"/>
        <v>#N/A</v>
      </c>
      <c r="I415" s="204" t="e">
        <f t="shared" si="37"/>
        <v>#N/A</v>
      </c>
      <c r="J415" s="168"/>
      <c r="K415" s="230"/>
      <c r="L415" s="231"/>
      <c r="M415" s="230"/>
      <c r="N415" s="228" t="s">
        <v>345</v>
      </c>
    </row>
    <row r="416" spans="1:14" s="167" customFormat="1" ht="12.75" x14ac:dyDescent="0.2">
      <c r="A416" s="222">
        <f t="shared" si="34"/>
        <v>0</v>
      </c>
      <c r="B416" s="223"/>
      <c r="C416" s="223"/>
      <c r="D416" s="224" t="s">
        <v>36</v>
      </c>
      <c r="E416" s="225"/>
      <c r="F416" s="226"/>
      <c r="G416" s="233" t="e">
        <f t="shared" si="35"/>
        <v>#N/A</v>
      </c>
      <c r="H416" s="204" t="e">
        <f t="shared" si="36"/>
        <v>#N/A</v>
      </c>
      <c r="I416" s="204" t="e">
        <f t="shared" si="37"/>
        <v>#N/A</v>
      </c>
      <c r="J416" s="168"/>
      <c r="K416" s="230"/>
      <c r="L416" s="231"/>
      <c r="M416" s="230"/>
      <c r="N416" s="228" t="s">
        <v>345</v>
      </c>
    </row>
    <row r="417" spans="1:14" s="167" customFormat="1" ht="12.75" x14ac:dyDescent="0.2">
      <c r="A417" s="222">
        <f t="shared" si="34"/>
        <v>0</v>
      </c>
      <c r="B417" s="223"/>
      <c r="C417" s="223"/>
      <c r="D417" s="224" t="s">
        <v>36</v>
      </c>
      <c r="E417" s="225"/>
      <c r="F417" s="226"/>
      <c r="G417" s="233" t="e">
        <f t="shared" si="35"/>
        <v>#N/A</v>
      </c>
      <c r="H417" s="204" t="e">
        <f t="shared" si="36"/>
        <v>#N/A</v>
      </c>
      <c r="I417" s="204" t="e">
        <f t="shared" si="37"/>
        <v>#N/A</v>
      </c>
      <c r="J417" s="168"/>
      <c r="K417" s="230"/>
      <c r="L417" s="231"/>
      <c r="M417" s="230"/>
      <c r="N417" s="228" t="s">
        <v>345</v>
      </c>
    </row>
    <row r="418" spans="1:14" s="167" customFormat="1" ht="12.75" x14ac:dyDescent="0.2">
      <c r="A418" s="222">
        <f t="shared" si="34"/>
        <v>0</v>
      </c>
      <c r="B418" s="223"/>
      <c r="C418" s="223"/>
      <c r="D418" s="224" t="s">
        <v>36</v>
      </c>
      <c r="E418" s="225"/>
      <c r="F418" s="226"/>
      <c r="G418" s="233" t="e">
        <f t="shared" si="35"/>
        <v>#N/A</v>
      </c>
      <c r="H418" s="204" t="e">
        <f t="shared" si="36"/>
        <v>#N/A</v>
      </c>
      <c r="I418" s="204" t="e">
        <f t="shared" si="37"/>
        <v>#N/A</v>
      </c>
      <c r="J418" s="168"/>
      <c r="K418" s="230"/>
      <c r="L418" s="231"/>
      <c r="M418" s="230"/>
      <c r="N418" s="228" t="s">
        <v>345</v>
      </c>
    </row>
    <row r="419" spans="1:14" s="167" customFormat="1" ht="12.75" x14ac:dyDescent="0.2">
      <c r="A419" s="222">
        <f t="shared" si="34"/>
        <v>0</v>
      </c>
      <c r="B419" s="223"/>
      <c r="C419" s="223"/>
      <c r="D419" s="224" t="s">
        <v>36</v>
      </c>
      <c r="E419" s="225"/>
      <c r="F419" s="226"/>
      <c r="G419" s="233" t="e">
        <f t="shared" si="35"/>
        <v>#N/A</v>
      </c>
      <c r="H419" s="204" t="e">
        <f t="shared" si="36"/>
        <v>#N/A</v>
      </c>
      <c r="I419" s="204" t="e">
        <f t="shared" si="37"/>
        <v>#N/A</v>
      </c>
      <c r="J419" s="168"/>
      <c r="K419" s="230"/>
      <c r="L419" s="231"/>
      <c r="M419" s="230"/>
      <c r="N419" s="228" t="s">
        <v>345</v>
      </c>
    </row>
    <row r="420" spans="1:14" s="167" customFormat="1" ht="12.75" x14ac:dyDescent="0.2">
      <c r="A420" s="222">
        <f t="shared" si="34"/>
        <v>0</v>
      </c>
      <c r="B420" s="223"/>
      <c r="C420" s="223"/>
      <c r="D420" s="224" t="s">
        <v>36</v>
      </c>
      <c r="E420" s="225"/>
      <c r="F420" s="226"/>
      <c r="G420" s="233" t="e">
        <f t="shared" si="35"/>
        <v>#N/A</v>
      </c>
      <c r="H420" s="204" t="e">
        <f t="shared" si="36"/>
        <v>#N/A</v>
      </c>
      <c r="I420" s="204" t="e">
        <f t="shared" si="37"/>
        <v>#N/A</v>
      </c>
      <c r="J420" s="168"/>
      <c r="K420" s="230"/>
      <c r="L420" s="231"/>
      <c r="M420" s="230"/>
      <c r="N420" s="228" t="s">
        <v>345</v>
      </c>
    </row>
    <row r="421" spans="1:14" s="167" customFormat="1" ht="12.75" x14ac:dyDescent="0.2">
      <c r="A421" s="222">
        <f t="shared" si="34"/>
        <v>0</v>
      </c>
      <c r="B421" s="223"/>
      <c r="C421" s="223"/>
      <c r="D421" s="224" t="s">
        <v>36</v>
      </c>
      <c r="E421" s="225"/>
      <c r="F421" s="226"/>
      <c r="G421" s="233" t="e">
        <f t="shared" si="35"/>
        <v>#N/A</v>
      </c>
      <c r="H421" s="204" t="e">
        <f t="shared" si="36"/>
        <v>#N/A</v>
      </c>
      <c r="I421" s="204" t="e">
        <f t="shared" si="37"/>
        <v>#N/A</v>
      </c>
      <c r="J421" s="168"/>
      <c r="K421" s="230"/>
      <c r="L421" s="231"/>
      <c r="M421" s="230"/>
      <c r="N421" s="228" t="s">
        <v>345</v>
      </c>
    </row>
    <row r="422" spans="1:14" s="167" customFormat="1" ht="12.75" x14ac:dyDescent="0.2">
      <c r="A422" s="222">
        <f t="shared" si="34"/>
        <v>0</v>
      </c>
      <c r="B422" s="223"/>
      <c r="C422" s="223"/>
      <c r="D422" s="224" t="s">
        <v>36</v>
      </c>
      <c r="E422" s="225"/>
      <c r="F422" s="226"/>
      <c r="G422" s="233" t="e">
        <f t="shared" si="35"/>
        <v>#N/A</v>
      </c>
      <c r="H422" s="204" t="e">
        <f t="shared" si="36"/>
        <v>#N/A</v>
      </c>
      <c r="I422" s="204" t="e">
        <f t="shared" si="37"/>
        <v>#N/A</v>
      </c>
      <c r="J422" s="168"/>
      <c r="K422" s="230"/>
      <c r="L422" s="231"/>
      <c r="M422" s="230"/>
      <c r="N422" s="228" t="s">
        <v>345</v>
      </c>
    </row>
    <row r="423" spans="1:14" s="167" customFormat="1" ht="12.75" x14ac:dyDescent="0.2">
      <c r="A423" s="222">
        <f t="shared" si="34"/>
        <v>0</v>
      </c>
      <c r="B423" s="223"/>
      <c r="C423" s="223"/>
      <c r="D423" s="224" t="s">
        <v>36</v>
      </c>
      <c r="E423" s="225"/>
      <c r="F423" s="226"/>
      <c r="G423" s="233" t="e">
        <f t="shared" si="35"/>
        <v>#N/A</v>
      </c>
      <c r="H423" s="204" t="e">
        <f t="shared" si="36"/>
        <v>#N/A</v>
      </c>
      <c r="I423" s="204" t="e">
        <f t="shared" si="37"/>
        <v>#N/A</v>
      </c>
      <c r="J423" s="168"/>
      <c r="K423" s="230"/>
      <c r="L423" s="231"/>
      <c r="M423" s="230"/>
      <c r="N423" s="228" t="s">
        <v>345</v>
      </c>
    </row>
    <row r="424" spans="1:14" s="167" customFormat="1" ht="12.75" x14ac:dyDescent="0.2">
      <c r="A424" s="222">
        <f t="shared" si="34"/>
        <v>0</v>
      </c>
      <c r="B424" s="223"/>
      <c r="C424" s="223"/>
      <c r="D424" s="224" t="s">
        <v>36</v>
      </c>
      <c r="E424" s="225"/>
      <c r="F424" s="226"/>
      <c r="G424" s="233" t="e">
        <f t="shared" si="35"/>
        <v>#N/A</v>
      </c>
      <c r="H424" s="204" t="e">
        <f t="shared" si="36"/>
        <v>#N/A</v>
      </c>
      <c r="I424" s="204" t="e">
        <f t="shared" si="37"/>
        <v>#N/A</v>
      </c>
      <c r="J424" s="168"/>
      <c r="K424" s="230"/>
      <c r="L424" s="231"/>
      <c r="M424" s="230"/>
      <c r="N424" s="228" t="s">
        <v>345</v>
      </c>
    </row>
    <row r="425" spans="1:14" s="167" customFormat="1" ht="12.75" x14ac:dyDescent="0.2">
      <c r="A425" s="222">
        <f t="shared" si="34"/>
        <v>0</v>
      </c>
      <c r="B425" s="223"/>
      <c r="C425" s="223"/>
      <c r="D425" s="224" t="s">
        <v>36</v>
      </c>
      <c r="E425" s="225"/>
      <c r="F425" s="226"/>
      <c r="G425" s="233" t="e">
        <f t="shared" si="35"/>
        <v>#N/A</v>
      </c>
      <c r="H425" s="204" t="e">
        <f t="shared" si="36"/>
        <v>#N/A</v>
      </c>
      <c r="I425" s="204" t="e">
        <f t="shared" si="37"/>
        <v>#N/A</v>
      </c>
      <c r="J425" s="168"/>
      <c r="K425" s="230"/>
      <c r="L425" s="231"/>
      <c r="M425" s="230"/>
      <c r="N425" s="228" t="s">
        <v>345</v>
      </c>
    </row>
    <row r="426" spans="1:14" s="167" customFormat="1" ht="12.75" x14ac:dyDescent="0.2">
      <c r="A426" s="222">
        <f t="shared" si="34"/>
        <v>0</v>
      </c>
      <c r="B426" s="223"/>
      <c r="C426" s="223"/>
      <c r="D426" s="224" t="s">
        <v>36</v>
      </c>
      <c r="E426" s="225"/>
      <c r="F426" s="226"/>
      <c r="G426" s="233" t="e">
        <f t="shared" si="35"/>
        <v>#N/A</v>
      </c>
      <c r="H426" s="204" t="e">
        <f t="shared" si="36"/>
        <v>#N/A</v>
      </c>
      <c r="I426" s="204" t="e">
        <f t="shared" si="37"/>
        <v>#N/A</v>
      </c>
      <c r="J426" s="168"/>
      <c r="K426" s="230"/>
      <c r="L426" s="231"/>
      <c r="M426" s="230"/>
      <c r="N426" s="228" t="s">
        <v>345</v>
      </c>
    </row>
    <row r="427" spans="1:14" s="167" customFormat="1" ht="12.75" x14ac:dyDescent="0.2">
      <c r="A427" s="222">
        <f t="shared" si="34"/>
        <v>0</v>
      </c>
      <c r="B427" s="223"/>
      <c r="C427" s="223"/>
      <c r="D427" s="224" t="s">
        <v>36</v>
      </c>
      <c r="E427" s="225"/>
      <c r="F427" s="226"/>
      <c r="G427" s="233" t="e">
        <f t="shared" si="35"/>
        <v>#N/A</v>
      </c>
      <c r="H427" s="204" t="e">
        <f t="shared" si="36"/>
        <v>#N/A</v>
      </c>
      <c r="I427" s="204" t="e">
        <f t="shared" si="37"/>
        <v>#N/A</v>
      </c>
      <c r="J427" s="168"/>
      <c r="K427" s="230"/>
      <c r="L427" s="231"/>
      <c r="M427" s="230"/>
      <c r="N427" s="228" t="s">
        <v>345</v>
      </c>
    </row>
    <row r="428" spans="1:14" s="167" customFormat="1" ht="12.75" x14ac:dyDescent="0.2">
      <c r="A428" s="222">
        <f t="shared" ref="A428:A491" si="38">F427</f>
        <v>0</v>
      </c>
      <c r="B428" s="223"/>
      <c r="C428" s="223"/>
      <c r="D428" s="224" t="s">
        <v>36</v>
      </c>
      <c r="E428" s="225"/>
      <c r="F428" s="226"/>
      <c r="G428" s="233" t="e">
        <f t="shared" si="35"/>
        <v>#N/A</v>
      </c>
      <c r="H428" s="204" t="e">
        <f t="shared" si="36"/>
        <v>#N/A</v>
      </c>
      <c r="I428" s="204" t="e">
        <f t="shared" si="37"/>
        <v>#N/A</v>
      </c>
      <c r="J428" s="168"/>
      <c r="K428" s="230"/>
      <c r="L428" s="231"/>
      <c r="M428" s="230"/>
      <c r="N428" s="228" t="s">
        <v>345</v>
      </c>
    </row>
    <row r="429" spans="1:14" s="167" customFormat="1" ht="12.75" x14ac:dyDescent="0.2">
      <c r="A429" s="222">
        <f t="shared" si="38"/>
        <v>0</v>
      </c>
      <c r="B429" s="223"/>
      <c r="C429" s="223"/>
      <c r="D429" s="224" t="s">
        <v>36</v>
      </c>
      <c r="E429" s="225"/>
      <c r="F429" s="226"/>
      <c r="G429" s="233" t="e">
        <f t="shared" si="35"/>
        <v>#N/A</v>
      </c>
      <c r="H429" s="204" t="e">
        <f t="shared" si="36"/>
        <v>#N/A</v>
      </c>
      <c r="I429" s="204" t="e">
        <f t="shared" si="37"/>
        <v>#N/A</v>
      </c>
      <c r="J429" s="168"/>
      <c r="K429" s="230"/>
      <c r="L429" s="231"/>
      <c r="M429" s="230"/>
      <c r="N429" s="228" t="s">
        <v>345</v>
      </c>
    </row>
    <row r="430" spans="1:14" s="167" customFormat="1" ht="12.75" x14ac:dyDescent="0.2">
      <c r="A430" s="222">
        <f t="shared" si="38"/>
        <v>0</v>
      </c>
      <c r="B430" s="223"/>
      <c r="C430" s="223"/>
      <c r="D430" s="224" t="s">
        <v>36</v>
      </c>
      <c r="E430" s="225"/>
      <c r="F430" s="226"/>
      <c r="G430" s="233" t="e">
        <f t="shared" si="35"/>
        <v>#N/A</v>
      </c>
      <c r="H430" s="204" t="e">
        <f t="shared" si="36"/>
        <v>#N/A</v>
      </c>
      <c r="I430" s="204" t="e">
        <f t="shared" si="37"/>
        <v>#N/A</v>
      </c>
      <c r="J430" s="168"/>
      <c r="K430" s="230"/>
      <c r="L430" s="231"/>
      <c r="M430" s="230"/>
      <c r="N430" s="228" t="s">
        <v>345</v>
      </c>
    </row>
    <row r="431" spans="1:14" s="167" customFormat="1" ht="12.75" x14ac:dyDescent="0.2">
      <c r="A431" s="222">
        <f t="shared" si="38"/>
        <v>0</v>
      </c>
      <c r="B431" s="223"/>
      <c r="C431" s="223"/>
      <c r="D431" s="224" t="s">
        <v>36</v>
      </c>
      <c r="E431" s="225"/>
      <c r="F431" s="226"/>
      <c r="G431" s="233" t="e">
        <f t="shared" si="35"/>
        <v>#N/A</v>
      </c>
      <c r="H431" s="204" t="e">
        <f t="shared" si="36"/>
        <v>#N/A</v>
      </c>
      <c r="I431" s="204" t="e">
        <f t="shared" si="37"/>
        <v>#N/A</v>
      </c>
      <c r="J431" s="168"/>
      <c r="K431" s="230"/>
      <c r="L431" s="231"/>
      <c r="M431" s="230"/>
      <c r="N431" s="228" t="s">
        <v>345</v>
      </c>
    </row>
    <row r="432" spans="1:14" s="167" customFormat="1" ht="12.75" x14ac:dyDescent="0.2">
      <c r="A432" s="222">
        <f t="shared" si="38"/>
        <v>0</v>
      </c>
      <c r="B432" s="223"/>
      <c r="C432" s="223"/>
      <c r="D432" s="224" t="s">
        <v>36</v>
      </c>
      <c r="E432" s="225"/>
      <c r="F432" s="226"/>
      <c r="G432" s="233" t="e">
        <f t="shared" si="35"/>
        <v>#N/A</v>
      </c>
      <c r="H432" s="204" t="e">
        <f t="shared" si="36"/>
        <v>#N/A</v>
      </c>
      <c r="I432" s="204" t="e">
        <f t="shared" si="37"/>
        <v>#N/A</v>
      </c>
      <c r="J432" s="168"/>
      <c r="K432" s="230"/>
      <c r="L432" s="231"/>
      <c r="M432" s="230"/>
      <c r="N432" s="228" t="s">
        <v>345</v>
      </c>
    </row>
    <row r="433" spans="1:14" s="167" customFormat="1" ht="12.75" x14ac:dyDescent="0.2">
      <c r="A433" s="222">
        <f t="shared" si="38"/>
        <v>0</v>
      </c>
      <c r="B433" s="223"/>
      <c r="C433" s="223"/>
      <c r="D433" s="224" t="s">
        <v>36</v>
      </c>
      <c r="E433" s="225"/>
      <c r="F433" s="226"/>
      <c r="G433" s="233" t="e">
        <f t="shared" si="35"/>
        <v>#N/A</v>
      </c>
      <c r="H433" s="204" t="e">
        <f t="shared" si="36"/>
        <v>#N/A</v>
      </c>
      <c r="I433" s="204" t="e">
        <f t="shared" si="37"/>
        <v>#N/A</v>
      </c>
      <c r="J433" s="168"/>
      <c r="K433" s="230"/>
      <c r="L433" s="231"/>
      <c r="M433" s="230"/>
      <c r="N433" s="228" t="s">
        <v>345</v>
      </c>
    </row>
    <row r="434" spans="1:14" s="167" customFormat="1" ht="12.75" x14ac:dyDescent="0.2">
      <c r="A434" s="222">
        <f t="shared" si="38"/>
        <v>0</v>
      </c>
      <c r="B434" s="223"/>
      <c r="C434" s="223"/>
      <c r="D434" s="224" t="s">
        <v>36</v>
      </c>
      <c r="E434" s="225"/>
      <c r="F434" s="226"/>
      <c r="G434" s="233" t="e">
        <f t="shared" si="35"/>
        <v>#N/A</v>
      </c>
      <c r="H434" s="204" t="e">
        <f t="shared" si="36"/>
        <v>#N/A</v>
      </c>
      <c r="I434" s="204" t="e">
        <f t="shared" si="37"/>
        <v>#N/A</v>
      </c>
      <c r="J434" s="168"/>
      <c r="K434" s="230"/>
      <c r="L434" s="231"/>
      <c r="M434" s="230"/>
      <c r="N434" s="228" t="s">
        <v>345</v>
      </c>
    </row>
    <row r="435" spans="1:14" s="167" customFormat="1" ht="12.75" x14ac:dyDescent="0.2">
      <c r="A435" s="222">
        <f t="shared" si="38"/>
        <v>0</v>
      </c>
      <c r="B435" s="223"/>
      <c r="C435" s="223"/>
      <c r="D435" s="224" t="s">
        <v>36</v>
      </c>
      <c r="E435" s="225"/>
      <c r="F435" s="226"/>
      <c r="G435" s="233" t="e">
        <f t="shared" si="35"/>
        <v>#N/A</v>
      </c>
      <c r="H435" s="204" t="e">
        <f t="shared" si="36"/>
        <v>#N/A</v>
      </c>
      <c r="I435" s="204" t="e">
        <f t="shared" si="37"/>
        <v>#N/A</v>
      </c>
      <c r="J435" s="168"/>
      <c r="K435" s="230"/>
      <c r="L435" s="231"/>
      <c r="M435" s="230"/>
      <c r="N435" s="228" t="s">
        <v>345</v>
      </c>
    </row>
    <row r="436" spans="1:14" s="167" customFormat="1" ht="12.75" x14ac:dyDescent="0.2">
      <c r="A436" s="222">
        <f t="shared" si="38"/>
        <v>0</v>
      </c>
      <c r="B436" s="223"/>
      <c r="C436" s="223"/>
      <c r="D436" s="224" t="s">
        <v>36</v>
      </c>
      <c r="E436" s="225"/>
      <c r="F436" s="226"/>
      <c r="G436" s="233" t="e">
        <f t="shared" si="35"/>
        <v>#N/A</v>
      </c>
      <c r="H436" s="204" t="e">
        <f t="shared" si="36"/>
        <v>#N/A</v>
      </c>
      <c r="I436" s="204" t="e">
        <f t="shared" si="37"/>
        <v>#N/A</v>
      </c>
      <c r="J436" s="168"/>
      <c r="K436" s="230"/>
      <c r="L436" s="231"/>
      <c r="M436" s="230"/>
      <c r="N436" s="228" t="s">
        <v>345</v>
      </c>
    </row>
    <row r="437" spans="1:14" s="167" customFormat="1" ht="12.75" x14ac:dyDescent="0.2">
      <c r="A437" s="222">
        <f t="shared" si="38"/>
        <v>0</v>
      </c>
      <c r="B437" s="223"/>
      <c r="C437" s="223"/>
      <c r="D437" s="224" t="s">
        <v>36</v>
      </c>
      <c r="E437" s="225"/>
      <c r="F437" s="226"/>
      <c r="G437" s="233" t="e">
        <f t="shared" si="35"/>
        <v>#N/A</v>
      </c>
      <c r="H437" s="204" t="e">
        <f t="shared" si="36"/>
        <v>#N/A</v>
      </c>
      <c r="I437" s="204" t="e">
        <f t="shared" si="37"/>
        <v>#N/A</v>
      </c>
      <c r="J437" s="168"/>
      <c r="K437" s="230"/>
      <c r="L437" s="231"/>
      <c r="M437" s="230"/>
      <c r="N437" s="228" t="s">
        <v>345</v>
      </c>
    </row>
    <row r="438" spans="1:14" s="167" customFormat="1" ht="12.75" x14ac:dyDescent="0.2">
      <c r="A438" s="222">
        <f t="shared" si="38"/>
        <v>0</v>
      </c>
      <c r="B438" s="223"/>
      <c r="C438" s="223"/>
      <c r="D438" s="224" t="s">
        <v>36</v>
      </c>
      <c r="E438" s="225"/>
      <c r="F438" s="226"/>
      <c r="G438" s="233" t="e">
        <f t="shared" si="35"/>
        <v>#N/A</v>
      </c>
      <c r="H438" s="204" t="e">
        <f t="shared" si="36"/>
        <v>#N/A</v>
      </c>
      <c r="I438" s="204" t="e">
        <f t="shared" si="37"/>
        <v>#N/A</v>
      </c>
      <c r="J438" s="168"/>
      <c r="K438" s="230"/>
      <c r="L438" s="231"/>
      <c r="M438" s="230"/>
      <c r="N438" s="228" t="s">
        <v>345</v>
      </c>
    </row>
    <row r="439" spans="1:14" s="167" customFormat="1" ht="12.75" x14ac:dyDescent="0.2">
      <c r="A439" s="222">
        <f t="shared" si="38"/>
        <v>0</v>
      </c>
      <c r="B439" s="223"/>
      <c r="C439" s="223"/>
      <c r="D439" s="224" t="s">
        <v>36</v>
      </c>
      <c r="E439" s="225"/>
      <c r="F439" s="226"/>
      <c r="G439" s="233" t="e">
        <f t="shared" si="35"/>
        <v>#N/A</v>
      </c>
      <c r="H439" s="204" t="e">
        <f t="shared" si="36"/>
        <v>#N/A</v>
      </c>
      <c r="I439" s="204" t="e">
        <f t="shared" si="37"/>
        <v>#N/A</v>
      </c>
      <c r="J439" s="168"/>
      <c r="K439" s="230"/>
      <c r="L439" s="231"/>
      <c r="M439" s="230"/>
      <c r="N439" s="228" t="s">
        <v>345</v>
      </c>
    </row>
    <row r="440" spans="1:14" s="167" customFormat="1" ht="12.75" x14ac:dyDescent="0.2">
      <c r="A440" s="222">
        <f t="shared" si="38"/>
        <v>0</v>
      </c>
      <c r="B440" s="223"/>
      <c r="C440" s="223"/>
      <c r="D440" s="224" t="s">
        <v>36</v>
      </c>
      <c r="E440" s="225"/>
      <c r="F440" s="226"/>
      <c r="G440" s="233" t="e">
        <f t="shared" si="35"/>
        <v>#N/A</v>
      </c>
      <c r="H440" s="204" t="e">
        <f t="shared" si="36"/>
        <v>#N/A</v>
      </c>
      <c r="I440" s="204" t="e">
        <f t="shared" si="37"/>
        <v>#N/A</v>
      </c>
      <c r="J440" s="168"/>
      <c r="K440" s="230"/>
      <c r="L440" s="231"/>
      <c r="M440" s="230"/>
      <c r="N440" s="228" t="s">
        <v>345</v>
      </c>
    </row>
    <row r="441" spans="1:14" s="167" customFormat="1" ht="12.75" x14ac:dyDescent="0.2">
      <c r="A441" s="222">
        <f t="shared" si="38"/>
        <v>0</v>
      </c>
      <c r="B441" s="223"/>
      <c r="C441" s="223"/>
      <c r="D441" s="224" t="s">
        <v>36</v>
      </c>
      <c r="E441" s="225"/>
      <c r="F441" s="226"/>
      <c r="G441" s="233" t="e">
        <f t="shared" si="35"/>
        <v>#N/A</v>
      </c>
      <c r="H441" s="204" t="e">
        <f t="shared" si="36"/>
        <v>#N/A</v>
      </c>
      <c r="I441" s="204" t="e">
        <f t="shared" si="37"/>
        <v>#N/A</v>
      </c>
      <c r="J441" s="168"/>
      <c r="K441" s="230"/>
      <c r="L441" s="231"/>
      <c r="M441" s="230"/>
      <c r="N441" s="228" t="s">
        <v>345</v>
      </c>
    </row>
    <row r="442" spans="1:14" s="167" customFormat="1" ht="12.75" x14ac:dyDescent="0.2">
      <c r="A442" s="222">
        <f t="shared" si="38"/>
        <v>0</v>
      </c>
      <c r="B442" s="223"/>
      <c r="C442" s="223"/>
      <c r="D442" s="224" t="s">
        <v>36</v>
      </c>
      <c r="E442" s="225"/>
      <c r="F442" s="226"/>
      <c r="G442" s="233" t="e">
        <f t="shared" si="35"/>
        <v>#N/A</v>
      </c>
      <c r="H442" s="204" t="e">
        <f t="shared" si="36"/>
        <v>#N/A</v>
      </c>
      <c r="I442" s="204" t="e">
        <f t="shared" si="37"/>
        <v>#N/A</v>
      </c>
      <c r="J442" s="168"/>
      <c r="K442" s="230"/>
      <c r="L442" s="231"/>
      <c r="M442" s="230"/>
      <c r="N442" s="228" t="s">
        <v>345</v>
      </c>
    </row>
    <row r="443" spans="1:14" s="167" customFormat="1" ht="12.75" x14ac:dyDescent="0.2">
      <c r="A443" s="222">
        <f t="shared" si="38"/>
        <v>0</v>
      </c>
      <c r="B443" s="223"/>
      <c r="C443" s="223"/>
      <c r="D443" s="224" t="s">
        <v>36</v>
      </c>
      <c r="E443" s="225"/>
      <c r="F443" s="226"/>
      <c r="G443" s="233" t="e">
        <f t="shared" si="35"/>
        <v>#N/A</v>
      </c>
      <c r="H443" s="204" t="e">
        <f t="shared" si="36"/>
        <v>#N/A</v>
      </c>
      <c r="I443" s="204" t="e">
        <f t="shared" si="37"/>
        <v>#N/A</v>
      </c>
      <c r="J443" s="168"/>
      <c r="K443" s="230"/>
      <c r="L443" s="231"/>
      <c r="M443" s="230"/>
      <c r="N443" s="228" t="s">
        <v>345</v>
      </c>
    </row>
    <row r="444" spans="1:14" s="167" customFormat="1" ht="12.75" x14ac:dyDescent="0.2">
      <c r="A444" s="222">
        <f t="shared" si="38"/>
        <v>0</v>
      </c>
      <c r="B444" s="223"/>
      <c r="C444" s="223"/>
      <c r="D444" s="224" t="s">
        <v>36</v>
      </c>
      <c r="E444" s="225"/>
      <c r="F444" s="226"/>
      <c r="G444" s="233" t="e">
        <f t="shared" si="35"/>
        <v>#N/A</v>
      </c>
      <c r="H444" s="204" t="e">
        <f t="shared" si="36"/>
        <v>#N/A</v>
      </c>
      <c r="I444" s="204" t="e">
        <f t="shared" si="37"/>
        <v>#N/A</v>
      </c>
      <c r="J444" s="168"/>
      <c r="K444" s="230"/>
      <c r="L444" s="231"/>
      <c r="M444" s="230"/>
      <c r="N444" s="228" t="s">
        <v>345</v>
      </c>
    </row>
    <row r="445" spans="1:14" s="167" customFormat="1" ht="12.75" x14ac:dyDescent="0.2">
      <c r="A445" s="222">
        <f t="shared" si="38"/>
        <v>0</v>
      </c>
      <c r="B445" s="223"/>
      <c r="C445" s="223"/>
      <c r="D445" s="224" t="s">
        <v>36</v>
      </c>
      <c r="E445" s="225"/>
      <c r="F445" s="226"/>
      <c r="G445" s="233" t="e">
        <f t="shared" si="35"/>
        <v>#N/A</v>
      </c>
      <c r="H445" s="204" t="e">
        <f t="shared" si="36"/>
        <v>#N/A</v>
      </c>
      <c r="I445" s="204" t="e">
        <f t="shared" si="37"/>
        <v>#N/A</v>
      </c>
      <c r="J445" s="168"/>
      <c r="K445" s="230"/>
      <c r="L445" s="231"/>
      <c r="M445" s="230"/>
      <c r="N445" s="228" t="s">
        <v>345</v>
      </c>
    </row>
    <row r="446" spans="1:14" s="167" customFormat="1" ht="12.75" x14ac:dyDescent="0.2">
      <c r="A446" s="222">
        <f t="shared" si="38"/>
        <v>0</v>
      </c>
      <c r="B446" s="223"/>
      <c r="C446" s="223"/>
      <c r="D446" s="224" t="s">
        <v>36</v>
      </c>
      <c r="E446" s="225"/>
      <c r="F446" s="226"/>
      <c r="G446" s="233" t="e">
        <f t="shared" si="35"/>
        <v>#N/A</v>
      </c>
      <c r="H446" s="204" t="e">
        <f t="shared" si="36"/>
        <v>#N/A</v>
      </c>
      <c r="I446" s="204" t="e">
        <f t="shared" si="37"/>
        <v>#N/A</v>
      </c>
      <c r="J446" s="168"/>
      <c r="K446" s="230"/>
      <c r="L446" s="231"/>
      <c r="M446" s="230"/>
      <c r="N446" s="228" t="s">
        <v>345</v>
      </c>
    </row>
    <row r="447" spans="1:14" s="167" customFormat="1" ht="12.75" x14ac:dyDescent="0.2">
      <c r="A447" s="222">
        <f t="shared" si="38"/>
        <v>0</v>
      </c>
      <c r="B447" s="223"/>
      <c r="C447" s="223"/>
      <c r="D447" s="224" t="s">
        <v>36</v>
      </c>
      <c r="E447" s="225"/>
      <c r="F447" s="226"/>
      <c r="G447" s="233" t="e">
        <f t="shared" si="35"/>
        <v>#N/A</v>
      </c>
      <c r="H447" s="204" t="e">
        <f t="shared" si="36"/>
        <v>#N/A</v>
      </c>
      <c r="I447" s="204" t="e">
        <f t="shared" si="37"/>
        <v>#N/A</v>
      </c>
      <c r="J447" s="168"/>
      <c r="K447" s="230"/>
      <c r="L447" s="231"/>
      <c r="M447" s="230"/>
      <c r="N447" s="228" t="s">
        <v>345</v>
      </c>
    </row>
    <row r="448" spans="1:14" s="167" customFormat="1" ht="12.75" x14ac:dyDescent="0.2">
      <c r="A448" s="222">
        <f t="shared" si="38"/>
        <v>0</v>
      </c>
      <c r="B448" s="223"/>
      <c r="C448" s="223"/>
      <c r="D448" s="224" t="s">
        <v>36</v>
      </c>
      <c r="E448" s="225"/>
      <c r="F448" s="226"/>
      <c r="G448" s="233" t="e">
        <f t="shared" si="35"/>
        <v>#N/A</v>
      </c>
      <c r="H448" s="204" t="e">
        <f t="shared" si="36"/>
        <v>#N/A</v>
      </c>
      <c r="I448" s="204" t="e">
        <f t="shared" si="37"/>
        <v>#N/A</v>
      </c>
      <c r="J448" s="168"/>
      <c r="K448" s="230"/>
      <c r="L448" s="231"/>
      <c r="M448" s="230"/>
      <c r="N448" s="228" t="s">
        <v>345</v>
      </c>
    </row>
    <row r="449" spans="1:14" s="167" customFormat="1" ht="12.75" x14ac:dyDescent="0.2">
      <c r="A449" s="222">
        <f t="shared" si="38"/>
        <v>0</v>
      </c>
      <c r="B449" s="223"/>
      <c r="C449" s="223"/>
      <c r="D449" s="224" t="s">
        <v>36</v>
      </c>
      <c r="E449" s="225"/>
      <c r="F449" s="226"/>
      <c r="G449" s="233" t="e">
        <f t="shared" si="35"/>
        <v>#N/A</v>
      </c>
      <c r="H449" s="204" t="e">
        <f t="shared" si="36"/>
        <v>#N/A</v>
      </c>
      <c r="I449" s="204" t="e">
        <f t="shared" si="37"/>
        <v>#N/A</v>
      </c>
      <c r="J449" s="168"/>
      <c r="K449" s="230"/>
      <c r="L449" s="231"/>
      <c r="M449" s="230"/>
      <c r="N449" s="228" t="s">
        <v>345</v>
      </c>
    </row>
    <row r="450" spans="1:14" s="167" customFormat="1" ht="12.75" x14ac:dyDescent="0.2">
      <c r="A450" s="222">
        <f t="shared" si="38"/>
        <v>0</v>
      </c>
      <c r="B450" s="223"/>
      <c r="C450" s="223"/>
      <c r="D450" s="224" t="s">
        <v>36</v>
      </c>
      <c r="E450" s="225"/>
      <c r="F450" s="226"/>
      <c r="G450" s="233" t="e">
        <f t="shared" si="35"/>
        <v>#N/A</v>
      </c>
      <c r="H450" s="204" t="e">
        <f t="shared" si="36"/>
        <v>#N/A</v>
      </c>
      <c r="I450" s="204" t="e">
        <f t="shared" si="37"/>
        <v>#N/A</v>
      </c>
      <c r="J450" s="168"/>
      <c r="K450" s="230"/>
      <c r="L450" s="231"/>
      <c r="M450" s="230"/>
      <c r="N450" s="228" t="s">
        <v>345</v>
      </c>
    </row>
    <row r="451" spans="1:14" s="167" customFormat="1" ht="12.75" x14ac:dyDescent="0.2">
      <c r="A451" s="222">
        <f t="shared" si="38"/>
        <v>0</v>
      </c>
      <c r="B451" s="223"/>
      <c r="C451" s="223"/>
      <c r="D451" s="224" t="s">
        <v>36</v>
      </c>
      <c r="E451" s="225"/>
      <c r="F451" s="226"/>
      <c r="G451" s="233" t="e">
        <f t="shared" si="35"/>
        <v>#N/A</v>
      </c>
      <c r="H451" s="204" t="e">
        <f t="shared" si="36"/>
        <v>#N/A</v>
      </c>
      <c r="I451" s="204" t="e">
        <f t="shared" si="37"/>
        <v>#N/A</v>
      </c>
      <c r="J451" s="168"/>
      <c r="K451" s="230"/>
      <c r="L451" s="231"/>
      <c r="M451" s="230"/>
      <c r="N451" s="228" t="s">
        <v>345</v>
      </c>
    </row>
    <row r="452" spans="1:14" s="167" customFormat="1" ht="12.75" x14ac:dyDescent="0.2">
      <c r="A452" s="222">
        <f t="shared" si="38"/>
        <v>0</v>
      </c>
      <c r="B452" s="223"/>
      <c r="C452" s="223"/>
      <c r="D452" s="224" t="s">
        <v>36</v>
      </c>
      <c r="E452" s="225"/>
      <c r="F452" s="226"/>
      <c r="G452" s="233" t="e">
        <f t="shared" si="35"/>
        <v>#N/A</v>
      </c>
      <c r="H452" s="204" t="e">
        <f t="shared" si="36"/>
        <v>#N/A</v>
      </c>
      <c r="I452" s="204" t="e">
        <f t="shared" si="37"/>
        <v>#N/A</v>
      </c>
      <c r="J452" s="168"/>
      <c r="K452" s="230"/>
      <c r="L452" s="231"/>
      <c r="M452" s="230"/>
      <c r="N452" s="228" t="s">
        <v>345</v>
      </c>
    </row>
    <row r="453" spans="1:14" s="167" customFormat="1" ht="12.75" x14ac:dyDescent="0.2">
      <c r="A453" s="222">
        <f t="shared" si="38"/>
        <v>0</v>
      </c>
      <c r="B453" s="223"/>
      <c r="C453" s="223"/>
      <c r="D453" s="224" t="s">
        <v>36</v>
      </c>
      <c r="E453" s="225"/>
      <c r="F453" s="226"/>
      <c r="G453" s="233" t="e">
        <f t="shared" si="35"/>
        <v>#N/A</v>
      </c>
      <c r="H453" s="204" t="e">
        <f t="shared" si="36"/>
        <v>#N/A</v>
      </c>
      <c r="I453" s="204" t="e">
        <f t="shared" si="37"/>
        <v>#N/A</v>
      </c>
      <c r="J453" s="168"/>
      <c r="K453" s="230"/>
      <c r="L453" s="231"/>
      <c r="M453" s="230"/>
      <c r="N453" s="228" t="s">
        <v>345</v>
      </c>
    </row>
    <row r="454" spans="1:14" s="167" customFormat="1" ht="12.75" x14ac:dyDescent="0.2">
      <c r="A454" s="222">
        <f t="shared" si="38"/>
        <v>0</v>
      </c>
      <c r="B454" s="223"/>
      <c r="C454" s="223"/>
      <c r="D454" s="224" t="s">
        <v>36</v>
      </c>
      <c r="E454" s="225"/>
      <c r="F454" s="226"/>
      <c r="G454" s="233" t="e">
        <f t="shared" si="35"/>
        <v>#N/A</v>
      </c>
      <c r="H454" s="204" t="e">
        <f t="shared" si="36"/>
        <v>#N/A</v>
      </c>
      <c r="I454" s="204" t="e">
        <f t="shared" si="37"/>
        <v>#N/A</v>
      </c>
      <c r="J454" s="168"/>
      <c r="K454" s="230"/>
      <c r="L454" s="231"/>
      <c r="M454" s="230"/>
      <c r="N454" s="228" t="s">
        <v>345</v>
      </c>
    </row>
    <row r="455" spans="1:14" s="167" customFormat="1" ht="12.75" x14ac:dyDescent="0.2">
      <c r="A455" s="222">
        <f t="shared" si="38"/>
        <v>0</v>
      </c>
      <c r="B455" s="223"/>
      <c r="C455" s="223"/>
      <c r="D455" s="224" t="s">
        <v>36</v>
      </c>
      <c r="E455" s="225"/>
      <c r="F455" s="226"/>
      <c r="G455" s="233" t="e">
        <f t="shared" si="35"/>
        <v>#N/A</v>
      </c>
      <c r="H455" s="204" t="e">
        <f t="shared" si="36"/>
        <v>#N/A</v>
      </c>
      <c r="I455" s="204" t="e">
        <f t="shared" si="37"/>
        <v>#N/A</v>
      </c>
      <c r="J455" s="168"/>
      <c r="K455" s="230"/>
      <c r="L455" s="231"/>
      <c r="M455" s="230"/>
      <c r="N455" s="228" t="s">
        <v>345</v>
      </c>
    </row>
    <row r="456" spans="1:14" s="167" customFormat="1" ht="12.75" x14ac:dyDescent="0.2">
      <c r="A456" s="222">
        <f t="shared" si="38"/>
        <v>0</v>
      </c>
      <c r="B456" s="223"/>
      <c r="C456" s="223"/>
      <c r="D456" s="224" t="s">
        <v>36</v>
      </c>
      <c r="E456" s="225"/>
      <c r="F456" s="226"/>
      <c r="G456" s="233" t="e">
        <f t="shared" si="35"/>
        <v>#N/A</v>
      </c>
      <c r="H456" s="204" t="e">
        <f t="shared" si="36"/>
        <v>#N/A</v>
      </c>
      <c r="I456" s="204" t="e">
        <f t="shared" si="37"/>
        <v>#N/A</v>
      </c>
      <c r="J456" s="168"/>
      <c r="K456" s="230"/>
      <c r="L456" s="231"/>
      <c r="M456" s="230"/>
      <c r="N456" s="228" t="s">
        <v>345</v>
      </c>
    </row>
    <row r="457" spans="1:14" s="167" customFormat="1" ht="12.75" x14ac:dyDescent="0.2">
      <c r="A457" s="222">
        <f t="shared" si="38"/>
        <v>0</v>
      </c>
      <c r="B457" s="223"/>
      <c r="C457" s="223"/>
      <c r="D457" s="224" t="s">
        <v>36</v>
      </c>
      <c r="E457" s="225"/>
      <c r="F457" s="226"/>
      <c r="G457" s="233" t="e">
        <f t="shared" si="35"/>
        <v>#N/A</v>
      </c>
      <c r="H457" s="204" t="e">
        <f t="shared" si="36"/>
        <v>#N/A</v>
      </c>
      <c r="I457" s="204" t="e">
        <f t="shared" si="37"/>
        <v>#N/A</v>
      </c>
      <c r="J457" s="168"/>
      <c r="K457" s="230"/>
      <c r="L457" s="231"/>
      <c r="M457" s="230"/>
      <c r="N457" s="228" t="s">
        <v>345</v>
      </c>
    </row>
    <row r="458" spans="1:14" s="167" customFormat="1" ht="12.75" x14ac:dyDescent="0.2">
      <c r="A458" s="222">
        <f t="shared" si="38"/>
        <v>0</v>
      </c>
      <c r="B458" s="223"/>
      <c r="C458" s="223"/>
      <c r="D458" s="224" t="s">
        <v>36</v>
      </c>
      <c r="E458" s="225"/>
      <c r="F458" s="226"/>
      <c r="G458" s="233" t="e">
        <f t="shared" si="35"/>
        <v>#N/A</v>
      </c>
      <c r="H458" s="204" t="e">
        <f t="shared" si="36"/>
        <v>#N/A</v>
      </c>
      <c r="I458" s="204" t="e">
        <f t="shared" si="37"/>
        <v>#N/A</v>
      </c>
      <c r="J458" s="168"/>
      <c r="K458" s="230"/>
      <c r="L458" s="231"/>
      <c r="M458" s="230"/>
      <c r="N458" s="228" t="s">
        <v>345</v>
      </c>
    </row>
    <row r="459" spans="1:14" s="167" customFormat="1" ht="12.75" x14ac:dyDescent="0.2">
      <c r="A459" s="222">
        <f t="shared" si="38"/>
        <v>0</v>
      </c>
      <c r="B459" s="223"/>
      <c r="C459" s="223"/>
      <c r="D459" s="224" t="s">
        <v>36</v>
      </c>
      <c r="E459" s="225"/>
      <c r="F459" s="226"/>
      <c r="G459" s="233" t="e">
        <f t="shared" si="35"/>
        <v>#N/A</v>
      </c>
      <c r="H459" s="204" t="e">
        <f t="shared" si="36"/>
        <v>#N/A</v>
      </c>
      <c r="I459" s="204" t="e">
        <f t="shared" si="37"/>
        <v>#N/A</v>
      </c>
      <c r="J459" s="168"/>
      <c r="K459" s="230"/>
      <c r="L459" s="231"/>
      <c r="M459" s="230"/>
      <c r="N459" s="228" t="s">
        <v>345</v>
      </c>
    </row>
    <row r="460" spans="1:14" s="167" customFormat="1" ht="12.75" x14ac:dyDescent="0.2">
      <c r="A460" s="222">
        <f t="shared" si="38"/>
        <v>0</v>
      </c>
      <c r="B460" s="223"/>
      <c r="C460" s="223"/>
      <c r="D460" s="224" t="s">
        <v>36</v>
      </c>
      <c r="E460" s="225"/>
      <c r="F460" s="226"/>
      <c r="G460" s="233" t="e">
        <f t="shared" si="35"/>
        <v>#N/A</v>
      </c>
      <c r="H460" s="204" t="e">
        <f t="shared" si="36"/>
        <v>#N/A</v>
      </c>
      <c r="I460" s="204" t="e">
        <f t="shared" si="37"/>
        <v>#N/A</v>
      </c>
      <c r="J460" s="168"/>
      <c r="K460" s="230"/>
      <c r="L460" s="231"/>
      <c r="M460" s="230"/>
      <c r="N460" s="228" t="s">
        <v>345</v>
      </c>
    </row>
    <row r="461" spans="1:14" s="167" customFormat="1" ht="12.75" x14ac:dyDescent="0.2">
      <c r="A461" s="222">
        <f t="shared" si="38"/>
        <v>0</v>
      </c>
      <c r="B461" s="223"/>
      <c r="C461" s="223"/>
      <c r="D461" s="224" t="s">
        <v>36</v>
      </c>
      <c r="E461" s="225"/>
      <c r="F461" s="226"/>
      <c r="G461" s="233" t="e">
        <f t="shared" si="35"/>
        <v>#N/A</v>
      </c>
      <c r="H461" s="204" t="e">
        <f t="shared" si="36"/>
        <v>#N/A</v>
      </c>
      <c r="I461" s="204" t="e">
        <f t="shared" si="37"/>
        <v>#N/A</v>
      </c>
      <c r="J461" s="168"/>
      <c r="K461" s="230"/>
      <c r="L461" s="231"/>
      <c r="M461" s="230"/>
      <c r="N461" s="228" t="s">
        <v>345</v>
      </c>
    </row>
    <row r="462" spans="1:14" s="167" customFormat="1" ht="12.75" x14ac:dyDescent="0.2">
      <c r="A462" s="222">
        <f t="shared" si="38"/>
        <v>0</v>
      </c>
      <c r="B462" s="223"/>
      <c r="C462" s="223"/>
      <c r="D462" s="224" t="s">
        <v>36</v>
      </c>
      <c r="E462" s="225"/>
      <c r="F462" s="226"/>
      <c r="G462" s="233" t="e">
        <f t="shared" si="35"/>
        <v>#N/A</v>
      </c>
      <c r="H462" s="204" t="e">
        <f t="shared" si="36"/>
        <v>#N/A</v>
      </c>
      <c r="I462" s="204" t="e">
        <f t="shared" si="37"/>
        <v>#N/A</v>
      </c>
      <c r="J462" s="168"/>
      <c r="K462" s="230"/>
      <c r="L462" s="231"/>
      <c r="M462" s="230"/>
      <c r="N462" s="228" t="s">
        <v>345</v>
      </c>
    </row>
    <row r="463" spans="1:14" s="167" customFormat="1" ht="12.75" x14ac:dyDescent="0.2">
      <c r="A463" s="222">
        <f t="shared" si="38"/>
        <v>0</v>
      </c>
      <c r="B463" s="223"/>
      <c r="C463" s="223"/>
      <c r="D463" s="224" t="s">
        <v>36</v>
      </c>
      <c r="E463" s="225"/>
      <c r="F463" s="226"/>
      <c r="G463" s="233" t="e">
        <f t="shared" si="35"/>
        <v>#N/A</v>
      </c>
      <c r="H463" s="204" t="e">
        <f t="shared" si="36"/>
        <v>#N/A</v>
      </c>
      <c r="I463" s="204" t="e">
        <f t="shared" si="37"/>
        <v>#N/A</v>
      </c>
      <c r="J463" s="168"/>
      <c r="K463" s="230"/>
      <c r="L463" s="231"/>
      <c r="M463" s="230"/>
      <c r="N463" s="228" t="s">
        <v>345</v>
      </c>
    </row>
    <row r="464" spans="1:14" s="167" customFormat="1" ht="12.75" x14ac:dyDescent="0.2">
      <c r="A464" s="222">
        <f t="shared" si="38"/>
        <v>0</v>
      </c>
      <c r="B464" s="223"/>
      <c r="C464" s="223"/>
      <c r="D464" s="224" t="s">
        <v>36</v>
      </c>
      <c r="E464" s="225"/>
      <c r="F464" s="226"/>
      <c r="G464" s="233" t="e">
        <f t="shared" si="35"/>
        <v>#N/A</v>
      </c>
      <c r="H464" s="204" t="e">
        <f t="shared" si="36"/>
        <v>#N/A</v>
      </c>
      <c r="I464" s="204" t="e">
        <f t="shared" si="37"/>
        <v>#N/A</v>
      </c>
      <c r="J464" s="168"/>
      <c r="K464" s="230"/>
      <c r="L464" s="231"/>
      <c r="M464" s="230"/>
      <c r="N464" s="228" t="s">
        <v>345</v>
      </c>
    </row>
    <row r="465" spans="1:14" s="167" customFormat="1" ht="12.75" x14ac:dyDescent="0.2">
      <c r="A465" s="222">
        <f t="shared" si="38"/>
        <v>0</v>
      </c>
      <c r="B465" s="223"/>
      <c r="C465" s="223"/>
      <c r="D465" s="224" t="s">
        <v>36</v>
      </c>
      <c r="E465" s="225"/>
      <c r="F465" s="226"/>
      <c r="G465" s="233" t="e">
        <f t="shared" si="35"/>
        <v>#N/A</v>
      </c>
      <c r="H465" s="204" t="e">
        <f t="shared" si="36"/>
        <v>#N/A</v>
      </c>
      <c r="I465" s="204" t="e">
        <f t="shared" si="37"/>
        <v>#N/A</v>
      </c>
      <c r="J465" s="168"/>
      <c r="K465" s="230"/>
      <c r="L465" s="231"/>
      <c r="M465" s="230"/>
      <c r="N465" s="228" t="s">
        <v>345</v>
      </c>
    </row>
    <row r="466" spans="1:14" s="167" customFormat="1" ht="12.75" x14ac:dyDescent="0.2">
      <c r="A466" s="222">
        <f t="shared" si="38"/>
        <v>0</v>
      </c>
      <c r="B466" s="223"/>
      <c r="C466" s="223"/>
      <c r="D466" s="224" t="s">
        <v>36</v>
      </c>
      <c r="E466" s="225"/>
      <c r="F466" s="226"/>
      <c r="G466" s="233" t="e">
        <f t="shared" si="35"/>
        <v>#N/A</v>
      </c>
      <c r="H466" s="204" t="e">
        <f t="shared" si="36"/>
        <v>#N/A</v>
      </c>
      <c r="I466" s="204" t="e">
        <f t="shared" si="37"/>
        <v>#N/A</v>
      </c>
      <c r="J466" s="168"/>
      <c r="K466" s="230"/>
      <c r="L466" s="231"/>
      <c r="M466" s="230"/>
      <c r="N466" s="228" t="s">
        <v>345</v>
      </c>
    </row>
    <row r="467" spans="1:14" s="167" customFormat="1" ht="12.75" x14ac:dyDescent="0.2">
      <c r="A467" s="222">
        <f t="shared" si="38"/>
        <v>0</v>
      </c>
      <c r="B467" s="223"/>
      <c r="C467" s="223"/>
      <c r="D467" s="224" t="s">
        <v>36</v>
      </c>
      <c r="E467" s="225"/>
      <c r="F467" s="226"/>
      <c r="G467" s="233" t="e">
        <f t="shared" si="35"/>
        <v>#N/A</v>
      </c>
      <c r="H467" s="204" t="e">
        <f t="shared" si="36"/>
        <v>#N/A</v>
      </c>
      <c r="I467" s="204" t="e">
        <f t="shared" si="37"/>
        <v>#N/A</v>
      </c>
      <c r="J467" s="168"/>
      <c r="K467" s="230"/>
      <c r="L467" s="231"/>
      <c r="M467" s="230"/>
      <c r="N467" s="228" t="s">
        <v>345</v>
      </c>
    </row>
    <row r="468" spans="1:14" s="167" customFormat="1" ht="12.75" x14ac:dyDescent="0.2">
      <c r="A468" s="222">
        <f t="shared" si="38"/>
        <v>0</v>
      </c>
      <c r="B468" s="223"/>
      <c r="C468" s="223"/>
      <c r="D468" s="224" t="s">
        <v>36</v>
      </c>
      <c r="E468" s="225"/>
      <c r="F468" s="226"/>
      <c r="G468" s="233" t="e">
        <f t="shared" ref="G468:G531" si="39">VLOOKUP(D468,K$33:N$1001,2,FALSE)</f>
        <v>#N/A</v>
      </c>
      <c r="H468" s="204" t="e">
        <f t="shared" ref="H468:H531" si="40">VLOOKUP(D468,K$33:N$1001,3,FALSE)</f>
        <v>#N/A</v>
      </c>
      <c r="I468" s="204" t="e">
        <f t="shared" ref="I468:I531" si="41">VLOOKUP(D468,K$33:N$1001,4,FALSE)</f>
        <v>#N/A</v>
      </c>
      <c r="J468" s="168"/>
      <c r="K468" s="230"/>
      <c r="L468" s="231"/>
      <c r="M468" s="230"/>
      <c r="N468" s="228" t="s">
        <v>345</v>
      </c>
    </row>
    <row r="469" spans="1:14" s="167" customFormat="1" ht="12.75" x14ac:dyDescent="0.2">
      <c r="A469" s="222">
        <f t="shared" si="38"/>
        <v>0</v>
      </c>
      <c r="B469" s="223"/>
      <c r="C469" s="223"/>
      <c r="D469" s="224" t="s">
        <v>36</v>
      </c>
      <c r="E469" s="225"/>
      <c r="F469" s="226"/>
      <c r="G469" s="233" t="e">
        <f t="shared" si="39"/>
        <v>#N/A</v>
      </c>
      <c r="H469" s="204" t="e">
        <f t="shared" si="40"/>
        <v>#N/A</v>
      </c>
      <c r="I469" s="204" t="e">
        <f t="shared" si="41"/>
        <v>#N/A</v>
      </c>
      <c r="J469" s="168"/>
      <c r="K469" s="230"/>
      <c r="L469" s="231"/>
      <c r="M469" s="230"/>
      <c r="N469" s="228" t="s">
        <v>345</v>
      </c>
    </row>
    <row r="470" spans="1:14" s="167" customFormat="1" ht="12.75" x14ac:dyDescent="0.2">
      <c r="A470" s="222">
        <f t="shared" si="38"/>
        <v>0</v>
      </c>
      <c r="B470" s="223"/>
      <c r="C470" s="223"/>
      <c r="D470" s="224" t="s">
        <v>36</v>
      </c>
      <c r="E470" s="225"/>
      <c r="F470" s="226"/>
      <c r="G470" s="233" t="e">
        <f t="shared" si="39"/>
        <v>#N/A</v>
      </c>
      <c r="H470" s="204" t="e">
        <f t="shared" si="40"/>
        <v>#N/A</v>
      </c>
      <c r="I470" s="204" t="e">
        <f t="shared" si="41"/>
        <v>#N/A</v>
      </c>
      <c r="J470" s="168"/>
      <c r="K470" s="230"/>
      <c r="L470" s="231"/>
      <c r="M470" s="230"/>
      <c r="N470" s="228" t="s">
        <v>345</v>
      </c>
    </row>
    <row r="471" spans="1:14" s="167" customFormat="1" ht="12.75" x14ac:dyDescent="0.2">
      <c r="A471" s="222">
        <f t="shared" si="38"/>
        <v>0</v>
      </c>
      <c r="B471" s="223"/>
      <c r="C471" s="223"/>
      <c r="D471" s="224" t="s">
        <v>36</v>
      </c>
      <c r="E471" s="225"/>
      <c r="F471" s="226"/>
      <c r="G471" s="233" t="e">
        <f t="shared" si="39"/>
        <v>#N/A</v>
      </c>
      <c r="H471" s="204" t="e">
        <f t="shared" si="40"/>
        <v>#N/A</v>
      </c>
      <c r="I471" s="204" t="e">
        <f t="shared" si="41"/>
        <v>#N/A</v>
      </c>
      <c r="J471" s="168"/>
      <c r="K471" s="230"/>
      <c r="L471" s="231"/>
      <c r="M471" s="230"/>
      <c r="N471" s="228" t="s">
        <v>345</v>
      </c>
    </row>
    <row r="472" spans="1:14" s="167" customFormat="1" ht="12.75" x14ac:dyDescent="0.2">
      <c r="A472" s="222">
        <f t="shared" si="38"/>
        <v>0</v>
      </c>
      <c r="B472" s="223"/>
      <c r="C472" s="223"/>
      <c r="D472" s="224" t="s">
        <v>36</v>
      </c>
      <c r="E472" s="225"/>
      <c r="F472" s="226"/>
      <c r="G472" s="233" t="e">
        <f t="shared" si="39"/>
        <v>#N/A</v>
      </c>
      <c r="H472" s="204" t="e">
        <f t="shared" si="40"/>
        <v>#N/A</v>
      </c>
      <c r="I472" s="204" t="e">
        <f t="shared" si="41"/>
        <v>#N/A</v>
      </c>
      <c r="J472" s="168"/>
      <c r="K472" s="230"/>
      <c r="L472" s="231"/>
      <c r="M472" s="230"/>
      <c r="N472" s="228" t="s">
        <v>345</v>
      </c>
    </row>
    <row r="473" spans="1:14" s="167" customFormat="1" ht="12.75" x14ac:dyDescent="0.2">
      <c r="A473" s="222">
        <f t="shared" si="38"/>
        <v>0</v>
      </c>
      <c r="B473" s="223"/>
      <c r="C473" s="223"/>
      <c r="D473" s="224" t="s">
        <v>36</v>
      </c>
      <c r="E473" s="225"/>
      <c r="F473" s="226"/>
      <c r="G473" s="233" t="e">
        <f t="shared" si="39"/>
        <v>#N/A</v>
      </c>
      <c r="H473" s="204" t="e">
        <f t="shared" si="40"/>
        <v>#N/A</v>
      </c>
      <c r="I473" s="204" t="e">
        <f t="shared" si="41"/>
        <v>#N/A</v>
      </c>
      <c r="J473" s="168"/>
      <c r="K473" s="230"/>
      <c r="L473" s="231"/>
      <c r="M473" s="230"/>
      <c r="N473" s="228" t="s">
        <v>345</v>
      </c>
    </row>
    <row r="474" spans="1:14" s="167" customFormat="1" ht="12.75" x14ac:dyDescent="0.2">
      <c r="A474" s="222">
        <f t="shared" si="38"/>
        <v>0</v>
      </c>
      <c r="B474" s="223"/>
      <c r="C474" s="223"/>
      <c r="D474" s="224" t="s">
        <v>36</v>
      </c>
      <c r="E474" s="225"/>
      <c r="F474" s="226"/>
      <c r="G474" s="233" t="e">
        <f t="shared" si="39"/>
        <v>#N/A</v>
      </c>
      <c r="H474" s="204" t="e">
        <f t="shared" si="40"/>
        <v>#N/A</v>
      </c>
      <c r="I474" s="204" t="e">
        <f t="shared" si="41"/>
        <v>#N/A</v>
      </c>
      <c r="J474" s="168"/>
      <c r="K474" s="230"/>
      <c r="L474" s="231"/>
      <c r="M474" s="230"/>
      <c r="N474" s="228" t="s">
        <v>345</v>
      </c>
    </row>
    <row r="475" spans="1:14" s="167" customFormat="1" ht="12.75" x14ac:dyDescent="0.2">
      <c r="A475" s="222">
        <f t="shared" si="38"/>
        <v>0</v>
      </c>
      <c r="B475" s="223"/>
      <c r="C475" s="223"/>
      <c r="D475" s="224" t="s">
        <v>36</v>
      </c>
      <c r="E475" s="225"/>
      <c r="F475" s="226"/>
      <c r="G475" s="233" t="e">
        <f t="shared" si="39"/>
        <v>#N/A</v>
      </c>
      <c r="H475" s="204" t="e">
        <f t="shared" si="40"/>
        <v>#N/A</v>
      </c>
      <c r="I475" s="204" t="e">
        <f t="shared" si="41"/>
        <v>#N/A</v>
      </c>
      <c r="J475" s="168"/>
      <c r="K475" s="230"/>
      <c r="L475" s="231"/>
      <c r="M475" s="230"/>
      <c r="N475" s="228" t="s">
        <v>345</v>
      </c>
    </row>
    <row r="476" spans="1:14" s="167" customFormat="1" ht="12.75" x14ac:dyDescent="0.2">
      <c r="A476" s="222">
        <f t="shared" si="38"/>
        <v>0</v>
      </c>
      <c r="B476" s="223"/>
      <c r="C476" s="223"/>
      <c r="D476" s="224" t="s">
        <v>36</v>
      </c>
      <c r="E476" s="225"/>
      <c r="F476" s="226"/>
      <c r="G476" s="233" t="e">
        <f t="shared" si="39"/>
        <v>#N/A</v>
      </c>
      <c r="H476" s="204" t="e">
        <f t="shared" si="40"/>
        <v>#N/A</v>
      </c>
      <c r="I476" s="204" t="e">
        <f t="shared" si="41"/>
        <v>#N/A</v>
      </c>
      <c r="J476" s="168"/>
      <c r="K476" s="230"/>
      <c r="L476" s="231"/>
      <c r="M476" s="230"/>
      <c r="N476" s="228" t="s">
        <v>345</v>
      </c>
    </row>
    <row r="477" spans="1:14" s="167" customFormat="1" ht="12.75" x14ac:dyDescent="0.2">
      <c r="A477" s="222">
        <f t="shared" si="38"/>
        <v>0</v>
      </c>
      <c r="B477" s="223"/>
      <c r="C477" s="223"/>
      <c r="D477" s="224" t="s">
        <v>36</v>
      </c>
      <c r="E477" s="225"/>
      <c r="F477" s="226"/>
      <c r="G477" s="233" t="e">
        <f t="shared" si="39"/>
        <v>#N/A</v>
      </c>
      <c r="H477" s="204" t="e">
        <f t="shared" si="40"/>
        <v>#N/A</v>
      </c>
      <c r="I477" s="204" t="e">
        <f t="shared" si="41"/>
        <v>#N/A</v>
      </c>
      <c r="J477" s="168"/>
      <c r="K477" s="230"/>
      <c r="L477" s="231"/>
      <c r="M477" s="230"/>
      <c r="N477" s="228" t="s">
        <v>345</v>
      </c>
    </row>
    <row r="478" spans="1:14" s="167" customFormat="1" ht="12.75" x14ac:dyDescent="0.2">
      <c r="A478" s="222">
        <f t="shared" si="38"/>
        <v>0</v>
      </c>
      <c r="B478" s="223"/>
      <c r="C478" s="223"/>
      <c r="D478" s="224" t="s">
        <v>36</v>
      </c>
      <c r="E478" s="225"/>
      <c r="F478" s="226"/>
      <c r="G478" s="233" t="e">
        <f t="shared" si="39"/>
        <v>#N/A</v>
      </c>
      <c r="H478" s="204" t="e">
        <f t="shared" si="40"/>
        <v>#N/A</v>
      </c>
      <c r="I478" s="204" t="e">
        <f t="shared" si="41"/>
        <v>#N/A</v>
      </c>
      <c r="J478" s="168"/>
      <c r="K478" s="230"/>
      <c r="L478" s="231"/>
      <c r="M478" s="230"/>
      <c r="N478" s="228" t="s">
        <v>345</v>
      </c>
    </row>
    <row r="479" spans="1:14" s="167" customFormat="1" ht="12.75" x14ac:dyDescent="0.2">
      <c r="A479" s="222">
        <f t="shared" si="38"/>
        <v>0</v>
      </c>
      <c r="B479" s="223"/>
      <c r="C479" s="223"/>
      <c r="D479" s="224" t="s">
        <v>36</v>
      </c>
      <c r="E479" s="225"/>
      <c r="F479" s="226"/>
      <c r="G479" s="233" t="e">
        <f t="shared" si="39"/>
        <v>#N/A</v>
      </c>
      <c r="H479" s="204" t="e">
        <f t="shared" si="40"/>
        <v>#N/A</v>
      </c>
      <c r="I479" s="204" t="e">
        <f t="shared" si="41"/>
        <v>#N/A</v>
      </c>
      <c r="J479" s="168"/>
      <c r="K479" s="230"/>
      <c r="L479" s="231"/>
      <c r="M479" s="230"/>
      <c r="N479" s="228" t="s">
        <v>345</v>
      </c>
    </row>
    <row r="480" spans="1:14" s="167" customFormat="1" ht="12.75" x14ac:dyDescent="0.2">
      <c r="A480" s="222">
        <f t="shared" si="38"/>
        <v>0</v>
      </c>
      <c r="B480" s="223"/>
      <c r="C480" s="223"/>
      <c r="D480" s="224" t="s">
        <v>36</v>
      </c>
      <c r="E480" s="225"/>
      <c r="F480" s="226"/>
      <c r="G480" s="233" t="e">
        <f t="shared" si="39"/>
        <v>#N/A</v>
      </c>
      <c r="H480" s="204" t="e">
        <f t="shared" si="40"/>
        <v>#N/A</v>
      </c>
      <c r="I480" s="204" t="e">
        <f t="shared" si="41"/>
        <v>#N/A</v>
      </c>
      <c r="J480" s="168"/>
      <c r="K480" s="230"/>
      <c r="L480" s="231"/>
      <c r="M480" s="230"/>
      <c r="N480" s="228" t="s">
        <v>345</v>
      </c>
    </row>
    <row r="481" spans="1:14" s="167" customFormat="1" ht="12.75" x14ac:dyDescent="0.2">
      <c r="A481" s="222">
        <f t="shared" si="38"/>
        <v>0</v>
      </c>
      <c r="B481" s="223"/>
      <c r="C481" s="223"/>
      <c r="D481" s="224" t="s">
        <v>36</v>
      </c>
      <c r="E481" s="225"/>
      <c r="F481" s="226"/>
      <c r="G481" s="233" t="e">
        <f t="shared" si="39"/>
        <v>#N/A</v>
      </c>
      <c r="H481" s="204" t="e">
        <f t="shared" si="40"/>
        <v>#N/A</v>
      </c>
      <c r="I481" s="204" t="e">
        <f t="shared" si="41"/>
        <v>#N/A</v>
      </c>
      <c r="J481" s="168"/>
      <c r="K481" s="230"/>
      <c r="L481" s="231"/>
      <c r="M481" s="230"/>
      <c r="N481" s="228" t="s">
        <v>345</v>
      </c>
    </row>
    <row r="482" spans="1:14" s="167" customFormat="1" ht="12.75" x14ac:dyDescent="0.2">
      <c r="A482" s="222">
        <f t="shared" si="38"/>
        <v>0</v>
      </c>
      <c r="B482" s="223"/>
      <c r="C482" s="223"/>
      <c r="D482" s="224" t="s">
        <v>36</v>
      </c>
      <c r="E482" s="225"/>
      <c r="F482" s="226"/>
      <c r="G482" s="233" t="e">
        <f t="shared" si="39"/>
        <v>#N/A</v>
      </c>
      <c r="H482" s="204" t="e">
        <f t="shared" si="40"/>
        <v>#N/A</v>
      </c>
      <c r="I482" s="204" t="e">
        <f t="shared" si="41"/>
        <v>#N/A</v>
      </c>
      <c r="J482" s="168"/>
      <c r="K482" s="230"/>
      <c r="L482" s="231"/>
      <c r="M482" s="230"/>
      <c r="N482" s="228" t="s">
        <v>345</v>
      </c>
    </row>
    <row r="483" spans="1:14" s="167" customFormat="1" ht="12.75" x14ac:dyDescent="0.2">
      <c r="A483" s="222">
        <f t="shared" si="38"/>
        <v>0</v>
      </c>
      <c r="B483" s="223"/>
      <c r="C483" s="223"/>
      <c r="D483" s="224" t="s">
        <v>36</v>
      </c>
      <c r="E483" s="225"/>
      <c r="F483" s="226"/>
      <c r="G483" s="233" t="e">
        <f t="shared" si="39"/>
        <v>#N/A</v>
      </c>
      <c r="H483" s="204" t="e">
        <f t="shared" si="40"/>
        <v>#N/A</v>
      </c>
      <c r="I483" s="204" t="e">
        <f t="shared" si="41"/>
        <v>#N/A</v>
      </c>
      <c r="J483" s="168"/>
      <c r="K483" s="230"/>
      <c r="L483" s="231"/>
      <c r="M483" s="230"/>
      <c r="N483" s="228" t="s">
        <v>345</v>
      </c>
    </row>
    <row r="484" spans="1:14" s="167" customFormat="1" ht="12.75" x14ac:dyDescent="0.2">
      <c r="A484" s="222">
        <f t="shared" si="38"/>
        <v>0</v>
      </c>
      <c r="B484" s="223"/>
      <c r="C484" s="223"/>
      <c r="D484" s="224" t="s">
        <v>36</v>
      </c>
      <c r="E484" s="225"/>
      <c r="F484" s="226"/>
      <c r="G484" s="233" t="e">
        <f t="shared" si="39"/>
        <v>#N/A</v>
      </c>
      <c r="H484" s="204" t="e">
        <f t="shared" si="40"/>
        <v>#N/A</v>
      </c>
      <c r="I484" s="204" t="e">
        <f t="shared" si="41"/>
        <v>#N/A</v>
      </c>
      <c r="J484" s="168"/>
      <c r="K484" s="230"/>
      <c r="L484" s="231"/>
      <c r="M484" s="230"/>
      <c r="N484" s="228" t="s">
        <v>345</v>
      </c>
    </row>
    <row r="485" spans="1:14" s="167" customFormat="1" ht="12.75" x14ac:dyDescent="0.2">
      <c r="A485" s="222">
        <f t="shared" si="38"/>
        <v>0</v>
      </c>
      <c r="B485" s="223"/>
      <c r="C485" s="223"/>
      <c r="D485" s="224" t="s">
        <v>36</v>
      </c>
      <c r="E485" s="225"/>
      <c r="F485" s="226"/>
      <c r="G485" s="233" t="e">
        <f t="shared" si="39"/>
        <v>#N/A</v>
      </c>
      <c r="H485" s="204" t="e">
        <f t="shared" si="40"/>
        <v>#N/A</v>
      </c>
      <c r="I485" s="204" t="e">
        <f t="shared" si="41"/>
        <v>#N/A</v>
      </c>
      <c r="J485" s="168"/>
      <c r="K485" s="230"/>
      <c r="L485" s="231"/>
      <c r="M485" s="230"/>
      <c r="N485" s="228" t="s">
        <v>345</v>
      </c>
    </row>
    <row r="486" spans="1:14" s="167" customFormat="1" ht="12.75" x14ac:dyDescent="0.2">
      <c r="A486" s="222">
        <f t="shared" si="38"/>
        <v>0</v>
      </c>
      <c r="B486" s="223"/>
      <c r="C486" s="223"/>
      <c r="D486" s="224" t="s">
        <v>36</v>
      </c>
      <c r="E486" s="225"/>
      <c r="F486" s="226"/>
      <c r="G486" s="233" t="e">
        <f t="shared" si="39"/>
        <v>#N/A</v>
      </c>
      <c r="H486" s="204" t="e">
        <f t="shared" si="40"/>
        <v>#N/A</v>
      </c>
      <c r="I486" s="204" t="e">
        <f t="shared" si="41"/>
        <v>#N/A</v>
      </c>
      <c r="J486" s="168"/>
      <c r="K486" s="230"/>
      <c r="L486" s="231"/>
      <c r="M486" s="230"/>
      <c r="N486" s="228" t="s">
        <v>345</v>
      </c>
    </row>
    <row r="487" spans="1:14" s="167" customFormat="1" ht="12.75" x14ac:dyDescent="0.2">
      <c r="A487" s="222">
        <f t="shared" si="38"/>
        <v>0</v>
      </c>
      <c r="B487" s="223"/>
      <c r="C487" s="223"/>
      <c r="D487" s="224" t="s">
        <v>36</v>
      </c>
      <c r="E487" s="225"/>
      <c r="F487" s="226"/>
      <c r="G487" s="233" t="e">
        <f t="shared" si="39"/>
        <v>#N/A</v>
      </c>
      <c r="H487" s="204" t="e">
        <f t="shared" si="40"/>
        <v>#N/A</v>
      </c>
      <c r="I487" s="204" t="e">
        <f t="shared" si="41"/>
        <v>#N/A</v>
      </c>
      <c r="J487" s="168"/>
      <c r="K487" s="230"/>
      <c r="L487" s="231"/>
      <c r="M487" s="230"/>
      <c r="N487" s="228" t="s">
        <v>345</v>
      </c>
    </row>
    <row r="488" spans="1:14" s="167" customFormat="1" ht="12.75" x14ac:dyDescent="0.2">
      <c r="A488" s="222">
        <f t="shared" si="38"/>
        <v>0</v>
      </c>
      <c r="B488" s="223"/>
      <c r="C488" s="223"/>
      <c r="D488" s="224" t="s">
        <v>36</v>
      </c>
      <c r="E488" s="225"/>
      <c r="F488" s="226"/>
      <c r="G488" s="233" t="e">
        <f t="shared" si="39"/>
        <v>#N/A</v>
      </c>
      <c r="H488" s="204" t="e">
        <f t="shared" si="40"/>
        <v>#N/A</v>
      </c>
      <c r="I488" s="204" t="e">
        <f t="shared" si="41"/>
        <v>#N/A</v>
      </c>
      <c r="J488" s="168"/>
      <c r="K488" s="230"/>
      <c r="L488" s="231"/>
      <c r="M488" s="230"/>
      <c r="N488" s="228" t="s">
        <v>345</v>
      </c>
    </row>
    <row r="489" spans="1:14" s="167" customFormat="1" ht="12.75" x14ac:dyDescent="0.2">
      <c r="A489" s="222">
        <f t="shared" si="38"/>
        <v>0</v>
      </c>
      <c r="B489" s="223"/>
      <c r="C489" s="223"/>
      <c r="D489" s="224" t="s">
        <v>36</v>
      </c>
      <c r="E489" s="225"/>
      <c r="F489" s="226"/>
      <c r="G489" s="233" t="e">
        <f t="shared" si="39"/>
        <v>#N/A</v>
      </c>
      <c r="H489" s="204" t="e">
        <f t="shared" si="40"/>
        <v>#N/A</v>
      </c>
      <c r="I489" s="204" t="e">
        <f t="shared" si="41"/>
        <v>#N/A</v>
      </c>
      <c r="J489" s="168"/>
      <c r="K489" s="230"/>
      <c r="L489" s="231"/>
      <c r="M489" s="230"/>
      <c r="N489" s="228" t="s">
        <v>345</v>
      </c>
    </row>
    <row r="490" spans="1:14" s="167" customFormat="1" ht="12.75" x14ac:dyDescent="0.2">
      <c r="A490" s="222">
        <f t="shared" si="38"/>
        <v>0</v>
      </c>
      <c r="B490" s="223"/>
      <c r="C490" s="223"/>
      <c r="D490" s="224" t="s">
        <v>36</v>
      </c>
      <c r="E490" s="225"/>
      <c r="F490" s="226"/>
      <c r="G490" s="233" t="e">
        <f t="shared" si="39"/>
        <v>#N/A</v>
      </c>
      <c r="H490" s="204" t="e">
        <f t="shared" si="40"/>
        <v>#N/A</v>
      </c>
      <c r="I490" s="204" t="e">
        <f t="shared" si="41"/>
        <v>#N/A</v>
      </c>
      <c r="J490" s="168"/>
      <c r="K490" s="230"/>
      <c r="L490" s="231"/>
      <c r="M490" s="230"/>
      <c r="N490" s="228" t="s">
        <v>345</v>
      </c>
    </row>
    <row r="491" spans="1:14" s="167" customFormat="1" ht="12.75" x14ac:dyDescent="0.2">
      <c r="A491" s="222">
        <f t="shared" si="38"/>
        <v>0</v>
      </c>
      <c r="B491" s="223"/>
      <c r="C491" s="223"/>
      <c r="D491" s="224" t="s">
        <v>36</v>
      </c>
      <c r="E491" s="225"/>
      <c r="F491" s="226"/>
      <c r="G491" s="233" t="e">
        <f t="shared" si="39"/>
        <v>#N/A</v>
      </c>
      <c r="H491" s="204" t="e">
        <f t="shared" si="40"/>
        <v>#N/A</v>
      </c>
      <c r="I491" s="204" t="e">
        <f t="shared" si="41"/>
        <v>#N/A</v>
      </c>
      <c r="J491" s="168"/>
      <c r="K491" s="230"/>
      <c r="L491" s="231"/>
      <c r="M491" s="230"/>
      <c r="N491" s="228" t="s">
        <v>345</v>
      </c>
    </row>
    <row r="492" spans="1:14" s="167" customFormat="1" ht="12.75" x14ac:dyDescent="0.2">
      <c r="A492" s="222">
        <f t="shared" ref="A492:A555" si="42">F491</f>
        <v>0</v>
      </c>
      <c r="B492" s="223"/>
      <c r="C492" s="223"/>
      <c r="D492" s="224" t="s">
        <v>36</v>
      </c>
      <c r="E492" s="225"/>
      <c r="F492" s="226"/>
      <c r="G492" s="233" t="e">
        <f t="shared" si="39"/>
        <v>#N/A</v>
      </c>
      <c r="H492" s="204" t="e">
        <f t="shared" si="40"/>
        <v>#N/A</v>
      </c>
      <c r="I492" s="204" t="e">
        <f t="shared" si="41"/>
        <v>#N/A</v>
      </c>
      <c r="J492" s="168"/>
      <c r="K492" s="230"/>
      <c r="L492" s="231"/>
      <c r="M492" s="230"/>
      <c r="N492" s="228" t="s">
        <v>345</v>
      </c>
    </row>
    <row r="493" spans="1:14" s="167" customFormat="1" ht="12.75" x14ac:dyDescent="0.2">
      <c r="A493" s="222">
        <f t="shared" si="42"/>
        <v>0</v>
      </c>
      <c r="B493" s="223"/>
      <c r="C493" s="223"/>
      <c r="D493" s="224" t="s">
        <v>36</v>
      </c>
      <c r="E493" s="225"/>
      <c r="F493" s="226"/>
      <c r="G493" s="233" t="e">
        <f t="shared" si="39"/>
        <v>#N/A</v>
      </c>
      <c r="H493" s="204" t="e">
        <f t="shared" si="40"/>
        <v>#N/A</v>
      </c>
      <c r="I493" s="204" t="e">
        <f t="shared" si="41"/>
        <v>#N/A</v>
      </c>
      <c r="J493" s="168"/>
      <c r="K493" s="230"/>
      <c r="L493" s="231"/>
      <c r="M493" s="230"/>
      <c r="N493" s="228" t="s">
        <v>345</v>
      </c>
    </row>
    <row r="494" spans="1:14" s="167" customFormat="1" ht="12.75" x14ac:dyDescent="0.2">
      <c r="A494" s="222">
        <f t="shared" si="42"/>
        <v>0</v>
      </c>
      <c r="B494" s="223"/>
      <c r="C494" s="223"/>
      <c r="D494" s="224" t="s">
        <v>36</v>
      </c>
      <c r="E494" s="225"/>
      <c r="F494" s="226"/>
      <c r="G494" s="233" t="e">
        <f t="shared" si="39"/>
        <v>#N/A</v>
      </c>
      <c r="H494" s="204" t="e">
        <f t="shared" si="40"/>
        <v>#N/A</v>
      </c>
      <c r="I494" s="204" t="e">
        <f t="shared" si="41"/>
        <v>#N/A</v>
      </c>
      <c r="J494" s="168"/>
      <c r="K494" s="230"/>
      <c r="L494" s="231"/>
      <c r="M494" s="230"/>
      <c r="N494" s="228" t="s">
        <v>345</v>
      </c>
    </row>
    <row r="495" spans="1:14" s="167" customFormat="1" ht="12.75" x14ac:dyDescent="0.2">
      <c r="A495" s="222">
        <f t="shared" si="42"/>
        <v>0</v>
      </c>
      <c r="B495" s="223"/>
      <c r="C495" s="223"/>
      <c r="D495" s="224" t="s">
        <v>36</v>
      </c>
      <c r="E495" s="225"/>
      <c r="F495" s="226"/>
      <c r="G495" s="233" t="e">
        <f t="shared" si="39"/>
        <v>#N/A</v>
      </c>
      <c r="H495" s="204" t="e">
        <f t="shared" si="40"/>
        <v>#N/A</v>
      </c>
      <c r="I495" s="204" t="e">
        <f t="shared" si="41"/>
        <v>#N/A</v>
      </c>
      <c r="J495" s="168"/>
      <c r="K495" s="230"/>
      <c r="L495" s="231"/>
      <c r="M495" s="230"/>
      <c r="N495" s="228" t="s">
        <v>345</v>
      </c>
    </row>
    <row r="496" spans="1:14" s="167" customFormat="1" ht="12.75" x14ac:dyDescent="0.2">
      <c r="A496" s="222">
        <f t="shared" si="42"/>
        <v>0</v>
      </c>
      <c r="B496" s="223"/>
      <c r="C496" s="223"/>
      <c r="D496" s="224" t="s">
        <v>36</v>
      </c>
      <c r="E496" s="225"/>
      <c r="F496" s="226"/>
      <c r="G496" s="233" t="e">
        <f t="shared" si="39"/>
        <v>#N/A</v>
      </c>
      <c r="H496" s="204" t="e">
        <f t="shared" si="40"/>
        <v>#N/A</v>
      </c>
      <c r="I496" s="204" t="e">
        <f t="shared" si="41"/>
        <v>#N/A</v>
      </c>
      <c r="J496" s="168"/>
      <c r="K496" s="230"/>
      <c r="L496" s="231"/>
      <c r="M496" s="230"/>
      <c r="N496" s="228" t="s">
        <v>345</v>
      </c>
    </row>
    <row r="497" spans="1:14" s="167" customFormat="1" ht="12.75" x14ac:dyDescent="0.2">
      <c r="A497" s="222">
        <f t="shared" si="42"/>
        <v>0</v>
      </c>
      <c r="B497" s="223"/>
      <c r="C497" s="223"/>
      <c r="D497" s="224" t="s">
        <v>36</v>
      </c>
      <c r="E497" s="225"/>
      <c r="F497" s="226"/>
      <c r="G497" s="233" t="e">
        <f t="shared" si="39"/>
        <v>#N/A</v>
      </c>
      <c r="H497" s="204" t="e">
        <f t="shared" si="40"/>
        <v>#N/A</v>
      </c>
      <c r="I497" s="204" t="e">
        <f t="shared" si="41"/>
        <v>#N/A</v>
      </c>
      <c r="J497" s="168"/>
      <c r="K497" s="230"/>
      <c r="L497" s="231"/>
      <c r="M497" s="230"/>
      <c r="N497" s="228" t="s">
        <v>345</v>
      </c>
    </row>
    <row r="498" spans="1:14" s="167" customFormat="1" ht="12.75" x14ac:dyDescent="0.2">
      <c r="A498" s="222">
        <f t="shared" si="42"/>
        <v>0</v>
      </c>
      <c r="B498" s="223"/>
      <c r="C498" s="223"/>
      <c r="D498" s="224" t="s">
        <v>36</v>
      </c>
      <c r="E498" s="225"/>
      <c r="F498" s="226"/>
      <c r="G498" s="233" t="e">
        <f t="shared" si="39"/>
        <v>#N/A</v>
      </c>
      <c r="H498" s="204" t="e">
        <f t="shared" si="40"/>
        <v>#N/A</v>
      </c>
      <c r="I498" s="204" t="e">
        <f t="shared" si="41"/>
        <v>#N/A</v>
      </c>
      <c r="J498" s="168"/>
      <c r="K498" s="230"/>
      <c r="L498" s="231"/>
      <c r="M498" s="230"/>
      <c r="N498" s="228" t="s">
        <v>345</v>
      </c>
    </row>
    <row r="499" spans="1:14" s="167" customFormat="1" ht="12.75" x14ac:dyDescent="0.2">
      <c r="A499" s="222">
        <f t="shared" si="42"/>
        <v>0</v>
      </c>
      <c r="B499" s="223"/>
      <c r="C499" s="223"/>
      <c r="D499" s="224" t="s">
        <v>36</v>
      </c>
      <c r="E499" s="225"/>
      <c r="F499" s="226"/>
      <c r="G499" s="233" t="e">
        <f t="shared" si="39"/>
        <v>#N/A</v>
      </c>
      <c r="H499" s="204" t="e">
        <f t="shared" si="40"/>
        <v>#N/A</v>
      </c>
      <c r="I499" s="204" t="e">
        <f t="shared" si="41"/>
        <v>#N/A</v>
      </c>
      <c r="J499" s="168"/>
      <c r="K499" s="230"/>
      <c r="L499" s="231"/>
      <c r="M499" s="230"/>
      <c r="N499" s="228" t="s">
        <v>345</v>
      </c>
    </row>
    <row r="500" spans="1:14" s="167" customFormat="1" ht="12.75" x14ac:dyDescent="0.2">
      <c r="A500" s="222">
        <f t="shared" si="42"/>
        <v>0</v>
      </c>
      <c r="B500" s="223"/>
      <c r="C500" s="223"/>
      <c r="D500" s="224" t="s">
        <v>36</v>
      </c>
      <c r="E500" s="225"/>
      <c r="F500" s="226"/>
      <c r="G500" s="233" t="e">
        <f t="shared" si="39"/>
        <v>#N/A</v>
      </c>
      <c r="H500" s="204" t="e">
        <f t="shared" si="40"/>
        <v>#N/A</v>
      </c>
      <c r="I500" s="204" t="e">
        <f t="shared" si="41"/>
        <v>#N/A</v>
      </c>
      <c r="J500" s="168"/>
      <c r="K500" s="230"/>
      <c r="L500" s="231"/>
      <c r="M500" s="230"/>
      <c r="N500" s="228" t="s">
        <v>345</v>
      </c>
    </row>
    <row r="501" spans="1:14" s="167" customFormat="1" ht="12.75" x14ac:dyDescent="0.2">
      <c r="A501" s="222">
        <f t="shared" si="42"/>
        <v>0</v>
      </c>
      <c r="B501" s="223"/>
      <c r="C501" s="223"/>
      <c r="D501" s="224" t="s">
        <v>36</v>
      </c>
      <c r="E501" s="225"/>
      <c r="F501" s="226"/>
      <c r="G501" s="233" t="e">
        <f t="shared" si="39"/>
        <v>#N/A</v>
      </c>
      <c r="H501" s="204" t="e">
        <f t="shared" si="40"/>
        <v>#N/A</v>
      </c>
      <c r="I501" s="204" t="e">
        <f t="shared" si="41"/>
        <v>#N/A</v>
      </c>
      <c r="J501" s="168"/>
      <c r="K501" s="230"/>
      <c r="L501" s="231"/>
      <c r="M501" s="230"/>
      <c r="N501" s="228" t="s">
        <v>345</v>
      </c>
    </row>
    <row r="502" spans="1:14" s="167" customFormat="1" ht="12.75" x14ac:dyDescent="0.2">
      <c r="A502" s="222">
        <f t="shared" si="42"/>
        <v>0</v>
      </c>
      <c r="B502" s="223"/>
      <c r="C502" s="223"/>
      <c r="D502" s="224" t="s">
        <v>36</v>
      </c>
      <c r="E502" s="225"/>
      <c r="F502" s="226"/>
      <c r="G502" s="233" t="e">
        <f t="shared" si="39"/>
        <v>#N/A</v>
      </c>
      <c r="H502" s="204" t="e">
        <f t="shared" si="40"/>
        <v>#N/A</v>
      </c>
      <c r="I502" s="204" t="e">
        <f t="shared" si="41"/>
        <v>#N/A</v>
      </c>
      <c r="J502" s="168"/>
      <c r="K502" s="230"/>
      <c r="L502" s="231"/>
      <c r="M502" s="230"/>
      <c r="N502" s="228" t="s">
        <v>345</v>
      </c>
    </row>
    <row r="503" spans="1:14" s="167" customFormat="1" ht="12.75" x14ac:dyDescent="0.2">
      <c r="A503" s="222">
        <f t="shared" si="42"/>
        <v>0</v>
      </c>
      <c r="B503" s="223"/>
      <c r="C503" s="223"/>
      <c r="D503" s="224" t="s">
        <v>36</v>
      </c>
      <c r="E503" s="225"/>
      <c r="F503" s="226"/>
      <c r="G503" s="233" t="e">
        <f t="shared" si="39"/>
        <v>#N/A</v>
      </c>
      <c r="H503" s="204" t="e">
        <f t="shared" si="40"/>
        <v>#N/A</v>
      </c>
      <c r="I503" s="204" t="e">
        <f t="shared" si="41"/>
        <v>#N/A</v>
      </c>
      <c r="J503" s="168"/>
      <c r="K503" s="230"/>
      <c r="L503" s="231"/>
      <c r="M503" s="230"/>
      <c r="N503" s="228" t="s">
        <v>345</v>
      </c>
    </row>
    <row r="504" spans="1:14" s="167" customFormat="1" ht="12.75" x14ac:dyDescent="0.2">
      <c r="A504" s="222">
        <f t="shared" si="42"/>
        <v>0</v>
      </c>
      <c r="B504" s="223"/>
      <c r="C504" s="223"/>
      <c r="D504" s="224" t="s">
        <v>36</v>
      </c>
      <c r="E504" s="225"/>
      <c r="F504" s="226"/>
      <c r="G504" s="233" t="e">
        <f t="shared" si="39"/>
        <v>#N/A</v>
      </c>
      <c r="H504" s="204" t="e">
        <f t="shared" si="40"/>
        <v>#N/A</v>
      </c>
      <c r="I504" s="204" t="e">
        <f t="shared" si="41"/>
        <v>#N/A</v>
      </c>
      <c r="J504" s="168"/>
      <c r="K504" s="230"/>
      <c r="L504" s="231"/>
      <c r="M504" s="230"/>
      <c r="N504" s="228" t="s">
        <v>345</v>
      </c>
    </row>
    <row r="505" spans="1:14" s="167" customFormat="1" ht="12.75" x14ac:dyDescent="0.2">
      <c r="A505" s="222">
        <f t="shared" si="42"/>
        <v>0</v>
      </c>
      <c r="B505" s="223"/>
      <c r="C505" s="223"/>
      <c r="D505" s="224" t="s">
        <v>36</v>
      </c>
      <c r="E505" s="225"/>
      <c r="F505" s="226"/>
      <c r="G505" s="233" t="e">
        <f t="shared" si="39"/>
        <v>#N/A</v>
      </c>
      <c r="H505" s="204" t="e">
        <f t="shared" si="40"/>
        <v>#N/A</v>
      </c>
      <c r="I505" s="204" t="e">
        <f t="shared" si="41"/>
        <v>#N/A</v>
      </c>
      <c r="J505" s="168"/>
      <c r="K505" s="230"/>
      <c r="L505" s="231"/>
      <c r="M505" s="230"/>
      <c r="N505" s="228" t="s">
        <v>345</v>
      </c>
    </row>
    <row r="506" spans="1:14" s="167" customFormat="1" ht="12.75" x14ac:dyDescent="0.2">
      <c r="A506" s="222">
        <f t="shared" si="42"/>
        <v>0</v>
      </c>
      <c r="B506" s="223"/>
      <c r="C506" s="223"/>
      <c r="D506" s="224" t="s">
        <v>36</v>
      </c>
      <c r="E506" s="225"/>
      <c r="F506" s="226"/>
      <c r="G506" s="233" t="e">
        <f t="shared" si="39"/>
        <v>#N/A</v>
      </c>
      <c r="H506" s="204" t="e">
        <f t="shared" si="40"/>
        <v>#N/A</v>
      </c>
      <c r="I506" s="204" t="e">
        <f t="shared" si="41"/>
        <v>#N/A</v>
      </c>
      <c r="J506" s="168"/>
      <c r="K506" s="230"/>
      <c r="L506" s="231"/>
      <c r="M506" s="230"/>
      <c r="N506" s="228" t="s">
        <v>345</v>
      </c>
    </row>
    <row r="507" spans="1:14" s="167" customFormat="1" ht="12.75" x14ac:dyDescent="0.2">
      <c r="A507" s="222">
        <f t="shared" si="42"/>
        <v>0</v>
      </c>
      <c r="B507" s="223"/>
      <c r="C507" s="223"/>
      <c r="D507" s="224" t="s">
        <v>36</v>
      </c>
      <c r="E507" s="225"/>
      <c r="F507" s="226"/>
      <c r="G507" s="233" t="e">
        <f t="shared" si="39"/>
        <v>#N/A</v>
      </c>
      <c r="H507" s="204" t="e">
        <f t="shared" si="40"/>
        <v>#N/A</v>
      </c>
      <c r="I507" s="204" t="e">
        <f t="shared" si="41"/>
        <v>#N/A</v>
      </c>
      <c r="J507" s="168"/>
      <c r="K507" s="230"/>
      <c r="L507" s="231"/>
      <c r="M507" s="230"/>
      <c r="N507" s="228" t="s">
        <v>345</v>
      </c>
    </row>
    <row r="508" spans="1:14" s="167" customFormat="1" ht="12.75" x14ac:dyDescent="0.2">
      <c r="A508" s="222">
        <f t="shared" si="42"/>
        <v>0</v>
      </c>
      <c r="B508" s="223"/>
      <c r="C508" s="223"/>
      <c r="D508" s="224" t="s">
        <v>36</v>
      </c>
      <c r="E508" s="225"/>
      <c r="F508" s="226"/>
      <c r="G508" s="233" t="e">
        <f t="shared" si="39"/>
        <v>#N/A</v>
      </c>
      <c r="H508" s="204" t="e">
        <f t="shared" si="40"/>
        <v>#N/A</v>
      </c>
      <c r="I508" s="204" t="e">
        <f t="shared" si="41"/>
        <v>#N/A</v>
      </c>
      <c r="J508" s="168"/>
      <c r="K508" s="230"/>
      <c r="L508" s="231"/>
      <c r="M508" s="230"/>
      <c r="N508" s="228" t="s">
        <v>345</v>
      </c>
    </row>
    <row r="509" spans="1:14" s="167" customFormat="1" ht="12.75" x14ac:dyDescent="0.2">
      <c r="A509" s="222">
        <f t="shared" si="42"/>
        <v>0</v>
      </c>
      <c r="B509" s="223"/>
      <c r="C509" s="223"/>
      <c r="D509" s="224" t="s">
        <v>36</v>
      </c>
      <c r="E509" s="225"/>
      <c r="F509" s="226"/>
      <c r="G509" s="233" t="e">
        <f t="shared" si="39"/>
        <v>#N/A</v>
      </c>
      <c r="H509" s="204" t="e">
        <f t="shared" si="40"/>
        <v>#N/A</v>
      </c>
      <c r="I509" s="204" t="e">
        <f t="shared" si="41"/>
        <v>#N/A</v>
      </c>
      <c r="J509" s="168"/>
      <c r="K509" s="230"/>
      <c r="L509" s="231"/>
      <c r="M509" s="230"/>
      <c r="N509" s="228" t="s">
        <v>345</v>
      </c>
    </row>
    <row r="510" spans="1:14" s="167" customFormat="1" ht="12.75" x14ac:dyDescent="0.2">
      <c r="A510" s="222">
        <f t="shared" si="42"/>
        <v>0</v>
      </c>
      <c r="B510" s="223"/>
      <c r="C510" s="223"/>
      <c r="D510" s="224" t="s">
        <v>36</v>
      </c>
      <c r="E510" s="225"/>
      <c r="F510" s="226"/>
      <c r="G510" s="233" t="e">
        <f t="shared" si="39"/>
        <v>#N/A</v>
      </c>
      <c r="H510" s="204" t="e">
        <f t="shared" si="40"/>
        <v>#N/A</v>
      </c>
      <c r="I510" s="204" t="e">
        <f t="shared" si="41"/>
        <v>#N/A</v>
      </c>
      <c r="J510" s="168"/>
      <c r="K510" s="230"/>
      <c r="L510" s="231"/>
      <c r="M510" s="230"/>
      <c r="N510" s="228" t="s">
        <v>345</v>
      </c>
    </row>
    <row r="511" spans="1:14" s="167" customFormat="1" ht="12.75" x14ac:dyDescent="0.2">
      <c r="A511" s="222">
        <f t="shared" si="42"/>
        <v>0</v>
      </c>
      <c r="B511" s="223"/>
      <c r="C511" s="223"/>
      <c r="D511" s="224" t="s">
        <v>36</v>
      </c>
      <c r="E511" s="225"/>
      <c r="F511" s="226"/>
      <c r="G511" s="233" t="e">
        <f t="shared" si="39"/>
        <v>#N/A</v>
      </c>
      <c r="H511" s="204" t="e">
        <f t="shared" si="40"/>
        <v>#N/A</v>
      </c>
      <c r="I511" s="204" t="e">
        <f t="shared" si="41"/>
        <v>#N/A</v>
      </c>
      <c r="J511" s="168"/>
      <c r="K511" s="230"/>
      <c r="L511" s="231"/>
      <c r="M511" s="230"/>
      <c r="N511" s="228" t="s">
        <v>345</v>
      </c>
    </row>
    <row r="512" spans="1:14" s="167" customFormat="1" ht="12.75" x14ac:dyDescent="0.2">
      <c r="A512" s="222">
        <f t="shared" si="42"/>
        <v>0</v>
      </c>
      <c r="B512" s="223"/>
      <c r="C512" s="223"/>
      <c r="D512" s="224" t="s">
        <v>36</v>
      </c>
      <c r="E512" s="225"/>
      <c r="F512" s="226"/>
      <c r="G512" s="233" t="e">
        <f t="shared" si="39"/>
        <v>#N/A</v>
      </c>
      <c r="H512" s="204" t="e">
        <f t="shared" si="40"/>
        <v>#N/A</v>
      </c>
      <c r="I512" s="204" t="e">
        <f t="shared" si="41"/>
        <v>#N/A</v>
      </c>
      <c r="J512" s="168"/>
      <c r="K512" s="230"/>
      <c r="L512" s="231"/>
      <c r="M512" s="230"/>
      <c r="N512" s="228" t="s">
        <v>345</v>
      </c>
    </row>
    <row r="513" spans="1:17" s="167" customFormat="1" ht="12.75" x14ac:dyDescent="0.2">
      <c r="A513" s="222">
        <f t="shared" si="42"/>
        <v>0</v>
      </c>
      <c r="B513" s="223"/>
      <c r="C513" s="223"/>
      <c r="D513" s="224" t="s">
        <v>36</v>
      </c>
      <c r="E513" s="225"/>
      <c r="F513" s="226"/>
      <c r="G513" s="233" t="e">
        <f t="shared" si="39"/>
        <v>#N/A</v>
      </c>
      <c r="H513" s="204" t="e">
        <f t="shared" si="40"/>
        <v>#N/A</v>
      </c>
      <c r="I513" s="204" t="e">
        <f t="shared" si="41"/>
        <v>#N/A</v>
      </c>
      <c r="J513" s="168"/>
      <c r="K513" s="230"/>
      <c r="L513" s="231"/>
      <c r="M513" s="230"/>
      <c r="N513" s="228" t="s">
        <v>345</v>
      </c>
    </row>
    <row r="514" spans="1:17" s="167" customFormat="1" ht="12.75" x14ac:dyDescent="0.2">
      <c r="A514" s="222">
        <f t="shared" si="42"/>
        <v>0</v>
      </c>
      <c r="B514" s="223"/>
      <c r="C514" s="223"/>
      <c r="D514" s="224" t="s">
        <v>36</v>
      </c>
      <c r="E514" s="225"/>
      <c r="F514" s="226"/>
      <c r="G514" s="233" t="e">
        <f t="shared" si="39"/>
        <v>#N/A</v>
      </c>
      <c r="H514" s="204" t="e">
        <f t="shared" si="40"/>
        <v>#N/A</v>
      </c>
      <c r="I514" s="204" t="e">
        <f t="shared" si="41"/>
        <v>#N/A</v>
      </c>
      <c r="J514" s="168"/>
      <c r="K514" s="230"/>
      <c r="L514" s="231"/>
      <c r="M514" s="230"/>
      <c r="N514" s="228" t="s">
        <v>345</v>
      </c>
    </row>
    <row r="515" spans="1:17" s="167" customFormat="1" ht="12.75" x14ac:dyDescent="0.2">
      <c r="A515" s="222">
        <f t="shared" si="42"/>
        <v>0</v>
      </c>
      <c r="B515" s="223"/>
      <c r="C515" s="223"/>
      <c r="D515" s="224" t="s">
        <v>36</v>
      </c>
      <c r="E515" s="225"/>
      <c r="F515" s="226"/>
      <c r="G515" s="233" t="e">
        <f t="shared" si="39"/>
        <v>#N/A</v>
      </c>
      <c r="H515" s="204" t="e">
        <f t="shared" si="40"/>
        <v>#N/A</v>
      </c>
      <c r="I515" s="204" t="e">
        <f t="shared" si="41"/>
        <v>#N/A</v>
      </c>
      <c r="J515" s="168"/>
      <c r="K515" s="230"/>
      <c r="L515" s="231"/>
      <c r="M515" s="230"/>
      <c r="N515" s="228" t="s">
        <v>345</v>
      </c>
    </row>
    <row r="516" spans="1:17" s="167" customFormat="1" ht="12.75" x14ac:dyDescent="0.2">
      <c r="A516" s="222">
        <f t="shared" si="42"/>
        <v>0</v>
      </c>
      <c r="B516" s="223"/>
      <c r="C516" s="223"/>
      <c r="D516" s="224" t="s">
        <v>36</v>
      </c>
      <c r="E516" s="225"/>
      <c r="F516" s="226"/>
      <c r="G516" s="233" t="e">
        <f t="shared" si="39"/>
        <v>#N/A</v>
      </c>
      <c r="H516" s="204" t="e">
        <f t="shared" si="40"/>
        <v>#N/A</v>
      </c>
      <c r="I516" s="204" t="e">
        <f t="shared" si="41"/>
        <v>#N/A</v>
      </c>
      <c r="J516" s="168"/>
      <c r="K516" s="230"/>
      <c r="L516" s="231"/>
      <c r="M516" s="230"/>
      <c r="N516" s="228" t="s">
        <v>345</v>
      </c>
    </row>
    <row r="517" spans="1:17" s="167" customFormat="1" ht="12.75" x14ac:dyDescent="0.2">
      <c r="A517" s="222">
        <f t="shared" si="42"/>
        <v>0</v>
      </c>
      <c r="B517" s="223"/>
      <c r="C517" s="223"/>
      <c r="D517" s="224" t="s">
        <v>36</v>
      </c>
      <c r="E517" s="225"/>
      <c r="F517" s="226"/>
      <c r="G517" s="233" t="e">
        <f t="shared" si="39"/>
        <v>#N/A</v>
      </c>
      <c r="H517" s="204" t="e">
        <f t="shared" si="40"/>
        <v>#N/A</v>
      </c>
      <c r="I517" s="204" t="e">
        <f t="shared" si="41"/>
        <v>#N/A</v>
      </c>
      <c r="J517" s="168"/>
      <c r="K517" s="230"/>
      <c r="L517" s="231"/>
      <c r="M517" s="230"/>
      <c r="N517" s="228" t="s">
        <v>345</v>
      </c>
      <c r="O517" s="183"/>
      <c r="P517" s="183"/>
      <c r="Q517" s="183"/>
    </row>
    <row r="518" spans="1:17" s="167" customFormat="1" ht="12.75" x14ac:dyDescent="0.2">
      <c r="A518" s="222">
        <f t="shared" si="42"/>
        <v>0</v>
      </c>
      <c r="B518" s="223"/>
      <c r="C518" s="223"/>
      <c r="D518" s="224" t="s">
        <v>36</v>
      </c>
      <c r="E518" s="225"/>
      <c r="F518" s="226"/>
      <c r="G518" s="233" t="e">
        <f t="shared" si="39"/>
        <v>#N/A</v>
      </c>
      <c r="H518" s="204" t="e">
        <f t="shared" si="40"/>
        <v>#N/A</v>
      </c>
      <c r="I518" s="204" t="e">
        <f t="shared" si="41"/>
        <v>#N/A</v>
      </c>
      <c r="J518" s="168"/>
      <c r="K518" s="230"/>
      <c r="L518" s="231"/>
      <c r="M518" s="230"/>
      <c r="N518" s="228" t="s">
        <v>345</v>
      </c>
      <c r="O518" s="183"/>
      <c r="P518" s="183"/>
      <c r="Q518" s="183"/>
    </row>
    <row r="519" spans="1:17" s="167" customFormat="1" ht="12.75" x14ac:dyDescent="0.2">
      <c r="A519" s="222">
        <f t="shared" si="42"/>
        <v>0</v>
      </c>
      <c r="B519" s="223"/>
      <c r="C519" s="223"/>
      <c r="D519" s="224" t="s">
        <v>36</v>
      </c>
      <c r="E519" s="225"/>
      <c r="F519" s="226"/>
      <c r="G519" s="233" t="e">
        <f t="shared" si="39"/>
        <v>#N/A</v>
      </c>
      <c r="H519" s="204" t="e">
        <f t="shared" si="40"/>
        <v>#N/A</v>
      </c>
      <c r="I519" s="204" t="e">
        <f t="shared" si="41"/>
        <v>#N/A</v>
      </c>
      <c r="J519" s="168"/>
      <c r="K519" s="230"/>
      <c r="L519" s="231"/>
      <c r="M519" s="230"/>
      <c r="N519" s="228" t="s">
        <v>345</v>
      </c>
      <c r="O519" s="183"/>
      <c r="P519" s="183"/>
      <c r="Q519" s="183"/>
    </row>
    <row r="520" spans="1:17" s="167" customFormat="1" ht="12.75" x14ac:dyDescent="0.2">
      <c r="A520" s="222">
        <f t="shared" si="42"/>
        <v>0</v>
      </c>
      <c r="B520" s="223"/>
      <c r="C520" s="223"/>
      <c r="D520" s="224" t="s">
        <v>36</v>
      </c>
      <c r="E520" s="225"/>
      <c r="F520" s="226"/>
      <c r="G520" s="233" t="e">
        <f t="shared" si="39"/>
        <v>#N/A</v>
      </c>
      <c r="H520" s="204" t="e">
        <f t="shared" si="40"/>
        <v>#N/A</v>
      </c>
      <c r="I520" s="204" t="e">
        <f t="shared" si="41"/>
        <v>#N/A</v>
      </c>
      <c r="J520" s="168"/>
      <c r="K520" s="230"/>
      <c r="L520" s="231"/>
      <c r="M520" s="230"/>
      <c r="N520" s="228" t="s">
        <v>345</v>
      </c>
      <c r="O520" s="183"/>
      <c r="P520" s="183"/>
      <c r="Q520" s="183"/>
    </row>
    <row r="521" spans="1:17" s="167" customFormat="1" ht="12.75" x14ac:dyDescent="0.2">
      <c r="A521" s="222">
        <f t="shared" si="42"/>
        <v>0</v>
      </c>
      <c r="B521" s="223"/>
      <c r="C521" s="223"/>
      <c r="D521" s="224" t="s">
        <v>36</v>
      </c>
      <c r="E521" s="225"/>
      <c r="F521" s="226"/>
      <c r="G521" s="233" t="e">
        <f t="shared" si="39"/>
        <v>#N/A</v>
      </c>
      <c r="H521" s="204" t="e">
        <f t="shared" si="40"/>
        <v>#N/A</v>
      </c>
      <c r="I521" s="204" t="e">
        <f t="shared" si="41"/>
        <v>#N/A</v>
      </c>
      <c r="J521" s="168"/>
      <c r="K521" s="230"/>
      <c r="L521" s="231"/>
      <c r="M521" s="230"/>
      <c r="N521" s="228" t="s">
        <v>345</v>
      </c>
      <c r="O521" s="183"/>
      <c r="P521" s="183"/>
      <c r="Q521" s="183"/>
    </row>
    <row r="522" spans="1:17" s="167" customFormat="1" ht="12.75" x14ac:dyDescent="0.2">
      <c r="A522" s="222">
        <f t="shared" si="42"/>
        <v>0</v>
      </c>
      <c r="B522" s="223"/>
      <c r="C522" s="223"/>
      <c r="D522" s="224" t="s">
        <v>36</v>
      </c>
      <c r="E522" s="225"/>
      <c r="F522" s="226"/>
      <c r="G522" s="233" t="e">
        <f t="shared" si="39"/>
        <v>#N/A</v>
      </c>
      <c r="H522" s="204" t="e">
        <f t="shared" si="40"/>
        <v>#N/A</v>
      </c>
      <c r="I522" s="204" t="e">
        <f t="shared" si="41"/>
        <v>#N/A</v>
      </c>
      <c r="J522" s="168"/>
      <c r="K522" s="230"/>
      <c r="L522" s="231"/>
      <c r="M522" s="230"/>
      <c r="N522" s="228" t="s">
        <v>345</v>
      </c>
      <c r="O522" s="183"/>
      <c r="P522" s="183"/>
      <c r="Q522" s="183"/>
    </row>
    <row r="523" spans="1:17" s="167" customFormat="1" ht="12.75" x14ac:dyDescent="0.2">
      <c r="A523" s="222">
        <f t="shared" si="42"/>
        <v>0</v>
      </c>
      <c r="B523" s="223"/>
      <c r="C523" s="223"/>
      <c r="D523" s="224" t="s">
        <v>36</v>
      </c>
      <c r="E523" s="225"/>
      <c r="F523" s="226"/>
      <c r="G523" s="233" t="e">
        <f t="shared" si="39"/>
        <v>#N/A</v>
      </c>
      <c r="H523" s="204" t="e">
        <f t="shared" si="40"/>
        <v>#N/A</v>
      </c>
      <c r="I523" s="204" t="e">
        <f t="shared" si="41"/>
        <v>#N/A</v>
      </c>
      <c r="J523" s="168"/>
      <c r="K523" s="230"/>
      <c r="L523" s="231"/>
      <c r="M523" s="230"/>
      <c r="N523" s="228" t="s">
        <v>345</v>
      </c>
      <c r="O523" s="183"/>
      <c r="P523" s="183"/>
      <c r="Q523" s="183"/>
    </row>
    <row r="524" spans="1:17" s="167" customFormat="1" ht="12.75" x14ac:dyDescent="0.2">
      <c r="A524" s="222">
        <f t="shared" si="42"/>
        <v>0</v>
      </c>
      <c r="B524" s="223"/>
      <c r="C524" s="223"/>
      <c r="D524" s="224" t="s">
        <v>36</v>
      </c>
      <c r="E524" s="225"/>
      <c r="F524" s="226"/>
      <c r="G524" s="233" t="e">
        <f t="shared" si="39"/>
        <v>#N/A</v>
      </c>
      <c r="H524" s="204" t="e">
        <f t="shared" si="40"/>
        <v>#N/A</v>
      </c>
      <c r="I524" s="204" t="e">
        <f t="shared" si="41"/>
        <v>#N/A</v>
      </c>
      <c r="J524" s="168"/>
      <c r="K524" s="230"/>
      <c r="L524" s="231"/>
      <c r="M524" s="230"/>
      <c r="N524" s="228" t="s">
        <v>345</v>
      </c>
      <c r="O524" s="183"/>
      <c r="P524" s="183"/>
      <c r="Q524" s="183"/>
    </row>
    <row r="525" spans="1:17" s="167" customFormat="1" ht="12.75" x14ac:dyDescent="0.2">
      <c r="A525" s="222">
        <f t="shared" si="42"/>
        <v>0</v>
      </c>
      <c r="B525" s="223"/>
      <c r="C525" s="223"/>
      <c r="D525" s="224" t="s">
        <v>36</v>
      </c>
      <c r="E525" s="225"/>
      <c r="F525" s="226"/>
      <c r="G525" s="233" t="e">
        <f t="shared" si="39"/>
        <v>#N/A</v>
      </c>
      <c r="H525" s="204" t="e">
        <f t="shared" si="40"/>
        <v>#N/A</v>
      </c>
      <c r="I525" s="204" t="e">
        <f t="shared" si="41"/>
        <v>#N/A</v>
      </c>
      <c r="J525" s="168"/>
      <c r="K525" s="230"/>
      <c r="L525" s="231"/>
      <c r="M525" s="230"/>
      <c r="N525" s="228" t="s">
        <v>345</v>
      </c>
      <c r="O525" s="183"/>
      <c r="P525" s="183"/>
      <c r="Q525" s="183"/>
    </row>
    <row r="526" spans="1:17" s="167" customFormat="1" ht="12.75" x14ac:dyDescent="0.2">
      <c r="A526" s="222">
        <f t="shared" si="42"/>
        <v>0</v>
      </c>
      <c r="B526" s="223"/>
      <c r="C526" s="223"/>
      <c r="D526" s="224" t="s">
        <v>36</v>
      </c>
      <c r="E526" s="225"/>
      <c r="F526" s="226"/>
      <c r="G526" s="233" t="e">
        <f t="shared" si="39"/>
        <v>#N/A</v>
      </c>
      <c r="H526" s="204" t="e">
        <f t="shared" si="40"/>
        <v>#N/A</v>
      </c>
      <c r="I526" s="204" t="e">
        <f t="shared" si="41"/>
        <v>#N/A</v>
      </c>
      <c r="J526" s="168"/>
      <c r="K526" s="230"/>
      <c r="L526" s="231"/>
      <c r="M526" s="230"/>
      <c r="N526" s="228" t="s">
        <v>345</v>
      </c>
      <c r="O526" s="183"/>
      <c r="P526" s="183"/>
      <c r="Q526" s="183"/>
    </row>
    <row r="527" spans="1:17" s="167" customFormat="1" ht="12.75" x14ac:dyDescent="0.2">
      <c r="A527" s="222">
        <f t="shared" si="42"/>
        <v>0</v>
      </c>
      <c r="B527" s="223"/>
      <c r="C527" s="223"/>
      <c r="D527" s="224" t="s">
        <v>36</v>
      </c>
      <c r="E527" s="225"/>
      <c r="F527" s="226"/>
      <c r="G527" s="233" t="e">
        <f t="shared" si="39"/>
        <v>#N/A</v>
      </c>
      <c r="H527" s="204" t="e">
        <f t="shared" si="40"/>
        <v>#N/A</v>
      </c>
      <c r="I527" s="204" t="e">
        <f t="shared" si="41"/>
        <v>#N/A</v>
      </c>
      <c r="J527" s="168"/>
      <c r="K527" s="230"/>
      <c r="L527" s="231"/>
      <c r="M527" s="230"/>
      <c r="N527" s="228" t="s">
        <v>345</v>
      </c>
      <c r="O527" s="183"/>
      <c r="P527" s="183"/>
      <c r="Q527" s="183"/>
    </row>
    <row r="528" spans="1:17" s="167" customFormat="1" ht="12.75" x14ac:dyDescent="0.2">
      <c r="A528" s="222">
        <f t="shared" si="42"/>
        <v>0</v>
      </c>
      <c r="B528" s="223"/>
      <c r="C528" s="223"/>
      <c r="D528" s="224" t="s">
        <v>36</v>
      </c>
      <c r="E528" s="225"/>
      <c r="F528" s="226"/>
      <c r="G528" s="233" t="e">
        <f t="shared" si="39"/>
        <v>#N/A</v>
      </c>
      <c r="H528" s="204" t="e">
        <f t="shared" si="40"/>
        <v>#N/A</v>
      </c>
      <c r="I528" s="204" t="e">
        <f t="shared" si="41"/>
        <v>#N/A</v>
      </c>
      <c r="J528" s="168"/>
      <c r="K528" s="230"/>
      <c r="L528" s="231"/>
      <c r="M528" s="230"/>
      <c r="N528" s="228" t="s">
        <v>345</v>
      </c>
      <c r="O528" s="183"/>
      <c r="P528" s="183"/>
      <c r="Q528" s="183"/>
    </row>
    <row r="529" spans="1:17" s="167" customFormat="1" ht="12.75" x14ac:dyDescent="0.2">
      <c r="A529" s="222">
        <f t="shared" si="42"/>
        <v>0</v>
      </c>
      <c r="B529" s="223"/>
      <c r="C529" s="223"/>
      <c r="D529" s="224" t="s">
        <v>36</v>
      </c>
      <c r="E529" s="225"/>
      <c r="F529" s="226"/>
      <c r="G529" s="233" t="e">
        <f t="shared" si="39"/>
        <v>#N/A</v>
      </c>
      <c r="H529" s="204" t="e">
        <f t="shared" si="40"/>
        <v>#N/A</v>
      </c>
      <c r="I529" s="204" t="e">
        <f t="shared" si="41"/>
        <v>#N/A</v>
      </c>
      <c r="J529" s="168"/>
      <c r="K529" s="230"/>
      <c r="L529" s="231"/>
      <c r="M529" s="230"/>
      <c r="N529" s="228" t="s">
        <v>345</v>
      </c>
      <c r="O529" s="183"/>
      <c r="P529" s="183"/>
      <c r="Q529" s="183"/>
    </row>
    <row r="530" spans="1:17" s="167" customFormat="1" ht="12.75" x14ac:dyDescent="0.2">
      <c r="A530" s="222">
        <f t="shared" si="42"/>
        <v>0</v>
      </c>
      <c r="B530" s="223"/>
      <c r="C530" s="223"/>
      <c r="D530" s="224" t="s">
        <v>36</v>
      </c>
      <c r="E530" s="225"/>
      <c r="F530" s="226"/>
      <c r="G530" s="233" t="e">
        <f t="shared" si="39"/>
        <v>#N/A</v>
      </c>
      <c r="H530" s="204" t="e">
        <f t="shared" si="40"/>
        <v>#N/A</v>
      </c>
      <c r="I530" s="204" t="e">
        <f t="shared" si="41"/>
        <v>#N/A</v>
      </c>
      <c r="J530" s="168"/>
      <c r="K530" s="230"/>
      <c r="L530" s="231"/>
      <c r="M530" s="230"/>
      <c r="N530" s="228" t="s">
        <v>345</v>
      </c>
      <c r="O530" s="183"/>
      <c r="P530" s="183"/>
      <c r="Q530" s="183"/>
    </row>
    <row r="531" spans="1:17" s="167" customFormat="1" ht="12.75" x14ac:dyDescent="0.2">
      <c r="A531" s="222">
        <f t="shared" si="42"/>
        <v>0</v>
      </c>
      <c r="B531" s="223"/>
      <c r="C531" s="223"/>
      <c r="D531" s="224" t="s">
        <v>36</v>
      </c>
      <c r="E531" s="225"/>
      <c r="F531" s="226"/>
      <c r="G531" s="233" t="e">
        <f t="shared" si="39"/>
        <v>#N/A</v>
      </c>
      <c r="H531" s="204" t="e">
        <f t="shared" si="40"/>
        <v>#N/A</v>
      </c>
      <c r="I531" s="204" t="e">
        <f t="shared" si="41"/>
        <v>#N/A</v>
      </c>
      <c r="J531" s="168"/>
      <c r="K531" s="230"/>
      <c r="L531" s="231"/>
      <c r="M531" s="230"/>
      <c r="N531" s="228" t="s">
        <v>345</v>
      </c>
      <c r="O531" s="183"/>
      <c r="P531" s="183"/>
      <c r="Q531" s="183"/>
    </row>
    <row r="532" spans="1:17" s="167" customFormat="1" ht="12.75" x14ac:dyDescent="0.2">
      <c r="A532" s="222">
        <f t="shared" si="42"/>
        <v>0</v>
      </c>
      <c r="B532" s="223"/>
      <c r="C532" s="223"/>
      <c r="D532" s="224" t="s">
        <v>36</v>
      </c>
      <c r="E532" s="225"/>
      <c r="F532" s="226"/>
      <c r="G532" s="233" t="e">
        <f t="shared" ref="G532:G595" si="43">VLOOKUP(D532,K$33:N$1001,2,FALSE)</f>
        <v>#N/A</v>
      </c>
      <c r="H532" s="204" t="e">
        <f t="shared" ref="H532:H595" si="44">VLOOKUP(D532,K$33:N$1001,3,FALSE)</f>
        <v>#N/A</v>
      </c>
      <c r="I532" s="204" t="e">
        <f t="shared" ref="I532:I595" si="45">VLOOKUP(D532,K$33:N$1001,4,FALSE)</f>
        <v>#N/A</v>
      </c>
      <c r="J532" s="168"/>
      <c r="K532" s="230"/>
      <c r="L532" s="231"/>
      <c r="M532" s="230"/>
      <c r="N532" s="228" t="s">
        <v>345</v>
      </c>
      <c r="O532" s="183"/>
      <c r="P532" s="183"/>
      <c r="Q532" s="183"/>
    </row>
    <row r="533" spans="1:17" s="167" customFormat="1" ht="12.75" x14ac:dyDescent="0.2">
      <c r="A533" s="222">
        <f t="shared" si="42"/>
        <v>0</v>
      </c>
      <c r="B533" s="223"/>
      <c r="C533" s="223"/>
      <c r="D533" s="224" t="s">
        <v>36</v>
      </c>
      <c r="E533" s="225"/>
      <c r="F533" s="226"/>
      <c r="G533" s="233" t="e">
        <f t="shared" si="43"/>
        <v>#N/A</v>
      </c>
      <c r="H533" s="204" t="e">
        <f t="shared" si="44"/>
        <v>#N/A</v>
      </c>
      <c r="I533" s="204" t="e">
        <f t="shared" si="45"/>
        <v>#N/A</v>
      </c>
      <c r="J533" s="168"/>
      <c r="K533" s="230"/>
      <c r="L533" s="231"/>
      <c r="M533" s="230"/>
      <c r="N533" s="228" t="s">
        <v>345</v>
      </c>
      <c r="O533" s="183"/>
      <c r="P533" s="183"/>
      <c r="Q533" s="183"/>
    </row>
    <row r="534" spans="1:17" s="167" customFormat="1" ht="12.75" x14ac:dyDescent="0.2">
      <c r="A534" s="222">
        <f t="shared" si="42"/>
        <v>0</v>
      </c>
      <c r="B534" s="223"/>
      <c r="C534" s="223"/>
      <c r="D534" s="224" t="s">
        <v>36</v>
      </c>
      <c r="E534" s="225"/>
      <c r="F534" s="226"/>
      <c r="G534" s="233" t="e">
        <f t="shared" si="43"/>
        <v>#N/A</v>
      </c>
      <c r="H534" s="204" t="e">
        <f t="shared" si="44"/>
        <v>#N/A</v>
      </c>
      <c r="I534" s="204" t="e">
        <f t="shared" si="45"/>
        <v>#N/A</v>
      </c>
      <c r="J534" s="168"/>
      <c r="K534" s="230"/>
      <c r="L534" s="231"/>
      <c r="M534" s="230"/>
      <c r="N534" s="228" t="s">
        <v>345</v>
      </c>
      <c r="O534" s="183"/>
      <c r="P534" s="183"/>
      <c r="Q534" s="183"/>
    </row>
    <row r="535" spans="1:17" s="167" customFormat="1" ht="12.75" x14ac:dyDescent="0.2">
      <c r="A535" s="222">
        <f t="shared" si="42"/>
        <v>0</v>
      </c>
      <c r="B535" s="223"/>
      <c r="C535" s="223"/>
      <c r="D535" s="224" t="s">
        <v>36</v>
      </c>
      <c r="E535" s="225"/>
      <c r="F535" s="226"/>
      <c r="G535" s="233" t="e">
        <f t="shared" si="43"/>
        <v>#N/A</v>
      </c>
      <c r="H535" s="204" t="e">
        <f t="shared" si="44"/>
        <v>#N/A</v>
      </c>
      <c r="I535" s="204" t="e">
        <f t="shared" si="45"/>
        <v>#N/A</v>
      </c>
      <c r="J535" s="168"/>
      <c r="K535" s="230"/>
      <c r="L535" s="231"/>
      <c r="M535" s="230"/>
      <c r="N535" s="228" t="s">
        <v>345</v>
      </c>
      <c r="O535" s="183"/>
      <c r="P535" s="183"/>
      <c r="Q535" s="183"/>
    </row>
    <row r="536" spans="1:17" s="167" customFormat="1" ht="12.75" x14ac:dyDescent="0.2">
      <c r="A536" s="222">
        <f t="shared" si="42"/>
        <v>0</v>
      </c>
      <c r="B536" s="223"/>
      <c r="C536" s="223"/>
      <c r="D536" s="224" t="s">
        <v>36</v>
      </c>
      <c r="E536" s="225"/>
      <c r="F536" s="226"/>
      <c r="G536" s="233" t="e">
        <f t="shared" si="43"/>
        <v>#N/A</v>
      </c>
      <c r="H536" s="204" t="e">
        <f t="shared" si="44"/>
        <v>#N/A</v>
      </c>
      <c r="I536" s="204" t="e">
        <f t="shared" si="45"/>
        <v>#N/A</v>
      </c>
      <c r="J536" s="168"/>
      <c r="K536" s="230"/>
      <c r="L536" s="231"/>
      <c r="M536" s="230"/>
      <c r="N536" s="228" t="s">
        <v>345</v>
      </c>
      <c r="O536" s="183"/>
      <c r="P536" s="183"/>
      <c r="Q536" s="183"/>
    </row>
    <row r="537" spans="1:17" s="167" customFormat="1" ht="12.75" x14ac:dyDescent="0.2">
      <c r="A537" s="222">
        <f t="shared" si="42"/>
        <v>0</v>
      </c>
      <c r="B537" s="223"/>
      <c r="C537" s="223"/>
      <c r="D537" s="224" t="s">
        <v>36</v>
      </c>
      <c r="E537" s="225"/>
      <c r="F537" s="226"/>
      <c r="G537" s="233" t="e">
        <f t="shared" si="43"/>
        <v>#N/A</v>
      </c>
      <c r="H537" s="204" t="e">
        <f t="shared" si="44"/>
        <v>#N/A</v>
      </c>
      <c r="I537" s="204" t="e">
        <f t="shared" si="45"/>
        <v>#N/A</v>
      </c>
      <c r="J537" s="168"/>
      <c r="K537" s="230"/>
      <c r="L537" s="231"/>
      <c r="M537" s="230"/>
      <c r="N537" s="228" t="s">
        <v>345</v>
      </c>
      <c r="O537" s="183"/>
      <c r="P537" s="183"/>
      <c r="Q537" s="183"/>
    </row>
    <row r="538" spans="1:17" s="167" customFormat="1" ht="12.75" x14ac:dyDescent="0.2">
      <c r="A538" s="222">
        <f t="shared" si="42"/>
        <v>0</v>
      </c>
      <c r="B538" s="223"/>
      <c r="C538" s="223"/>
      <c r="D538" s="224" t="s">
        <v>36</v>
      </c>
      <c r="E538" s="225"/>
      <c r="F538" s="226"/>
      <c r="G538" s="233" t="e">
        <f t="shared" si="43"/>
        <v>#N/A</v>
      </c>
      <c r="H538" s="204" t="e">
        <f t="shared" si="44"/>
        <v>#N/A</v>
      </c>
      <c r="I538" s="204" t="e">
        <f t="shared" si="45"/>
        <v>#N/A</v>
      </c>
      <c r="J538" s="168"/>
      <c r="K538" s="230"/>
      <c r="L538" s="231"/>
      <c r="M538" s="230"/>
      <c r="N538" s="228" t="s">
        <v>345</v>
      </c>
      <c r="O538" s="183"/>
      <c r="P538" s="183"/>
      <c r="Q538" s="183"/>
    </row>
    <row r="539" spans="1:17" s="167" customFormat="1" ht="12.75" x14ac:dyDescent="0.2">
      <c r="A539" s="222">
        <f t="shared" si="42"/>
        <v>0</v>
      </c>
      <c r="B539" s="223"/>
      <c r="C539" s="223"/>
      <c r="D539" s="224" t="s">
        <v>36</v>
      </c>
      <c r="E539" s="225"/>
      <c r="F539" s="226"/>
      <c r="G539" s="233" t="e">
        <f t="shared" si="43"/>
        <v>#N/A</v>
      </c>
      <c r="H539" s="204" t="e">
        <f t="shared" si="44"/>
        <v>#N/A</v>
      </c>
      <c r="I539" s="204" t="e">
        <f t="shared" si="45"/>
        <v>#N/A</v>
      </c>
      <c r="J539" s="168"/>
      <c r="K539" s="230"/>
      <c r="L539" s="231"/>
      <c r="M539" s="230"/>
      <c r="N539" s="228" t="s">
        <v>345</v>
      </c>
      <c r="O539" s="183"/>
      <c r="P539" s="183"/>
      <c r="Q539" s="183"/>
    </row>
    <row r="540" spans="1:17" s="167" customFormat="1" ht="12.75" x14ac:dyDescent="0.2">
      <c r="A540" s="222">
        <f t="shared" si="42"/>
        <v>0</v>
      </c>
      <c r="B540" s="223"/>
      <c r="C540" s="223"/>
      <c r="D540" s="224" t="s">
        <v>36</v>
      </c>
      <c r="E540" s="225"/>
      <c r="F540" s="226"/>
      <c r="G540" s="233" t="e">
        <f t="shared" si="43"/>
        <v>#N/A</v>
      </c>
      <c r="H540" s="204" t="e">
        <f t="shared" si="44"/>
        <v>#N/A</v>
      </c>
      <c r="I540" s="204" t="e">
        <f t="shared" si="45"/>
        <v>#N/A</v>
      </c>
      <c r="J540" s="168"/>
      <c r="K540" s="230"/>
      <c r="L540" s="231"/>
      <c r="M540" s="230"/>
      <c r="N540" s="228" t="s">
        <v>345</v>
      </c>
      <c r="O540" s="183"/>
      <c r="P540" s="183"/>
      <c r="Q540" s="183"/>
    </row>
    <row r="541" spans="1:17" s="167" customFormat="1" ht="12.75" x14ac:dyDescent="0.2">
      <c r="A541" s="222">
        <f t="shared" si="42"/>
        <v>0</v>
      </c>
      <c r="B541" s="223"/>
      <c r="C541" s="223"/>
      <c r="D541" s="224" t="s">
        <v>36</v>
      </c>
      <c r="E541" s="225"/>
      <c r="F541" s="226"/>
      <c r="G541" s="233" t="e">
        <f t="shared" si="43"/>
        <v>#N/A</v>
      </c>
      <c r="H541" s="204" t="e">
        <f t="shared" si="44"/>
        <v>#N/A</v>
      </c>
      <c r="I541" s="204" t="e">
        <f t="shared" si="45"/>
        <v>#N/A</v>
      </c>
      <c r="J541" s="168"/>
      <c r="K541" s="230"/>
      <c r="L541" s="231"/>
      <c r="M541" s="230"/>
      <c r="N541" s="228" t="s">
        <v>345</v>
      </c>
      <c r="O541" s="183"/>
      <c r="P541" s="183"/>
      <c r="Q541" s="183"/>
    </row>
    <row r="542" spans="1:17" s="167" customFormat="1" ht="12.75" x14ac:dyDescent="0.2">
      <c r="A542" s="222">
        <f t="shared" si="42"/>
        <v>0</v>
      </c>
      <c r="B542" s="223"/>
      <c r="C542" s="223"/>
      <c r="D542" s="224" t="s">
        <v>36</v>
      </c>
      <c r="E542" s="225"/>
      <c r="F542" s="226"/>
      <c r="G542" s="233" t="e">
        <f t="shared" si="43"/>
        <v>#N/A</v>
      </c>
      <c r="H542" s="204" t="e">
        <f t="shared" si="44"/>
        <v>#N/A</v>
      </c>
      <c r="I542" s="204" t="e">
        <f t="shared" si="45"/>
        <v>#N/A</v>
      </c>
      <c r="J542" s="168"/>
      <c r="K542" s="230"/>
      <c r="L542" s="231"/>
      <c r="M542" s="230"/>
      <c r="N542" s="228" t="s">
        <v>345</v>
      </c>
      <c r="O542" s="183"/>
      <c r="P542" s="183"/>
      <c r="Q542" s="183"/>
    </row>
    <row r="543" spans="1:17" s="167" customFormat="1" ht="12.75" x14ac:dyDescent="0.2">
      <c r="A543" s="222">
        <f t="shared" si="42"/>
        <v>0</v>
      </c>
      <c r="B543" s="223"/>
      <c r="C543" s="223"/>
      <c r="D543" s="224" t="s">
        <v>36</v>
      </c>
      <c r="E543" s="225"/>
      <c r="F543" s="226"/>
      <c r="G543" s="233" t="e">
        <f t="shared" si="43"/>
        <v>#N/A</v>
      </c>
      <c r="H543" s="204" t="e">
        <f t="shared" si="44"/>
        <v>#N/A</v>
      </c>
      <c r="I543" s="204" t="e">
        <f t="shared" si="45"/>
        <v>#N/A</v>
      </c>
      <c r="J543" s="168"/>
      <c r="K543" s="230"/>
      <c r="L543" s="231"/>
      <c r="M543" s="230"/>
      <c r="N543" s="228" t="s">
        <v>345</v>
      </c>
      <c r="O543" s="183"/>
      <c r="P543" s="183"/>
      <c r="Q543" s="183"/>
    </row>
    <row r="544" spans="1:17" s="167" customFormat="1" ht="12.75" x14ac:dyDescent="0.2">
      <c r="A544" s="222">
        <f t="shared" si="42"/>
        <v>0</v>
      </c>
      <c r="B544" s="223"/>
      <c r="C544" s="223"/>
      <c r="D544" s="224" t="s">
        <v>36</v>
      </c>
      <c r="E544" s="225"/>
      <c r="F544" s="226"/>
      <c r="G544" s="233" t="e">
        <f t="shared" si="43"/>
        <v>#N/A</v>
      </c>
      <c r="H544" s="204" t="e">
        <f t="shared" si="44"/>
        <v>#N/A</v>
      </c>
      <c r="I544" s="204" t="e">
        <f t="shared" si="45"/>
        <v>#N/A</v>
      </c>
      <c r="J544" s="168"/>
      <c r="K544" s="230"/>
      <c r="L544" s="231"/>
      <c r="M544" s="230"/>
      <c r="N544" s="228" t="s">
        <v>345</v>
      </c>
      <c r="O544" s="183"/>
      <c r="P544" s="183"/>
      <c r="Q544" s="183"/>
    </row>
    <row r="545" spans="1:17" s="167" customFormat="1" ht="12.75" x14ac:dyDescent="0.2">
      <c r="A545" s="222">
        <f t="shared" si="42"/>
        <v>0</v>
      </c>
      <c r="B545" s="223"/>
      <c r="C545" s="223"/>
      <c r="D545" s="224" t="s">
        <v>36</v>
      </c>
      <c r="E545" s="225"/>
      <c r="F545" s="226"/>
      <c r="G545" s="233" t="e">
        <f t="shared" si="43"/>
        <v>#N/A</v>
      </c>
      <c r="H545" s="204" t="e">
        <f t="shared" si="44"/>
        <v>#N/A</v>
      </c>
      <c r="I545" s="204" t="e">
        <f t="shared" si="45"/>
        <v>#N/A</v>
      </c>
      <c r="J545" s="168"/>
      <c r="K545" s="230"/>
      <c r="L545" s="231"/>
      <c r="M545" s="230"/>
      <c r="N545" s="228" t="s">
        <v>345</v>
      </c>
      <c r="O545" s="183"/>
      <c r="P545" s="183"/>
      <c r="Q545" s="183"/>
    </row>
    <row r="546" spans="1:17" s="167" customFormat="1" ht="12.75" x14ac:dyDescent="0.2">
      <c r="A546" s="222">
        <f t="shared" si="42"/>
        <v>0</v>
      </c>
      <c r="B546" s="223"/>
      <c r="C546" s="223"/>
      <c r="D546" s="224" t="s">
        <v>36</v>
      </c>
      <c r="E546" s="225"/>
      <c r="F546" s="226"/>
      <c r="G546" s="233" t="e">
        <f t="shared" si="43"/>
        <v>#N/A</v>
      </c>
      <c r="H546" s="204" t="e">
        <f t="shared" si="44"/>
        <v>#N/A</v>
      </c>
      <c r="I546" s="204" t="e">
        <f t="shared" si="45"/>
        <v>#N/A</v>
      </c>
      <c r="J546" s="168"/>
      <c r="K546" s="230"/>
      <c r="L546" s="231"/>
      <c r="M546" s="230"/>
      <c r="N546" s="228" t="s">
        <v>345</v>
      </c>
      <c r="O546" s="183"/>
      <c r="P546" s="183"/>
      <c r="Q546" s="183"/>
    </row>
    <row r="547" spans="1:17" s="167" customFormat="1" ht="12.75" x14ac:dyDescent="0.2">
      <c r="A547" s="222">
        <f t="shared" si="42"/>
        <v>0</v>
      </c>
      <c r="B547" s="223"/>
      <c r="C547" s="223"/>
      <c r="D547" s="224" t="s">
        <v>36</v>
      </c>
      <c r="E547" s="225"/>
      <c r="F547" s="226"/>
      <c r="G547" s="233" t="e">
        <f t="shared" si="43"/>
        <v>#N/A</v>
      </c>
      <c r="H547" s="204" t="e">
        <f t="shared" si="44"/>
        <v>#N/A</v>
      </c>
      <c r="I547" s="204" t="e">
        <f t="shared" si="45"/>
        <v>#N/A</v>
      </c>
      <c r="J547" s="168"/>
      <c r="K547" s="230"/>
      <c r="L547" s="231"/>
      <c r="M547" s="230"/>
      <c r="N547" s="228" t="s">
        <v>345</v>
      </c>
      <c r="O547" s="183"/>
      <c r="P547" s="183"/>
      <c r="Q547" s="183"/>
    </row>
    <row r="548" spans="1:17" s="167" customFormat="1" ht="12.75" x14ac:dyDescent="0.2">
      <c r="A548" s="222">
        <f t="shared" si="42"/>
        <v>0</v>
      </c>
      <c r="B548" s="223"/>
      <c r="C548" s="223"/>
      <c r="D548" s="224" t="s">
        <v>36</v>
      </c>
      <c r="E548" s="225"/>
      <c r="F548" s="226"/>
      <c r="G548" s="233" t="e">
        <f t="shared" si="43"/>
        <v>#N/A</v>
      </c>
      <c r="H548" s="204" t="e">
        <f t="shared" si="44"/>
        <v>#N/A</v>
      </c>
      <c r="I548" s="204" t="e">
        <f t="shared" si="45"/>
        <v>#N/A</v>
      </c>
      <c r="J548" s="168"/>
      <c r="K548" s="230"/>
      <c r="L548" s="231"/>
      <c r="M548" s="230"/>
      <c r="N548" s="228" t="s">
        <v>345</v>
      </c>
      <c r="O548" s="183"/>
      <c r="P548" s="183"/>
      <c r="Q548" s="183"/>
    </row>
    <row r="549" spans="1:17" s="167" customFormat="1" ht="12.75" x14ac:dyDescent="0.2">
      <c r="A549" s="222">
        <f t="shared" si="42"/>
        <v>0</v>
      </c>
      <c r="B549" s="223"/>
      <c r="C549" s="223"/>
      <c r="D549" s="224" t="s">
        <v>36</v>
      </c>
      <c r="E549" s="225"/>
      <c r="F549" s="226"/>
      <c r="G549" s="233" t="e">
        <f t="shared" si="43"/>
        <v>#N/A</v>
      </c>
      <c r="H549" s="204" t="e">
        <f t="shared" si="44"/>
        <v>#N/A</v>
      </c>
      <c r="I549" s="204" t="e">
        <f t="shared" si="45"/>
        <v>#N/A</v>
      </c>
      <c r="J549" s="168"/>
      <c r="K549" s="230"/>
      <c r="L549" s="231"/>
      <c r="M549" s="230"/>
      <c r="N549" s="228" t="s">
        <v>345</v>
      </c>
      <c r="O549" s="183"/>
      <c r="P549" s="183"/>
      <c r="Q549" s="183"/>
    </row>
    <row r="550" spans="1:17" s="167" customFormat="1" ht="12.75" x14ac:dyDescent="0.2">
      <c r="A550" s="222">
        <f t="shared" si="42"/>
        <v>0</v>
      </c>
      <c r="B550" s="223"/>
      <c r="C550" s="223"/>
      <c r="D550" s="224" t="s">
        <v>36</v>
      </c>
      <c r="E550" s="225"/>
      <c r="F550" s="226"/>
      <c r="G550" s="233" t="e">
        <f t="shared" si="43"/>
        <v>#N/A</v>
      </c>
      <c r="H550" s="204" t="e">
        <f t="shared" si="44"/>
        <v>#N/A</v>
      </c>
      <c r="I550" s="204" t="e">
        <f t="shared" si="45"/>
        <v>#N/A</v>
      </c>
      <c r="J550" s="168"/>
      <c r="K550" s="230"/>
      <c r="L550" s="231"/>
      <c r="M550" s="230"/>
      <c r="N550" s="228" t="s">
        <v>345</v>
      </c>
      <c r="O550" s="183"/>
      <c r="P550" s="183"/>
      <c r="Q550" s="183"/>
    </row>
    <row r="551" spans="1:17" s="167" customFormat="1" ht="12.75" x14ac:dyDescent="0.2">
      <c r="A551" s="222">
        <f t="shared" si="42"/>
        <v>0</v>
      </c>
      <c r="B551" s="223"/>
      <c r="C551" s="223"/>
      <c r="D551" s="224" t="s">
        <v>36</v>
      </c>
      <c r="E551" s="225"/>
      <c r="F551" s="226"/>
      <c r="G551" s="233" t="e">
        <f t="shared" si="43"/>
        <v>#N/A</v>
      </c>
      <c r="H551" s="204" t="e">
        <f t="shared" si="44"/>
        <v>#N/A</v>
      </c>
      <c r="I551" s="204" t="e">
        <f t="shared" si="45"/>
        <v>#N/A</v>
      </c>
      <c r="J551" s="168"/>
      <c r="K551" s="230"/>
      <c r="L551" s="231"/>
      <c r="M551" s="230"/>
      <c r="N551" s="228" t="s">
        <v>345</v>
      </c>
      <c r="O551" s="183"/>
      <c r="P551" s="183"/>
      <c r="Q551" s="183"/>
    </row>
    <row r="552" spans="1:17" s="167" customFormat="1" ht="12.75" x14ac:dyDescent="0.2">
      <c r="A552" s="222">
        <f t="shared" si="42"/>
        <v>0</v>
      </c>
      <c r="B552" s="223"/>
      <c r="C552" s="223"/>
      <c r="D552" s="224" t="s">
        <v>36</v>
      </c>
      <c r="E552" s="225"/>
      <c r="F552" s="226"/>
      <c r="G552" s="233" t="e">
        <f t="shared" si="43"/>
        <v>#N/A</v>
      </c>
      <c r="H552" s="204" t="e">
        <f t="shared" si="44"/>
        <v>#N/A</v>
      </c>
      <c r="I552" s="204" t="e">
        <f t="shared" si="45"/>
        <v>#N/A</v>
      </c>
      <c r="J552" s="168"/>
      <c r="K552" s="230"/>
      <c r="L552" s="231"/>
      <c r="M552" s="230"/>
      <c r="N552" s="228" t="s">
        <v>345</v>
      </c>
      <c r="O552" s="183"/>
      <c r="P552" s="183"/>
      <c r="Q552" s="183"/>
    </row>
    <row r="553" spans="1:17" s="167" customFormat="1" ht="12.75" x14ac:dyDescent="0.2">
      <c r="A553" s="222">
        <f t="shared" si="42"/>
        <v>0</v>
      </c>
      <c r="B553" s="223"/>
      <c r="C553" s="223"/>
      <c r="D553" s="224" t="s">
        <v>36</v>
      </c>
      <c r="E553" s="225"/>
      <c r="F553" s="226"/>
      <c r="G553" s="233" t="e">
        <f t="shared" si="43"/>
        <v>#N/A</v>
      </c>
      <c r="H553" s="204" t="e">
        <f t="shared" si="44"/>
        <v>#N/A</v>
      </c>
      <c r="I553" s="204" t="e">
        <f t="shared" si="45"/>
        <v>#N/A</v>
      </c>
      <c r="J553" s="168"/>
      <c r="K553" s="230"/>
      <c r="L553" s="231"/>
      <c r="M553" s="230"/>
      <c r="N553" s="228" t="s">
        <v>345</v>
      </c>
      <c r="O553" s="183"/>
      <c r="P553" s="183"/>
      <c r="Q553" s="183"/>
    </row>
    <row r="554" spans="1:17" s="167" customFormat="1" ht="12.75" x14ac:dyDescent="0.2">
      <c r="A554" s="222">
        <f t="shared" si="42"/>
        <v>0</v>
      </c>
      <c r="B554" s="223"/>
      <c r="C554" s="223"/>
      <c r="D554" s="224" t="s">
        <v>36</v>
      </c>
      <c r="E554" s="225"/>
      <c r="F554" s="226"/>
      <c r="G554" s="233" t="e">
        <f t="shared" si="43"/>
        <v>#N/A</v>
      </c>
      <c r="H554" s="204" t="e">
        <f t="shared" si="44"/>
        <v>#N/A</v>
      </c>
      <c r="I554" s="204" t="e">
        <f t="shared" si="45"/>
        <v>#N/A</v>
      </c>
      <c r="J554" s="168"/>
      <c r="K554" s="230"/>
      <c r="L554" s="231"/>
      <c r="M554" s="230"/>
      <c r="N554" s="228" t="s">
        <v>345</v>
      </c>
      <c r="O554" s="183"/>
      <c r="P554" s="183"/>
      <c r="Q554" s="183"/>
    </row>
    <row r="555" spans="1:17" s="167" customFormat="1" ht="12.75" x14ac:dyDescent="0.2">
      <c r="A555" s="222">
        <f t="shared" si="42"/>
        <v>0</v>
      </c>
      <c r="B555" s="223"/>
      <c r="C555" s="223"/>
      <c r="D555" s="224" t="s">
        <v>36</v>
      </c>
      <c r="E555" s="225"/>
      <c r="F555" s="226"/>
      <c r="G555" s="233" t="e">
        <f t="shared" si="43"/>
        <v>#N/A</v>
      </c>
      <c r="H555" s="204" t="e">
        <f t="shared" si="44"/>
        <v>#N/A</v>
      </c>
      <c r="I555" s="204" t="e">
        <f t="shared" si="45"/>
        <v>#N/A</v>
      </c>
      <c r="J555" s="168"/>
      <c r="K555" s="230"/>
      <c r="L555" s="231"/>
      <c r="M555" s="230"/>
      <c r="N555" s="228" t="s">
        <v>345</v>
      </c>
      <c r="O555" s="183"/>
      <c r="P555" s="183"/>
      <c r="Q555" s="183"/>
    </row>
    <row r="556" spans="1:17" s="167" customFormat="1" ht="12.75" x14ac:dyDescent="0.2">
      <c r="A556" s="222">
        <f t="shared" ref="A556:A619" si="46">F555</f>
        <v>0</v>
      </c>
      <c r="B556" s="223"/>
      <c r="C556" s="223"/>
      <c r="D556" s="224" t="s">
        <v>36</v>
      </c>
      <c r="E556" s="225"/>
      <c r="F556" s="226"/>
      <c r="G556" s="233" t="e">
        <f t="shared" si="43"/>
        <v>#N/A</v>
      </c>
      <c r="H556" s="204" t="e">
        <f t="shared" si="44"/>
        <v>#N/A</v>
      </c>
      <c r="I556" s="204" t="e">
        <f t="shared" si="45"/>
        <v>#N/A</v>
      </c>
      <c r="J556" s="168"/>
      <c r="K556" s="230"/>
      <c r="L556" s="231"/>
      <c r="M556" s="230"/>
      <c r="N556" s="228" t="s">
        <v>345</v>
      </c>
      <c r="O556" s="183"/>
      <c r="P556" s="183"/>
      <c r="Q556" s="183"/>
    </row>
    <row r="557" spans="1:17" s="167" customFormat="1" ht="12.75" x14ac:dyDescent="0.2">
      <c r="A557" s="222">
        <f t="shared" si="46"/>
        <v>0</v>
      </c>
      <c r="B557" s="223"/>
      <c r="C557" s="223"/>
      <c r="D557" s="224" t="s">
        <v>36</v>
      </c>
      <c r="E557" s="225"/>
      <c r="F557" s="226"/>
      <c r="G557" s="233" t="e">
        <f t="shared" si="43"/>
        <v>#N/A</v>
      </c>
      <c r="H557" s="204" t="e">
        <f t="shared" si="44"/>
        <v>#N/A</v>
      </c>
      <c r="I557" s="204" t="e">
        <f t="shared" si="45"/>
        <v>#N/A</v>
      </c>
      <c r="J557" s="168"/>
      <c r="K557" s="230"/>
      <c r="L557" s="231"/>
      <c r="M557" s="230"/>
      <c r="N557" s="228" t="s">
        <v>345</v>
      </c>
      <c r="O557" s="183"/>
      <c r="P557" s="183"/>
      <c r="Q557" s="183"/>
    </row>
    <row r="558" spans="1:17" s="167" customFormat="1" ht="12.75" x14ac:dyDescent="0.2">
      <c r="A558" s="222">
        <f t="shared" si="46"/>
        <v>0</v>
      </c>
      <c r="B558" s="223"/>
      <c r="C558" s="223"/>
      <c r="D558" s="224" t="s">
        <v>36</v>
      </c>
      <c r="E558" s="225"/>
      <c r="F558" s="226"/>
      <c r="G558" s="233" t="e">
        <f t="shared" si="43"/>
        <v>#N/A</v>
      </c>
      <c r="H558" s="204" t="e">
        <f t="shared" si="44"/>
        <v>#N/A</v>
      </c>
      <c r="I558" s="204" t="e">
        <f t="shared" si="45"/>
        <v>#N/A</v>
      </c>
      <c r="J558" s="168"/>
      <c r="K558" s="230"/>
      <c r="L558" s="231"/>
      <c r="M558" s="230"/>
      <c r="N558" s="228" t="s">
        <v>345</v>
      </c>
      <c r="O558" s="183"/>
      <c r="P558" s="183"/>
      <c r="Q558" s="183"/>
    </row>
    <row r="559" spans="1:17" s="167" customFormat="1" ht="12.75" x14ac:dyDescent="0.2">
      <c r="A559" s="222">
        <f t="shared" si="46"/>
        <v>0</v>
      </c>
      <c r="B559" s="223"/>
      <c r="C559" s="223"/>
      <c r="D559" s="224" t="s">
        <v>36</v>
      </c>
      <c r="E559" s="225"/>
      <c r="F559" s="226"/>
      <c r="G559" s="233" t="e">
        <f t="shared" si="43"/>
        <v>#N/A</v>
      </c>
      <c r="H559" s="204" t="e">
        <f t="shared" si="44"/>
        <v>#N/A</v>
      </c>
      <c r="I559" s="204" t="e">
        <f t="shared" si="45"/>
        <v>#N/A</v>
      </c>
      <c r="J559" s="168"/>
      <c r="K559" s="230"/>
      <c r="L559" s="231"/>
      <c r="M559" s="230"/>
      <c r="N559" s="228" t="s">
        <v>345</v>
      </c>
      <c r="O559" s="183"/>
      <c r="P559" s="183"/>
      <c r="Q559" s="183"/>
    </row>
    <row r="560" spans="1:17" s="167" customFormat="1" ht="12.75" x14ac:dyDescent="0.2">
      <c r="A560" s="222">
        <f t="shared" si="46"/>
        <v>0</v>
      </c>
      <c r="B560" s="223"/>
      <c r="C560" s="223"/>
      <c r="D560" s="224" t="s">
        <v>36</v>
      </c>
      <c r="E560" s="225"/>
      <c r="F560" s="226"/>
      <c r="G560" s="233" t="e">
        <f t="shared" si="43"/>
        <v>#N/A</v>
      </c>
      <c r="H560" s="204" t="e">
        <f t="shared" si="44"/>
        <v>#N/A</v>
      </c>
      <c r="I560" s="204" t="e">
        <f t="shared" si="45"/>
        <v>#N/A</v>
      </c>
      <c r="J560" s="168"/>
      <c r="K560" s="230"/>
      <c r="L560" s="231"/>
      <c r="M560" s="230"/>
      <c r="N560" s="228" t="s">
        <v>345</v>
      </c>
      <c r="O560" s="183"/>
      <c r="P560" s="183"/>
      <c r="Q560" s="183"/>
    </row>
    <row r="561" spans="1:17" s="167" customFormat="1" ht="12.75" x14ac:dyDescent="0.2">
      <c r="A561" s="222">
        <f t="shared" si="46"/>
        <v>0</v>
      </c>
      <c r="B561" s="223"/>
      <c r="C561" s="223"/>
      <c r="D561" s="224" t="s">
        <v>36</v>
      </c>
      <c r="E561" s="225"/>
      <c r="F561" s="226"/>
      <c r="G561" s="233" t="e">
        <f t="shared" si="43"/>
        <v>#N/A</v>
      </c>
      <c r="H561" s="204" t="e">
        <f t="shared" si="44"/>
        <v>#N/A</v>
      </c>
      <c r="I561" s="204" t="e">
        <f t="shared" si="45"/>
        <v>#N/A</v>
      </c>
      <c r="J561" s="168"/>
      <c r="K561" s="230"/>
      <c r="L561" s="231"/>
      <c r="M561" s="230"/>
      <c r="N561" s="228" t="s">
        <v>345</v>
      </c>
      <c r="O561" s="183"/>
      <c r="P561" s="183"/>
      <c r="Q561" s="183"/>
    </row>
    <row r="562" spans="1:17" s="167" customFormat="1" ht="12.75" x14ac:dyDescent="0.2">
      <c r="A562" s="222">
        <f t="shared" si="46"/>
        <v>0</v>
      </c>
      <c r="B562" s="223"/>
      <c r="C562" s="223"/>
      <c r="D562" s="224" t="s">
        <v>36</v>
      </c>
      <c r="E562" s="225"/>
      <c r="F562" s="226"/>
      <c r="G562" s="233" t="e">
        <f t="shared" si="43"/>
        <v>#N/A</v>
      </c>
      <c r="H562" s="204" t="e">
        <f t="shared" si="44"/>
        <v>#N/A</v>
      </c>
      <c r="I562" s="204" t="e">
        <f t="shared" si="45"/>
        <v>#N/A</v>
      </c>
      <c r="J562" s="168"/>
      <c r="K562" s="230"/>
      <c r="L562" s="231"/>
      <c r="M562" s="230"/>
      <c r="N562" s="228" t="s">
        <v>345</v>
      </c>
      <c r="O562" s="183"/>
      <c r="P562" s="183"/>
      <c r="Q562" s="183"/>
    </row>
    <row r="563" spans="1:17" s="167" customFormat="1" ht="12.75" x14ac:dyDescent="0.2">
      <c r="A563" s="222">
        <f t="shared" si="46"/>
        <v>0</v>
      </c>
      <c r="B563" s="223"/>
      <c r="C563" s="223"/>
      <c r="D563" s="224" t="s">
        <v>36</v>
      </c>
      <c r="E563" s="225"/>
      <c r="F563" s="226"/>
      <c r="G563" s="233" t="e">
        <f t="shared" si="43"/>
        <v>#N/A</v>
      </c>
      <c r="H563" s="204" t="e">
        <f t="shared" si="44"/>
        <v>#N/A</v>
      </c>
      <c r="I563" s="204" t="e">
        <f t="shared" si="45"/>
        <v>#N/A</v>
      </c>
      <c r="J563" s="168"/>
      <c r="K563" s="230"/>
      <c r="L563" s="231"/>
      <c r="M563" s="230"/>
      <c r="N563" s="228" t="s">
        <v>345</v>
      </c>
      <c r="O563" s="183"/>
      <c r="P563" s="183"/>
      <c r="Q563" s="183"/>
    </row>
    <row r="564" spans="1:17" s="167" customFormat="1" ht="12.75" x14ac:dyDescent="0.2">
      <c r="A564" s="222">
        <f t="shared" si="46"/>
        <v>0</v>
      </c>
      <c r="B564" s="223"/>
      <c r="C564" s="223"/>
      <c r="D564" s="224" t="s">
        <v>36</v>
      </c>
      <c r="E564" s="225"/>
      <c r="F564" s="226"/>
      <c r="G564" s="233" t="e">
        <f t="shared" si="43"/>
        <v>#N/A</v>
      </c>
      <c r="H564" s="204" t="e">
        <f t="shared" si="44"/>
        <v>#N/A</v>
      </c>
      <c r="I564" s="204" t="e">
        <f t="shared" si="45"/>
        <v>#N/A</v>
      </c>
      <c r="J564" s="168"/>
      <c r="K564" s="230"/>
      <c r="L564" s="231"/>
      <c r="M564" s="230"/>
      <c r="N564" s="228" t="s">
        <v>345</v>
      </c>
      <c r="O564" s="183"/>
      <c r="P564" s="183"/>
      <c r="Q564" s="183"/>
    </row>
    <row r="565" spans="1:17" s="167" customFormat="1" ht="12.75" x14ac:dyDescent="0.2">
      <c r="A565" s="222">
        <f t="shared" si="46"/>
        <v>0</v>
      </c>
      <c r="B565" s="223"/>
      <c r="C565" s="223"/>
      <c r="D565" s="224" t="s">
        <v>36</v>
      </c>
      <c r="E565" s="225"/>
      <c r="F565" s="226"/>
      <c r="G565" s="233" t="e">
        <f t="shared" si="43"/>
        <v>#N/A</v>
      </c>
      <c r="H565" s="204" t="e">
        <f t="shared" si="44"/>
        <v>#N/A</v>
      </c>
      <c r="I565" s="204" t="e">
        <f t="shared" si="45"/>
        <v>#N/A</v>
      </c>
      <c r="J565" s="168"/>
      <c r="K565" s="230"/>
      <c r="L565" s="231"/>
      <c r="M565" s="230"/>
      <c r="N565" s="228" t="s">
        <v>345</v>
      </c>
      <c r="O565" s="183"/>
      <c r="P565" s="183"/>
      <c r="Q565" s="183"/>
    </row>
    <row r="566" spans="1:17" s="167" customFormat="1" ht="12.75" x14ac:dyDescent="0.2">
      <c r="A566" s="222">
        <f t="shared" si="46"/>
        <v>0</v>
      </c>
      <c r="B566" s="223"/>
      <c r="C566" s="223"/>
      <c r="D566" s="224" t="s">
        <v>36</v>
      </c>
      <c r="E566" s="225"/>
      <c r="F566" s="226"/>
      <c r="G566" s="233" t="e">
        <f t="shared" si="43"/>
        <v>#N/A</v>
      </c>
      <c r="H566" s="204" t="e">
        <f t="shared" si="44"/>
        <v>#N/A</v>
      </c>
      <c r="I566" s="204" t="e">
        <f t="shared" si="45"/>
        <v>#N/A</v>
      </c>
      <c r="J566" s="168"/>
      <c r="K566" s="230"/>
      <c r="L566" s="231"/>
      <c r="M566" s="230"/>
      <c r="N566" s="228" t="s">
        <v>345</v>
      </c>
      <c r="O566" s="183"/>
      <c r="P566" s="183"/>
      <c r="Q566" s="183"/>
    </row>
    <row r="567" spans="1:17" s="167" customFormat="1" ht="12.75" x14ac:dyDescent="0.2">
      <c r="A567" s="222">
        <f t="shared" si="46"/>
        <v>0</v>
      </c>
      <c r="B567" s="223"/>
      <c r="C567" s="223"/>
      <c r="D567" s="224" t="s">
        <v>36</v>
      </c>
      <c r="E567" s="225"/>
      <c r="F567" s="226"/>
      <c r="G567" s="233" t="e">
        <f t="shared" si="43"/>
        <v>#N/A</v>
      </c>
      <c r="H567" s="204" t="e">
        <f t="shared" si="44"/>
        <v>#N/A</v>
      </c>
      <c r="I567" s="204" t="e">
        <f t="shared" si="45"/>
        <v>#N/A</v>
      </c>
      <c r="J567" s="168"/>
      <c r="K567" s="230"/>
      <c r="L567" s="231"/>
      <c r="M567" s="230"/>
      <c r="N567" s="228" t="s">
        <v>345</v>
      </c>
      <c r="O567" s="183"/>
      <c r="P567" s="183"/>
      <c r="Q567" s="183"/>
    </row>
    <row r="568" spans="1:17" s="167" customFormat="1" ht="12.75" x14ac:dyDescent="0.2">
      <c r="A568" s="222">
        <f t="shared" si="46"/>
        <v>0</v>
      </c>
      <c r="B568" s="223"/>
      <c r="C568" s="223"/>
      <c r="D568" s="224" t="s">
        <v>36</v>
      </c>
      <c r="E568" s="225"/>
      <c r="F568" s="226"/>
      <c r="G568" s="233" t="e">
        <f t="shared" si="43"/>
        <v>#N/A</v>
      </c>
      <c r="H568" s="204" t="e">
        <f t="shared" si="44"/>
        <v>#N/A</v>
      </c>
      <c r="I568" s="204" t="e">
        <f t="shared" si="45"/>
        <v>#N/A</v>
      </c>
      <c r="J568" s="168"/>
      <c r="K568" s="230"/>
      <c r="L568" s="231"/>
      <c r="M568" s="230"/>
      <c r="N568" s="228" t="s">
        <v>345</v>
      </c>
      <c r="O568" s="183"/>
      <c r="P568" s="183"/>
      <c r="Q568" s="183"/>
    </row>
    <row r="569" spans="1:17" s="167" customFormat="1" ht="12.75" x14ac:dyDescent="0.2">
      <c r="A569" s="222">
        <f t="shared" si="46"/>
        <v>0</v>
      </c>
      <c r="B569" s="223"/>
      <c r="C569" s="223"/>
      <c r="D569" s="224" t="s">
        <v>36</v>
      </c>
      <c r="E569" s="225"/>
      <c r="F569" s="226"/>
      <c r="G569" s="233" t="e">
        <f t="shared" si="43"/>
        <v>#N/A</v>
      </c>
      <c r="H569" s="204" t="e">
        <f t="shared" si="44"/>
        <v>#N/A</v>
      </c>
      <c r="I569" s="204" t="e">
        <f t="shared" si="45"/>
        <v>#N/A</v>
      </c>
      <c r="J569" s="168"/>
      <c r="K569" s="230"/>
      <c r="L569" s="231"/>
      <c r="M569" s="230"/>
      <c r="N569" s="228" t="s">
        <v>345</v>
      </c>
      <c r="O569" s="183"/>
      <c r="P569" s="183"/>
      <c r="Q569" s="183"/>
    </row>
    <row r="570" spans="1:17" s="167" customFormat="1" ht="12.75" x14ac:dyDescent="0.2">
      <c r="A570" s="222">
        <f t="shared" si="46"/>
        <v>0</v>
      </c>
      <c r="B570" s="223"/>
      <c r="C570" s="223"/>
      <c r="D570" s="224" t="s">
        <v>36</v>
      </c>
      <c r="E570" s="225"/>
      <c r="F570" s="226"/>
      <c r="G570" s="233" t="e">
        <f t="shared" si="43"/>
        <v>#N/A</v>
      </c>
      <c r="H570" s="204" t="e">
        <f t="shared" si="44"/>
        <v>#N/A</v>
      </c>
      <c r="I570" s="204" t="e">
        <f t="shared" si="45"/>
        <v>#N/A</v>
      </c>
      <c r="J570" s="168"/>
      <c r="K570" s="230"/>
      <c r="L570" s="231"/>
      <c r="M570" s="230"/>
      <c r="N570" s="228" t="s">
        <v>345</v>
      </c>
      <c r="O570" s="183"/>
      <c r="P570" s="183"/>
      <c r="Q570" s="183"/>
    </row>
    <row r="571" spans="1:17" s="167" customFormat="1" ht="12.75" x14ac:dyDescent="0.2">
      <c r="A571" s="222">
        <f t="shared" si="46"/>
        <v>0</v>
      </c>
      <c r="B571" s="223"/>
      <c r="C571" s="223"/>
      <c r="D571" s="224" t="s">
        <v>36</v>
      </c>
      <c r="E571" s="225"/>
      <c r="F571" s="226"/>
      <c r="G571" s="233" t="e">
        <f t="shared" si="43"/>
        <v>#N/A</v>
      </c>
      <c r="H571" s="204" t="e">
        <f t="shared" si="44"/>
        <v>#N/A</v>
      </c>
      <c r="I571" s="204" t="e">
        <f t="shared" si="45"/>
        <v>#N/A</v>
      </c>
      <c r="J571" s="168"/>
      <c r="K571" s="230"/>
      <c r="L571" s="231"/>
      <c r="M571" s="230"/>
      <c r="N571" s="228" t="s">
        <v>345</v>
      </c>
      <c r="O571" s="183"/>
      <c r="P571" s="183"/>
      <c r="Q571" s="183"/>
    </row>
    <row r="572" spans="1:17" s="167" customFormat="1" ht="12.75" x14ac:dyDescent="0.2">
      <c r="A572" s="222">
        <f t="shared" si="46"/>
        <v>0</v>
      </c>
      <c r="B572" s="223"/>
      <c r="C572" s="223"/>
      <c r="D572" s="224" t="s">
        <v>36</v>
      </c>
      <c r="E572" s="225"/>
      <c r="F572" s="226"/>
      <c r="G572" s="233" t="e">
        <f t="shared" si="43"/>
        <v>#N/A</v>
      </c>
      <c r="H572" s="204" t="e">
        <f t="shared" si="44"/>
        <v>#N/A</v>
      </c>
      <c r="I572" s="204" t="e">
        <f t="shared" si="45"/>
        <v>#N/A</v>
      </c>
      <c r="J572" s="168"/>
      <c r="K572" s="230"/>
      <c r="L572" s="231"/>
      <c r="M572" s="230"/>
      <c r="N572" s="228" t="s">
        <v>345</v>
      </c>
      <c r="O572" s="183"/>
      <c r="P572" s="183"/>
      <c r="Q572" s="183"/>
    </row>
    <row r="573" spans="1:17" s="167" customFormat="1" ht="12.75" x14ac:dyDescent="0.2">
      <c r="A573" s="222">
        <f t="shared" si="46"/>
        <v>0</v>
      </c>
      <c r="B573" s="223"/>
      <c r="C573" s="223"/>
      <c r="D573" s="224" t="s">
        <v>36</v>
      </c>
      <c r="E573" s="225"/>
      <c r="F573" s="226"/>
      <c r="G573" s="233" t="e">
        <f t="shared" si="43"/>
        <v>#N/A</v>
      </c>
      <c r="H573" s="204" t="e">
        <f t="shared" si="44"/>
        <v>#N/A</v>
      </c>
      <c r="I573" s="204" t="e">
        <f t="shared" si="45"/>
        <v>#N/A</v>
      </c>
      <c r="J573" s="168"/>
      <c r="K573" s="230"/>
      <c r="L573" s="231"/>
      <c r="M573" s="230"/>
      <c r="N573" s="228" t="s">
        <v>345</v>
      </c>
      <c r="O573" s="183"/>
      <c r="P573" s="183"/>
      <c r="Q573" s="183"/>
    </row>
    <row r="574" spans="1:17" s="167" customFormat="1" ht="12.75" x14ac:dyDescent="0.2">
      <c r="A574" s="222">
        <f t="shared" si="46"/>
        <v>0</v>
      </c>
      <c r="B574" s="223"/>
      <c r="C574" s="223"/>
      <c r="D574" s="224" t="s">
        <v>36</v>
      </c>
      <c r="E574" s="225"/>
      <c r="F574" s="226"/>
      <c r="G574" s="233" t="e">
        <f t="shared" si="43"/>
        <v>#N/A</v>
      </c>
      <c r="H574" s="204" t="e">
        <f t="shared" si="44"/>
        <v>#N/A</v>
      </c>
      <c r="I574" s="204" t="e">
        <f t="shared" si="45"/>
        <v>#N/A</v>
      </c>
      <c r="J574" s="168"/>
      <c r="K574" s="230"/>
      <c r="L574" s="231"/>
      <c r="M574" s="230"/>
      <c r="N574" s="228" t="s">
        <v>345</v>
      </c>
      <c r="O574" s="183"/>
      <c r="P574" s="183"/>
      <c r="Q574" s="183"/>
    </row>
    <row r="575" spans="1:17" s="167" customFormat="1" ht="12.75" x14ac:dyDescent="0.2">
      <c r="A575" s="222">
        <f t="shared" si="46"/>
        <v>0</v>
      </c>
      <c r="B575" s="223"/>
      <c r="C575" s="223"/>
      <c r="D575" s="224" t="s">
        <v>36</v>
      </c>
      <c r="E575" s="225"/>
      <c r="F575" s="226"/>
      <c r="G575" s="233" t="e">
        <f t="shared" si="43"/>
        <v>#N/A</v>
      </c>
      <c r="H575" s="204" t="e">
        <f t="shared" si="44"/>
        <v>#N/A</v>
      </c>
      <c r="I575" s="204" t="e">
        <f t="shared" si="45"/>
        <v>#N/A</v>
      </c>
      <c r="J575" s="168"/>
      <c r="K575" s="230"/>
      <c r="L575" s="231"/>
      <c r="M575" s="230"/>
      <c r="N575" s="228" t="s">
        <v>345</v>
      </c>
      <c r="O575" s="183"/>
      <c r="P575" s="183"/>
      <c r="Q575" s="183"/>
    </row>
    <row r="576" spans="1:17" s="167" customFormat="1" ht="12.75" x14ac:dyDescent="0.2">
      <c r="A576" s="222">
        <f t="shared" si="46"/>
        <v>0</v>
      </c>
      <c r="B576" s="223"/>
      <c r="C576" s="223"/>
      <c r="D576" s="224" t="s">
        <v>36</v>
      </c>
      <c r="E576" s="225"/>
      <c r="F576" s="226"/>
      <c r="G576" s="233" t="e">
        <f t="shared" si="43"/>
        <v>#N/A</v>
      </c>
      <c r="H576" s="204" t="e">
        <f t="shared" si="44"/>
        <v>#N/A</v>
      </c>
      <c r="I576" s="204" t="e">
        <f t="shared" si="45"/>
        <v>#N/A</v>
      </c>
      <c r="J576" s="168"/>
      <c r="K576" s="230"/>
      <c r="L576" s="231"/>
      <c r="M576" s="230"/>
      <c r="N576" s="228" t="s">
        <v>345</v>
      </c>
      <c r="O576" s="183"/>
      <c r="P576" s="183"/>
      <c r="Q576" s="183"/>
    </row>
    <row r="577" spans="1:17" s="167" customFormat="1" ht="12.75" x14ac:dyDescent="0.2">
      <c r="A577" s="222">
        <f t="shared" si="46"/>
        <v>0</v>
      </c>
      <c r="B577" s="223"/>
      <c r="C577" s="223"/>
      <c r="D577" s="224" t="s">
        <v>36</v>
      </c>
      <c r="E577" s="225"/>
      <c r="F577" s="226"/>
      <c r="G577" s="233" t="e">
        <f t="shared" si="43"/>
        <v>#N/A</v>
      </c>
      <c r="H577" s="204" t="e">
        <f t="shared" si="44"/>
        <v>#N/A</v>
      </c>
      <c r="I577" s="204" t="e">
        <f t="shared" si="45"/>
        <v>#N/A</v>
      </c>
      <c r="J577" s="168"/>
      <c r="K577" s="230"/>
      <c r="L577" s="231"/>
      <c r="M577" s="230"/>
      <c r="N577" s="228" t="s">
        <v>345</v>
      </c>
      <c r="O577" s="183"/>
      <c r="P577" s="183"/>
      <c r="Q577" s="183"/>
    </row>
    <row r="578" spans="1:17" s="167" customFormat="1" ht="12.75" x14ac:dyDescent="0.2">
      <c r="A578" s="222">
        <f t="shared" si="46"/>
        <v>0</v>
      </c>
      <c r="B578" s="223"/>
      <c r="C578" s="223"/>
      <c r="D578" s="224" t="s">
        <v>36</v>
      </c>
      <c r="E578" s="225"/>
      <c r="F578" s="226"/>
      <c r="G578" s="233" t="e">
        <f t="shared" si="43"/>
        <v>#N/A</v>
      </c>
      <c r="H578" s="204" t="e">
        <f t="shared" si="44"/>
        <v>#N/A</v>
      </c>
      <c r="I578" s="204" t="e">
        <f t="shared" si="45"/>
        <v>#N/A</v>
      </c>
      <c r="J578" s="168"/>
      <c r="K578" s="230"/>
      <c r="L578" s="231"/>
      <c r="M578" s="230"/>
      <c r="N578" s="228" t="s">
        <v>345</v>
      </c>
      <c r="O578" s="183"/>
      <c r="P578" s="183"/>
      <c r="Q578" s="183"/>
    </row>
    <row r="579" spans="1:17" s="167" customFormat="1" ht="12.75" x14ac:dyDescent="0.2">
      <c r="A579" s="222">
        <f t="shared" si="46"/>
        <v>0</v>
      </c>
      <c r="B579" s="223"/>
      <c r="C579" s="223"/>
      <c r="D579" s="224" t="s">
        <v>36</v>
      </c>
      <c r="E579" s="225"/>
      <c r="F579" s="226"/>
      <c r="G579" s="233" t="e">
        <f t="shared" si="43"/>
        <v>#N/A</v>
      </c>
      <c r="H579" s="204" t="e">
        <f t="shared" si="44"/>
        <v>#N/A</v>
      </c>
      <c r="I579" s="204" t="e">
        <f t="shared" si="45"/>
        <v>#N/A</v>
      </c>
      <c r="J579" s="168"/>
      <c r="K579" s="230"/>
      <c r="L579" s="231"/>
      <c r="M579" s="230"/>
      <c r="N579" s="228" t="s">
        <v>345</v>
      </c>
      <c r="O579" s="183"/>
      <c r="P579" s="183"/>
      <c r="Q579" s="183"/>
    </row>
    <row r="580" spans="1:17" s="167" customFormat="1" ht="12.75" x14ac:dyDescent="0.2">
      <c r="A580" s="222">
        <f t="shared" si="46"/>
        <v>0</v>
      </c>
      <c r="B580" s="223"/>
      <c r="C580" s="223"/>
      <c r="D580" s="224" t="s">
        <v>36</v>
      </c>
      <c r="E580" s="225"/>
      <c r="F580" s="226"/>
      <c r="G580" s="233" t="e">
        <f t="shared" si="43"/>
        <v>#N/A</v>
      </c>
      <c r="H580" s="204" t="e">
        <f t="shared" si="44"/>
        <v>#N/A</v>
      </c>
      <c r="I580" s="204" t="e">
        <f t="shared" si="45"/>
        <v>#N/A</v>
      </c>
      <c r="J580" s="168"/>
      <c r="K580" s="230"/>
      <c r="L580" s="231"/>
      <c r="M580" s="230"/>
      <c r="N580" s="228" t="s">
        <v>345</v>
      </c>
      <c r="O580" s="183"/>
      <c r="P580" s="183"/>
      <c r="Q580" s="183"/>
    </row>
    <row r="581" spans="1:17" s="167" customFormat="1" ht="12.75" x14ac:dyDescent="0.2">
      <c r="A581" s="222">
        <f t="shared" si="46"/>
        <v>0</v>
      </c>
      <c r="B581" s="223"/>
      <c r="C581" s="223"/>
      <c r="D581" s="224" t="s">
        <v>36</v>
      </c>
      <c r="E581" s="225"/>
      <c r="F581" s="226"/>
      <c r="G581" s="233" t="e">
        <f t="shared" si="43"/>
        <v>#N/A</v>
      </c>
      <c r="H581" s="204" t="e">
        <f t="shared" si="44"/>
        <v>#N/A</v>
      </c>
      <c r="I581" s="204" t="e">
        <f t="shared" si="45"/>
        <v>#N/A</v>
      </c>
      <c r="J581" s="168"/>
      <c r="K581" s="230"/>
      <c r="L581" s="231"/>
      <c r="M581" s="230"/>
      <c r="N581" s="228" t="s">
        <v>345</v>
      </c>
      <c r="O581" s="183"/>
      <c r="P581" s="183"/>
      <c r="Q581" s="183"/>
    </row>
    <row r="582" spans="1:17" s="167" customFormat="1" ht="12.75" x14ac:dyDescent="0.2">
      <c r="A582" s="222">
        <f t="shared" si="46"/>
        <v>0</v>
      </c>
      <c r="B582" s="223"/>
      <c r="C582" s="223"/>
      <c r="D582" s="224" t="s">
        <v>36</v>
      </c>
      <c r="E582" s="225"/>
      <c r="F582" s="226"/>
      <c r="G582" s="233" t="e">
        <f t="shared" si="43"/>
        <v>#N/A</v>
      </c>
      <c r="H582" s="204" t="e">
        <f t="shared" si="44"/>
        <v>#N/A</v>
      </c>
      <c r="I582" s="204" t="e">
        <f t="shared" si="45"/>
        <v>#N/A</v>
      </c>
      <c r="J582" s="168"/>
      <c r="K582" s="230"/>
      <c r="L582" s="231"/>
      <c r="M582" s="230"/>
      <c r="N582" s="228" t="s">
        <v>345</v>
      </c>
      <c r="O582" s="183"/>
      <c r="P582" s="183"/>
      <c r="Q582" s="183"/>
    </row>
    <row r="583" spans="1:17" s="167" customFormat="1" ht="12.75" x14ac:dyDescent="0.2">
      <c r="A583" s="222">
        <f t="shared" si="46"/>
        <v>0</v>
      </c>
      <c r="B583" s="223"/>
      <c r="C583" s="223"/>
      <c r="D583" s="224" t="s">
        <v>36</v>
      </c>
      <c r="E583" s="225"/>
      <c r="F583" s="226"/>
      <c r="G583" s="233" t="e">
        <f t="shared" si="43"/>
        <v>#N/A</v>
      </c>
      <c r="H583" s="204" t="e">
        <f t="shared" si="44"/>
        <v>#N/A</v>
      </c>
      <c r="I583" s="204" t="e">
        <f t="shared" si="45"/>
        <v>#N/A</v>
      </c>
      <c r="J583" s="168"/>
      <c r="K583" s="230"/>
      <c r="L583" s="231"/>
      <c r="M583" s="230"/>
      <c r="N583" s="228" t="s">
        <v>345</v>
      </c>
      <c r="O583" s="183"/>
      <c r="P583" s="183"/>
      <c r="Q583" s="183"/>
    </row>
    <row r="584" spans="1:17" s="167" customFormat="1" ht="12.75" x14ac:dyDescent="0.2">
      <c r="A584" s="222">
        <f t="shared" si="46"/>
        <v>0</v>
      </c>
      <c r="B584" s="223"/>
      <c r="C584" s="223"/>
      <c r="D584" s="224" t="s">
        <v>36</v>
      </c>
      <c r="E584" s="225"/>
      <c r="F584" s="226"/>
      <c r="G584" s="233" t="e">
        <f t="shared" si="43"/>
        <v>#N/A</v>
      </c>
      <c r="H584" s="204" t="e">
        <f t="shared" si="44"/>
        <v>#N/A</v>
      </c>
      <c r="I584" s="204" t="e">
        <f t="shared" si="45"/>
        <v>#N/A</v>
      </c>
      <c r="J584" s="168"/>
      <c r="K584" s="230"/>
      <c r="L584" s="231"/>
      <c r="M584" s="230"/>
      <c r="N584" s="228" t="s">
        <v>345</v>
      </c>
      <c r="O584" s="183"/>
      <c r="P584" s="183"/>
      <c r="Q584" s="183"/>
    </row>
    <row r="585" spans="1:17" s="167" customFormat="1" ht="12.75" x14ac:dyDescent="0.2">
      <c r="A585" s="222">
        <f t="shared" si="46"/>
        <v>0</v>
      </c>
      <c r="B585" s="223"/>
      <c r="C585" s="223"/>
      <c r="D585" s="224" t="s">
        <v>36</v>
      </c>
      <c r="E585" s="225"/>
      <c r="F585" s="226"/>
      <c r="G585" s="233" t="e">
        <f t="shared" si="43"/>
        <v>#N/A</v>
      </c>
      <c r="H585" s="204" t="e">
        <f t="shared" si="44"/>
        <v>#N/A</v>
      </c>
      <c r="I585" s="204" t="e">
        <f t="shared" si="45"/>
        <v>#N/A</v>
      </c>
      <c r="J585" s="168"/>
      <c r="K585" s="230"/>
      <c r="L585" s="231"/>
      <c r="M585" s="230"/>
      <c r="N585" s="228" t="s">
        <v>345</v>
      </c>
      <c r="O585" s="183"/>
      <c r="P585" s="183"/>
      <c r="Q585" s="183"/>
    </row>
    <row r="586" spans="1:17" s="167" customFormat="1" ht="12.75" x14ac:dyDescent="0.2">
      <c r="A586" s="222">
        <f t="shared" si="46"/>
        <v>0</v>
      </c>
      <c r="B586" s="223"/>
      <c r="C586" s="223"/>
      <c r="D586" s="224" t="s">
        <v>36</v>
      </c>
      <c r="E586" s="225"/>
      <c r="F586" s="226"/>
      <c r="G586" s="233" t="e">
        <f t="shared" si="43"/>
        <v>#N/A</v>
      </c>
      <c r="H586" s="204" t="e">
        <f t="shared" si="44"/>
        <v>#N/A</v>
      </c>
      <c r="I586" s="204" t="e">
        <f t="shared" si="45"/>
        <v>#N/A</v>
      </c>
      <c r="J586" s="168"/>
      <c r="K586" s="230"/>
      <c r="L586" s="231"/>
      <c r="M586" s="230"/>
      <c r="N586" s="228" t="s">
        <v>345</v>
      </c>
      <c r="O586" s="183"/>
      <c r="P586" s="183"/>
      <c r="Q586" s="183"/>
    </row>
    <row r="587" spans="1:17" s="167" customFormat="1" ht="12.75" x14ac:dyDescent="0.2">
      <c r="A587" s="222">
        <f t="shared" si="46"/>
        <v>0</v>
      </c>
      <c r="B587" s="223"/>
      <c r="C587" s="223"/>
      <c r="D587" s="224" t="s">
        <v>36</v>
      </c>
      <c r="E587" s="225"/>
      <c r="F587" s="226"/>
      <c r="G587" s="233" t="e">
        <f t="shared" si="43"/>
        <v>#N/A</v>
      </c>
      <c r="H587" s="204" t="e">
        <f t="shared" si="44"/>
        <v>#N/A</v>
      </c>
      <c r="I587" s="204" t="e">
        <f t="shared" si="45"/>
        <v>#N/A</v>
      </c>
      <c r="J587" s="168"/>
      <c r="K587" s="230"/>
      <c r="L587" s="231"/>
      <c r="M587" s="230"/>
      <c r="N587" s="228" t="s">
        <v>345</v>
      </c>
      <c r="O587" s="183"/>
      <c r="P587" s="183"/>
      <c r="Q587" s="183"/>
    </row>
    <row r="588" spans="1:17" s="167" customFormat="1" ht="12.75" x14ac:dyDescent="0.2">
      <c r="A588" s="222">
        <f t="shared" si="46"/>
        <v>0</v>
      </c>
      <c r="B588" s="223"/>
      <c r="C588" s="223"/>
      <c r="D588" s="224" t="s">
        <v>36</v>
      </c>
      <c r="E588" s="225"/>
      <c r="F588" s="226"/>
      <c r="G588" s="233" t="e">
        <f t="shared" si="43"/>
        <v>#N/A</v>
      </c>
      <c r="H588" s="204" t="e">
        <f t="shared" si="44"/>
        <v>#N/A</v>
      </c>
      <c r="I588" s="204" t="e">
        <f t="shared" si="45"/>
        <v>#N/A</v>
      </c>
      <c r="J588" s="168"/>
      <c r="K588" s="230"/>
      <c r="L588" s="231"/>
      <c r="M588" s="230"/>
      <c r="N588" s="228" t="s">
        <v>345</v>
      </c>
      <c r="O588" s="183"/>
      <c r="P588" s="183"/>
      <c r="Q588" s="183"/>
    </row>
    <row r="589" spans="1:17" s="167" customFormat="1" ht="12.75" x14ac:dyDescent="0.2">
      <c r="A589" s="222">
        <f t="shared" si="46"/>
        <v>0</v>
      </c>
      <c r="B589" s="223"/>
      <c r="C589" s="223"/>
      <c r="D589" s="224" t="s">
        <v>36</v>
      </c>
      <c r="E589" s="225"/>
      <c r="F589" s="226"/>
      <c r="G589" s="233" t="e">
        <f t="shared" si="43"/>
        <v>#N/A</v>
      </c>
      <c r="H589" s="204" t="e">
        <f t="shared" si="44"/>
        <v>#N/A</v>
      </c>
      <c r="I589" s="204" t="e">
        <f t="shared" si="45"/>
        <v>#N/A</v>
      </c>
      <c r="J589" s="168"/>
      <c r="K589" s="230"/>
      <c r="L589" s="231"/>
      <c r="M589" s="230"/>
      <c r="N589" s="228" t="s">
        <v>345</v>
      </c>
      <c r="O589" s="183"/>
      <c r="P589" s="183"/>
      <c r="Q589" s="183"/>
    </row>
    <row r="590" spans="1:17" s="167" customFormat="1" ht="12.75" x14ac:dyDescent="0.2">
      <c r="A590" s="222">
        <f t="shared" si="46"/>
        <v>0</v>
      </c>
      <c r="B590" s="223"/>
      <c r="C590" s="223"/>
      <c r="D590" s="224" t="s">
        <v>36</v>
      </c>
      <c r="E590" s="225"/>
      <c r="F590" s="226"/>
      <c r="G590" s="233" t="e">
        <f t="shared" si="43"/>
        <v>#N/A</v>
      </c>
      <c r="H590" s="204" t="e">
        <f t="shared" si="44"/>
        <v>#N/A</v>
      </c>
      <c r="I590" s="204" t="e">
        <f t="shared" si="45"/>
        <v>#N/A</v>
      </c>
      <c r="J590" s="168"/>
      <c r="K590" s="230"/>
      <c r="L590" s="231"/>
      <c r="M590" s="230"/>
      <c r="N590" s="228" t="s">
        <v>345</v>
      </c>
      <c r="O590" s="183"/>
      <c r="P590" s="183"/>
      <c r="Q590" s="183"/>
    </row>
    <row r="591" spans="1:17" s="167" customFormat="1" ht="12.75" x14ac:dyDescent="0.2">
      <c r="A591" s="222">
        <f t="shared" si="46"/>
        <v>0</v>
      </c>
      <c r="B591" s="223"/>
      <c r="C591" s="223"/>
      <c r="D591" s="224" t="s">
        <v>36</v>
      </c>
      <c r="E591" s="225"/>
      <c r="F591" s="226"/>
      <c r="G591" s="233" t="e">
        <f t="shared" si="43"/>
        <v>#N/A</v>
      </c>
      <c r="H591" s="204" t="e">
        <f t="shared" si="44"/>
        <v>#N/A</v>
      </c>
      <c r="I591" s="204" t="e">
        <f t="shared" si="45"/>
        <v>#N/A</v>
      </c>
      <c r="J591" s="168"/>
      <c r="K591" s="230"/>
      <c r="L591" s="231"/>
      <c r="M591" s="230"/>
      <c r="N591" s="228" t="s">
        <v>345</v>
      </c>
      <c r="O591" s="183"/>
      <c r="P591" s="183"/>
      <c r="Q591" s="183"/>
    </row>
    <row r="592" spans="1:17" s="167" customFormat="1" ht="12.75" x14ac:dyDescent="0.2">
      <c r="A592" s="222">
        <f t="shared" si="46"/>
        <v>0</v>
      </c>
      <c r="B592" s="223"/>
      <c r="C592" s="223"/>
      <c r="D592" s="224" t="s">
        <v>36</v>
      </c>
      <c r="E592" s="225"/>
      <c r="F592" s="226"/>
      <c r="G592" s="233" t="e">
        <f t="shared" si="43"/>
        <v>#N/A</v>
      </c>
      <c r="H592" s="204" t="e">
        <f t="shared" si="44"/>
        <v>#N/A</v>
      </c>
      <c r="I592" s="204" t="e">
        <f t="shared" si="45"/>
        <v>#N/A</v>
      </c>
      <c r="J592" s="168"/>
      <c r="K592" s="230"/>
      <c r="L592" s="231"/>
      <c r="M592" s="230"/>
      <c r="N592" s="228" t="s">
        <v>345</v>
      </c>
      <c r="O592" s="183"/>
      <c r="P592" s="183"/>
      <c r="Q592" s="183"/>
    </row>
    <row r="593" spans="1:17" s="167" customFormat="1" ht="12.75" x14ac:dyDescent="0.2">
      <c r="A593" s="222">
        <f t="shared" si="46"/>
        <v>0</v>
      </c>
      <c r="B593" s="223"/>
      <c r="C593" s="223"/>
      <c r="D593" s="224" t="s">
        <v>36</v>
      </c>
      <c r="E593" s="225"/>
      <c r="F593" s="226"/>
      <c r="G593" s="233" t="e">
        <f t="shared" si="43"/>
        <v>#N/A</v>
      </c>
      <c r="H593" s="204" t="e">
        <f t="shared" si="44"/>
        <v>#N/A</v>
      </c>
      <c r="I593" s="204" t="e">
        <f t="shared" si="45"/>
        <v>#N/A</v>
      </c>
      <c r="J593" s="168"/>
      <c r="K593" s="230"/>
      <c r="L593" s="231"/>
      <c r="M593" s="230"/>
      <c r="N593" s="228" t="s">
        <v>345</v>
      </c>
      <c r="O593" s="183"/>
      <c r="P593" s="183"/>
      <c r="Q593" s="183"/>
    </row>
    <row r="594" spans="1:17" s="167" customFormat="1" ht="12.75" x14ac:dyDescent="0.2">
      <c r="A594" s="222">
        <f t="shared" si="46"/>
        <v>0</v>
      </c>
      <c r="B594" s="223"/>
      <c r="C594" s="223"/>
      <c r="D594" s="224" t="s">
        <v>36</v>
      </c>
      <c r="E594" s="225"/>
      <c r="F594" s="226"/>
      <c r="G594" s="233" t="e">
        <f t="shared" si="43"/>
        <v>#N/A</v>
      </c>
      <c r="H594" s="204" t="e">
        <f t="shared" si="44"/>
        <v>#N/A</v>
      </c>
      <c r="I594" s="204" t="e">
        <f t="shared" si="45"/>
        <v>#N/A</v>
      </c>
      <c r="J594" s="168"/>
      <c r="K594" s="230"/>
      <c r="L594" s="231"/>
      <c r="M594" s="230"/>
      <c r="N594" s="228" t="s">
        <v>345</v>
      </c>
      <c r="O594" s="183"/>
      <c r="P594" s="183"/>
      <c r="Q594" s="183"/>
    </row>
    <row r="595" spans="1:17" s="167" customFormat="1" ht="12.75" x14ac:dyDescent="0.2">
      <c r="A595" s="222">
        <f t="shared" si="46"/>
        <v>0</v>
      </c>
      <c r="B595" s="223"/>
      <c r="C595" s="223"/>
      <c r="D595" s="224" t="s">
        <v>36</v>
      </c>
      <c r="E595" s="225"/>
      <c r="F595" s="226"/>
      <c r="G595" s="233" t="e">
        <f t="shared" si="43"/>
        <v>#N/A</v>
      </c>
      <c r="H595" s="204" t="e">
        <f t="shared" si="44"/>
        <v>#N/A</v>
      </c>
      <c r="I595" s="204" t="e">
        <f t="shared" si="45"/>
        <v>#N/A</v>
      </c>
      <c r="J595" s="168"/>
      <c r="K595" s="230"/>
      <c r="L595" s="231"/>
      <c r="M595" s="230"/>
      <c r="N595" s="228" t="s">
        <v>345</v>
      </c>
      <c r="O595" s="183"/>
      <c r="P595" s="183"/>
      <c r="Q595" s="183"/>
    </row>
    <row r="596" spans="1:17" s="167" customFormat="1" ht="12.75" x14ac:dyDescent="0.2">
      <c r="A596" s="222">
        <f t="shared" si="46"/>
        <v>0</v>
      </c>
      <c r="B596" s="223"/>
      <c r="C596" s="223"/>
      <c r="D596" s="224" t="s">
        <v>36</v>
      </c>
      <c r="E596" s="225"/>
      <c r="F596" s="226"/>
      <c r="G596" s="233" t="e">
        <f t="shared" ref="G596:G659" si="47">VLOOKUP(D596,K$33:N$1001,2,FALSE)</f>
        <v>#N/A</v>
      </c>
      <c r="H596" s="204" t="e">
        <f t="shared" ref="H596:H659" si="48">VLOOKUP(D596,K$33:N$1001,3,FALSE)</f>
        <v>#N/A</v>
      </c>
      <c r="I596" s="204" t="e">
        <f t="shared" ref="I596:I659" si="49">VLOOKUP(D596,K$33:N$1001,4,FALSE)</f>
        <v>#N/A</v>
      </c>
      <c r="J596" s="168"/>
      <c r="K596" s="230"/>
      <c r="L596" s="231"/>
      <c r="M596" s="230"/>
      <c r="N596" s="228" t="s">
        <v>345</v>
      </c>
      <c r="O596" s="183"/>
      <c r="P596" s="183"/>
      <c r="Q596" s="183"/>
    </row>
    <row r="597" spans="1:17" s="167" customFormat="1" ht="12.75" x14ac:dyDescent="0.2">
      <c r="A597" s="222">
        <f t="shared" si="46"/>
        <v>0</v>
      </c>
      <c r="B597" s="223"/>
      <c r="C597" s="223"/>
      <c r="D597" s="224" t="s">
        <v>36</v>
      </c>
      <c r="E597" s="225"/>
      <c r="F597" s="226"/>
      <c r="G597" s="233" t="e">
        <f t="shared" si="47"/>
        <v>#N/A</v>
      </c>
      <c r="H597" s="204" t="e">
        <f t="shared" si="48"/>
        <v>#N/A</v>
      </c>
      <c r="I597" s="204" t="e">
        <f t="shared" si="49"/>
        <v>#N/A</v>
      </c>
      <c r="J597" s="168"/>
      <c r="K597" s="230"/>
      <c r="L597" s="231"/>
      <c r="M597" s="230"/>
      <c r="N597" s="228" t="s">
        <v>345</v>
      </c>
      <c r="O597" s="183"/>
      <c r="P597" s="183"/>
      <c r="Q597" s="183"/>
    </row>
    <row r="598" spans="1:17" s="167" customFormat="1" ht="12.75" x14ac:dyDescent="0.2">
      <c r="A598" s="222">
        <f t="shared" si="46"/>
        <v>0</v>
      </c>
      <c r="B598" s="223"/>
      <c r="C598" s="223"/>
      <c r="D598" s="224" t="s">
        <v>36</v>
      </c>
      <c r="E598" s="225"/>
      <c r="F598" s="226"/>
      <c r="G598" s="233" t="e">
        <f t="shared" si="47"/>
        <v>#N/A</v>
      </c>
      <c r="H598" s="204" t="e">
        <f t="shared" si="48"/>
        <v>#N/A</v>
      </c>
      <c r="I598" s="204" t="e">
        <f t="shared" si="49"/>
        <v>#N/A</v>
      </c>
      <c r="J598" s="168"/>
      <c r="K598" s="230"/>
      <c r="L598" s="231"/>
      <c r="M598" s="230"/>
      <c r="N598" s="228" t="s">
        <v>345</v>
      </c>
      <c r="O598" s="183"/>
      <c r="P598" s="183"/>
      <c r="Q598" s="183"/>
    </row>
    <row r="599" spans="1:17" s="167" customFormat="1" ht="12.75" x14ac:dyDescent="0.2">
      <c r="A599" s="222">
        <f t="shared" si="46"/>
        <v>0</v>
      </c>
      <c r="B599" s="223"/>
      <c r="C599" s="223"/>
      <c r="D599" s="224" t="s">
        <v>36</v>
      </c>
      <c r="E599" s="225"/>
      <c r="F599" s="226"/>
      <c r="G599" s="233" t="e">
        <f t="shared" si="47"/>
        <v>#N/A</v>
      </c>
      <c r="H599" s="204" t="e">
        <f t="shared" si="48"/>
        <v>#N/A</v>
      </c>
      <c r="I599" s="204" t="e">
        <f t="shared" si="49"/>
        <v>#N/A</v>
      </c>
      <c r="J599" s="168"/>
      <c r="K599" s="230"/>
      <c r="L599" s="231"/>
      <c r="M599" s="230"/>
      <c r="N599" s="228" t="s">
        <v>345</v>
      </c>
      <c r="O599" s="183"/>
      <c r="P599" s="183"/>
      <c r="Q599" s="183"/>
    </row>
    <row r="600" spans="1:17" s="167" customFormat="1" ht="12.75" x14ac:dyDescent="0.2">
      <c r="A600" s="222">
        <f t="shared" si="46"/>
        <v>0</v>
      </c>
      <c r="B600" s="223"/>
      <c r="C600" s="223"/>
      <c r="D600" s="224" t="s">
        <v>36</v>
      </c>
      <c r="E600" s="225"/>
      <c r="F600" s="226"/>
      <c r="G600" s="233" t="e">
        <f t="shared" si="47"/>
        <v>#N/A</v>
      </c>
      <c r="H600" s="204" t="e">
        <f t="shared" si="48"/>
        <v>#N/A</v>
      </c>
      <c r="I600" s="204" t="e">
        <f t="shared" si="49"/>
        <v>#N/A</v>
      </c>
      <c r="J600" s="168"/>
      <c r="K600" s="230"/>
      <c r="L600" s="231"/>
      <c r="M600" s="230"/>
      <c r="N600" s="228" t="s">
        <v>345</v>
      </c>
      <c r="O600" s="183"/>
      <c r="P600" s="183"/>
      <c r="Q600" s="183"/>
    </row>
    <row r="601" spans="1:17" s="167" customFormat="1" ht="12.75" x14ac:dyDescent="0.2">
      <c r="A601" s="222">
        <f t="shared" si="46"/>
        <v>0</v>
      </c>
      <c r="B601" s="223"/>
      <c r="C601" s="223"/>
      <c r="D601" s="224" t="s">
        <v>36</v>
      </c>
      <c r="E601" s="225"/>
      <c r="F601" s="226"/>
      <c r="G601" s="233" t="e">
        <f t="shared" si="47"/>
        <v>#N/A</v>
      </c>
      <c r="H601" s="204" t="e">
        <f t="shared" si="48"/>
        <v>#N/A</v>
      </c>
      <c r="I601" s="204" t="e">
        <f t="shared" si="49"/>
        <v>#N/A</v>
      </c>
      <c r="J601" s="168"/>
      <c r="K601" s="230"/>
      <c r="L601" s="231"/>
      <c r="M601" s="230"/>
      <c r="N601" s="228" t="s">
        <v>345</v>
      </c>
      <c r="O601" s="183"/>
      <c r="P601" s="183"/>
      <c r="Q601" s="183"/>
    </row>
    <row r="602" spans="1:17" s="167" customFormat="1" ht="12.75" x14ac:dyDescent="0.2">
      <c r="A602" s="222">
        <f t="shared" si="46"/>
        <v>0</v>
      </c>
      <c r="B602" s="223"/>
      <c r="C602" s="223"/>
      <c r="D602" s="224" t="s">
        <v>36</v>
      </c>
      <c r="E602" s="225"/>
      <c r="F602" s="226"/>
      <c r="G602" s="233" t="e">
        <f t="shared" si="47"/>
        <v>#N/A</v>
      </c>
      <c r="H602" s="204" t="e">
        <f t="shared" si="48"/>
        <v>#N/A</v>
      </c>
      <c r="I602" s="204" t="e">
        <f t="shared" si="49"/>
        <v>#N/A</v>
      </c>
      <c r="J602" s="168"/>
      <c r="K602" s="230"/>
      <c r="L602" s="231"/>
      <c r="M602" s="230"/>
      <c r="N602" s="228" t="s">
        <v>345</v>
      </c>
      <c r="O602" s="183"/>
      <c r="P602" s="183"/>
      <c r="Q602" s="183"/>
    </row>
    <row r="603" spans="1:17" s="167" customFormat="1" ht="12.75" x14ac:dyDescent="0.2">
      <c r="A603" s="222">
        <f t="shared" si="46"/>
        <v>0</v>
      </c>
      <c r="B603" s="223"/>
      <c r="C603" s="223"/>
      <c r="D603" s="224" t="s">
        <v>36</v>
      </c>
      <c r="E603" s="225"/>
      <c r="F603" s="226"/>
      <c r="G603" s="233" t="e">
        <f t="shared" si="47"/>
        <v>#N/A</v>
      </c>
      <c r="H603" s="204" t="e">
        <f t="shared" si="48"/>
        <v>#N/A</v>
      </c>
      <c r="I603" s="204" t="e">
        <f t="shared" si="49"/>
        <v>#N/A</v>
      </c>
      <c r="J603" s="168"/>
      <c r="K603" s="230"/>
      <c r="L603" s="231"/>
      <c r="M603" s="230"/>
      <c r="N603" s="228" t="s">
        <v>345</v>
      </c>
      <c r="O603" s="183"/>
      <c r="P603" s="183"/>
      <c r="Q603" s="183"/>
    </row>
    <row r="604" spans="1:17" s="167" customFormat="1" ht="12.75" x14ac:dyDescent="0.2">
      <c r="A604" s="222">
        <f t="shared" si="46"/>
        <v>0</v>
      </c>
      <c r="B604" s="223"/>
      <c r="C604" s="223"/>
      <c r="D604" s="224" t="s">
        <v>36</v>
      </c>
      <c r="E604" s="225"/>
      <c r="F604" s="226"/>
      <c r="G604" s="233" t="e">
        <f t="shared" si="47"/>
        <v>#N/A</v>
      </c>
      <c r="H604" s="204" t="e">
        <f t="shared" si="48"/>
        <v>#N/A</v>
      </c>
      <c r="I604" s="204" t="e">
        <f t="shared" si="49"/>
        <v>#N/A</v>
      </c>
      <c r="J604" s="168"/>
      <c r="K604" s="230"/>
      <c r="L604" s="231"/>
      <c r="M604" s="230"/>
      <c r="N604" s="228" t="s">
        <v>345</v>
      </c>
      <c r="O604" s="183"/>
      <c r="P604" s="183"/>
      <c r="Q604" s="183"/>
    </row>
    <row r="605" spans="1:17" s="167" customFormat="1" ht="12.75" x14ac:dyDescent="0.2">
      <c r="A605" s="222">
        <f t="shared" si="46"/>
        <v>0</v>
      </c>
      <c r="B605" s="223"/>
      <c r="C605" s="223"/>
      <c r="D605" s="224" t="s">
        <v>36</v>
      </c>
      <c r="E605" s="225"/>
      <c r="F605" s="226"/>
      <c r="G605" s="233" t="e">
        <f t="shared" si="47"/>
        <v>#N/A</v>
      </c>
      <c r="H605" s="204" t="e">
        <f t="shared" si="48"/>
        <v>#N/A</v>
      </c>
      <c r="I605" s="204" t="e">
        <f t="shared" si="49"/>
        <v>#N/A</v>
      </c>
      <c r="J605" s="168"/>
      <c r="K605" s="230"/>
      <c r="L605" s="231"/>
      <c r="M605" s="230"/>
      <c r="N605" s="228" t="s">
        <v>345</v>
      </c>
      <c r="O605" s="183"/>
      <c r="P605" s="183"/>
      <c r="Q605" s="183"/>
    </row>
    <row r="606" spans="1:17" s="167" customFormat="1" ht="12.75" x14ac:dyDescent="0.2">
      <c r="A606" s="222">
        <f t="shared" si="46"/>
        <v>0</v>
      </c>
      <c r="B606" s="223"/>
      <c r="C606" s="223"/>
      <c r="D606" s="224" t="s">
        <v>36</v>
      </c>
      <c r="E606" s="225"/>
      <c r="F606" s="226"/>
      <c r="G606" s="233" t="e">
        <f t="shared" si="47"/>
        <v>#N/A</v>
      </c>
      <c r="H606" s="204" t="e">
        <f t="shared" si="48"/>
        <v>#N/A</v>
      </c>
      <c r="I606" s="204" t="e">
        <f t="shared" si="49"/>
        <v>#N/A</v>
      </c>
      <c r="J606" s="168"/>
      <c r="K606" s="230"/>
      <c r="L606" s="231"/>
      <c r="M606" s="230"/>
      <c r="N606" s="228" t="s">
        <v>345</v>
      </c>
      <c r="O606" s="183"/>
      <c r="P606" s="183"/>
      <c r="Q606" s="183"/>
    </row>
    <row r="607" spans="1:17" s="167" customFormat="1" ht="12.75" x14ac:dyDescent="0.2">
      <c r="A607" s="222">
        <f t="shared" si="46"/>
        <v>0</v>
      </c>
      <c r="B607" s="223"/>
      <c r="C607" s="223"/>
      <c r="D607" s="224" t="s">
        <v>36</v>
      </c>
      <c r="E607" s="225"/>
      <c r="F607" s="226"/>
      <c r="G607" s="233" t="e">
        <f t="shared" si="47"/>
        <v>#N/A</v>
      </c>
      <c r="H607" s="204" t="e">
        <f t="shared" si="48"/>
        <v>#N/A</v>
      </c>
      <c r="I607" s="204" t="e">
        <f t="shared" si="49"/>
        <v>#N/A</v>
      </c>
      <c r="J607" s="168"/>
      <c r="K607" s="230"/>
      <c r="L607" s="231"/>
      <c r="M607" s="230"/>
      <c r="N607" s="228" t="s">
        <v>345</v>
      </c>
      <c r="O607" s="183"/>
      <c r="P607" s="183"/>
      <c r="Q607" s="183"/>
    </row>
    <row r="608" spans="1:17" s="167" customFormat="1" ht="12.75" x14ac:dyDescent="0.2">
      <c r="A608" s="222">
        <f t="shared" si="46"/>
        <v>0</v>
      </c>
      <c r="B608" s="223"/>
      <c r="C608" s="223"/>
      <c r="D608" s="224" t="s">
        <v>36</v>
      </c>
      <c r="E608" s="225"/>
      <c r="F608" s="226"/>
      <c r="G608" s="233" t="e">
        <f t="shared" si="47"/>
        <v>#N/A</v>
      </c>
      <c r="H608" s="204" t="e">
        <f t="shared" si="48"/>
        <v>#N/A</v>
      </c>
      <c r="I608" s="204" t="e">
        <f t="shared" si="49"/>
        <v>#N/A</v>
      </c>
      <c r="J608" s="168"/>
      <c r="K608" s="230"/>
      <c r="L608" s="231"/>
      <c r="M608" s="230"/>
      <c r="N608" s="228" t="s">
        <v>345</v>
      </c>
      <c r="O608" s="183"/>
      <c r="P608" s="183"/>
      <c r="Q608" s="183"/>
    </row>
    <row r="609" spans="1:17" s="167" customFormat="1" ht="12.75" x14ac:dyDescent="0.2">
      <c r="A609" s="222">
        <f t="shared" si="46"/>
        <v>0</v>
      </c>
      <c r="B609" s="223"/>
      <c r="C609" s="223"/>
      <c r="D609" s="224" t="s">
        <v>36</v>
      </c>
      <c r="E609" s="225"/>
      <c r="F609" s="226"/>
      <c r="G609" s="233" t="e">
        <f t="shared" si="47"/>
        <v>#N/A</v>
      </c>
      <c r="H609" s="204" t="e">
        <f t="shared" si="48"/>
        <v>#N/A</v>
      </c>
      <c r="I609" s="204" t="e">
        <f t="shared" si="49"/>
        <v>#N/A</v>
      </c>
      <c r="J609" s="168"/>
      <c r="K609" s="230"/>
      <c r="L609" s="231"/>
      <c r="M609" s="230"/>
      <c r="N609" s="228" t="s">
        <v>345</v>
      </c>
      <c r="O609" s="183"/>
      <c r="P609" s="183"/>
      <c r="Q609" s="183"/>
    </row>
    <row r="610" spans="1:17" s="167" customFormat="1" ht="12.75" x14ac:dyDescent="0.2">
      <c r="A610" s="222">
        <f t="shared" si="46"/>
        <v>0</v>
      </c>
      <c r="B610" s="223"/>
      <c r="C610" s="223"/>
      <c r="D610" s="224" t="s">
        <v>36</v>
      </c>
      <c r="E610" s="225"/>
      <c r="F610" s="226"/>
      <c r="G610" s="233" t="e">
        <f t="shared" si="47"/>
        <v>#N/A</v>
      </c>
      <c r="H610" s="204" t="e">
        <f t="shared" si="48"/>
        <v>#N/A</v>
      </c>
      <c r="I610" s="204" t="e">
        <f t="shared" si="49"/>
        <v>#N/A</v>
      </c>
      <c r="J610" s="168"/>
      <c r="K610" s="230"/>
      <c r="L610" s="231"/>
      <c r="M610" s="230"/>
      <c r="N610" s="228" t="s">
        <v>345</v>
      </c>
      <c r="O610" s="183"/>
      <c r="P610" s="183"/>
      <c r="Q610" s="183"/>
    </row>
    <row r="611" spans="1:17" s="167" customFormat="1" ht="12.75" x14ac:dyDescent="0.2">
      <c r="A611" s="222">
        <f t="shared" si="46"/>
        <v>0</v>
      </c>
      <c r="B611" s="223"/>
      <c r="C611" s="223"/>
      <c r="D611" s="224" t="s">
        <v>36</v>
      </c>
      <c r="E611" s="225"/>
      <c r="F611" s="226"/>
      <c r="G611" s="233" t="e">
        <f t="shared" si="47"/>
        <v>#N/A</v>
      </c>
      <c r="H611" s="204" t="e">
        <f t="shared" si="48"/>
        <v>#N/A</v>
      </c>
      <c r="I611" s="204" t="e">
        <f t="shared" si="49"/>
        <v>#N/A</v>
      </c>
      <c r="J611" s="168"/>
      <c r="K611" s="230"/>
      <c r="L611" s="231"/>
      <c r="M611" s="230"/>
      <c r="N611" s="228" t="s">
        <v>345</v>
      </c>
      <c r="O611" s="183"/>
      <c r="P611" s="183"/>
      <c r="Q611" s="183"/>
    </row>
    <row r="612" spans="1:17" s="167" customFormat="1" ht="12.75" x14ac:dyDescent="0.2">
      <c r="A612" s="222">
        <f t="shared" si="46"/>
        <v>0</v>
      </c>
      <c r="B612" s="223"/>
      <c r="C612" s="223"/>
      <c r="D612" s="224" t="s">
        <v>36</v>
      </c>
      <c r="E612" s="225"/>
      <c r="F612" s="226"/>
      <c r="G612" s="233" t="e">
        <f t="shared" si="47"/>
        <v>#N/A</v>
      </c>
      <c r="H612" s="204" t="e">
        <f t="shared" si="48"/>
        <v>#N/A</v>
      </c>
      <c r="I612" s="204" t="e">
        <f t="shared" si="49"/>
        <v>#N/A</v>
      </c>
      <c r="J612" s="168"/>
      <c r="K612" s="230"/>
      <c r="L612" s="231"/>
      <c r="M612" s="230"/>
      <c r="N612" s="228" t="s">
        <v>345</v>
      </c>
      <c r="O612" s="183"/>
      <c r="P612" s="183"/>
      <c r="Q612" s="183"/>
    </row>
    <row r="613" spans="1:17" s="167" customFormat="1" ht="12.75" x14ac:dyDescent="0.2">
      <c r="A613" s="222">
        <f t="shared" si="46"/>
        <v>0</v>
      </c>
      <c r="B613" s="223"/>
      <c r="C613" s="223"/>
      <c r="D613" s="224" t="s">
        <v>36</v>
      </c>
      <c r="E613" s="225"/>
      <c r="F613" s="226"/>
      <c r="G613" s="233" t="e">
        <f t="shared" si="47"/>
        <v>#N/A</v>
      </c>
      <c r="H613" s="204" t="e">
        <f t="shared" si="48"/>
        <v>#N/A</v>
      </c>
      <c r="I613" s="204" t="e">
        <f t="shared" si="49"/>
        <v>#N/A</v>
      </c>
      <c r="J613" s="168"/>
      <c r="K613" s="230"/>
      <c r="L613" s="231"/>
      <c r="M613" s="230"/>
      <c r="N613" s="228" t="s">
        <v>345</v>
      </c>
      <c r="O613" s="183"/>
      <c r="P613" s="183"/>
      <c r="Q613" s="183"/>
    </row>
    <row r="614" spans="1:17" s="167" customFormat="1" ht="12.75" x14ac:dyDescent="0.2">
      <c r="A614" s="222">
        <f t="shared" si="46"/>
        <v>0</v>
      </c>
      <c r="B614" s="223"/>
      <c r="C614" s="223"/>
      <c r="D614" s="224" t="s">
        <v>36</v>
      </c>
      <c r="E614" s="225"/>
      <c r="F614" s="226"/>
      <c r="G614" s="233" t="e">
        <f t="shared" si="47"/>
        <v>#N/A</v>
      </c>
      <c r="H614" s="204" t="e">
        <f t="shared" si="48"/>
        <v>#N/A</v>
      </c>
      <c r="I614" s="204" t="e">
        <f t="shared" si="49"/>
        <v>#N/A</v>
      </c>
      <c r="J614" s="168"/>
      <c r="K614" s="230"/>
      <c r="L614" s="231"/>
      <c r="M614" s="230"/>
      <c r="N614" s="228" t="s">
        <v>345</v>
      </c>
      <c r="O614" s="183"/>
      <c r="P614" s="183"/>
      <c r="Q614" s="183"/>
    </row>
    <row r="615" spans="1:17" s="167" customFormat="1" ht="12.75" x14ac:dyDescent="0.2">
      <c r="A615" s="222">
        <f t="shared" si="46"/>
        <v>0</v>
      </c>
      <c r="B615" s="223"/>
      <c r="C615" s="223"/>
      <c r="D615" s="224" t="s">
        <v>36</v>
      </c>
      <c r="E615" s="225"/>
      <c r="F615" s="226"/>
      <c r="G615" s="233" t="e">
        <f t="shared" si="47"/>
        <v>#N/A</v>
      </c>
      <c r="H615" s="204" t="e">
        <f t="shared" si="48"/>
        <v>#N/A</v>
      </c>
      <c r="I615" s="204" t="e">
        <f t="shared" si="49"/>
        <v>#N/A</v>
      </c>
      <c r="J615" s="168"/>
      <c r="K615" s="230"/>
      <c r="L615" s="231"/>
      <c r="M615" s="230"/>
      <c r="N615" s="228" t="s">
        <v>345</v>
      </c>
      <c r="O615" s="183"/>
      <c r="P615" s="183"/>
      <c r="Q615" s="183"/>
    </row>
    <row r="616" spans="1:17" s="167" customFormat="1" ht="12.75" x14ac:dyDescent="0.2">
      <c r="A616" s="222">
        <f t="shared" si="46"/>
        <v>0</v>
      </c>
      <c r="B616" s="223"/>
      <c r="C616" s="223"/>
      <c r="D616" s="224" t="s">
        <v>36</v>
      </c>
      <c r="E616" s="225"/>
      <c r="F616" s="226"/>
      <c r="G616" s="233" t="e">
        <f t="shared" si="47"/>
        <v>#N/A</v>
      </c>
      <c r="H616" s="204" t="e">
        <f t="shared" si="48"/>
        <v>#N/A</v>
      </c>
      <c r="I616" s="204" t="e">
        <f t="shared" si="49"/>
        <v>#N/A</v>
      </c>
      <c r="J616" s="168"/>
      <c r="K616" s="230"/>
      <c r="L616" s="231"/>
      <c r="M616" s="230"/>
      <c r="N616" s="228" t="s">
        <v>345</v>
      </c>
      <c r="O616" s="183"/>
      <c r="P616" s="183"/>
      <c r="Q616" s="183"/>
    </row>
    <row r="617" spans="1:17" s="167" customFormat="1" ht="12.75" x14ac:dyDescent="0.2">
      <c r="A617" s="222">
        <f t="shared" si="46"/>
        <v>0</v>
      </c>
      <c r="B617" s="223"/>
      <c r="C617" s="223"/>
      <c r="D617" s="224" t="s">
        <v>36</v>
      </c>
      <c r="E617" s="225"/>
      <c r="F617" s="226"/>
      <c r="G617" s="233" t="e">
        <f t="shared" si="47"/>
        <v>#N/A</v>
      </c>
      <c r="H617" s="204" t="e">
        <f t="shared" si="48"/>
        <v>#N/A</v>
      </c>
      <c r="I617" s="204" t="e">
        <f t="shared" si="49"/>
        <v>#N/A</v>
      </c>
      <c r="J617" s="168"/>
      <c r="K617" s="230"/>
      <c r="L617" s="231"/>
      <c r="M617" s="230"/>
      <c r="N617" s="228" t="s">
        <v>345</v>
      </c>
      <c r="O617" s="183"/>
      <c r="P617" s="183"/>
      <c r="Q617" s="183"/>
    </row>
    <row r="618" spans="1:17" s="167" customFormat="1" ht="12.75" x14ac:dyDescent="0.2">
      <c r="A618" s="222">
        <f t="shared" si="46"/>
        <v>0</v>
      </c>
      <c r="B618" s="223"/>
      <c r="C618" s="223"/>
      <c r="D618" s="224" t="s">
        <v>36</v>
      </c>
      <c r="E618" s="225"/>
      <c r="F618" s="226"/>
      <c r="G618" s="233" t="e">
        <f t="shared" si="47"/>
        <v>#N/A</v>
      </c>
      <c r="H618" s="204" t="e">
        <f t="shared" si="48"/>
        <v>#N/A</v>
      </c>
      <c r="I618" s="204" t="e">
        <f t="shared" si="49"/>
        <v>#N/A</v>
      </c>
      <c r="J618" s="168"/>
      <c r="K618" s="230"/>
      <c r="L618" s="231"/>
      <c r="M618" s="230"/>
      <c r="N618" s="228" t="s">
        <v>345</v>
      </c>
      <c r="O618" s="183"/>
      <c r="P618" s="183"/>
      <c r="Q618" s="183"/>
    </row>
    <row r="619" spans="1:17" s="167" customFormat="1" ht="12.75" x14ac:dyDescent="0.2">
      <c r="A619" s="222">
        <f t="shared" si="46"/>
        <v>0</v>
      </c>
      <c r="B619" s="223"/>
      <c r="C619" s="223"/>
      <c r="D619" s="224" t="s">
        <v>36</v>
      </c>
      <c r="E619" s="225"/>
      <c r="F619" s="226"/>
      <c r="G619" s="233" t="e">
        <f t="shared" si="47"/>
        <v>#N/A</v>
      </c>
      <c r="H619" s="204" t="e">
        <f t="shared" si="48"/>
        <v>#N/A</v>
      </c>
      <c r="I619" s="204" t="e">
        <f t="shared" si="49"/>
        <v>#N/A</v>
      </c>
      <c r="J619" s="168"/>
      <c r="K619" s="230"/>
      <c r="L619" s="231"/>
      <c r="M619" s="230"/>
      <c r="N619" s="228" t="s">
        <v>345</v>
      </c>
      <c r="O619" s="183"/>
      <c r="P619" s="183"/>
      <c r="Q619" s="183"/>
    </row>
    <row r="620" spans="1:17" s="167" customFormat="1" ht="12.75" x14ac:dyDescent="0.2">
      <c r="A620" s="222">
        <f t="shared" ref="A620:A683" si="50">F619</f>
        <v>0</v>
      </c>
      <c r="B620" s="223"/>
      <c r="C620" s="223"/>
      <c r="D620" s="224" t="s">
        <v>36</v>
      </c>
      <c r="E620" s="225"/>
      <c r="F620" s="226"/>
      <c r="G620" s="233" t="e">
        <f t="shared" si="47"/>
        <v>#N/A</v>
      </c>
      <c r="H620" s="204" t="e">
        <f t="shared" si="48"/>
        <v>#N/A</v>
      </c>
      <c r="I620" s="204" t="e">
        <f t="shared" si="49"/>
        <v>#N/A</v>
      </c>
      <c r="J620" s="168"/>
      <c r="K620" s="230"/>
      <c r="L620" s="231"/>
      <c r="M620" s="230"/>
      <c r="N620" s="228" t="s">
        <v>345</v>
      </c>
      <c r="O620" s="183"/>
      <c r="P620" s="183"/>
      <c r="Q620" s="183"/>
    </row>
    <row r="621" spans="1:17" s="167" customFormat="1" ht="12.75" x14ac:dyDescent="0.2">
      <c r="A621" s="222">
        <f t="shared" si="50"/>
        <v>0</v>
      </c>
      <c r="B621" s="223"/>
      <c r="C621" s="223"/>
      <c r="D621" s="224" t="s">
        <v>36</v>
      </c>
      <c r="E621" s="225"/>
      <c r="F621" s="226"/>
      <c r="G621" s="233" t="e">
        <f t="shared" si="47"/>
        <v>#N/A</v>
      </c>
      <c r="H621" s="204" t="e">
        <f t="shared" si="48"/>
        <v>#N/A</v>
      </c>
      <c r="I621" s="204" t="e">
        <f t="shared" si="49"/>
        <v>#N/A</v>
      </c>
      <c r="J621" s="168"/>
      <c r="K621" s="230"/>
      <c r="L621" s="231"/>
      <c r="M621" s="230"/>
      <c r="N621" s="228" t="s">
        <v>345</v>
      </c>
      <c r="O621" s="183"/>
      <c r="P621" s="183"/>
      <c r="Q621" s="183"/>
    </row>
    <row r="622" spans="1:17" s="167" customFormat="1" ht="12.75" x14ac:dyDescent="0.2">
      <c r="A622" s="222">
        <f t="shared" si="50"/>
        <v>0</v>
      </c>
      <c r="B622" s="223"/>
      <c r="C622" s="223"/>
      <c r="D622" s="224" t="s">
        <v>36</v>
      </c>
      <c r="E622" s="225"/>
      <c r="F622" s="226"/>
      <c r="G622" s="233" t="e">
        <f t="shared" si="47"/>
        <v>#N/A</v>
      </c>
      <c r="H622" s="204" t="e">
        <f t="shared" si="48"/>
        <v>#N/A</v>
      </c>
      <c r="I622" s="204" t="e">
        <f t="shared" si="49"/>
        <v>#N/A</v>
      </c>
      <c r="J622" s="168"/>
      <c r="K622" s="230"/>
      <c r="L622" s="231"/>
      <c r="M622" s="230"/>
      <c r="N622" s="228" t="s">
        <v>345</v>
      </c>
      <c r="O622" s="183"/>
      <c r="P622" s="183"/>
      <c r="Q622" s="183"/>
    </row>
    <row r="623" spans="1:17" s="167" customFormat="1" ht="12.75" x14ac:dyDescent="0.2">
      <c r="A623" s="222">
        <f t="shared" si="50"/>
        <v>0</v>
      </c>
      <c r="B623" s="223"/>
      <c r="C623" s="223"/>
      <c r="D623" s="224" t="s">
        <v>36</v>
      </c>
      <c r="E623" s="225"/>
      <c r="F623" s="226"/>
      <c r="G623" s="233" t="e">
        <f t="shared" si="47"/>
        <v>#N/A</v>
      </c>
      <c r="H623" s="204" t="e">
        <f t="shared" si="48"/>
        <v>#N/A</v>
      </c>
      <c r="I623" s="204" t="e">
        <f t="shared" si="49"/>
        <v>#N/A</v>
      </c>
      <c r="J623" s="168"/>
      <c r="K623" s="230"/>
      <c r="L623" s="231"/>
      <c r="M623" s="230"/>
      <c r="N623" s="228" t="s">
        <v>345</v>
      </c>
      <c r="O623" s="183"/>
      <c r="P623" s="183"/>
      <c r="Q623" s="183"/>
    </row>
    <row r="624" spans="1:17" s="167" customFormat="1" ht="12.75" x14ac:dyDescent="0.2">
      <c r="A624" s="222">
        <f t="shared" si="50"/>
        <v>0</v>
      </c>
      <c r="B624" s="223"/>
      <c r="C624" s="223"/>
      <c r="D624" s="224" t="s">
        <v>36</v>
      </c>
      <c r="E624" s="225"/>
      <c r="F624" s="226"/>
      <c r="G624" s="233" t="e">
        <f t="shared" si="47"/>
        <v>#N/A</v>
      </c>
      <c r="H624" s="204" t="e">
        <f t="shared" si="48"/>
        <v>#N/A</v>
      </c>
      <c r="I624" s="204" t="e">
        <f t="shared" si="49"/>
        <v>#N/A</v>
      </c>
      <c r="J624" s="168"/>
      <c r="K624" s="230"/>
      <c r="L624" s="231"/>
      <c r="M624" s="230"/>
      <c r="N624" s="228" t="s">
        <v>345</v>
      </c>
      <c r="O624" s="183"/>
      <c r="P624" s="183"/>
      <c r="Q624" s="183"/>
    </row>
    <row r="625" spans="1:17" s="167" customFormat="1" ht="12.75" x14ac:dyDescent="0.2">
      <c r="A625" s="222">
        <f t="shared" si="50"/>
        <v>0</v>
      </c>
      <c r="B625" s="223"/>
      <c r="C625" s="223"/>
      <c r="D625" s="224" t="s">
        <v>36</v>
      </c>
      <c r="E625" s="225"/>
      <c r="F625" s="226"/>
      <c r="G625" s="233" t="e">
        <f t="shared" si="47"/>
        <v>#N/A</v>
      </c>
      <c r="H625" s="204" t="e">
        <f t="shared" si="48"/>
        <v>#N/A</v>
      </c>
      <c r="I625" s="204" t="e">
        <f t="shared" si="49"/>
        <v>#N/A</v>
      </c>
      <c r="J625" s="168"/>
      <c r="K625" s="230"/>
      <c r="L625" s="231"/>
      <c r="M625" s="230"/>
      <c r="N625" s="228" t="s">
        <v>345</v>
      </c>
      <c r="O625" s="183"/>
      <c r="P625" s="183"/>
      <c r="Q625" s="183"/>
    </row>
    <row r="626" spans="1:17" s="167" customFormat="1" ht="12.75" x14ac:dyDescent="0.2">
      <c r="A626" s="222">
        <f t="shared" si="50"/>
        <v>0</v>
      </c>
      <c r="B626" s="223"/>
      <c r="C626" s="223"/>
      <c r="D626" s="224" t="s">
        <v>36</v>
      </c>
      <c r="E626" s="225"/>
      <c r="F626" s="226"/>
      <c r="G626" s="233" t="e">
        <f t="shared" si="47"/>
        <v>#N/A</v>
      </c>
      <c r="H626" s="204" t="e">
        <f t="shared" si="48"/>
        <v>#N/A</v>
      </c>
      <c r="I626" s="204" t="e">
        <f t="shared" si="49"/>
        <v>#N/A</v>
      </c>
      <c r="J626" s="168"/>
      <c r="K626" s="230"/>
      <c r="L626" s="231"/>
      <c r="M626" s="230"/>
      <c r="N626" s="228" t="s">
        <v>345</v>
      </c>
      <c r="O626" s="183"/>
      <c r="P626" s="183"/>
      <c r="Q626" s="183"/>
    </row>
    <row r="627" spans="1:17" s="167" customFormat="1" ht="12.75" x14ac:dyDescent="0.2">
      <c r="A627" s="222">
        <f t="shared" si="50"/>
        <v>0</v>
      </c>
      <c r="B627" s="223"/>
      <c r="C627" s="223"/>
      <c r="D627" s="224" t="s">
        <v>36</v>
      </c>
      <c r="E627" s="225"/>
      <c r="F627" s="226"/>
      <c r="G627" s="233" t="e">
        <f t="shared" si="47"/>
        <v>#N/A</v>
      </c>
      <c r="H627" s="204" t="e">
        <f t="shared" si="48"/>
        <v>#N/A</v>
      </c>
      <c r="I627" s="204" t="e">
        <f t="shared" si="49"/>
        <v>#N/A</v>
      </c>
      <c r="J627" s="168"/>
      <c r="K627" s="230"/>
      <c r="L627" s="231"/>
      <c r="M627" s="230"/>
      <c r="N627" s="228" t="s">
        <v>345</v>
      </c>
      <c r="O627" s="183"/>
      <c r="P627" s="183"/>
      <c r="Q627" s="183"/>
    </row>
    <row r="628" spans="1:17" s="167" customFormat="1" ht="12.75" x14ac:dyDescent="0.2">
      <c r="A628" s="222">
        <f t="shared" si="50"/>
        <v>0</v>
      </c>
      <c r="B628" s="223"/>
      <c r="C628" s="223"/>
      <c r="D628" s="224" t="s">
        <v>36</v>
      </c>
      <c r="E628" s="225"/>
      <c r="F628" s="226"/>
      <c r="G628" s="233" t="e">
        <f t="shared" si="47"/>
        <v>#N/A</v>
      </c>
      <c r="H628" s="204" t="e">
        <f t="shared" si="48"/>
        <v>#N/A</v>
      </c>
      <c r="I628" s="204" t="e">
        <f t="shared" si="49"/>
        <v>#N/A</v>
      </c>
      <c r="J628" s="168"/>
      <c r="K628" s="230"/>
      <c r="L628" s="231"/>
      <c r="M628" s="230"/>
      <c r="N628" s="228" t="s">
        <v>345</v>
      </c>
      <c r="O628" s="183"/>
      <c r="P628" s="183"/>
      <c r="Q628" s="183"/>
    </row>
    <row r="629" spans="1:17" s="167" customFormat="1" ht="12.75" x14ac:dyDescent="0.2">
      <c r="A629" s="222">
        <f t="shared" si="50"/>
        <v>0</v>
      </c>
      <c r="B629" s="223"/>
      <c r="C629" s="223"/>
      <c r="D629" s="224" t="s">
        <v>36</v>
      </c>
      <c r="E629" s="225"/>
      <c r="F629" s="226"/>
      <c r="G629" s="233" t="e">
        <f t="shared" si="47"/>
        <v>#N/A</v>
      </c>
      <c r="H629" s="204" t="e">
        <f t="shared" si="48"/>
        <v>#N/A</v>
      </c>
      <c r="I629" s="204" t="e">
        <f t="shared" si="49"/>
        <v>#N/A</v>
      </c>
      <c r="J629" s="168"/>
      <c r="K629" s="230"/>
      <c r="L629" s="231"/>
      <c r="M629" s="230"/>
      <c r="N629" s="228" t="s">
        <v>345</v>
      </c>
      <c r="O629" s="183"/>
      <c r="P629" s="183"/>
      <c r="Q629" s="183"/>
    </row>
    <row r="630" spans="1:17" s="167" customFormat="1" ht="12.75" x14ac:dyDescent="0.2">
      <c r="A630" s="222">
        <f t="shared" si="50"/>
        <v>0</v>
      </c>
      <c r="B630" s="223"/>
      <c r="C630" s="223"/>
      <c r="D630" s="224" t="s">
        <v>36</v>
      </c>
      <c r="E630" s="225"/>
      <c r="F630" s="226"/>
      <c r="G630" s="233" t="e">
        <f t="shared" si="47"/>
        <v>#N/A</v>
      </c>
      <c r="H630" s="204" t="e">
        <f t="shared" si="48"/>
        <v>#N/A</v>
      </c>
      <c r="I630" s="204" t="e">
        <f t="shared" si="49"/>
        <v>#N/A</v>
      </c>
      <c r="J630" s="168"/>
      <c r="K630" s="230"/>
      <c r="L630" s="231"/>
      <c r="M630" s="230"/>
      <c r="N630" s="228" t="s">
        <v>345</v>
      </c>
      <c r="O630" s="183"/>
      <c r="P630" s="183"/>
      <c r="Q630" s="183"/>
    </row>
    <row r="631" spans="1:17" s="167" customFormat="1" ht="12.75" x14ac:dyDescent="0.2">
      <c r="A631" s="222">
        <f t="shared" si="50"/>
        <v>0</v>
      </c>
      <c r="B631" s="223"/>
      <c r="C631" s="223"/>
      <c r="D631" s="224" t="s">
        <v>36</v>
      </c>
      <c r="E631" s="225"/>
      <c r="F631" s="226"/>
      <c r="G631" s="233" t="e">
        <f t="shared" si="47"/>
        <v>#N/A</v>
      </c>
      <c r="H631" s="204" t="e">
        <f t="shared" si="48"/>
        <v>#N/A</v>
      </c>
      <c r="I631" s="204" t="e">
        <f t="shared" si="49"/>
        <v>#N/A</v>
      </c>
      <c r="J631" s="168"/>
      <c r="K631" s="230"/>
      <c r="L631" s="231"/>
      <c r="M631" s="230"/>
      <c r="N631" s="228" t="s">
        <v>345</v>
      </c>
      <c r="O631" s="183"/>
      <c r="P631" s="183"/>
      <c r="Q631" s="183"/>
    </row>
    <row r="632" spans="1:17" s="167" customFormat="1" ht="12.75" x14ac:dyDescent="0.2">
      <c r="A632" s="222">
        <f t="shared" si="50"/>
        <v>0</v>
      </c>
      <c r="B632" s="223"/>
      <c r="C632" s="223"/>
      <c r="D632" s="224" t="s">
        <v>36</v>
      </c>
      <c r="E632" s="225"/>
      <c r="F632" s="226"/>
      <c r="G632" s="233" t="e">
        <f t="shared" si="47"/>
        <v>#N/A</v>
      </c>
      <c r="H632" s="204" t="e">
        <f t="shared" si="48"/>
        <v>#N/A</v>
      </c>
      <c r="I632" s="204" t="e">
        <f t="shared" si="49"/>
        <v>#N/A</v>
      </c>
      <c r="J632" s="168"/>
      <c r="K632" s="230"/>
      <c r="L632" s="231"/>
      <c r="M632" s="230"/>
      <c r="N632" s="228" t="s">
        <v>345</v>
      </c>
      <c r="O632" s="183"/>
      <c r="P632" s="183"/>
      <c r="Q632" s="183"/>
    </row>
    <row r="633" spans="1:17" s="167" customFormat="1" ht="12.75" x14ac:dyDescent="0.2">
      <c r="A633" s="222">
        <f t="shared" si="50"/>
        <v>0</v>
      </c>
      <c r="B633" s="223"/>
      <c r="C633" s="223"/>
      <c r="D633" s="224" t="s">
        <v>36</v>
      </c>
      <c r="E633" s="225"/>
      <c r="F633" s="226"/>
      <c r="G633" s="233" t="e">
        <f t="shared" si="47"/>
        <v>#N/A</v>
      </c>
      <c r="H633" s="204" t="e">
        <f t="shared" si="48"/>
        <v>#N/A</v>
      </c>
      <c r="I633" s="204" t="e">
        <f t="shared" si="49"/>
        <v>#N/A</v>
      </c>
      <c r="J633" s="168"/>
      <c r="K633" s="230"/>
      <c r="L633" s="231"/>
      <c r="M633" s="230"/>
      <c r="N633" s="228" t="s">
        <v>345</v>
      </c>
      <c r="O633" s="183"/>
      <c r="P633" s="183"/>
      <c r="Q633" s="183"/>
    </row>
    <row r="634" spans="1:17" s="167" customFormat="1" ht="12.75" x14ac:dyDescent="0.2">
      <c r="A634" s="222">
        <f t="shared" si="50"/>
        <v>0</v>
      </c>
      <c r="B634" s="223"/>
      <c r="C634" s="223"/>
      <c r="D634" s="224" t="s">
        <v>36</v>
      </c>
      <c r="E634" s="225"/>
      <c r="F634" s="226"/>
      <c r="G634" s="233" t="e">
        <f t="shared" si="47"/>
        <v>#N/A</v>
      </c>
      <c r="H634" s="204" t="e">
        <f t="shared" si="48"/>
        <v>#N/A</v>
      </c>
      <c r="I634" s="204" t="e">
        <f t="shared" si="49"/>
        <v>#N/A</v>
      </c>
      <c r="J634" s="168"/>
      <c r="K634" s="230"/>
      <c r="L634" s="231"/>
      <c r="M634" s="230"/>
      <c r="N634" s="228" t="s">
        <v>345</v>
      </c>
      <c r="O634" s="183"/>
      <c r="P634" s="183"/>
      <c r="Q634" s="183"/>
    </row>
    <row r="635" spans="1:17" s="167" customFormat="1" ht="12.75" x14ac:dyDescent="0.2">
      <c r="A635" s="222">
        <f t="shared" si="50"/>
        <v>0</v>
      </c>
      <c r="B635" s="223"/>
      <c r="C635" s="223"/>
      <c r="D635" s="224" t="s">
        <v>36</v>
      </c>
      <c r="E635" s="225"/>
      <c r="F635" s="226"/>
      <c r="G635" s="233" t="e">
        <f t="shared" si="47"/>
        <v>#N/A</v>
      </c>
      <c r="H635" s="204" t="e">
        <f t="shared" si="48"/>
        <v>#N/A</v>
      </c>
      <c r="I635" s="204" t="e">
        <f t="shared" si="49"/>
        <v>#N/A</v>
      </c>
      <c r="J635" s="168"/>
      <c r="K635" s="230"/>
      <c r="L635" s="231"/>
      <c r="M635" s="230"/>
      <c r="N635" s="228" t="s">
        <v>345</v>
      </c>
      <c r="O635" s="183"/>
      <c r="P635" s="183"/>
      <c r="Q635" s="183"/>
    </row>
    <row r="636" spans="1:17" s="167" customFormat="1" ht="12.75" x14ac:dyDescent="0.2">
      <c r="A636" s="222">
        <f t="shared" si="50"/>
        <v>0</v>
      </c>
      <c r="B636" s="223"/>
      <c r="C636" s="223"/>
      <c r="D636" s="224" t="s">
        <v>36</v>
      </c>
      <c r="E636" s="225"/>
      <c r="F636" s="226"/>
      <c r="G636" s="233" t="e">
        <f t="shared" si="47"/>
        <v>#N/A</v>
      </c>
      <c r="H636" s="204" t="e">
        <f t="shared" si="48"/>
        <v>#N/A</v>
      </c>
      <c r="I636" s="204" t="e">
        <f t="shared" si="49"/>
        <v>#N/A</v>
      </c>
      <c r="J636" s="168"/>
      <c r="K636" s="230"/>
      <c r="L636" s="231"/>
      <c r="M636" s="230"/>
      <c r="N636" s="228" t="s">
        <v>345</v>
      </c>
      <c r="O636" s="183"/>
      <c r="P636" s="183"/>
      <c r="Q636" s="183"/>
    </row>
    <row r="637" spans="1:17" s="167" customFormat="1" ht="12.75" x14ac:dyDescent="0.2">
      <c r="A637" s="222">
        <f t="shared" si="50"/>
        <v>0</v>
      </c>
      <c r="B637" s="223"/>
      <c r="C637" s="223"/>
      <c r="D637" s="224" t="s">
        <v>36</v>
      </c>
      <c r="E637" s="225"/>
      <c r="F637" s="226"/>
      <c r="G637" s="233" t="e">
        <f t="shared" si="47"/>
        <v>#N/A</v>
      </c>
      <c r="H637" s="204" t="e">
        <f t="shared" si="48"/>
        <v>#N/A</v>
      </c>
      <c r="I637" s="204" t="e">
        <f t="shared" si="49"/>
        <v>#N/A</v>
      </c>
      <c r="J637" s="168"/>
      <c r="K637" s="230"/>
      <c r="L637" s="231"/>
      <c r="M637" s="230"/>
      <c r="N637" s="228" t="s">
        <v>345</v>
      </c>
      <c r="O637" s="183"/>
      <c r="P637" s="183"/>
      <c r="Q637" s="183"/>
    </row>
    <row r="638" spans="1:17" s="167" customFormat="1" ht="12.75" x14ac:dyDescent="0.2">
      <c r="A638" s="222">
        <f t="shared" si="50"/>
        <v>0</v>
      </c>
      <c r="B638" s="223"/>
      <c r="C638" s="223"/>
      <c r="D638" s="224" t="s">
        <v>36</v>
      </c>
      <c r="E638" s="225"/>
      <c r="F638" s="226"/>
      <c r="G638" s="233" t="e">
        <f t="shared" si="47"/>
        <v>#N/A</v>
      </c>
      <c r="H638" s="204" t="e">
        <f t="shared" si="48"/>
        <v>#N/A</v>
      </c>
      <c r="I638" s="204" t="e">
        <f t="shared" si="49"/>
        <v>#N/A</v>
      </c>
      <c r="J638" s="168"/>
      <c r="K638" s="230"/>
      <c r="L638" s="231"/>
      <c r="M638" s="230"/>
      <c r="N638" s="228" t="s">
        <v>345</v>
      </c>
      <c r="O638" s="183"/>
      <c r="P638" s="183"/>
      <c r="Q638" s="183"/>
    </row>
    <row r="639" spans="1:17" s="167" customFormat="1" ht="12.75" x14ac:dyDescent="0.2">
      <c r="A639" s="222">
        <f t="shared" si="50"/>
        <v>0</v>
      </c>
      <c r="B639" s="223"/>
      <c r="C639" s="223"/>
      <c r="D639" s="224" t="s">
        <v>36</v>
      </c>
      <c r="E639" s="225"/>
      <c r="F639" s="226"/>
      <c r="G639" s="233" t="e">
        <f t="shared" si="47"/>
        <v>#N/A</v>
      </c>
      <c r="H639" s="204" t="e">
        <f t="shared" si="48"/>
        <v>#N/A</v>
      </c>
      <c r="I639" s="204" t="e">
        <f t="shared" si="49"/>
        <v>#N/A</v>
      </c>
      <c r="J639" s="168"/>
      <c r="K639" s="230"/>
      <c r="L639" s="231"/>
      <c r="M639" s="230"/>
      <c r="N639" s="228" t="s">
        <v>345</v>
      </c>
      <c r="O639" s="183"/>
      <c r="P639" s="183"/>
      <c r="Q639" s="183"/>
    </row>
    <row r="640" spans="1:17" s="167" customFormat="1" ht="12.75" x14ac:dyDescent="0.2">
      <c r="A640" s="222">
        <f t="shared" si="50"/>
        <v>0</v>
      </c>
      <c r="B640" s="223"/>
      <c r="C640" s="223"/>
      <c r="D640" s="224" t="s">
        <v>36</v>
      </c>
      <c r="E640" s="225"/>
      <c r="F640" s="226"/>
      <c r="G640" s="233" t="e">
        <f t="shared" si="47"/>
        <v>#N/A</v>
      </c>
      <c r="H640" s="204" t="e">
        <f t="shared" si="48"/>
        <v>#N/A</v>
      </c>
      <c r="I640" s="204" t="e">
        <f t="shared" si="49"/>
        <v>#N/A</v>
      </c>
      <c r="J640" s="168"/>
      <c r="K640" s="230"/>
      <c r="L640" s="231"/>
      <c r="M640" s="230"/>
      <c r="N640" s="228" t="s">
        <v>345</v>
      </c>
      <c r="O640" s="183"/>
      <c r="P640" s="183"/>
      <c r="Q640" s="183"/>
    </row>
    <row r="641" spans="1:17" s="167" customFormat="1" ht="12.75" x14ac:dyDescent="0.2">
      <c r="A641" s="222">
        <f t="shared" si="50"/>
        <v>0</v>
      </c>
      <c r="B641" s="223"/>
      <c r="C641" s="223"/>
      <c r="D641" s="224" t="s">
        <v>36</v>
      </c>
      <c r="E641" s="225"/>
      <c r="F641" s="226"/>
      <c r="G641" s="233" t="e">
        <f t="shared" si="47"/>
        <v>#N/A</v>
      </c>
      <c r="H641" s="204" t="e">
        <f t="shared" si="48"/>
        <v>#N/A</v>
      </c>
      <c r="I641" s="204" t="e">
        <f t="shared" si="49"/>
        <v>#N/A</v>
      </c>
      <c r="J641" s="168"/>
      <c r="K641" s="230"/>
      <c r="L641" s="231"/>
      <c r="M641" s="230"/>
      <c r="N641" s="228" t="s">
        <v>345</v>
      </c>
      <c r="O641" s="183"/>
      <c r="P641" s="183"/>
      <c r="Q641" s="183"/>
    </row>
    <row r="642" spans="1:17" s="167" customFormat="1" ht="12.75" x14ac:dyDescent="0.2">
      <c r="A642" s="222">
        <f t="shared" si="50"/>
        <v>0</v>
      </c>
      <c r="B642" s="223"/>
      <c r="C642" s="223"/>
      <c r="D642" s="224" t="s">
        <v>36</v>
      </c>
      <c r="E642" s="225"/>
      <c r="F642" s="226"/>
      <c r="G642" s="233" t="e">
        <f t="shared" si="47"/>
        <v>#N/A</v>
      </c>
      <c r="H642" s="204" t="e">
        <f t="shared" si="48"/>
        <v>#N/A</v>
      </c>
      <c r="I642" s="204" t="e">
        <f t="shared" si="49"/>
        <v>#N/A</v>
      </c>
      <c r="J642" s="168"/>
      <c r="K642" s="230"/>
      <c r="L642" s="231"/>
      <c r="M642" s="230"/>
      <c r="N642" s="228" t="s">
        <v>345</v>
      </c>
      <c r="O642" s="183"/>
      <c r="P642" s="183"/>
      <c r="Q642" s="183"/>
    </row>
    <row r="643" spans="1:17" s="167" customFormat="1" ht="12.75" x14ac:dyDescent="0.2">
      <c r="A643" s="222">
        <f t="shared" si="50"/>
        <v>0</v>
      </c>
      <c r="B643" s="223"/>
      <c r="C643" s="223"/>
      <c r="D643" s="224" t="s">
        <v>36</v>
      </c>
      <c r="E643" s="225"/>
      <c r="F643" s="226"/>
      <c r="G643" s="233" t="e">
        <f t="shared" si="47"/>
        <v>#N/A</v>
      </c>
      <c r="H643" s="204" t="e">
        <f t="shared" si="48"/>
        <v>#N/A</v>
      </c>
      <c r="I643" s="204" t="e">
        <f t="shared" si="49"/>
        <v>#N/A</v>
      </c>
      <c r="J643" s="168"/>
      <c r="K643" s="230"/>
      <c r="L643" s="231"/>
      <c r="M643" s="230"/>
      <c r="N643" s="228" t="s">
        <v>345</v>
      </c>
      <c r="O643" s="183"/>
      <c r="P643" s="183"/>
      <c r="Q643" s="183"/>
    </row>
    <row r="644" spans="1:17" s="167" customFormat="1" ht="12.75" x14ac:dyDescent="0.2">
      <c r="A644" s="222">
        <f t="shared" si="50"/>
        <v>0</v>
      </c>
      <c r="B644" s="223"/>
      <c r="C644" s="223"/>
      <c r="D644" s="224" t="s">
        <v>36</v>
      </c>
      <c r="E644" s="225"/>
      <c r="F644" s="226"/>
      <c r="G644" s="233" t="e">
        <f t="shared" si="47"/>
        <v>#N/A</v>
      </c>
      <c r="H644" s="204" t="e">
        <f t="shared" si="48"/>
        <v>#N/A</v>
      </c>
      <c r="I644" s="204" t="e">
        <f t="shared" si="49"/>
        <v>#N/A</v>
      </c>
      <c r="J644" s="168"/>
      <c r="K644" s="230"/>
      <c r="L644" s="231"/>
      <c r="M644" s="230"/>
      <c r="N644" s="228" t="s">
        <v>345</v>
      </c>
      <c r="O644" s="183"/>
      <c r="P644" s="183"/>
      <c r="Q644" s="183"/>
    </row>
    <row r="645" spans="1:17" s="167" customFormat="1" ht="12.75" x14ac:dyDescent="0.2">
      <c r="A645" s="222">
        <f t="shared" si="50"/>
        <v>0</v>
      </c>
      <c r="B645" s="223"/>
      <c r="C645" s="223"/>
      <c r="D645" s="224" t="s">
        <v>36</v>
      </c>
      <c r="E645" s="225"/>
      <c r="F645" s="226"/>
      <c r="G645" s="233" t="e">
        <f t="shared" si="47"/>
        <v>#N/A</v>
      </c>
      <c r="H645" s="204" t="e">
        <f t="shared" si="48"/>
        <v>#N/A</v>
      </c>
      <c r="I645" s="204" t="e">
        <f t="shared" si="49"/>
        <v>#N/A</v>
      </c>
      <c r="J645" s="168"/>
      <c r="K645" s="230"/>
      <c r="L645" s="231"/>
      <c r="M645" s="230"/>
      <c r="N645" s="228" t="s">
        <v>345</v>
      </c>
      <c r="O645" s="183"/>
      <c r="P645" s="183"/>
      <c r="Q645" s="183"/>
    </row>
    <row r="646" spans="1:17" s="167" customFormat="1" ht="12.75" x14ac:dyDescent="0.2">
      <c r="A646" s="222">
        <f t="shared" si="50"/>
        <v>0</v>
      </c>
      <c r="B646" s="223"/>
      <c r="C646" s="223"/>
      <c r="D646" s="224" t="s">
        <v>36</v>
      </c>
      <c r="E646" s="225"/>
      <c r="F646" s="226"/>
      <c r="G646" s="233" t="e">
        <f t="shared" si="47"/>
        <v>#N/A</v>
      </c>
      <c r="H646" s="204" t="e">
        <f t="shared" si="48"/>
        <v>#N/A</v>
      </c>
      <c r="I646" s="204" t="e">
        <f t="shared" si="49"/>
        <v>#N/A</v>
      </c>
      <c r="J646" s="168"/>
      <c r="K646" s="230"/>
      <c r="L646" s="231"/>
      <c r="M646" s="230"/>
      <c r="N646" s="228" t="s">
        <v>345</v>
      </c>
      <c r="O646" s="183"/>
      <c r="P646" s="183"/>
      <c r="Q646" s="183"/>
    </row>
    <row r="647" spans="1:17" s="167" customFormat="1" ht="12.75" x14ac:dyDescent="0.2">
      <c r="A647" s="222">
        <f t="shared" si="50"/>
        <v>0</v>
      </c>
      <c r="B647" s="223"/>
      <c r="C647" s="223"/>
      <c r="D647" s="224" t="s">
        <v>36</v>
      </c>
      <c r="E647" s="225"/>
      <c r="F647" s="226"/>
      <c r="G647" s="233" t="e">
        <f t="shared" si="47"/>
        <v>#N/A</v>
      </c>
      <c r="H647" s="204" t="e">
        <f t="shared" si="48"/>
        <v>#N/A</v>
      </c>
      <c r="I647" s="204" t="e">
        <f t="shared" si="49"/>
        <v>#N/A</v>
      </c>
      <c r="J647" s="168"/>
      <c r="K647" s="230"/>
      <c r="L647" s="231"/>
      <c r="M647" s="230"/>
      <c r="N647" s="228" t="s">
        <v>345</v>
      </c>
      <c r="O647" s="183"/>
      <c r="P647" s="183"/>
      <c r="Q647" s="183"/>
    </row>
    <row r="648" spans="1:17" s="167" customFormat="1" ht="12.75" x14ac:dyDescent="0.2">
      <c r="A648" s="222">
        <f t="shared" si="50"/>
        <v>0</v>
      </c>
      <c r="B648" s="223"/>
      <c r="C648" s="223"/>
      <c r="D648" s="224" t="s">
        <v>36</v>
      </c>
      <c r="E648" s="225"/>
      <c r="F648" s="226"/>
      <c r="G648" s="233" t="e">
        <f t="shared" si="47"/>
        <v>#N/A</v>
      </c>
      <c r="H648" s="204" t="e">
        <f t="shared" si="48"/>
        <v>#N/A</v>
      </c>
      <c r="I648" s="204" t="e">
        <f t="shared" si="49"/>
        <v>#N/A</v>
      </c>
      <c r="J648" s="168"/>
      <c r="K648" s="230"/>
      <c r="L648" s="231"/>
      <c r="M648" s="230"/>
      <c r="N648" s="228" t="s">
        <v>345</v>
      </c>
      <c r="O648" s="183"/>
      <c r="P648" s="183"/>
      <c r="Q648" s="183"/>
    </row>
    <row r="649" spans="1:17" s="167" customFormat="1" ht="12.75" x14ac:dyDescent="0.2">
      <c r="A649" s="222">
        <f t="shared" si="50"/>
        <v>0</v>
      </c>
      <c r="B649" s="223"/>
      <c r="C649" s="223"/>
      <c r="D649" s="224" t="s">
        <v>36</v>
      </c>
      <c r="E649" s="225"/>
      <c r="F649" s="226"/>
      <c r="G649" s="233" t="e">
        <f t="shared" si="47"/>
        <v>#N/A</v>
      </c>
      <c r="H649" s="204" t="e">
        <f t="shared" si="48"/>
        <v>#N/A</v>
      </c>
      <c r="I649" s="204" t="e">
        <f t="shared" si="49"/>
        <v>#N/A</v>
      </c>
      <c r="J649" s="168"/>
      <c r="K649" s="230"/>
      <c r="L649" s="231"/>
      <c r="M649" s="230"/>
      <c r="N649" s="228" t="s">
        <v>345</v>
      </c>
      <c r="O649" s="183"/>
      <c r="P649" s="183"/>
      <c r="Q649" s="183"/>
    </row>
    <row r="650" spans="1:17" s="167" customFormat="1" ht="12.75" x14ac:dyDescent="0.2">
      <c r="A650" s="222">
        <f t="shared" si="50"/>
        <v>0</v>
      </c>
      <c r="B650" s="223"/>
      <c r="C650" s="223"/>
      <c r="D650" s="224" t="s">
        <v>36</v>
      </c>
      <c r="E650" s="225"/>
      <c r="F650" s="226"/>
      <c r="G650" s="233" t="e">
        <f t="shared" si="47"/>
        <v>#N/A</v>
      </c>
      <c r="H650" s="204" t="e">
        <f t="shared" si="48"/>
        <v>#N/A</v>
      </c>
      <c r="I650" s="204" t="e">
        <f t="shared" si="49"/>
        <v>#N/A</v>
      </c>
      <c r="J650" s="168"/>
      <c r="K650" s="230"/>
      <c r="L650" s="231"/>
      <c r="M650" s="230"/>
      <c r="N650" s="228" t="s">
        <v>345</v>
      </c>
      <c r="O650" s="183"/>
      <c r="P650" s="183"/>
      <c r="Q650" s="183"/>
    </row>
    <row r="651" spans="1:17" s="167" customFormat="1" ht="12.75" x14ac:dyDescent="0.2">
      <c r="A651" s="222">
        <f t="shared" si="50"/>
        <v>0</v>
      </c>
      <c r="B651" s="223"/>
      <c r="C651" s="223"/>
      <c r="D651" s="224" t="s">
        <v>36</v>
      </c>
      <c r="E651" s="225"/>
      <c r="F651" s="226"/>
      <c r="G651" s="233" t="e">
        <f t="shared" si="47"/>
        <v>#N/A</v>
      </c>
      <c r="H651" s="204" t="e">
        <f t="shared" si="48"/>
        <v>#N/A</v>
      </c>
      <c r="I651" s="204" t="e">
        <f t="shared" si="49"/>
        <v>#N/A</v>
      </c>
      <c r="J651" s="168"/>
      <c r="K651" s="230"/>
      <c r="L651" s="231"/>
      <c r="M651" s="230"/>
      <c r="N651" s="228" t="s">
        <v>345</v>
      </c>
      <c r="O651" s="183"/>
      <c r="P651" s="183"/>
      <c r="Q651" s="183"/>
    </row>
    <row r="652" spans="1:17" s="167" customFormat="1" ht="12.75" x14ac:dyDescent="0.2">
      <c r="A652" s="222">
        <f t="shared" si="50"/>
        <v>0</v>
      </c>
      <c r="B652" s="223"/>
      <c r="C652" s="223"/>
      <c r="D652" s="224" t="s">
        <v>36</v>
      </c>
      <c r="E652" s="225"/>
      <c r="F652" s="226"/>
      <c r="G652" s="233" t="e">
        <f t="shared" si="47"/>
        <v>#N/A</v>
      </c>
      <c r="H652" s="204" t="e">
        <f t="shared" si="48"/>
        <v>#N/A</v>
      </c>
      <c r="I652" s="204" t="e">
        <f t="shared" si="49"/>
        <v>#N/A</v>
      </c>
      <c r="J652" s="168"/>
      <c r="K652" s="230"/>
      <c r="L652" s="231"/>
      <c r="M652" s="230"/>
      <c r="N652" s="228" t="s">
        <v>345</v>
      </c>
      <c r="O652" s="183"/>
      <c r="P652" s="183"/>
      <c r="Q652" s="183"/>
    </row>
    <row r="653" spans="1:17" s="167" customFormat="1" ht="12.75" x14ac:dyDescent="0.2">
      <c r="A653" s="222">
        <f t="shared" si="50"/>
        <v>0</v>
      </c>
      <c r="B653" s="223"/>
      <c r="C653" s="223"/>
      <c r="D653" s="224" t="s">
        <v>36</v>
      </c>
      <c r="E653" s="225"/>
      <c r="F653" s="226"/>
      <c r="G653" s="233" t="e">
        <f t="shared" si="47"/>
        <v>#N/A</v>
      </c>
      <c r="H653" s="204" t="e">
        <f t="shared" si="48"/>
        <v>#N/A</v>
      </c>
      <c r="I653" s="204" t="e">
        <f t="shared" si="49"/>
        <v>#N/A</v>
      </c>
      <c r="J653" s="168"/>
      <c r="K653" s="230"/>
      <c r="L653" s="231"/>
      <c r="M653" s="230"/>
      <c r="N653" s="228" t="s">
        <v>345</v>
      </c>
      <c r="O653" s="183"/>
      <c r="P653" s="183"/>
      <c r="Q653" s="183"/>
    </row>
    <row r="654" spans="1:17" s="167" customFormat="1" ht="12.75" x14ac:dyDescent="0.2">
      <c r="A654" s="222">
        <f t="shared" si="50"/>
        <v>0</v>
      </c>
      <c r="B654" s="223"/>
      <c r="C654" s="223"/>
      <c r="D654" s="224" t="s">
        <v>36</v>
      </c>
      <c r="E654" s="225"/>
      <c r="F654" s="226"/>
      <c r="G654" s="233" t="e">
        <f t="shared" si="47"/>
        <v>#N/A</v>
      </c>
      <c r="H654" s="204" t="e">
        <f t="shared" si="48"/>
        <v>#N/A</v>
      </c>
      <c r="I654" s="204" t="e">
        <f t="shared" si="49"/>
        <v>#N/A</v>
      </c>
      <c r="J654" s="168"/>
      <c r="K654" s="230"/>
      <c r="L654" s="231"/>
      <c r="M654" s="230"/>
      <c r="N654" s="228" t="s">
        <v>345</v>
      </c>
      <c r="O654" s="183"/>
      <c r="P654" s="183"/>
      <c r="Q654" s="183"/>
    </row>
    <row r="655" spans="1:17" s="167" customFormat="1" ht="12.75" x14ac:dyDescent="0.2">
      <c r="A655" s="222">
        <f t="shared" si="50"/>
        <v>0</v>
      </c>
      <c r="B655" s="223"/>
      <c r="C655" s="223"/>
      <c r="D655" s="224" t="s">
        <v>36</v>
      </c>
      <c r="E655" s="225"/>
      <c r="F655" s="226"/>
      <c r="G655" s="233" t="e">
        <f t="shared" si="47"/>
        <v>#N/A</v>
      </c>
      <c r="H655" s="204" t="e">
        <f t="shared" si="48"/>
        <v>#N/A</v>
      </c>
      <c r="I655" s="204" t="e">
        <f t="shared" si="49"/>
        <v>#N/A</v>
      </c>
      <c r="J655" s="168"/>
      <c r="K655" s="230"/>
      <c r="L655" s="231"/>
      <c r="M655" s="230"/>
      <c r="N655" s="228" t="s">
        <v>345</v>
      </c>
      <c r="O655" s="183"/>
      <c r="P655" s="183"/>
      <c r="Q655" s="183"/>
    </row>
    <row r="656" spans="1:17" s="167" customFormat="1" ht="12.75" x14ac:dyDescent="0.2">
      <c r="A656" s="222">
        <f t="shared" si="50"/>
        <v>0</v>
      </c>
      <c r="B656" s="223"/>
      <c r="C656" s="223"/>
      <c r="D656" s="224" t="s">
        <v>36</v>
      </c>
      <c r="E656" s="225"/>
      <c r="F656" s="226"/>
      <c r="G656" s="233" t="e">
        <f t="shared" si="47"/>
        <v>#N/A</v>
      </c>
      <c r="H656" s="204" t="e">
        <f t="shared" si="48"/>
        <v>#N/A</v>
      </c>
      <c r="I656" s="204" t="e">
        <f t="shared" si="49"/>
        <v>#N/A</v>
      </c>
      <c r="J656" s="168"/>
      <c r="K656" s="230"/>
      <c r="L656" s="231"/>
      <c r="M656" s="230"/>
      <c r="N656" s="228" t="s">
        <v>345</v>
      </c>
      <c r="O656" s="183"/>
      <c r="P656" s="183"/>
      <c r="Q656" s="183"/>
    </row>
    <row r="657" spans="1:17" s="167" customFormat="1" ht="12.75" x14ac:dyDescent="0.2">
      <c r="A657" s="222">
        <f t="shared" si="50"/>
        <v>0</v>
      </c>
      <c r="B657" s="223"/>
      <c r="C657" s="223"/>
      <c r="D657" s="224" t="s">
        <v>36</v>
      </c>
      <c r="E657" s="225"/>
      <c r="F657" s="226"/>
      <c r="G657" s="233" t="e">
        <f t="shared" si="47"/>
        <v>#N/A</v>
      </c>
      <c r="H657" s="204" t="e">
        <f t="shared" si="48"/>
        <v>#N/A</v>
      </c>
      <c r="I657" s="204" t="e">
        <f t="shared" si="49"/>
        <v>#N/A</v>
      </c>
      <c r="J657" s="168"/>
      <c r="K657" s="230"/>
      <c r="L657" s="231"/>
      <c r="M657" s="230"/>
      <c r="N657" s="228" t="s">
        <v>345</v>
      </c>
      <c r="O657" s="183"/>
      <c r="P657" s="183"/>
      <c r="Q657" s="183"/>
    </row>
    <row r="658" spans="1:17" s="167" customFormat="1" ht="12.75" x14ac:dyDescent="0.2">
      <c r="A658" s="222">
        <f t="shared" si="50"/>
        <v>0</v>
      </c>
      <c r="B658" s="223"/>
      <c r="C658" s="223"/>
      <c r="D658" s="224" t="s">
        <v>36</v>
      </c>
      <c r="E658" s="225"/>
      <c r="F658" s="226"/>
      <c r="G658" s="233" t="e">
        <f t="shared" si="47"/>
        <v>#N/A</v>
      </c>
      <c r="H658" s="204" t="e">
        <f t="shared" si="48"/>
        <v>#N/A</v>
      </c>
      <c r="I658" s="204" t="e">
        <f t="shared" si="49"/>
        <v>#N/A</v>
      </c>
      <c r="J658" s="168"/>
      <c r="K658" s="230"/>
      <c r="L658" s="231"/>
      <c r="M658" s="230"/>
      <c r="N658" s="228" t="s">
        <v>345</v>
      </c>
      <c r="O658" s="183"/>
      <c r="P658" s="183"/>
      <c r="Q658" s="183"/>
    </row>
    <row r="659" spans="1:17" s="167" customFormat="1" ht="12.75" x14ac:dyDescent="0.2">
      <c r="A659" s="222">
        <f t="shared" si="50"/>
        <v>0</v>
      </c>
      <c r="B659" s="223"/>
      <c r="C659" s="223"/>
      <c r="D659" s="224" t="s">
        <v>36</v>
      </c>
      <c r="E659" s="225"/>
      <c r="F659" s="226"/>
      <c r="G659" s="233" t="e">
        <f t="shared" si="47"/>
        <v>#N/A</v>
      </c>
      <c r="H659" s="204" t="e">
        <f t="shared" si="48"/>
        <v>#N/A</v>
      </c>
      <c r="I659" s="204" t="e">
        <f t="shared" si="49"/>
        <v>#N/A</v>
      </c>
      <c r="J659" s="168"/>
      <c r="K659" s="230"/>
      <c r="L659" s="231"/>
      <c r="M659" s="230"/>
      <c r="N659" s="228" t="s">
        <v>345</v>
      </c>
      <c r="O659" s="183"/>
      <c r="P659" s="183"/>
      <c r="Q659" s="183"/>
    </row>
    <row r="660" spans="1:17" s="167" customFormat="1" ht="12.75" x14ac:dyDescent="0.2">
      <c r="A660" s="222">
        <f t="shared" si="50"/>
        <v>0</v>
      </c>
      <c r="B660" s="223"/>
      <c r="C660" s="223"/>
      <c r="D660" s="224" t="s">
        <v>36</v>
      </c>
      <c r="E660" s="225"/>
      <c r="F660" s="226"/>
      <c r="G660" s="233" t="e">
        <f t="shared" ref="G660:G723" si="51">VLOOKUP(D660,K$33:N$1001,2,FALSE)</f>
        <v>#N/A</v>
      </c>
      <c r="H660" s="204" t="e">
        <f t="shared" ref="H660:H723" si="52">VLOOKUP(D660,K$33:N$1001,3,FALSE)</f>
        <v>#N/A</v>
      </c>
      <c r="I660" s="204" t="e">
        <f t="shared" ref="I660:I723" si="53">VLOOKUP(D660,K$33:N$1001,4,FALSE)</f>
        <v>#N/A</v>
      </c>
      <c r="J660" s="168"/>
      <c r="K660" s="230"/>
      <c r="L660" s="231"/>
      <c r="M660" s="230"/>
      <c r="N660" s="228" t="s">
        <v>345</v>
      </c>
      <c r="O660" s="183"/>
      <c r="P660" s="183"/>
      <c r="Q660" s="183"/>
    </row>
    <row r="661" spans="1:17" s="167" customFormat="1" ht="12.75" x14ac:dyDescent="0.2">
      <c r="A661" s="222">
        <f t="shared" si="50"/>
        <v>0</v>
      </c>
      <c r="B661" s="223"/>
      <c r="C661" s="223"/>
      <c r="D661" s="224" t="s">
        <v>36</v>
      </c>
      <c r="E661" s="225"/>
      <c r="F661" s="226"/>
      <c r="G661" s="233" t="e">
        <f t="shared" si="51"/>
        <v>#N/A</v>
      </c>
      <c r="H661" s="204" t="e">
        <f t="shared" si="52"/>
        <v>#N/A</v>
      </c>
      <c r="I661" s="204" t="e">
        <f t="shared" si="53"/>
        <v>#N/A</v>
      </c>
      <c r="J661" s="168"/>
      <c r="K661" s="230"/>
      <c r="L661" s="231"/>
      <c r="M661" s="230"/>
      <c r="N661" s="228" t="s">
        <v>345</v>
      </c>
      <c r="O661" s="183"/>
      <c r="P661" s="183"/>
      <c r="Q661" s="183"/>
    </row>
    <row r="662" spans="1:17" s="167" customFormat="1" ht="12.75" x14ac:dyDescent="0.2">
      <c r="A662" s="222">
        <f t="shared" si="50"/>
        <v>0</v>
      </c>
      <c r="B662" s="223"/>
      <c r="C662" s="223"/>
      <c r="D662" s="224" t="s">
        <v>36</v>
      </c>
      <c r="E662" s="225"/>
      <c r="F662" s="226"/>
      <c r="G662" s="233" t="e">
        <f t="shared" si="51"/>
        <v>#N/A</v>
      </c>
      <c r="H662" s="204" t="e">
        <f t="shared" si="52"/>
        <v>#N/A</v>
      </c>
      <c r="I662" s="204" t="e">
        <f t="shared" si="53"/>
        <v>#N/A</v>
      </c>
      <c r="J662" s="168"/>
      <c r="K662" s="230"/>
      <c r="L662" s="231"/>
      <c r="M662" s="230"/>
      <c r="N662" s="228" t="s">
        <v>345</v>
      </c>
      <c r="O662" s="183"/>
      <c r="P662" s="183"/>
      <c r="Q662" s="183"/>
    </row>
    <row r="663" spans="1:17" s="167" customFormat="1" ht="12.75" x14ac:dyDescent="0.2">
      <c r="A663" s="222">
        <f t="shared" si="50"/>
        <v>0</v>
      </c>
      <c r="B663" s="223"/>
      <c r="C663" s="223"/>
      <c r="D663" s="224" t="s">
        <v>36</v>
      </c>
      <c r="E663" s="225"/>
      <c r="F663" s="226"/>
      <c r="G663" s="233" t="e">
        <f t="shared" si="51"/>
        <v>#N/A</v>
      </c>
      <c r="H663" s="204" t="e">
        <f t="shared" si="52"/>
        <v>#N/A</v>
      </c>
      <c r="I663" s="204" t="e">
        <f t="shared" si="53"/>
        <v>#N/A</v>
      </c>
      <c r="J663" s="168"/>
      <c r="K663" s="230"/>
      <c r="L663" s="231"/>
      <c r="M663" s="230"/>
      <c r="N663" s="228" t="s">
        <v>345</v>
      </c>
      <c r="O663" s="183"/>
      <c r="P663" s="183"/>
      <c r="Q663" s="183"/>
    </row>
    <row r="664" spans="1:17" s="167" customFormat="1" ht="12.75" x14ac:dyDescent="0.2">
      <c r="A664" s="222">
        <f t="shared" si="50"/>
        <v>0</v>
      </c>
      <c r="B664" s="223"/>
      <c r="C664" s="223"/>
      <c r="D664" s="224" t="s">
        <v>36</v>
      </c>
      <c r="E664" s="225"/>
      <c r="F664" s="226"/>
      <c r="G664" s="233" t="e">
        <f t="shared" si="51"/>
        <v>#N/A</v>
      </c>
      <c r="H664" s="204" t="e">
        <f t="shared" si="52"/>
        <v>#N/A</v>
      </c>
      <c r="I664" s="204" t="e">
        <f t="shared" si="53"/>
        <v>#N/A</v>
      </c>
      <c r="J664" s="168"/>
      <c r="K664" s="230"/>
      <c r="L664" s="231"/>
      <c r="M664" s="230"/>
      <c r="N664" s="228" t="s">
        <v>345</v>
      </c>
      <c r="O664" s="183"/>
      <c r="P664" s="183"/>
      <c r="Q664" s="183"/>
    </row>
    <row r="665" spans="1:17" s="167" customFormat="1" ht="12.75" x14ac:dyDescent="0.2">
      <c r="A665" s="222">
        <f t="shared" si="50"/>
        <v>0</v>
      </c>
      <c r="B665" s="223"/>
      <c r="C665" s="223"/>
      <c r="D665" s="224" t="s">
        <v>36</v>
      </c>
      <c r="E665" s="225"/>
      <c r="F665" s="226"/>
      <c r="G665" s="233" t="e">
        <f t="shared" si="51"/>
        <v>#N/A</v>
      </c>
      <c r="H665" s="204" t="e">
        <f t="shared" si="52"/>
        <v>#N/A</v>
      </c>
      <c r="I665" s="204" t="e">
        <f t="shared" si="53"/>
        <v>#N/A</v>
      </c>
      <c r="J665" s="168"/>
      <c r="K665" s="230"/>
      <c r="L665" s="231"/>
      <c r="M665" s="230"/>
      <c r="N665" s="228" t="s">
        <v>345</v>
      </c>
      <c r="O665" s="183"/>
      <c r="P665" s="183"/>
      <c r="Q665" s="183"/>
    </row>
    <row r="666" spans="1:17" s="167" customFormat="1" ht="12.75" x14ac:dyDescent="0.2">
      <c r="A666" s="222">
        <f t="shared" si="50"/>
        <v>0</v>
      </c>
      <c r="B666" s="223"/>
      <c r="C666" s="223"/>
      <c r="D666" s="224" t="s">
        <v>36</v>
      </c>
      <c r="E666" s="225"/>
      <c r="F666" s="226"/>
      <c r="G666" s="233" t="e">
        <f t="shared" si="51"/>
        <v>#N/A</v>
      </c>
      <c r="H666" s="204" t="e">
        <f t="shared" si="52"/>
        <v>#N/A</v>
      </c>
      <c r="I666" s="204" t="e">
        <f t="shared" si="53"/>
        <v>#N/A</v>
      </c>
      <c r="J666" s="168"/>
      <c r="K666" s="230"/>
      <c r="L666" s="231"/>
      <c r="M666" s="230"/>
      <c r="N666" s="228" t="s">
        <v>345</v>
      </c>
      <c r="O666" s="183"/>
      <c r="P666" s="183"/>
      <c r="Q666" s="183"/>
    </row>
    <row r="667" spans="1:17" s="167" customFormat="1" ht="12.75" x14ac:dyDescent="0.2">
      <c r="A667" s="222">
        <f t="shared" si="50"/>
        <v>0</v>
      </c>
      <c r="B667" s="223"/>
      <c r="C667" s="223"/>
      <c r="D667" s="224" t="s">
        <v>36</v>
      </c>
      <c r="E667" s="225"/>
      <c r="F667" s="226"/>
      <c r="G667" s="233" t="e">
        <f t="shared" si="51"/>
        <v>#N/A</v>
      </c>
      <c r="H667" s="204" t="e">
        <f t="shared" si="52"/>
        <v>#N/A</v>
      </c>
      <c r="I667" s="204" t="e">
        <f t="shared" si="53"/>
        <v>#N/A</v>
      </c>
      <c r="J667" s="168"/>
      <c r="K667" s="230"/>
      <c r="L667" s="231"/>
      <c r="M667" s="230"/>
      <c r="N667" s="228" t="s">
        <v>345</v>
      </c>
      <c r="O667" s="183"/>
      <c r="P667" s="183"/>
      <c r="Q667" s="183"/>
    </row>
    <row r="668" spans="1:17" s="167" customFormat="1" ht="12.75" x14ac:dyDescent="0.2">
      <c r="A668" s="222">
        <f t="shared" si="50"/>
        <v>0</v>
      </c>
      <c r="B668" s="223"/>
      <c r="C668" s="223"/>
      <c r="D668" s="224" t="s">
        <v>36</v>
      </c>
      <c r="E668" s="225"/>
      <c r="F668" s="226"/>
      <c r="G668" s="233" t="e">
        <f t="shared" si="51"/>
        <v>#N/A</v>
      </c>
      <c r="H668" s="204" t="e">
        <f t="shared" si="52"/>
        <v>#N/A</v>
      </c>
      <c r="I668" s="204" t="e">
        <f t="shared" si="53"/>
        <v>#N/A</v>
      </c>
      <c r="J668" s="168"/>
      <c r="K668" s="230"/>
      <c r="L668" s="231"/>
      <c r="M668" s="230"/>
      <c r="N668" s="228" t="s">
        <v>345</v>
      </c>
      <c r="O668" s="183"/>
      <c r="P668" s="183"/>
      <c r="Q668" s="183"/>
    </row>
    <row r="669" spans="1:17" s="167" customFormat="1" ht="12.75" x14ac:dyDescent="0.2">
      <c r="A669" s="222">
        <f t="shared" si="50"/>
        <v>0</v>
      </c>
      <c r="B669" s="223"/>
      <c r="C669" s="223"/>
      <c r="D669" s="224" t="s">
        <v>36</v>
      </c>
      <c r="E669" s="225"/>
      <c r="F669" s="226"/>
      <c r="G669" s="233" t="e">
        <f t="shared" si="51"/>
        <v>#N/A</v>
      </c>
      <c r="H669" s="204" t="e">
        <f t="shared" si="52"/>
        <v>#N/A</v>
      </c>
      <c r="I669" s="204" t="e">
        <f t="shared" si="53"/>
        <v>#N/A</v>
      </c>
      <c r="J669" s="168"/>
      <c r="K669" s="230"/>
      <c r="L669" s="231"/>
      <c r="M669" s="230"/>
      <c r="N669" s="228" t="s">
        <v>345</v>
      </c>
      <c r="O669" s="183"/>
      <c r="P669" s="183"/>
      <c r="Q669" s="183"/>
    </row>
    <row r="670" spans="1:17" s="167" customFormat="1" ht="12.75" x14ac:dyDescent="0.2">
      <c r="A670" s="222">
        <f t="shared" si="50"/>
        <v>0</v>
      </c>
      <c r="B670" s="223"/>
      <c r="C670" s="223"/>
      <c r="D670" s="224" t="s">
        <v>36</v>
      </c>
      <c r="E670" s="225"/>
      <c r="F670" s="226"/>
      <c r="G670" s="233" t="e">
        <f t="shared" si="51"/>
        <v>#N/A</v>
      </c>
      <c r="H670" s="204" t="e">
        <f t="shared" si="52"/>
        <v>#N/A</v>
      </c>
      <c r="I670" s="204" t="e">
        <f t="shared" si="53"/>
        <v>#N/A</v>
      </c>
      <c r="J670" s="168"/>
      <c r="K670" s="230"/>
      <c r="L670" s="231"/>
      <c r="M670" s="230"/>
      <c r="N670" s="228" t="s">
        <v>345</v>
      </c>
      <c r="O670" s="183"/>
      <c r="P670" s="183"/>
      <c r="Q670" s="183"/>
    </row>
    <row r="671" spans="1:17" s="167" customFormat="1" ht="12.75" x14ac:dyDescent="0.2">
      <c r="A671" s="222">
        <f t="shared" si="50"/>
        <v>0</v>
      </c>
      <c r="B671" s="223"/>
      <c r="C671" s="223"/>
      <c r="D671" s="224" t="s">
        <v>36</v>
      </c>
      <c r="E671" s="225"/>
      <c r="F671" s="226"/>
      <c r="G671" s="233" t="e">
        <f t="shared" si="51"/>
        <v>#N/A</v>
      </c>
      <c r="H671" s="204" t="e">
        <f t="shared" si="52"/>
        <v>#N/A</v>
      </c>
      <c r="I671" s="204" t="e">
        <f t="shared" si="53"/>
        <v>#N/A</v>
      </c>
      <c r="J671" s="168"/>
      <c r="K671" s="230"/>
      <c r="L671" s="231"/>
      <c r="M671" s="230"/>
      <c r="N671" s="228" t="s">
        <v>345</v>
      </c>
      <c r="O671" s="183"/>
      <c r="P671" s="183"/>
      <c r="Q671" s="183"/>
    </row>
    <row r="672" spans="1:17" s="167" customFormat="1" ht="12.75" x14ac:dyDescent="0.2">
      <c r="A672" s="222">
        <f t="shared" si="50"/>
        <v>0</v>
      </c>
      <c r="B672" s="223"/>
      <c r="C672" s="223"/>
      <c r="D672" s="224" t="s">
        <v>36</v>
      </c>
      <c r="E672" s="225"/>
      <c r="F672" s="226"/>
      <c r="G672" s="233" t="e">
        <f t="shared" si="51"/>
        <v>#N/A</v>
      </c>
      <c r="H672" s="204" t="e">
        <f t="shared" si="52"/>
        <v>#N/A</v>
      </c>
      <c r="I672" s="204" t="e">
        <f t="shared" si="53"/>
        <v>#N/A</v>
      </c>
      <c r="J672" s="168"/>
      <c r="K672" s="230"/>
      <c r="L672" s="231"/>
      <c r="M672" s="230"/>
      <c r="N672" s="228" t="s">
        <v>345</v>
      </c>
      <c r="O672" s="183"/>
      <c r="P672" s="183"/>
      <c r="Q672" s="183"/>
    </row>
    <row r="673" spans="1:17" s="167" customFormat="1" ht="12.75" x14ac:dyDescent="0.2">
      <c r="A673" s="222">
        <f t="shared" si="50"/>
        <v>0</v>
      </c>
      <c r="B673" s="223"/>
      <c r="C673" s="223"/>
      <c r="D673" s="224" t="s">
        <v>36</v>
      </c>
      <c r="E673" s="225"/>
      <c r="F673" s="226"/>
      <c r="G673" s="233" t="e">
        <f t="shared" si="51"/>
        <v>#N/A</v>
      </c>
      <c r="H673" s="204" t="e">
        <f t="shared" si="52"/>
        <v>#N/A</v>
      </c>
      <c r="I673" s="204" t="e">
        <f t="shared" si="53"/>
        <v>#N/A</v>
      </c>
      <c r="J673" s="168"/>
      <c r="K673" s="230"/>
      <c r="L673" s="231"/>
      <c r="M673" s="230"/>
      <c r="N673" s="228" t="s">
        <v>345</v>
      </c>
      <c r="O673" s="183"/>
      <c r="P673" s="183"/>
      <c r="Q673" s="183"/>
    </row>
    <row r="674" spans="1:17" s="167" customFormat="1" ht="12.75" x14ac:dyDescent="0.2">
      <c r="A674" s="222">
        <f t="shared" si="50"/>
        <v>0</v>
      </c>
      <c r="B674" s="223"/>
      <c r="C674" s="223"/>
      <c r="D674" s="224" t="s">
        <v>36</v>
      </c>
      <c r="E674" s="225"/>
      <c r="F674" s="226"/>
      <c r="G674" s="233" t="e">
        <f t="shared" si="51"/>
        <v>#N/A</v>
      </c>
      <c r="H674" s="204" t="e">
        <f t="shared" si="52"/>
        <v>#N/A</v>
      </c>
      <c r="I674" s="204" t="e">
        <f t="shared" si="53"/>
        <v>#N/A</v>
      </c>
      <c r="J674" s="168"/>
      <c r="K674" s="230"/>
      <c r="L674" s="231"/>
      <c r="M674" s="230"/>
      <c r="N674" s="228" t="s">
        <v>345</v>
      </c>
      <c r="O674" s="183"/>
      <c r="P674" s="183"/>
      <c r="Q674" s="183"/>
    </row>
    <row r="675" spans="1:17" s="167" customFormat="1" ht="12.75" x14ac:dyDescent="0.2">
      <c r="A675" s="222">
        <f t="shared" si="50"/>
        <v>0</v>
      </c>
      <c r="B675" s="223"/>
      <c r="C675" s="223"/>
      <c r="D675" s="224" t="s">
        <v>36</v>
      </c>
      <c r="E675" s="225"/>
      <c r="F675" s="226"/>
      <c r="G675" s="233" t="e">
        <f t="shared" si="51"/>
        <v>#N/A</v>
      </c>
      <c r="H675" s="204" t="e">
        <f t="shared" si="52"/>
        <v>#N/A</v>
      </c>
      <c r="I675" s="204" t="e">
        <f t="shared" si="53"/>
        <v>#N/A</v>
      </c>
      <c r="J675" s="168"/>
      <c r="K675" s="230"/>
      <c r="L675" s="231"/>
      <c r="M675" s="230"/>
      <c r="N675" s="228" t="s">
        <v>345</v>
      </c>
      <c r="O675" s="183"/>
      <c r="P675" s="183"/>
      <c r="Q675" s="183"/>
    </row>
    <row r="676" spans="1:17" s="167" customFormat="1" ht="12.75" x14ac:dyDescent="0.2">
      <c r="A676" s="222">
        <f t="shared" si="50"/>
        <v>0</v>
      </c>
      <c r="B676" s="223"/>
      <c r="C676" s="223"/>
      <c r="D676" s="224" t="s">
        <v>36</v>
      </c>
      <c r="E676" s="225"/>
      <c r="F676" s="226"/>
      <c r="G676" s="233" t="e">
        <f t="shared" si="51"/>
        <v>#N/A</v>
      </c>
      <c r="H676" s="204" t="e">
        <f t="shared" si="52"/>
        <v>#N/A</v>
      </c>
      <c r="I676" s="204" t="e">
        <f t="shared" si="53"/>
        <v>#N/A</v>
      </c>
      <c r="J676" s="168"/>
      <c r="K676" s="230"/>
      <c r="L676" s="231"/>
      <c r="M676" s="230"/>
      <c r="N676" s="228" t="s">
        <v>345</v>
      </c>
      <c r="O676" s="183"/>
      <c r="P676" s="183"/>
      <c r="Q676" s="183"/>
    </row>
    <row r="677" spans="1:17" s="167" customFormat="1" ht="12.75" x14ac:dyDescent="0.2">
      <c r="A677" s="222">
        <f t="shared" si="50"/>
        <v>0</v>
      </c>
      <c r="B677" s="223"/>
      <c r="C677" s="223"/>
      <c r="D677" s="224" t="s">
        <v>36</v>
      </c>
      <c r="E677" s="225"/>
      <c r="F677" s="226"/>
      <c r="G677" s="233" t="e">
        <f t="shared" si="51"/>
        <v>#N/A</v>
      </c>
      <c r="H677" s="204" t="e">
        <f t="shared" si="52"/>
        <v>#N/A</v>
      </c>
      <c r="I677" s="204" t="e">
        <f t="shared" si="53"/>
        <v>#N/A</v>
      </c>
      <c r="J677" s="168"/>
      <c r="K677" s="230"/>
      <c r="L677" s="231"/>
      <c r="M677" s="230"/>
      <c r="N677" s="228" t="s">
        <v>345</v>
      </c>
      <c r="O677" s="183"/>
      <c r="P677" s="183"/>
      <c r="Q677" s="183"/>
    </row>
    <row r="678" spans="1:17" s="167" customFormat="1" ht="12.75" x14ac:dyDescent="0.2">
      <c r="A678" s="222">
        <f t="shared" si="50"/>
        <v>0</v>
      </c>
      <c r="B678" s="223"/>
      <c r="C678" s="223"/>
      <c r="D678" s="224" t="s">
        <v>36</v>
      </c>
      <c r="E678" s="225"/>
      <c r="F678" s="226"/>
      <c r="G678" s="233" t="e">
        <f t="shared" si="51"/>
        <v>#N/A</v>
      </c>
      <c r="H678" s="204" t="e">
        <f t="shared" si="52"/>
        <v>#N/A</v>
      </c>
      <c r="I678" s="204" t="e">
        <f t="shared" si="53"/>
        <v>#N/A</v>
      </c>
      <c r="J678" s="168"/>
      <c r="K678" s="230"/>
      <c r="L678" s="231"/>
      <c r="M678" s="230"/>
      <c r="N678" s="228" t="s">
        <v>345</v>
      </c>
      <c r="O678" s="183"/>
      <c r="P678" s="183"/>
      <c r="Q678" s="183"/>
    </row>
    <row r="679" spans="1:17" s="167" customFormat="1" ht="12.75" x14ac:dyDescent="0.2">
      <c r="A679" s="222">
        <f t="shared" si="50"/>
        <v>0</v>
      </c>
      <c r="B679" s="223"/>
      <c r="C679" s="223"/>
      <c r="D679" s="224" t="s">
        <v>36</v>
      </c>
      <c r="E679" s="225"/>
      <c r="F679" s="226"/>
      <c r="G679" s="233" t="e">
        <f t="shared" si="51"/>
        <v>#N/A</v>
      </c>
      <c r="H679" s="204" t="e">
        <f t="shared" si="52"/>
        <v>#N/A</v>
      </c>
      <c r="I679" s="204" t="e">
        <f t="shared" si="53"/>
        <v>#N/A</v>
      </c>
      <c r="J679" s="168"/>
      <c r="K679" s="230"/>
      <c r="L679" s="231"/>
      <c r="M679" s="230"/>
      <c r="N679" s="228" t="s">
        <v>345</v>
      </c>
      <c r="O679" s="183"/>
      <c r="P679" s="183"/>
      <c r="Q679" s="183"/>
    </row>
    <row r="680" spans="1:17" s="167" customFormat="1" ht="12.75" x14ac:dyDescent="0.2">
      <c r="A680" s="222">
        <f t="shared" si="50"/>
        <v>0</v>
      </c>
      <c r="B680" s="223"/>
      <c r="C680" s="223"/>
      <c r="D680" s="224" t="s">
        <v>36</v>
      </c>
      <c r="E680" s="225"/>
      <c r="F680" s="226"/>
      <c r="G680" s="233" t="e">
        <f t="shared" si="51"/>
        <v>#N/A</v>
      </c>
      <c r="H680" s="204" t="e">
        <f t="shared" si="52"/>
        <v>#N/A</v>
      </c>
      <c r="I680" s="204" t="e">
        <f t="shared" si="53"/>
        <v>#N/A</v>
      </c>
      <c r="J680" s="168"/>
      <c r="K680" s="230"/>
      <c r="L680" s="231"/>
      <c r="M680" s="230"/>
      <c r="N680" s="228" t="s">
        <v>345</v>
      </c>
      <c r="O680" s="183"/>
      <c r="P680" s="183"/>
      <c r="Q680" s="183"/>
    </row>
    <row r="681" spans="1:17" s="167" customFormat="1" ht="12.75" x14ac:dyDescent="0.2">
      <c r="A681" s="222">
        <f t="shared" si="50"/>
        <v>0</v>
      </c>
      <c r="B681" s="223"/>
      <c r="C681" s="223"/>
      <c r="D681" s="224" t="s">
        <v>36</v>
      </c>
      <c r="E681" s="225"/>
      <c r="F681" s="226"/>
      <c r="G681" s="233" t="e">
        <f t="shared" si="51"/>
        <v>#N/A</v>
      </c>
      <c r="H681" s="204" t="e">
        <f t="shared" si="52"/>
        <v>#N/A</v>
      </c>
      <c r="I681" s="204" t="e">
        <f t="shared" si="53"/>
        <v>#N/A</v>
      </c>
      <c r="J681" s="168"/>
      <c r="K681" s="230"/>
      <c r="L681" s="231"/>
      <c r="M681" s="230"/>
      <c r="N681" s="228" t="s">
        <v>345</v>
      </c>
      <c r="O681" s="183"/>
      <c r="P681" s="183"/>
      <c r="Q681" s="183"/>
    </row>
    <row r="682" spans="1:17" s="167" customFormat="1" ht="12.75" x14ac:dyDescent="0.2">
      <c r="A682" s="222">
        <f t="shared" si="50"/>
        <v>0</v>
      </c>
      <c r="B682" s="223"/>
      <c r="C682" s="223"/>
      <c r="D682" s="224" t="s">
        <v>36</v>
      </c>
      <c r="E682" s="225"/>
      <c r="F682" s="226"/>
      <c r="G682" s="233" t="e">
        <f t="shared" si="51"/>
        <v>#N/A</v>
      </c>
      <c r="H682" s="204" t="e">
        <f t="shared" si="52"/>
        <v>#N/A</v>
      </c>
      <c r="I682" s="204" t="e">
        <f t="shared" si="53"/>
        <v>#N/A</v>
      </c>
      <c r="J682" s="168"/>
      <c r="K682" s="230"/>
      <c r="L682" s="231"/>
      <c r="M682" s="230"/>
      <c r="N682" s="228" t="s">
        <v>345</v>
      </c>
      <c r="O682" s="183"/>
      <c r="P682" s="183"/>
      <c r="Q682" s="183"/>
    </row>
    <row r="683" spans="1:17" s="167" customFormat="1" ht="12.75" x14ac:dyDescent="0.2">
      <c r="A683" s="222">
        <f t="shared" si="50"/>
        <v>0</v>
      </c>
      <c r="B683" s="223"/>
      <c r="C683" s="223"/>
      <c r="D683" s="224" t="s">
        <v>36</v>
      </c>
      <c r="E683" s="225"/>
      <c r="F683" s="226"/>
      <c r="G683" s="233" t="e">
        <f t="shared" si="51"/>
        <v>#N/A</v>
      </c>
      <c r="H683" s="204" t="e">
        <f t="shared" si="52"/>
        <v>#N/A</v>
      </c>
      <c r="I683" s="204" t="e">
        <f t="shared" si="53"/>
        <v>#N/A</v>
      </c>
      <c r="J683" s="168"/>
      <c r="K683" s="230"/>
      <c r="L683" s="231"/>
      <c r="M683" s="230"/>
      <c r="N683" s="228" t="s">
        <v>345</v>
      </c>
      <c r="O683" s="183"/>
      <c r="P683" s="183"/>
      <c r="Q683" s="183"/>
    </row>
    <row r="684" spans="1:17" s="167" customFormat="1" ht="12.75" x14ac:dyDescent="0.2">
      <c r="A684" s="222">
        <f t="shared" ref="A684:A747" si="54">F683</f>
        <v>0</v>
      </c>
      <c r="B684" s="223"/>
      <c r="C684" s="223"/>
      <c r="D684" s="224" t="s">
        <v>36</v>
      </c>
      <c r="E684" s="225"/>
      <c r="F684" s="226"/>
      <c r="G684" s="233" t="e">
        <f t="shared" si="51"/>
        <v>#N/A</v>
      </c>
      <c r="H684" s="204" t="e">
        <f t="shared" si="52"/>
        <v>#N/A</v>
      </c>
      <c r="I684" s="204" t="e">
        <f t="shared" si="53"/>
        <v>#N/A</v>
      </c>
      <c r="J684" s="168"/>
      <c r="K684" s="230"/>
      <c r="L684" s="231"/>
      <c r="M684" s="230"/>
      <c r="N684" s="228" t="s">
        <v>345</v>
      </c>
      <c r="O684" s="183"/>
      <c r="P684" s="183"/>
      <c r="Q684" s="183"/>
    </row>
    <row r="685" spans="1:17" s="167" customFormat="1" ht="12.75" x14ac:dyDescent="0.2">
      <c r="A685" s="222">
        <f t="shared" si="54"/>
        <v>0</v>
      </c>
      <c r="B685" s="223"/>
      <c r="C685" s="223"/>
      <c r="D685" s="224" t="s">
        <v>36</v>
      </c>
      <c r="E685" s="225"/>
      <c r="F685" s="226"/>
      <c r="G685" s="233" t="e">
        <f t="shared" si="51"/>
        <v>#N/A</v>
      </c>
      <c r="H685" s="204" t="e">
        <f t="shared" si="52"/>
        <v>#N/A</v>
      </c>
      <c r="I685" s="204" t="e">
        <f t="shared" si="53"/>
        <v>#N/A</v>
      </c>
      <c r="J685" s="168"/>
      <c r="K685" s="230"/>
      <c r="L685" s="231"/>
      <c r="M685" s="230"/>
      <c r="N685" s="228" t="s">
        <v>345</v>
      </c>
      <c r="O685" s="183"/>
      <c r="P685" s="183"/>
      <c r="Q685" s="183"/>
    </row>
    <row r="686" spans="1:17" s="167" customFormat="1" ht="12.75" x14ac:dyDescent="0.2">
      <c r="A686" s="222">
        <f t="shared" si="54"/>
        <v>0</v>
      </c>
      <c r="B686" s="223"/>
      <c r="C686" s="223"/>
      <c r="D686" s="224" t="s">
        <v>36</v>
      </c>
      <c r="E686" s="225"/>
      <c r="F686" s="226"/>
      <c r="G686" s="233" t="e">
        <f t="shared" si="51"/>
        <v>#N/A</v>
      </c>
      <c r="H686" s="204" t="e">
        <f t="shared" si="52"/>
        <v>#N/A</v>
      </c>
      <c r="I686" s="204" t="e">
        <f t="shared" si="53"/>
        <v>#N/A</v>
      </c>
      <c r="J686" s="168"/>
      <c r="K686" s="230"/>
      <c r="L686" s="231"/>
      <c r="M686" s="230"/>
      <c r="N686" s="228" t="s">
        <v>345</v>
      </c>
      <c r="O686" s="183"/>
      <c r="P686" s="183"/>
      <c r="Q686" s="183"/>
    </row>
    <row r="687" spans="1:17" s="167" customFormat="1" ht="12.75" x14ac:dyDescent="0.2">
      <c r="A687" s="222">
        <f t="shared" si="54"/>
        <v>0</v>
      </c>
      <c r="B687" s="223"/>
      <c r="C687" s="223"/>
      <c r="D687" s="224" t="s">
        <v>36</v>
      </c>
      <c r="E687" s="225"/>
      <c r="F687" s="226"/>
      <c r="G687" s="233" t="e">
        <f t="shared" si="51"/>
        <v>#N/A</v>
      </c>
      <c r="H687" s="204" t="e">
        <f t="shared" si="52"/>
        <v>#N/A</v>
      </c>
      <c r="I687" s="204" t="e">
        <f t="shared" si="53"/>
        <v>#N/A</v>
      </c>
      <c r="J687" s="168"/>
      <c r="K687" s="230"/>
      <c r="L687" s="231"/>
      <c r="M687" s="230"/>
      <c r="N687" s="228" t="s">
        <v>345</v>
      </c>
      <c r="O687" s="183"/>
      <c r="P687" s="183"/>
      <c r="Q687" s="183"/>
    </row>
    <row r="688" spans="1:17" s="167" customFormat="1" ht="12.75" x14ac:dyDescent="0.2">
      <c r="A688" s="222">
        <f t="shared" si="54"/>
        <v>0</v>
      </c>
      <c r="B688" s="223"/>
      <c r="C688" s="223"/>
      <c r="D688" s="224" t="s">
        <v>36</v>
      </c>
      <c r="E688" s="225"/>
      <c r="F688" s="226"/>
      <c r="G688" s="233" t="e">
        <f t="shared" si="51"/>
        <v>#N/A</v>
      </c>
      <c r="H688" s="204" t="e">
        <f t="shared" si="52"/>
        <v>#N/A</v>
      </c>
      <c r="I688" s="204" t="e">
        <f t="shared" si="53"/>
        <v>#N/A</v>
      </c>
      <c r="J688" s="168"/>
      <c r="K688" s="230"/>
      <c r="L688" s="231"/>
      <c r="M688" s="230"/>
      <c r="N688" s="228" t="s">
        <v>345</v>
      </c>
      <c r="O688" s="183"/>
      <c r="P688" s="183"/>
      <c r="Q688" s="183"/>
    </row>
    <row r="689" spans="1:17" s="167" customFormat="1" ht="12.75" x14ac:dyDescent="0.2">
      <c r="A689" s="222">
        <f t="shared" si="54"/>
        <v>0</v>
      </c>
      <c r="B689" s="223"/>
      <c r="C689" s="223"/>
      <c r="D689" s="224" t="s">
        <v>36</v>
      </c>
      <c r="E689" s="225"/>
      <c r="F689" s="226"/>
      <c r="G689" s="233" t="e">
        <f t="shared" si="51"/>
        <v>#N/A</v>
      </c>
      <c r="H689" s="204" t="e">
        <f t="shared" si="52"/>
        <v>#N/A</v>
      </c>
      <c r="I689" s="204" t="e">
        <f t="shared" si="53"/>
        <v>#N/A</v>
      </c>
      <c r="J689" s="168"/>
      <c r="K689" s="230"/>
      <c r="L689" s="231"/>
      <c r="M689" s="230"/>
      <c r="N689" s="228" t="s">
        <v>345</v>
      </c>
      <c r="O689" s="183"/>
      <c r="P689" s="183"/>
      <c r="Q689" s="183"/>
    </row>
    <row r="690" spans="1:17" s="167" customFormat="1" ht="12.75" x14ac:dyDescent="0.2">
      <c r="A690" s="222">
        <f t="shared" si="54"/>
        <v>0</v>
      </c>
      <c r="B690" s="223"/>
      <c r="C690" s="223"/>
      <c r="D690" s="224" t="s">
        <v>36</v>
      </c>
      <c r="E690" s="225"/>
      <c r="F690" s="226"/>
      <c r="G690" s="233" t="e">
        <f t="shared" si="51"/>
        <v>#N/A</v>
      </c>
      <c r="H690" s="204" t="e">
        <f t="shared" si="52"/>
        <v>#N/A</v>
      </c>
      <c r="I690" s="204" t="e">
        <f t="shared" si="53"/>
        <v>#N/A</v>
      </c>
      <c r="J690" s="168"/>
      <c r="K690" s="230"/>
      <c r="L690" s="231"/>
      <c r="M690" s="230"/>
      <c r="N690" s="228" t="s">
        <v>345</v>
      </c>
      <c r="O690" s="183"/>
      <c r="P690" s="183"/>
      <c r="Q690" s="183"/>
    </row>
    <row r="691" spans="1:17" s="167" customFormat="1" ht="12.75" x14ac:dyDescent="0.2">
      <c r="A691" s="222">
        <f t="shared" si="54"/>
        <v>0</v>
      </c>
      <c r="B691" s="223"/>
      <c r="C691" s="223"/>
      <c r="D691" s="224" t="s">
        <v>36</v>
      </c>
      <c r="E691" s="225"/>
      <c r="F691" s="226"/>
      <c r="G691" s="233" t="e">
        <f t="shared" si="51"/>
        <v>#N/A</v>
      </c>
      <c r="H691" s="204" t="e">
        <f t="shared" si="52"/>
        <v>#N/A</v>
      </c>
      <c r="I691" s="204" t="e">
        <f t="shared" si="53"/>
        <v>#N/A</v>
      </c>
      <c r="J691" s="168"/>
      <c r="K691" s="230"/>
      <c r="L691" s="231"/>
      <c r="M691" s="230"/>
      <c r="N691" s="228" t="s">
        <v>345</v>
      </c>
      <c r="O691" s="183"/>
      <c r="P691" s="183"/>
      <c r="Q691" s="183"/>
    </row>
    <row r="692" spans="1:17" s="167" customFormat="1" ht="12.75" x14ac:dyDescent="0.2">
      <c r="A692" s="222">
        <f t="shared" si="54"/>
        <v>0</v>
      </c>
      <c r="B692" s="223"/>
      <c r="C692" s="223"/>
      <c r="D692" s="224" t="s">
        <v>36</v>
      </c>
      <c r="E692" s="225"/>
      <c r="F692" s="226"/>
      <c r="G692" s="233" t="e">
        <f t="shared" si="51"/>
        <v>#N/A</v>
      </c>
      <c r="H692" s="204" t="e">
        <f t="shared" si="52"/>
        <v>#N/A</v>
      </c>
      <c r="I692" s="204" t="e">
        <f t="shared" si="53"/>
        <v>#N/A</v>
      </c>
      <c r="J692" s="168"/>
      <c r="K692" s="230"/>
      <c r="L692" s="231"/>
      <c r="M692" s="230"/>
      <c r="N692" s="228" t="s">
        <v>345</v>
      </c>
      <c r="O692" s="183"/>
      <c r="P692" s="183"/>
      <c r="Q692" s="183"/>
    </row>
    <row r="693" spans="1:17" s="167" customFormat="1" ht="12.75" x14ac:dyDescent="0.2">
      <c r="A693" s="222">
        <f t="shared" si="54"/>
        <v>0</v>
      </c>
      <c r="B693" s="223"/>
      <c r="C693" s="223"/>
      <c r="D693" s="224" t="s">
        <v>36</v>
      </c>
      <c r="E693" s="225"/>
      <c r="F693" s="226"/>
      <c r="G693" s="233" t="e">
        <f t="shared" si="51"/>
        <v>#N/A</v>
      </c>
      <c r="H693" s="204" t="e">
        <f t="shared" si="52"/>
        <v>#N/A</v>
      </c>
      <c r="I693" s="204" t="e">
        <f t="shared" si="53"/>
        <v>#N/A</v>
      </c>
      <c r="J693" s="168"/>
      <c r="K693" s="230"/>
      <c r="L693" s="231"/>
      <c r="M693" s="230"/>
      <c r="N693" s="228" t="s">
        <v>345</v>
      </c>
      <c r="O693" s="183"/>
      <c r="P693" s="183"/>
      <c r="Q693" s="183"/>
    </row>
    <row r="694" spans="1:17" s="167" customFormat="1" ht="12.75" x14ac:dyDescent="0.2">
      <c r="A694" s="222">
        <f t="shared" si="54"/>
        <v>0</v>
      </c>
      <c r="B694" s="223"/>
      <c r="C694" s="223"/>
      <c r="D694" s="224" t="s">
        <v>36</v>
      </c>
      <c r="E694" s="225"/>
      <c r="F694" s="226"/>
      <c r="G694" s="233" t="e">
        <f t="shared" si="51"/>
        <v>#N/A</v>
      </c>
      <c r="H694" s="204" t="e">
        <f t="shared" si="52"/>
        <v>#N/A</v>
      </c>
      <c r="I694" s="204" t="e">
        <f t="shared" si="53"/>
        <v>#N/A</v>
      </c>
      <c r="J694" s="168"/>
      <c r="K694" s="230"/>
      <c r="L694" s="231"/>
      <c r="M694" s="230"/>
      <c r="N694" s="228" t="s">
        <v>345</v>
      </c>
      <c r="O694" s="183"/>
      <c r="P694" s="183"/>
      <c r="Q694" s="183"/>
    </row>
    <row r="695" spans="1:17" s="167" customFormat="1" ht="12.75" x14ac:dyDescent="0.2">
      <c r="A695" s="222">
        <f t="shared" si="54"/>
        <v>0</v>
      </c>
      <c r="B695" s="223"/>
      <c r="C695" s="223"/>
      <c r="D695" s="224" t="s">
        <v>36</v>
      </c>
      <c r="E695" s="225"/>
      <c r="F695" s="226"/>
      <c r="G695" s="233" t="e">
        <f t="shared" si="51"/>
        <v>#N/A</v>
      </c>
      <c r="H695" s="204" t="e">
        <f t="shared" si="52"/>
        <v>#N/A</v>
      </c>
      <c r="I695" s="204" t="e">
        <f t="shared" si="53"/>
        <v>#N/A</v>
      </c>
      <c r="J695" s="168"/>
      <c r="K695" s="230"/>
      <c r="L695" s="231"/>
      <c r="M695" s="230"/>
      <c r="N695" s="228" t="s">
        <v>345</v>
      </c>
      <c r="O695" s="183"/>
      <c r="P695" s="183"/>
      <c r="Q695" s="183"/>
    </row>
    <row r="696" spans="1:17" s="167" customFormat="1" ht="12.75" x14ac:dyDescent="0.2">
      <c r="A696" s="222">
        <f t="shared" si="54"/>
        <v>0</v>
      </c>
      <c r="B696" s="223"/>
      <c r="C696" s="223"/>
      <c r="D696" s="224" t="s">
        <v>36</v>
      </c>
      <c r="E696" s="225"/>
      <c r="F696" s="226"/>
      <c r="G696" s="233" t="e">
        <f t="shared" si="51"/>
        <v>#N/A</v>
      </c>
      <c r="H696" s="204" t="e">
        <f t="shared" si="52"/>
        <v>#N/A</v>
      </c>
      <c r="I696" s="204" t="e">
        <f t="shared" si="53"/>
        <v>#N/A</v>
      </c>
      <c r="J696" s="168"/>
      <c r="K696" s="230"/>
      <c r="L696" s="231"/>
      <c r="M696" s="230"/>
      <c r="N696" s="228" t="s">
        <v>345</v>
      </c>
      <c r="O696" s="183"/>
      <c r="P696" s="183"/>
      <c r="Q696" s="183"/>
    </row>
    <row r="697" spans="1:17" s="167" customFormat="1" ht="12.75" x14ac:dyDescent="0.2">
      <c r="A697" s="222">
        <f t="shared" si="54"/>
        <v>0</v>
      </c>
      <c r="B697" s="223"/>
      <c r="C697" s="223"/>
      <c r="D697" s="224" t="s">
        <v>36</v>
      </c>
      <c r="E697" s="225"/>
      <c r="F697" s="226"/>
      <c r="G697" s="233" t="e">
        <f t="shared" si="51"/>
        <v>#N/A</v>
      </c>
      <c r="H697" s="204" t="e">
        <f t="shared" si="52"/>
        <v>#N/A</v>
      </c>
      <c r="I697" s="204" t="e">
        <f t="shared" si="53"/>
        <v>#N/A</v>
      </c>
      <c r="J697" s="168"/>
      <c r="K697" s="230"/>
      <c r="L697" s="231"/>
      <c r="M697" s="230"/>
      <c r="N697" s="228" t="s">
        <v>345</v>
      </c>
      <c r="O697" s="183"/>
      <c r="P697" s="183"/>
      <c r="Q697" s="183"/>
    </row>
    <row r="698" spans="1:17" s="167" customFormat="1" ht="12.75" x14ac:dyDescent="0.2">
      <c r="A698" s="222">
        <f t="shared" si="54"/>
        <v>0</v>
      </c>
      <c r="B698" s="223"/>
      <c r="C698" s="223"/>
      <c r="D698" s="224" t="s">
        <v>36</v>
      </c>
      <c r="E698" s="225"/>
      <c r="F698" s="226"/>
      <c r="G698" s="233" t="e">
        <f t="shared" si="51"/>
        <v>#N/A</v>
      </c>
      <c r="H698" s="204" t="e">
        <f t="shared" si="52"/>
        <v>#N/A</v>
      </c>
      <c r="I698" s="204" t="e">
        <f t="shared" si="53"/>
        <v>#N/A</v>
      </c>
      <c r="J698" s="168"/>
      <c r="K698" s="230"/>
      <c r="L698" s="231"/>
      <c r="M698" s="230"/>
      <c r="N698" s="228" t="s">
        <v>345</v>
      </c>
      <c r="O698" s="183"/>
      <c r="P698" s="183"/>
      <c r="Q698" s="183"/>
    </row>
    <row r="699" spans="1:17" s="167" customFormat="1" ht="12.75" x14ac:dyDescent="0.2">
      <c r="A699" s="222">
        <f t="shared" si="54"/>
        <v>0</v>
      </c>
      <c r="B699" s="223"/>
      <c r="C699" s="223"/>
      <c r="D699" s="224" t="s">
        <v>36</v>
      </c>
      <c r="E699" s="225"/>
      <c r="F699" s="226"/>
      <c r="G699" s="233" t="e">
        <f t="shared" si="51"/>
        <v>#N/A</v>
      </c>
      <c r="H699" s="204" t="e">
        <f t="shared" si="52"/>
        <v>#N/A</v>
      </c>
      <c r="I699" s="204" t="e">
        <f t="shared" si="53"/>
        <v>#N/A</v>
      </c>
      <c r="J699" s="168"/>
      <c r="K699" s="230"/>
      <c r="L699" s="231"/>
      <c r="M699" s="230"/>
      <c r="N699" s="228" t="s">
        <v>345</v>
      </c>
      <c r="O699" s="183"/>
      <c r="P699" s="183"/>
      <c r="Q699" s="183"/>
    </row>
    <row r="700" spans="1:17" s="167" customFormat="1" ht="12.75" x14ac:dyDescent="0.2">
      <c r="A700" s="222">
        <f t="shared" si="54"/>
        <v>0</v>
      </c>
      <c r="B700" s="223"/>
      <c r="C700" s="223"/>
      <c r="D700" s="224" t="s">
        <v>36</v>
      </c>
      <c r="E700" s="225"/>
      <c r="F700" s="226"/>
      <c r="G700" s="233" t="e">
        <f t="shared" si="51"/>
        <v>#N/A</v>
      </c>
      <c r="H700" s="204" t="e">
        <f t="shared" si="52"/>
        <v>#N/A</v>
      </c>
      <c r="I700" s="204" t="e">
        <f t="shared" si="53"/>
        <v>#N/A</v>
      </c>
      <c r="J700" s="168"/>
      <c r="K700" s="230"/>
      <c r="L700" s="231"/>
      <c r="M700" s="230"/>
      <c r="N700" s="228" t="s">
        <v>345</v>
      </c>
      <c r="O700" s="183"/>
      <c r="P700" s="183"/>
      <c r="Q700" s="183"/>
    </row>
    <row r="701" spans="1:17" s="167" customFormat="1" ht="12.75" x14ac:dyDescent="0.2">
      <c r="A701" s="222">
        <f t="shared" si="54"/>
        <v>0</v>
      </c>
      <c r="B701" s="223"/>
      <c r="C701" s="223"/>
      <c r="D701" s="224" t="s">
        <v>36</v>
      </c>
      <c r="E701" s="225"/>
      <c r="F701" s="226"/>
      <c r="G701" s="233" t="e">
        <f t="shared" si="51"/>
        <v>#N/A</v>
      </c>
      <c r="H701" s="204" t="e">
        <f t="shared" si="52"/>
        <v>#N/A</v>
      </c>
      <c r="I701" s="204" t="e">
        <f t="shared" si="53"/>
        <v>#N/A</v>
      </c>
      <c r="J701" s="168"/>
      <c r="K701" s="230"/>
      <c r="L701" s="231"/>
      <c r="M701" s="230"/>
      <c r="N701" s="228" t="s">
        <v>345</v>
      </c>
      <c r="O701" s="183"/>
      <c r="P701" s="183"/>
      <c r="Q701" s="183"/>
    </row>
    <row r="702" spans="1:17" s="167" customFormat="1" ht="12.75" x14ac:dyDescent="0.2">
      <c r="A702" s="222">
        <f t="shared" si="54"/>
        <v>0</v>
      </c>
      <c r="B702" s="223"/>
      <c r="C702" s="223"/>
      <c r="D702" s="224" t="s">
        <v>36</v>
      </c>
      <c r="E702" s="225"/>
      <c r="F702" s="226"/>
      <c r="G702" s="233" t="e">
        <f t="shared" si="51"/>
        <v>#N/A</v>
      </c>
      <c r="H702" s="204" t="e">
        <f t="shared" si="52"/>
        <v>#N/A</v>
      </c>
      <c r="I702" s="204" t="e">
        <f t="shared" si="53"/>
        <v>#N/A</v>
      </c>
      <c r="J702" s="168"/>
      <c r="K702" s="230"/>
      <c r="L702" s="231"/>
      <c r="M702" s="230"/>
      <c r="N702" s="228" t="s">
        <v>345</v>
      </c>
      <c r="O702" s="183"/>
      <c r="P702" s="183"/>
      <c r="Q702" s="183"/>
    </row>
    <row r="703" spans="1:17" s="167" customFormat="1" ht="12.75" x14ac:dyDescent="0.2">
      <c r="A703" s="222">
        <f t="shared" si="54"/>
        <v>0</v>
      </c>
      <c r="B703" s="223"/>
      <c r="C703" s="223"/>
      <c r="D703" s="224" t="s">
        <v>36</v>
      </c>
      <c r="E703" s="225"/>
      <c r="F703" s="226"/>
      <c r="G703" s="233" t="e">
        <f t="shared" si="51"/>
        <v>#N/A</v>
      </c>
      <c r="H703" s="204" t="e">
        <f t="shared" si="52"/>
        <v>#N/A</v>
      </c>
      <c r="I703" s="204" t="e">
        <f t="shared" si="53"/>
        <v>#N/A</v>
      </c>
      <c r="J703" s="168"/>
      <c r="K703" s="230"/>
      <c r="L703" s="231"/>
      <c r="M703" s="230"/>
      <c r="N703" s="228" t="s">
        <v>345</v>
      </c>
      <c r="O703" s="183"/>
      <c r="P703" s="183"/>
      <c r="Q703" s="183"/>
    </row>
    <row r="704" spans="1:17" s="167" customFormat="1" ht="12.75" x14ac:dyDescent="0.2">
      <c r="A704" s="222">
        <f t="shared" si="54"/>
        <v>0</v>
      </c>
      <c r="B704" s="223"/>
      <c r="C704" s="223"/>
      <c r="D704" s="224" t="s">
        <v>36</v>
      </c>
      <c r="E704" s="225"/>
      <c r="F704" s="226"/>
      <c r="G704" s="233" t="e">
        <f t="shared" si="51"/>
        <v>#N/A</v>
      </c>
      <c r="H704" s="204" t="e">
        <f t="shared" si="52"/>
        <v>#N/A</v>
      </c>
      <c r="I704" s="204" t="e">
        <f t="shared" si="53"/>
        <v>#N/A</v>
      </c>
      <c r="J704" s="168"/>
      <c r="K704" s="230"/>
      <c r="L704" s="231"/>
      <c r="M704" s="230"/>
      <c r="N704" s="228" t="s">
        <v>345</v>
      </c>
      <c r="O704" s="183"/>
      <c r="P704" s="183"/>
      <c r="Q704" s="183"/>
    </row>
    <row r="705" spans="1:17" s="167" customFormat="1" ht="12.75" x14ac:dyDescent="0.2">
      <c r="A705" s="222">
        <f t="shared" si="54"/>
        <v>0</v>
      </c>
      <c r="B705" s="223"/>
      <c r="C705" s="223"/>
      <c r="D705" s="224" t="s">
        <v>36</v>
      </c>
      <c r="E705" s="225"/>
      <c r="F705" s="226"/>
      <c r="G705" s="233" t="e">
        <f t="shared" si="51"/>
        <v>#N/A</v>
      </c>
      <c r="H705" s="204" t="e">
        <f t="shared" si="52"/>
        <v>#N/A</v>
      </c>
      <c r="I705" s="204" t="e">
        <f t="shared" si="53"/>
        <v>#N/A</v>
      </c>
      <c r="J705" s="168"/>
      <c r="K705" s="230"/>
      <c r="L705" s="231"/>
      <c r="M705" s="230"/>
      <c r="N705" s="228" t="s">
        <v>345</v>
      </c>
      <c r="O705" s="183"/>
      <c r="P705" s="183"/>
      <c r="Q705" s="183"/>
    </row>
    <row r="706" spans="1:17" s="167" customFormat="1" ht="12.75" x14ac:dyDescent="0.2">
      <c r="A706" s="222">
        <f t="shared" si="54"/>
        <v>0</v>
      </c>
      <c r="B706" s="223"/>
      <c r="C706" s="223"/>
      <c r="D706" s="224" t="s">
        <v>36</v>
      </c>
      <c r="E706" s="225"/>
      <c r="F706" s="226"/>
      <c r="G706" s="233" t="e">
        <f t="shared" si="51"/>
        <v>#N/A</v>
      </c>
      <c r="H706" s="204" t="e">
        <f t="shared" si="52"/>
        <v>#N/A</v>
      </c>
      <c r="I706" s="204" t="e">
        <f t="shared" si="53"/>
        <v>#N/A</v>
      </c>
      <c r="J706" s="168"/>
      <c r="K706" s="230"/>
      <c r="L706" s="231"/>
      <c r="M706" s="230"/>
      <c r="N706" s="228" t="s">
        <v>345</v>
      </c>
      <c r="O706" s="183"/>
      <c r="P706" s="183"/>
      <c r="Q706" s="183"/>
    </row>
    <row r="707" spans="1:17" s="167" customFormat="1" ht="12.75" x14ac:dyDescent="0.2">
      <c r="A707" s="222">
        <f t="shared" si="54"/>
        <v>0</v>
      </c>
      <c r="B707" s="223"/>
      <c r="C707" s="223"/>
      <c r="D707" s="224" t="s">
        <v>36</v>
      </c>
      <c r="E707" s="225"/>
      <c r="F707" s="226"/>
      <c r="G707" s="233" t="e">
        <f t="shared" si="51"/>
        <v>#N/A</v>
      </c>
      <c r="H707" s="204" t="e">
        <f t="shared" si="52"/>
        <v>#N/A</v>
      </c>
      <c r="I707" s="204" t="e">
        <f t="shared" si="53"/>
        <v>#N/A</v>
      </c>
      <c r="J707" s="168"/>
      <c r="K707" s="230"/>
      <c r="L707" s="231"/>
      <c r="M707" s="230"/>
      <c r="N707" s="228" t="s">
        <v>345</v>
      </c>
      <c r="O707" s="183"/>
      <c r="P707" s="183"/>
      <c r="Q707" s="183"/>
    </row>
    <row r="708" spans="1:17" s="167" customFormat="1" ht="12.75" x14ac:dyDescent="0.2">
      <c r="A708" s="222">
        <f t="shared" si="54"/>
        <v>0</v>
      </c>
      <c r="B708" s="223"/>
      <c r="C708" s="223"/>
      <c r="D708" s="224" t="s">
        <v>36</v>
      </c>
      <c r="E708" s="225"/>
      <c r="F708" s="226"/>
      <c r="G708" s="233" t="e">
        <f t="shared" si="51"/>
        <v>#N/A</v>
      </c>
      <c r="H708" s="204" t="e">
        <f t="shared" si="52"/>
        <v>#N/A</v>
      </c>
      <c r="I708" s="204" t="e">
        <f t="shared" si="53"/>
        <v>#N/A</v>
      </c>
      <c r="J708" s="168"/>
      <c r="K708" s="230"/>
      <c r="L708" s="231"/>
      <c r="M708" s="230"/>
      <c r="N708" s="228" t="s">
        <v>345</v>
      </c>
      <c r="O708" s="183"/>
      <c r="P708" s="183"/>
      <c r="Q708" s="183"/>
    </row>
    <row r="709" spans="1:17" s="167" customFormat="1" ht="12.75" x14ac:dyDescent="0.2">
      <c r="A709" s="222">
        <f t="shared" si="54"/>
        <v>0</v>
      </c>
      <c r="B709" s="223"/>
      <c r="C709" s="223"/>
      <c r="D709" s="224" t="s">
        <v>36</v>
      </c>
      <c r="E709" s="225"/>
      <c r="F709" s="226"/>
      <c r="G709" s="233" t="e">
        <f t="shared" si="51"/>
        <v>#N/A</v>
      </c>
      <c r="H709" s="204" t="e">
        <f t="shared" si="52"/>
        <v>#N/A</v>
      </c>
      <c r="I709" s="204" t="e">
        <f t="shared" si="53"/>
        <v>#N/A</v>
      </c>
      <c r="J709" s="168"/>
      <c r="K709" s="230"/>
      <c r="L709" s="231"/>
      <c r="M709" s="230"/>
      <c r="N709" s="228" t="s">
        <v>345</v>
      </c>
      <c r="O709" s="183"/>
      <c r="P709" s="183"/>
      <c r="Q709" s="183"/>
    </row>
    <row r="710" spans="1:17" s="167" customFormat="1" ht="12.75" x14ac:dyDescent="0.2">
      <c r="A710" s="222">
        <f t="shared" si="54"/>
        <v>0</v>
      </c>
      <c r="B710" s="223"/>
      <c r="C710" s="223"/>
      <c r="D710" s="224" t="s">
        <v>36</v>
      </c>
      <c r="E710" s="225"/>
      <c r="F710" s="226"/>
      <c r="G710" s="233" t="e">
        <f t="shared" si="51"/>
        <v>#N/A</v>
      </c>
      <c r="H710" s="204" t="e">
        <f t="shared" si="52"/>
        <v>#N/A</v>
      </c>
      <c r="I710" s="204" t="e">
        <f t="shared" si="53"/>
        <v>#N/A</v>
      </c>
      <c r="J710" s="168"/>
      <c r="K710" s="230"/>
      <c r="L710" s="231"/>
      <c r="M710" s="230"/>
      <c r="N710" s="228" t="s">
        <v>345</v>
      </c>
      <c r="O710" s="183"/>
      <c r="P710" s="183"/>
      <c r="Q710" s="183"/>
    </row>
    <row r="711" spans="1:17" s="167" customFormat="1" ht="12.75" x14ac:dyDescent="0.2">
      <c r="A711" s="222">
        <f t="shared" si="54"/>
        <v>0</v>
      </c>
      <c r="B711" s="223"/>
      <c r="C711" s="223"/>
      <c r="D711" s="224" t="s">
        <v>36</v>
      </c>
      <c r="E711" s="225"/>
      <c r="F711" s="226"/>
      <c r="G711" s="233" t="e">
        <f t="shared" si="51"/>
        <v>#N/A</v>
      </c>
      <c r="H711" s="204" t="e">
        <f t="shared" si="52"/>
        <v>#N/A</v>
      </c>
      <c r="I711" s="204" t="e">
        <f t="shared" si="53"/>
        <v>#N/A</v>
      </c>
      <c r="J711" s="168"/>
      <c r="K711" s="230"/>
      <c r="L711" s="231"/>
      <c r="M711" s="230"/>
      <c r="N711" s="228" t="s">
        <v>345</v>
      </c>
      <c r="O711" s="183"/>
      <c r="P711" s="183"/>
      <c r="Q711" s="183"/>
    </row>
    <row r="712" spans="1:17" s="167" customFormat="1" ht="12.75" x14ac:dyDescent="0.2">
      <c r="A712" s="222">
        <f t="shared" si="54"/>
        <v>0</v>
      </c>
      <c r="B712" s="223"/>
      <c r="C712" s="223"/>
      <c r="D712" s="224" t="s">
        <v>36</v>
      </c>
      <c r="E712" s="225"/>
      <c r="F712" s="226"/>
      <c r="G712" s="233" t="e">
        <f t="shared" si="51"/>
        <v>#N/A</v>
      </c>
      <c r="H712" s="204" t="e">
        <f t="shared" si="52"/>
        <v>#N/A</v>
      </c>
      <c r="I712" s="204" t="e">
        <f t="shared" si="53"/>
        <v>#N/A</v>
      </c>
      <c r="J712" s="168"/>
      <c r="K712" s="230"/>
      <c r="L712" s="231"/>
      <c r="M712" s="230"/>
      <c r="N712" s="228" t="s">
        <v>345</v>
      </c>
      <c r="O712" s="183"/>
      <c r="P712" s="183"/>
      <c r="Q712" s="183"/>
    </row>
    <row r="713" spans="1:17" s="167" customFormat="1" ht="12.75" x14ac:dyDescent="0.2">
      <c r="A713" s="222">
        <f t="shared" si="54"/>
        <v>0</v>
      </c>
      <c r="B713" s="223"/>
      <c r="C713" s="223"/>
      <c r="D713" s="224" t="s">
        <v>36</v>
      </c>
      <c r="E713" s="225"/>
      <c r="F713" s="226"/>
      <c r="G713" s="233" t="e">
        <f t="shared" si="51"/>
        <v>#N/A</v>
      </c>
      <c r="H713" s="204" t="e">
        <f t="shared" si="52"/>
        <v>#N/A</v>
      </c>
      <c r="I713" s="204" t="e">
        <f t="shared" si="53"/>
        <v>#N/A</v>
      </c>
      <c r="J713" s="168"/>
      <c r="K713" s="230"/>
      <c r="L713" s="231"/>
      <c r="M713" s="230"/>
      <c r="N713" s="228" t="s">
        <v>345</v>
      </c>
      <c r="O713" s="183"/>
      <c r="P713" s="183"/>
      <c r="Q713" s="183"/>
    </row>
    <row r="714" spans="1:17" s="167" customFormat="1" ht="12.75" x14ac:dyDescent="0.2">
      <c r="A714" s="222">
        <f t="shared" si="54"/>
        <v>0</v>
      </c>
      <c r="B714" s="223"/>
      <c r="C714" s="223"/>
      <c r="D714" s="224" t="s">
        <v>36</v>
      </c>
      <c r="E714" s="225"/>
      <c r="F714" s="226"/>
      <c r="G714" s="233" t="e">
        <f t="shared" si="51"/>
        <v>#N/A</v>
      </c>
      <c r="H714" s="204" t="e">
        <f t="shared" si="52"/>
        <v>#N/A</v>
      </c>
      <c r="I714" s="204" t="e">
        <f t="shared" si="53"/>
        <v>#N/A</v>
      </c>
      <c r="J714" s="168"/>
      <c r="K714" s="230"/>
      <c r="L714" s="231"/>
      <c r="M714" s="230"/>
      <c r="N714" s="228" t="s">
        <v>345</v>
      </c>
      <c r="O714" s="183"/>
      <c r="P714" s="183"/>
      <c r="Q714" s="183"/>
    </row>
    <row r="715" spans="1:17" s="167" customFormat="1" ht="12.75" x14ac:dyDescent="0.2">
      <c r="A715" s="222">
        <f t="shared" si="54"/>
        <v>0</v>
      </c>
      <c r="B715" s="223"/>
      <c r="C715" s="223"/>
      <c r="D715" s="224" t="s">
        <v>36</v>
      </c>
      <c r="E715" s="225"/>
      <c r="F715" s="226"/>
      <c r="G715" s="233" t="e">
        <f t="shared" si="51"/>
        <v>#N/A</v>
      </c>
      <c r="H715" s="204" t="e">
        <f t="shared" si="52"/>
        <v>#N/A</v>
      </c>
      <c r="I715" s="204" t="e">
        <f t="shared" si="53"/>
        <v>#N/A</v>
      </c>
      <c r="J715" s="168"/>
      <c r="K715" s="230"/>
      <c r="L715" s="231"/>
      <c r="M715" s="230"/>
      <c r="N715" s="228" t="s">
        <v>345</v>
      </c>
      <c r="O715" s="183"/>
      <c r="P715" s="183"/>
      <c r="Q715" s="183"/>
    </row>
    <row r="716" spans="1:17" s="167" customFormat="1" ht="12.75" x14ac:dyDescent="0.2">
      <c r="A716" s="222">
        <f t="shared" si="54"/>
        <v>0</v>
      </c>
      <c r="B716" s="223"/>
      <c r="C716" s="223"/>
      <c r="D716" s="224" t="s">
        <v>36</v>
      </c>
      <c r="E716" s="225"/>
      <c r="F716" s="226"/>
      <c r="G716" s="233" t="e">
        <f t="shared" si="51"/>
        <v>#N/A</v>
      </c>
      <c r="H716" s="204" t="e">
        <f t="shared" si="52"/>
        <v>#N/A</v>
      </c>
      <c r="I716" s="204" t="e">
        <f t="shared" si="53"/>
        <v>#N/A</v>
      </c>
      <c r="J716" s="168"/>
      <c r="K716" s="230"/>
      <c r="L716" s="231"/>
      <c r="M716" s="230"/>
      <c r="N716" s="228" t="s">
        <v>345</v>
      </c>
      <c r="O716" s="183"/>
      <c r="P716" s="183"/>
      <c r="Q716" s="183"/>
    </row>
    <row r="717" spans="1:17" s="167" customFormat="1" ht="12.75" x14ac:dyDescent="0.2">
      <c r="A717" s="222">
        <f t="shared" si="54"/>
        <v>0</v>
      </c>
      <c r="B717" s="223"/>
      <c r="C717" s="223"/>
      <c r="D717" s="224" t="s">
        <v>36</v>
      </c>
      <c r="E717" s="225"/>
      <c r="F717" s="226"/>
      <c r="G717" s="233" t="e">
        <f t="shared" si="51"/>
        <v>#N/A</v>
      </c>
      <c r="H717" s="204" t="e">
        <f t="shared" si="52"/>
        <v>#N/A</v>
      </c>
      <c r="I717" s="204" t="e">
        <f t="shared" si="53"/>
        <v>#N/A</v>
      </c>
      <c r="J717" s="168"/>
      <c r="K717" s="230"/>
      <c r="L717" s="231"/>
      <c r="M717" s="230"/>
      <c r="N717" s="228" t="s">
        <v>345</v>
      </c>
      <c r="O717" s="183"/>
      <c r="P717" s="183"/>
      <c r="Q717" s="183"/>
    </row>
    <row r="718" spans="1:17" s="167" customFormat="1" ht="12.75" x14ac:dyDescent="0.2">
      <c r="A718" s="222">
        <f t="shared" si="54"/>
        <v>0</v>
      </c>
      <c r="B718" s="223"/>
      <c r="C718" s="223"/>
      <c r="D718" s="224" t="s">
        <v>36</v>
      </c>
      <c r="E718" s="225"/>
      <c r="F718" s="226"/>
      <c r="G718" s="233" t="e">
        <f t="shared" si="51"/>
        <v>#N/A</v>
      </c>
      <c r="H718" s="204" t="e">
        <f t="shared" si="52"/>
        <v>#N/A</v>
      </c>
      <c r="I718" s="204" t="e">
        <f t="shared" si="53"/>
        <v>#N/A</v>
      </c>
      <c r="J718" s="168"/>
      <c r="K718" s="230"/>
      <c r="L718" s="231"/>
      <c r="M718" s="230"/>
      <c r="N718" s="228" t="s">
        <v>345</v>
      </c>
      <c r="O718" s="183"/>
      <c r="P718" s="183"/>
      <c r="Q718" s="183"/>
    </row>
    <row r="719" spans="1:17" s="167" customFormat="1" ht="12.75" x14ac:dyDescent="0.2">
      <c r="A719" s="222">
        <f t="shared" si="54"/>
        <v>0</v>
      </c>
      <c r="B719" s="223"/>
      <c r="C719" s="223"/>
      <c r="D719" s="224" t="s">
        <v>36</v>
      </c>
      <c r="E719" s="225"/>
      <c r="F719" s="226"/>
      <c r="G719" s="233" t="e">
        <f t="shared" si="51"/>
        <v>#N/A</v>
      </c>
      <c r="H719" s="204" t="e">
        <f t="shared" si="52"/>
        <v>#N/A</v>
      </c>
      <c r="I719" s="204" t="e">
        <f t="shared" si="53"/>
        <v>#N/A</v>
      </c>
      <c r="J719" s="168"/>
      <c r="K719" s="230"/>
      <c r="L719" s="231"/>
      <c r="M719" s="230"/>
      <c r="N719" s="228" t="s">
        <v>345</v>
      </c>
      <c r="O719" s="183"/>
      <c r="P719" s="183"/>
      <c r="Q719" s="183"/>
    </row>
    <row r="720" spans="1:17" s="167" customFormat="1" ht="12.75" x14ac:dyDescent="0.2">
      <c r="A720" s="222">
        <f t="shared" si="54"/>
        <v>0</v>
      </c>
      <c r="B720" s="223"/>
      <c r="C720" s="223"/>
      <c r="D720" s="224" t="s">
        <v>36</v>
      </c>
      <c r="E720" s="225"/>
      <c r="F720" s="226"/>
      <c r="G720" s="233" t="e">
        <f t="shared" si="51"/>
        <v>#N/A</v>
      </c>
      <c r="H720" s="204" t="e">
        <f t="shared" si="52"/>
        <v>#N/A</v>
      </c>
      <c r="I720" s="204" t="e">
        <f t="shared" si="53"/>
        <v>#N/A</v>
      </c>
      <c r="J720" s="168"/>
      <c r="K720" s="230"/>
      <c r="L720" s="231"/>
      <c r="M720" s="230"/>
      <c r="N720" s="228" t="s">
        <v>345</v>
      </c>
      <c r="O720" s="183"/>
      <c r="P720" s="183"/>
      <c r="Q720" s="183"/>
    </row>
    <row r="721" spans="1:17" s="167" customFormat="1" ht="12.75" x14ac:dyDescent="0.2">
      <c r="A721" s="222">
        <f t="shared" si="54"/>
        <v>0</v>
      </c>
      <c r="B721" s="223"/>
      <c r="C721" s="223"/>
      <c r="D721" s="224" t="s">
        <v>36</v>
      </c>
      <c r="E721" s="225"/>
      <c r="F721" s="226"/>
      <c r="G721" s="233" t="e">
        <f t="shared" si="51"/>
        <v>#N/A</v>
      </c>
      <c r="H721" s="204" t="e">
        <f t="shared" si="52"/>
        <v>#N/A</v>
      </c>
      <c r="I721" s="204" t="e">
        <f t="shared" si="53"/>
        <v>#N/A</v>
      </c>
      <c r="J721" s="168"/>
      <c r="K721" s="230"/>
      <c r="L721" s="231"/>
      <c r="M721" s="230"/>
      <c r="N721" s="228" t="s">
        <v>345</v>
      </c>
      <c r="O721" s="183"/>
      <c r="P721" s="183"/>
      <c r="Q721" s="183"/>
    </row>
    <row r="722" spans="1:17" s="167" customFormat="1" ht="12.75" x14ac:dyDescent="0.2">
      <c r="A722" s="222">
        <f t="shared" si="54"/>
        <v>0</v>
      </c>
      <c r="B722" s="223"/>
      <c r="C722" s="223"/>
      <c r="D722" s="224" t="s">
        <v>36</v>
      </c>
      <c r="E722" s="225"/>
      <c r="F722" s="226"/>
      <c r="G722" s="233" t="e">
        <f t="shared" si="51"/>
        <v>#N/A</v>
      </c>
      <c r="H722" s="204" t="e">
        <f t="shared" si="52"/>
        <v>#N/A</v>
      </c>
      <c r="I722" s="204" t="e">
        <f t="shared" si="53"/>
        <v>#N/A</v>
      </c>
      <c r="J722" s="168"/>
      <c r="K722" s="230"/>
      <c r="L722" s="231"/>
      <c r="M722" s="230"/>
      <c r="N722" s="228" t="s">
        <v>345</v>
      </c>
      <c r="O722" s="183"/>
      <c r="P722" s="183"/>
      <c r="Q722" s="183"/>
    </row>
    <row r="723" spans="1:17" s="167" customFormat="1" ht="12.75" x14ac:dyDescent="0.2">
      <c r="A723" s="222">
        <f t="shared" si="54"/>
        <v>0</v>
      </c>
      <c r="B723" s="223"/>
      <c r="C723" s="223"/>
      <c r="D723" s="224" t="s">
        <v>36</v>
      </c>
      <c r="E723" s="225"/>
      <c r="F723" s="226"/>
      <c r="G723" s="233" t="e">
        <f t="shared" si="51"/>
        <v>#N/A</v>
      </c>
      <c r="H723" s="204" t="e">
        <f t="shared" si="52"/>
        <v>#N/A</v>
      </c>
      <c r="I723" s="204" t="e">
        <f t="shared" si="53"/>
        <v>#N/A</v>
      </c>
      <c r="J723" s="168"/>
      <c r="K723" s="230"/>
      <c r="L723" s="231"/>
      <c r="M723" s="230"/>
      <c r="N723" s="228" t="s">
        <v>345</v>
      </c>
      <c r="O723" s="183"/>
      <c r="P723" s="183"/>
      <c r="Q723" s="183"/>
    </row>
    <row r="724" spans="1:17" s="167" customFormat="1" ht="12.75" x14ac:dyDescent="0.2">
      <c r="A724" s="222">
        <f t="shared" si="54"/>
        <v>0</v>
      </c>
      <c r="B724" s="223"/>
      <c r="C724" s="223"/>
      <c r="D724" s="224" t="s">
        <v>36</v>
      </c>
      <c r="E724" s="225"/>
      <c r="F724" s="226"/>
      <c r="G724" s="233" t="e">
        <f t="shared" ref="G724:G787" si="55">VLOOKUP(D724,K$33:N$1001,2,FALSE)</f>
        <v>#N/A</v>
      </c>
      <c r="H724" s="204" t="e">
        <f t="shared" ref="H724:H787" si="56">VLOOKUP(D724,K$33:N$1001,3,FALSE)</f>
        <v>#N/A</v>
      </c>
      <c r="I724" s="204" t="e">
        <f t="shared" ref="I724:I787" si="57">VLOOKUP(D724,K$33:N$1001,4,FALSE)</f>
        <v>#N/A</v>
      </c>
      <c r="J724" s="168"/>
      <c r="K724" s="230"/>
      <c r="L724" s="231"/>
      <c r="M724" s="230"/>
      <c r="N724" s="228" t="s">
        <v>345</v>
      </c>
      <c r="O724" s="183"/>
      <c r="P724" s="183"/>
      <c r="Q724" s="183"/>
    </row>
    <row r="725" spans="1:17" s="167" customFormat="1" ht="12.75" x14ac:dyDescent="0.2">
      <c r="A725" s="222">
        <f t="shared" si="54"/>
        <v>0</v>
      </c>
      <c r="B725" s="223"/>
      <c r="C725" s="223"/>
      <c r="D725" s="224" t="s">
        <v>36</v>
      </c>
      <c r="E725" s="225"/>
      <c r="F725" s="226"/>
      <c r="G725" s="233" t="e">
        <f t="shared" si="55"/>
        <v>#N/A</v>
      </c>
      <c r="H725" s="204" t="e">
        <f t="shared" si="56"/>
        <v>#N/A</v>
      </c>
      <c r="I725" s="204" t="e">
        <f t="shared" si="57"/>
        <v>#N/A</v>
      </c>
      <c r="J725" s="168"/>
      <c r="K725" s="230"/>
      <c r="L725" s="231"/>
      <c r="M725" s="230"/>
      <c r="N725" s="228" t="s">
        <v>345</v>
      </c>
      <c r="O725" s="183"/>
      <c r="P725" s="183"/>
      <c r="Q725" s="183"/>
    </row>
    <row r="726" spans="1:17" s="167" customFormat="1" ht="12.75" x14ac:dyDescent="0.2">
      <c r="A726" s="222">
        <f t="shared" si="54"/>
        <v>0</v>
      </c>
      <c r="B726" s="223"/>
      <c r="C726" s="223"/>
      <c r="D726" s="224" t="s">
        <v>36</v>
      </c>
      <c r="E726" s="225"/>
      <c r="F726" s="226"/>
      <c r="G726" s="233" t="e">
        <f t="shared" si="55"/>
        <v>#N/A</v>
      </c>
      <c r="H726" s="204" t="e">
        <f t="shared" si="56"/>
        <v>#N/A</v>
      </c>
      <c r="I726" s="204" t="e">
        <f t="shared" si="57"/>
        <v>#N/A</v>
      </c>
      <c r="J726" s="168"/>
      <c r="K726" s="230"/>
      <c r="L726" s="231"/>
      <c r="M726" s="230"/>
      <c r="N726" s="228" t="s">
        <v>345</v>
      </c>
      <c r="O726" s="183"/>
      <c r="P726" s="183"/>
      <c r="Q726" s="183"/>
    </row>
    <row r="727" spans="1:17" s="167" customFormat="1" ht="12.75" x14ac:dyDescent="0.2">
      <c r="A727" s="222">
        <f t="shared" si="54"/>
        <v>0</v>
      </c>
      <c r="B727" s="223"/>
      <c r="C727" s="223"/>
      <c r="D727" s="224" t="s">
        <v>36</v>
      </c>
      <c r="E727" s="225"/>
      <c r="F727" s="226"/>
      <c r="G727" s="233" t="e">
        <f t="shared" si="55"/>
        <v>#N/A</v>
      </c>
      <c r="H727" s="204" t="e">
        <f t="shared" si="56"/>
        <v>#N/A</v>
      </c>
      <c r="I727" s="204" t="e">
        <f t="shared" si="57"/>
        <v>#N/A</v>
      </c>
      <c r="J727" s="168"/>
      <c r="K727" s="230"/>
      <c r="L727" s="231"/>
      <c r="M727" s="230"/>
      <c r="N727" s="228" t="s">
        <v>345</v>
      </c>
      <c r="O727" s="183"/>
      <c r="P727" s="183"/>
      <c r="Q727" s="183"/>
    </row>
    <row r="728" spans="1:17" s="167" customFormat="1" ht="12.75" x14ac:dyDescent="0.2">
      <c r="A728" s="222">
        <f t="shared" si="54"/>
        <v>0</v>
      </c>
      <c r="B728" s="223"/>
      <c r="C728" s="223"/>
      <c r="D728" s="224" t="s">
        <v>36</v>
      </c>
      <c r="E728" s="225"/>
      <c r="F728" s="226"/>
      <c r="G728" s="233" t="e">
        <f t="shared" si="55"/>
        <v>#N/A</v>
      </c>
      <c r="H728" s="204" t="e">
        <f t="shared" si="56"/>
        <v>#N/A</v>
      </c>
      <c r="I728" s="204" t="e">
        <f t="shared" si="57"/>
        <v>#N/A</v>
      </c>
      <c r="J728" s="168"/>
      <c r="K728" s="230"/>
      <c r="L728" s="231"/>
      <c r="M728" s="230"/>
      <c r="N728" s="228" t="s">
        <v>345</v>
      </c>
      <c r="O728" s="183"/>
      <c r="P728" s="183"/>
      <c r="Q728" s="183"/>
    </row>
    <row r="729" spans="1:17" s="167" customFormat="1" ht="12.75" x14ac:dyDescent="0.2">
      <c r="A729" s="222">
        <f t="shared" si="54"/>
        <v>0</v>
      </c>
      <c r="B729" s="223"/>
      <c r="C729" s="223"/>
      <c r="D729" s="224" t="s">
        <v>36</v>
      </c>
      <c r="E729" s="225"/>
      <c r="F729" s="226"/>
      <c r="G729" s="233" t="e">
        <f t="shared" si="55"/>
        <v>#N/A</v>
      </c>
      <c r="H729" s="204" t="e">
        <f t="shared" si="56"/>
        <v>#N/A</v>
      </c>
      <c r="I729" s="204" t="e">
        <f t="shared" si="57"/>
        <v>#N/A</v>
      </c>
      <c r="J729" s="168"/>
      <c r="K729" s="230"/>
      <c r="L729" s="231"/>
      <c r="M729" s="230"/>
      <c r="N729" s="228" t="s">
        <v>345</v>
      </c>
      <c r="O729" s="183"/>
      <c r="P729" s="183"/>
      <c r="Q729" s="183"/>
    </row>
    <row r="730" spans="1:17" s="167" customFormat="1" ht="12.75" x14ac:dyDescent="0.2">
      <c r="A730" s="222">
        <f t="shared" si="54"/>
        <v>0</v>
      </c>
      <c r="B730" s="223"/>
      <c r="C730" s="223"/>
      <c r="D730" s="224" t="s">
        <v>36</v>
      </c>
      <c r="E730" s="225"/>
      <c r="F730" s="226"/>
      <c r="G730" s="233" t="e">
        <f t="shared" si="55"/>
        <v>#N/A</v>
      </c>
      <c r="H730" s="204" t="e">
        <f t="shared" si="56"/>
        <v>#N/A</v>
      </c>
      <c r="I730" s="204" t="e">
        <f t="shared" si="57"/>
        <v>#N/A</v>
      </c>
      <c r="J730" s="168"/>
      <c r="K730" s="230"/>
      <c r="L730" s="231"/>
      <c r="M730" s="230"/>
      <c r="N730" s="228" t="s">
        <v>345</v>
      </c>
      <c r="O730" s="183"/>
      <c r="P730" s="183"/>
      <c r="Q730" s="183"/>
    </row>
    <row r="731" spans="1:17" s="167" customFormat="1" ht="12.75" x14ac:dyDescent="0.2">
      <c r="A731" s="222">
        <f t="shared" si="54"/>
        <v>0</v>
      </c>
      <c r="B731" s="223"/>
      <c r="C731" s="223"/>
      <c r="D731" s="224" t="s">
        <v>36</v>
      </c>
      <c r="E731" s="225"/>
      <c r="F731" s="226"/>
      <c r="G731" s="233" t="e">
        <f t="shared" si="55"/>
        <v>#N/A</v>
      </c>
      <c r="H731" s="204" t="e">
        <f t="shared" si="56"/>
        <v>#N/A</v>
      </c>
      <c r="I731" s="204" t="e">
        <f t="shared" si="57"/>
        <v>#N/A</v>
      </c>
      <c r="J731" s="168"/>
      <c r="K731" s="230"/>
      <c r="L731" s="231"/>
      <c r="M731" s="230"/>
      <c r="N731" s="228" t="s">
        <v>345</v>
      </c>
      <c r="O731" s="183"/>
      <c r="P731" s="183"/>
      <c r="Q731" s="183"/>
    </row>
    <row r="732" spans="1:17" s="167" customFormat="1" ht="12.75" x14ac:dyDescent="0.2">
      <c r="A732" s="222">
        <f t="shared" si="54"/>
        <v>0</v>
      </c>
      <c r="B732" s="223"/>
      <c r="C732" s="223"/>
      <c r="D732" s="224" t="s">
        <v>36</v>
      </c>
      <c r="E732" s="225"/>
      <c r="F732" s="226"/>
      <c r="G732" s="233" t="e">
        <f t="shared" si="55"/>
        <v>#N/A</v>
      </c>
      <c r="H732" s="204" t="e">
        <f t="shared" si="56"/>
        <v>#N/A</v>
      </c>
      <c r="I732" s="204" t="e">
        <f t="shared" si="57"/>
        <v>#N/A</v>
      </c>
      <c r="J732" s="168"/>
      <c r="K732" s="230"/>
      <c r="L732" s="231"/>
      <c r="M732" s="230"/>
      <c r="N732" s="228" t="s">
        <v>345</v>
      </c>
      <c r="O732" s="183"/>
      <c r="P732" s="183"/>
      <c r="Q732" s="183"/>
    </row>
    <row r="733" spans="1:17" s="167" customFormat="1" ht="12.75" x14ac:dyDescent="0.2">
      <c r="A733" s="222">
        <f t="shared" si="54"/>
        <v>0</v>
      </c>
      <c r="B733" s="223"/>
      <c r="C733" s="223"/>
      <c r="D733" s="224" t="s">
        <v>36</v>
      </c>
      <c r="E733" s="225"/>
      <c r="F733" s="226"/>
      <c r="G733" s="233" t="e">
        <f t="shared" si="55"/>
        <v>#N/A</v>
      </c>
      <c r="H733" s="204" t="e">
        <f t="shared" si="56"/>
        <v>#N/A</v>
      </c>
      <c r="I733" s="204" t="e">
        <f t="shared" si="57"/>
        <v>#N/A</v>
      </c>
      <c r="J733" s="168"/>
      <c r="K733" s="230"/>
      <c r="L733" s="231"/>
      <c r="M733" s="230"/>
      <c r="N733" s="228" t="s">
        <v>345</v>
      </c>
      <c r="O733" s="183"/>
      <c r="P733" s="183"/>
      <c r="Q733" s="183"/>
    </row>
    <row r="734" spans="1:17" s="167" customFormat="1" ht="12.75" x14ac:dyDescent="0.2">
      <c r="A734" s="222">
        <f t="shared" si="54"/>
        <v>0</v>
      </c>
      <c r="B734" s="223"/>
      <c r="C734" s="223"/>
      <c r="D734" s="224" t="s">
        <v>36</v>
      </c>
      <c r="E734" s="225"/>
      <c r="F734" s="226"/>
      <c r="G734" s="233" t="e">
        <f t="shared" si="55"/>
        <v>#N/A</v>
      </c>
      <c r="H734" s="204" t="e">
        <f t="shared" si="56"/>
        <v>#N/A</v>
      </c>
      <c r="I734" s="204" t="e">
        <f t="shared" si="57"/>
        <v>#N/A</v>
      </c>
      <c r="J734" s="168"/>
      <c r="K734" s="230"/>
      <c r="L734" s="231"/>
      <c r="M734" s="230"/>
      <c r="N734" s="228" t="s">
        <v>345</v>
      </c>
      <c r="O734" s="183"/>
      <c r="P734" s="183"/>
      <c r="Q734" s="183"/>
    </row>
    <row r="735" spans="1:17" s="167" customFormat="1" ht="12.75" x14ac:dyDescent="0.2">
      <c r="A735" s="222">
        <f t="shared" si="54"/>
        <v>0</v>
      </c>
      <c r="B735" s="223"/>
      <c r="C735" s="223"/>
      <c r="D735" s="224" t="s">
        <v>36</v>
      </c>
      <c r="E735" s="225"/>
      <c r="F735" s="226"/>
      <c r="G735" s="233" t="e">
        <f t="shared" si="55"/>
        <v>#N/A</v>
      </c>
      <c r="H735" s="204" t="e">
        <f t="shared" si="56"/>
        <v>#N/A</v>
      </c>
      <c r="I735" s="204" t="e">
        <f t="shared" si="57"/>
        <v>#N/A</v>
      </c>
      <c r="J735" s="168"/>
      <c r="K735" s="230"/>
      <c r="L735" s="231"/>
      <c r="M735" s="230"/>
      <c r="N735" s="228" t="s">
        <v>345</v>
      </c>
      <c r="O735" s="183"/>
      <c r="P735" s="183"/>
      <c r="Q735" s="183"/>
    </row>
    <row r="736" spans="1:17" s="167" customFormat="1" ht="12.75" x14ac:dyDescent="0.2">
      <c r="A736" s="222">
        <f t="shared" si="54"/>
        <v>0</v>
      </c>
      <c r="B736" s="223"/>
      <c r="C736" s="223"/>
      <c r="D736" s="224" t="s">
        <v>36</v>
      </c>
      <c r="E736" s="225"/>
      <c r="F736" s="226"/>
      <c r="G736" s="233" t="e">
        <f t="shared" si="55"/>
        <v>#N/A</v>
      </c>
      <c r="H736" s="204" t="e">
        <f t="shared" si="56"/>
        <v>#N/A</v>
      </c>
      <c r="I736" s="204" t="e">
        <f t="shared" si="57"/>
        <v>#N/A</v>
      </c>
      <c r="J736" s="168"/>
      <c r="K736" s="230"/>
      <c r="L736" s="231"/>
      <c r="M736" s="230"/>
      <c r="N736" s="228" t="s">
        <v>345</v>
      </c>
      <c r="O736" s="183"/>
      <c r="P736" s="183"/>
      <c r="Q736" s="183"/>
    </row>
    <row r="737" spans="1:17" s="167" customFormat="1" ht="12.75" x14ac:dyDescent="0.2">
      <c r="A737" s="222">
        <f t="shared" si="54"/>
        <v>0</v>
      </c>
      <c r="B737" s="223"/>
      <c r="C737" s="223"/>
      <c r="D737" s="224" t="s">
        <v>36</v>
      </c>
      <c r="E737" s="225"/>
      <c r="F737" s="226"/>
      <c r="G737" s="233" t="e">
        <f t="shared" si="55"/>
        <v>#N/A</v>
      </c>
      <c r="H737" s="204" t="e">
        <f t="shared" si="56"/>
        <v>#N/A</v>
      </c>
      <c r="I737" s="204" t="e">
        <f t="shared" si="57"/>
        <v>#N/A</v>
      </c>
      <c r="J737" s="168"/>
      <c r="K737" s="230"/>
      <c r="L737" s="231"/>
      <c r="M737" s="230"/>
      <c r="N737" s="228" t="s">
        <v>345</v>
      </c>
      <c r="O737" s="183"/>
      <c r="P737" s="183"/>
      <c r="Q737" s="183"/>
    </row>
    <row r="738" spans="1:17" s="167" customFormat="1" ht="12.75" x14ac:dyDescent="0.2">
      <c r="A738" s="222">
        <f t="shared" si="54"/>
        <v>0</v>
      </c>
      <c r="B738" s="223"/>
      <c r="C738" s="223"/>
      <c r="D738" s="224" t="s">
        <v>36</v>
      </c>
      <c r="E738" s="225"/>
      <c r="F738" s="226"/>
      <c r="G738" s="233" t="e">
        <f t="shared" si="55"/>
        <v>#N/A</v>
      </c>
      <c r="H738" s="204" t="e">
        <f t="shared" si="56"/>
        <v>#N/A</v>
      </c>
      <c r="I738" s="204" t="e">
        <f t="shared" si="57"/>
        <v>#N/A</v>
      </c>
      <c r="J738" s="168"/>
      <c r="K738" s="230"/>
      <c r="L738" s="231"/>
      <c r="M738" s="230"/>
      <c r="N738" s="228" t="s">
        <v>345</v>
      </c>
      <c r="O738" s="183"/>
      <c r="P738" s="183"/>
      <c r="Q738" s="183"/>
    </row>
    <row r="739" spans="1:17" s="167" customFormat="1" ht="12.75" x14ac:dyDescent="0.2">
      <c r="A739" s="222">
        <f t="shared" si="54"/>
        <v>0</v>
      </c>
      <c r="B739" s="223"/>
      <c r="C739" s="223"/>
      <c r="D739" s="224" t="s">
        <v>36</v>
      </c>
      <c r="E739" s="225"/>
      <c r="F739" s="226"/>
      <c r="G739" s="233" t="e">
        <f t="shared" si="55"/>
        <v>#N/A</v>
      </c>
      <c r="H739" s="204" t="e">
        <f t="shared" si="56"/>
        <v>#N/A</v>
      </c>
      <c r="I739" s="204" t="e">
        <f t="shared" si="57"/>
        <v>#N/A</v>
      </c>
      <c r="J739" s="168"/>
      <c r="K739" s="230"/>
      <c r="L739" s="231"/>
      <c r="M739" s="230"/>
      <c r="N739" s="228" t="s">
        <v>345</v>
      </c>
      <c r="O739" s="183"/>
      <c r="P739" s="183"/>
      <c r="Q739" s="183"/>
    </row>
    <row r="740" spans="1:17" s="167" customFormat="1" ht="12.75" x14ac:dyDescent="0.2">
      <c r="A740" s="222">
        <f t="shared" si="54"/>
        <v>0</v>
      </c>
      <c r="B740" s="223"/>
      <c r="C740" s="223"/>
      <c r="D740" s="224" t="s">
        <v>36</v>
      </c>
      <c r="E740" s="225"/>
      <c r="F740" s="226"/>
      <c r="G740" s="233" t="e">
        <f t="shared" si="55"/>
        <v>#N/A</v>
      </c>
      <c r="H740" s="204" t="e">
        <f t="shared" si="56"/>
        <v>#N/A</v>
      </c>
      <c r="I740" s="204" t="e">
        <f t="shared" si="57"/>
        <v>#N/A</v>
      </c>
      <c r="J740" s="168"/>
      <c r="K740" s="230"/>
      <c r="L740" s="231"/>
      <c r="M740" s="230"/>
      <c r="N740" s="228" t="s">
        <v>345</v>
      </c>
      <c r="O740" s="183"/>
      <c r="P740" s="183"/>
      <c r="Q740" s="183"/>
    </row>
    <row r="741" spans="1:17" s="167" customFormat="1" ht="12.75" x14ac:dyDescent="0.2">
      <c r="A741" s="222">
        <f t="shared" si="54"/>
        <v>0</v>
      </c>
      <c r="B741" s="223"/>
      <c r="C741" s="223"/>
      <c r="D741" s="224" t="s">
        <v>36</v>
      </c>
      <c r="E741" s="225"/>
      <c r="F741" s="226"/>
      <c r="G741" s="233" t="e">
        <f t="shared" si="55"/>
        <v>#N/A</v>
      </c>
      <c r="H741" s="204" t="e">
        <f t="shared" si="56"/>
        <v>#N/A</v>
      </c>
      <c r="I741" s="204" t="e">
        <f t="shared" si="57"/>
        <v>#N/A</v>
      </c>
      <c r="J741" s="168"/>
      <c r="K741" s="230"/>
      <c r="L741" s="231"/>
      <c r="M741" s="230"/>
      <c r="N741" s="228" t="s">
        <v>345</v>
      </c>
      <c r="O741" s="183"/>
      <c r="P741" s="183"/>
      <c r="Q741" s="183"/>
    </row>
    <row r="742" spans="1:17" s="167" customFormat="1" ht="12.75" x14ac:dyDescent="0.2">
      <c r="A742" s="222">
        <f t="shared" si="54"/>
        <v>0</v>
      </c>
      <c r="B742" s="223"/>
      <c r="C742" s="223"/>
      <c r="D742" s="224" t="s">
        <v>36</v>
      </c>
      <c r="E742" s="225"/>
      <c r="F742" s="226"/>
      <c r="G742" s="233" t="e">
        <f t="shared" si="55"/>
        <v>#N/A</v>
      </c>
      <c r="H742" s="204" t="e">
        <f t="shared" si="56"/>
        <v>#N/A</v>
      </c>
      <c r="I742" s="204" t="e">
        <f t="shared" si="57"/>
        <v>#N/A</v>
      </c>
      <c r="J742" s="168"/>
      <c r="K742" s="230"/>
      <c r="L742" s="231"/>
      <c r="M742" s="230"/>
      <c r="N742" s="228" t="s">
        <v>345</v>
      </c>
      <c r="O742" s="183"/>
      <c r="P742" s="183"/>
      <c r="Q742" s="183"/>
    </row>
    <row r="743" spans="1:17" s="167" customFormat="1" ht="12.75" x14ac:dyDescent="0.2">
      <c r="A743" s="222">
        <f t="shared" si="54"/>
        <v>0</v>
      </c>
      <c r="B743" s="223"/>
      <c r="C743" s="223"/>
      <c r="D743" s="224" t="s">
        <v>36</v>
      </c>
      <c r="E743" s="225"/>
      <c r="F743" s="226"/>
      <c r="G743" s="233" t="e">
        <f t="shared" si="55"/>
        <v>#N/A</v>
      </c>
      <c r="H743" s="204" t="e">
        <f t="shared" si="56"/>
        <v>#N/A</v>
      </c>
      <c r="I743" s="204" t="e">
        <f t="shared" si="57"/>
        <v>#N/A</v>
      </c>
      <c r="J743" s="168"/>
      <c r="K743" s="230"/>
      <c r="L743" s="231"/>
      <c r="M743" s="230"/>
      <c r="N743" s="228" t="s">
        <v>345</v>
      </c>
      <c r="O743" s="183"/>
      <c r="P743" s="183"/>
      <c r="Q743" s="183"/>
    </row>
    <row r="744" spans="1:17" s="167" customFormat="1" ht="12.75" x14ac:dyDescent="0.2">
      <c r="A744" s="222">
        <f t="shared" si="54"/>
        <v>0</v>
      </c>
      <c r="B744" s="223"/>
      <c r="C744" s="223"/>
      <c r="D744" s="224" t="s">
        <v>36</v>
      </c>
      <c r="E744" s="225"/>
      <c r="F744" s="226"/>
      <c r="G744" s="233" t="e">
        <f t="shared" si="55"/>
        <v>#N/A</v>
      </c>
      <c r="H744" s="204" t="e">
        <f t="shared" si="56"/>
        <v>#N/A</v>
      </c>
      <c r="I744" s="204" t="e">
        <f t="shared" si="57"/>
        <v>#N/A</v>
      </c>
      <c r="J744" s="168"/>
      <c r="K744" s="230"/>
      <c r="L744" s="231"/>
      <c r="M744" s="230"/>
      <c r="N744" s="228" t="s">
        <v>345</v>
      </c>
      <c r="O744" s="183"/>
      <c r="P744" s="183"/>
      <c r="Q744" s="183"/>
    </row>
    <row r="745" spans="1:17" s="167" customFormat="1" ht="12.75" x14ac:dyDescent="0.2">
      <c r="A745" s="222">
        <f t="shared" si="54"/>
        <v>0</v>
      </c>
      <c r="B745" s="223"/>
      <c r="C745" s="223"/>
      <c r="D745" s="224" t="s">
        <v>36</v>
      </c>
      <c r="E745" s="225"/>
      <c r="F745" s="226"/>
      <c r="G745" s="233" t="e">
        <f t="shared" si="55"/>
        <v>#N/A</v>
      </c>
      <c r="H745" s="204" t="e">
        <f t="shared" si="56"/>
        <v>#N/A</v>
      </c>
      <c r="I745" s="204" t="e">
        <f t="shared" si="57"/>
        <v>#N/A</v>
      </c>
      <c r="J745" s="168"/>
      <c r="K745" s="230"/>
      <c r="L745" s="231"/>
      <c r="M745" s="230"/>
      <c r="N745" s="228" t="s">
        <v>345</v>
      </c>
      <c r="O745" s="183"/>
      <c r="P745" s="183"/>
      <c r="Q745" s="183"/>
    </row>
    <row r="746" spans="1:17" s="167" customFormat="1" ht="12.75" x14ac:dyDescent="0.2">
      <c r="A746" s="222">
        <f t="shared" si="54"/>
        <v>0</v>
      </c>
      <c r="B746" s="223"/>
      <c r="C746" s="223"/>
      <c r="D746" s="224" t="s">
        <v>36</v>
      </c>
      <c r="E746" s="225"/>
      <c r="F746" s="226"/>
      <c r="G746" s="233" t="e">
        <f t="shared" si="55"/>
        <v>#N/A</v>
      </c>
      <c r="H746" s="204" t="e">
        <f t="shared" si="56"/>
        <v>#N/A</v>
      </c>
      <c r="I746" s="204" t="e">
        <f t="shared" si="57"/>
        <v>#N/A</v>
      </c>
      <c r="J746" s="168"/>
      <c r="K746" s="230"/>
      <c r="L746" s="231"/>
      <c r="M746" s="230"/>
      <c r="N746" s="228" t="s">
        <v>345</v>
      </c>
      <c r="O746" s="183"/>
      <c r="P746" s="183"/>
      <c r="Q746" s="183"/>
    </row>
    <row r="747" spans="1:17" s="167" customFormat="1" ht="12.75" x14ac:dyDescent="0.2">
      <c r="A747" s="222">
        <f t="shared" si="54"/>
        <v>0</v>
      </c>
      <c r="B747" s="223"/>
      <c r="C747" s="223"/>
      <c r="D747" s="224" t="s">
        <v>36</v>
      </c>
      <c r="E747" s="225"/>
      <c r="F747" s="226"/>
      <c r="G747" s="233" t="e">
        <f t="shared" si="55"/>
        <v>#N/A</v>
      </c>
      <c r="H747" s="204" t="e">
        <f t="shared" si="56"/>
        <v>#N/A</v>
      </c>
      <c r="I747" s="204" t="e">
        <f t="shared" si="57"/>
        <v>#N/A</v>
      </c>
      <c r="J747" s="168"/>
      <c r="K747" s="230"/>
      <c r="L747" s="231"/>
      <c r="M747" s="230"/>
      <c r="N747" s="228" t="s">
        <v>345</v>
      </c>
      <c r="O747" s="183"/>
      <c r="P747" s="183"/>
      <c r="Q747" s="183"/>
    </row>
    <row r="748" spans="1:17" s="167" customFormat="1" ht="12.75" x14ac:dyDescent="0.2">
      <c r="A748" s="222">
        <f t="shared" ref="A748:A811" si="58">F747</f>
        <v>0</v>
      </c>
      <c r="B748" s="223"/>
      <c r="C748" s="223"/>
      <c r="D748" s="224" t="s">
        <v>36</v>
      </c>
      <c r="E748" s="225"/>
      <c r="F748" s="226"/>
      <c r="G748" s="233" t="e">
        <f t="shared" si="55"/>
        <v>#N/A</v>
      </c>
      <c r="H748" s="204" t="e">
        <f t="shared" si="56"/>
        <v>#N/A</v>
      </c>
      <c r="I748" s="204" t="e">
        <f t="shared" si="57"/>
        <v>#N/A</v>
      </c>
      <c r="J748" s="168"/>
      <c r="K748" s="230"/>
      <c r="L748" s="231"/>
      <c r="M748" s="230"/>
      <c r="N748" s="228" t="s">
        <v>345</v>
      </c>
      <c r="O748" s="183"/>
      <c r="P748" s="183"/>
      <c r="Q748" s="183"/>
    </row>
    <row r="749" spans="1:17" s="167" customFormat="1" ht="12.75" x14ac:dyDescent="0.2">
      <c r="A749" s="222">
        <f t="shared" si="58"/>
        <v>0</v>
      </c>
      <c r="B749" s="223"/>
      <c r="C749" s="223"/>
      <c r="D749" s="224" t="s">
        <v>36</v>
      </c>
      <c r="E749" s="225"/>
      <c r="F749" s="226"/>
      <c r="G749" s="233" t="e">
        <f t="shared" si="55"/>
        <v>#N/A</v>
      </c>
      <c r="H749" s="204" t="e">
        <f t="shared" si="56"/>
        <v>#N/A</v>
      </c>
      <c r="I749" s="204" t="e">
        <f t="shared" si="57"/>
        <v>#N/A</v>
      </c>
      <c r="J749" s="168"/>
      <c r="K749" s="230"/>
      <c r="L749" s="231"/>
      <c r="M749" s="230"/>
      <c r="N749" s="228" t="s">
        <v>345</v>
      </c>
      <c r="O749" s="183"/>
      <c r="P749" s="183"/>
      <c r="Q749" s="183"/>
    </row>
    <row r="750" spans="1:17" s="167" customFormat="1" ht="12.75" x14ac:dyDescent="0.2">
      <c r="A750" s="222">
        <f t="shared" si="58"/>
        <v>0</v>
      </c>
      <c r="B750" s="223"/>
      <c r="C750" s="223"/>
      <c r="D750" s="224" t="s">
        <v>36</v>
      </c>
      <c r="E750" s="225"/>
      <c r="F750" s="226"/>
      <c r="G750" s="233" t="e">
        <f t="shared" si="55"/>
        <v>#N/A</v>
      </c>
      <c r="H750" s="204" t="e">
        <f t="shared" si="56"/>
        <v>#N/A</v>
      </c>
      <c r="I750" s="204" t="e">
        <f t="shared" si="57"/>
        <v>#N/A</v>
      </c>
      <c r="J750" s="168"/>
      <c r="K750" s="230"/>
      <c r="L750" s="231"/>
      <c r="M750" s="230"/>
      <c r="N750" s="228" t="s">
        <v>345</v>
      </c>
      <c r="O750" s="183"/>
      <c r="P750" s="183"/>
      <c r="Q750" s="183"/>
    </row>
    <row r="751" spans="1:17" s="167" customFormat="1" ht="12.75" x14ac:dyDescent="0.2">
      <c r="A751" s="222">
        <f t="shared" si="58"/>
        <v>0</v>
      </c>
      <c r="B751" s="223"/>
      <c r="C751" s="223"/>
      <c r="D751" s="224" t="s">
        <v>36</v>
      </c>
      <c r="E751" s="225"/>
      <c r="F751" s="226"/>
      <c r="G751" s="233" t="e">
        <f t="shared" si="55"/>
        <v>#N/A</v>
      </c>
      <c r="H751" s="204" t="e">
        <f t="shared" si="56"/>
        <v>#N/A</v>
      </c>
      <c r="I751" s="204" t="e">
        <f t="shared" si="57"/>
        <v>#N/A</v>
      </c>
      <c r="J751" s="168"/>
      <c r="K751" s="230"/>
      <c r="L751" s="231"/>
      <c r="M751" s="230"/>
      <c r="N751" s="228" t="s">
        <v>345</v>
      </c>
      <c r="O751" s="183"/>
      <c r="P751" s="183"/>
      <c r="Q751" s="183"/>
    </row>
    <row r="752" spans="1:17" s="167" customFormat="1" ht="12.75" x14ac:dyDescent="0.2">
      <c r="A752" s="222">
        <f t="shared" si="58"/>
        <v>0</v>
      </c>
      <c r="B752" s="223"/>
      <c r="C752" s="223"/>
      <c r="D752" s="224" t="s">
        <v>36</v>
      </c>
      <c r="E752" s="225"/>
      <c r="F752" s="226"/>
      <c r="G752" s="233" t="e">
        <f t="shared" si="55"/>
        <v>#N/A</v>
      </c>
      <c r="H752" s="204" t="e">
        <f t="shared" si="56"/>
        <v>#N/A</v>
      </c>
      <c r="I752" s="204" t="e">
        <f t="shared" si="57"/>
        <v>#N/A</v>
      </c>
      <c r="J752" s="168"/>
      <c r="K752" s="230"/>
      <c r="L752" s="231"/>
      <c r="M752" s="230"/>
      <c r="N752" s="228" t="s">
        <v>345</v>
      </c>
      <c r="O752" s="183"/>
      <c r="P752" s="183"/>
      <c r="Q752" s="183"/>
    </row>
    <row r="753" spans="1:17" s="167" customFormat="1" ht="12.75" x14ac:dyDescent="0.2">
      <c r="A753" s="222">
        <f t="shared" si="58"/>
        <v>0</v>
      </c>
      <c r="B753" s="223"/>
      <c r="C753" s="223"/>
      <c r="D753" s="224" t="s">
        <v>36</v>
      </c>
      <c r="E753" s="225"/>
      <c r="F753" s="226"/>
      <c r="G753" s="233" t="e">
        <f t="shared" si="55"/>
        <v>#N/A</v>
      </c>
      <c r="H753" s="204" t="e">
        <f t="shared" si="56"/>
        <v>#N/A</v>
      </c>
      <c r="I753" s="204" t="e">
        <f t="shared" si="57"/>
        <v>#N/A</v>
      </c>
      <c r="J753" s="168"/>
      <c r="K753" s="230"/>
      <c r="L753" s="231"/>
      <c r="M753" s="230"/>
      <c r="N753" s="228" t="s">
        <v>345</v>
      </c>
      <c r="O753" s="183"/>
      <c r="P753" s="183"/>
      <c r="Q753" s="183"/>
    </row>
    <row r="754" spans="1:17" s="167" customFormat="1" ht="12.75" x14ac:dyDescent="0.2">
      <c r="A754" s="222">
        <f t="shared" si="58"/>
        <v>0</v>
      </c>
      <c r="B754" s="223"/>
      <c r="C754" s="223"/>
      <c r="D754" s="224" t="s">
        <v>36</v>
      </c>
      <c r="E754" s="225"/>
      <c r="F754" s="226"/>
      <c r="G754" s="233" t="e">
        <f t="shared" si="55"/>
        <v>#N/A</v>
      </c>
      <c r="H754" s="204" t="e">
        <f t="shared" si="56"/>
        <v>#N/A</v>
      </c>
      <c r="I754" s="204" t="e">
        <f t="shared" si="57"/>
        <v>#N/A</v>
      </c>
      <c r="J754" s="168"/>
      <c r="K754" s="230"/>
      <c r="L754" s="231"/>
      <c r="M754" s="230"/>
      <c r="N754" s="228" t="s">
        <v>345</v>
      </c>
      <c r="O754" s="183"/>
      <c r="P754" s="183"/>
      <c r="Q754" s="183"/>
    </row>
    <row r="755" spans="1:17" s="167" customFormat="1" ht="12.75" x14ac:dyDescent="0.2">
      <c r="A755" s="222">
        <f t="shared" si="58"/>
        <v>0</v>
      </c>
      <c r="B755" s="223"/>
      <c r="C755" s="223"/>
      <c r="D755" s="224" t="s">
        <v>36</v>
      </c>
      <c r="E755" s="225"/>
      <c r="F755" s="226"/>
      <c r="G755" s="233" t="e">
        <f t="shared" si="55"/>
        <v>#N/A</v>
      </c>
      <c r="H755" s="204" t="e">
        <f t="shared" si="56"/>
        <v>#N/A</v>
      </c>
      <c r="I755" s="204" t="e">
        <f t="shared" si="57"/>
        <v>#N/A</v>
      </c>
      <c r="J755" s="168"/>
      <c r="K755" s="230"/>
      <c r="L755" s="231"/>
      <c r="M755" s="230"/>
      <c r="N755" s="228" t="s">
        <v>345</v>
      </c>
      <c r="O755" s="183"/>
      <c r="P755" s="183"/>
      <c r="Q755" s="183"/>
    </row>
    <row r="756" spans="1:17" s="167" customFormat="1" ht="12.75" x14ac:dyDescent="0.2">
      <c r="A756" s="222">
        <f t="shared" si="58"/>
        <v>0</v>
      </c>
      <c r="B756" s="223"/>
      <c r="C756" s="223"/>
      <c r="D756" s="224" t="s">
        <v>36</v>
      </c>
      <c r="E756" s="225"/>
      <c r="F756" s="226"/>
      <c r="G756" s="233" t="e">
        <f t="shared" si="55"/>
        <v>#N/A</v>
      </c>
      <c r="H756" s="204" t="e">
        <f t="shared" si="56"/>
        <v>#N/A</v>
      </c>
      <c r="I756" s="204" t="e">
        <f t="shared" si="57"/>
        <v>#N/A</v>
      </c>
      <c r="J756" s="168"/>
      <c r="K756" s="230"/>
      <c r="L756" s="231"/>
      <c r="M756" s="230"/>
      <c r="N756" s="228" t="s">
        <v>345</v>
      </c>
      <c r="O756" s="183"/>
      <c r="P756" s="183"/>
      <c r="Q756" s="183"/>
    </row>
    <row r="757" spans="1:17" s="167" customFormat="1" ht="12.75" x14ac:dyDescent="0.2">
      <c r="A757" s="222">
        <f t="shared" si="58"/>
        <v>0</v>
      </c>
      <c r="B757" s="223"/>
      <c r="C757" s="223"/>
      <c r="D757" s="224" t="s">
        <v>36</v>
      </c>
      <c r="E757" s="225"/>
      <c r="F757" s="226"/>
      <c r="G757" s="233" t="e">
        <f t="shared" si="55"/>
        <v>#N/A</v>
      </c>
      <c r="H757" s="204" t="e">
        <f t="shared" si="56"/>
        <v>#N/A</v>
      </c>
      <c r="I757" s="204" t="e">
        <f t="shared" si="57"/>
        <v>#N/A</v>
      </c>
      <c r="J757" s="168"/>
      <c r="K757" s="230"/>
      <c r="L757" s="231"/>
      <c r="M757" s="230"/>
      <c r="N757" s="228" t="s">
        <v>345</v>
      </c>
      <c r="O757" s="183"/>
      <c r="P757" s="183"/>
      <c r="Q757" s="183"/>
    </row>
    <row r="758" spans="1:17" s="167" customFormat="1" ht="12.75" x14ac:dyDescent="0.2">
      <c r="A758" s="222">
        <f t="shared" si="58"/>
        <v>0</v>
      </c>
      <c r="B758" s="223"/>
      <c r="C758" s="223"/>
      <c r="D758" s="224" t="s">
        <v>36</v>
      </c>
      <c r="E758" s="225"/>
      <c r="F758" s="226"/>
      <c r="G758" s="233" t="e">
        <f t="shared" si="55"/>
        <v>#N/A</v>
      </c>
      <c r="H758" s="204" t="e">
        <f t="shared" si="56"/>
        <v>#N/A</v>
      </c>
      <c r="I758" s="204" t="e">
        <f t="shared" si="57"/>
        <v>#N/A</v>
      </c>
      <c r="J758" s="168"/>
      <c r="K758" s="230"/>
      <c r="L758" s="231"/>
      <c r="M758" s="230"/>
      <c r="N758" s="228" t="s">
        <v>345</v>
      </c>
      <c r="O758" s="183"/>
      <c r="P758" s="183"/>
      <c r="Q758" s="183"/>
    </row>
    <row r="759" spans="1:17" s="167" customFormat="1" ht="12.75" x14ac:dyDescent="0.2">
      <c r="A759" s="222">
        <f t="shared" si="58"/>
        <v>0</v>
      </c>
      <c r="B759" s="223"/>
      <c r="C759" s="223"/>
      <c r="D759" s="224" t="s">
        <v>36</v>
      </c>
      <c r="E759" s="225"/>
      <c r="F759" s="226"/>
      <c r="G759" s="233" t="e">
        <f t="shared" si="55"/>
        <v>#N/A</v>
      </c>
      <c r="H759" s="204" t="e">
        <f t="shared" si="56"/>
        <v>#N/A</v>
      </c>
      <c r="I759" s="204" t="e">
        <f t="shared" si="57"/>
        <v>#N/A</v>
      </c>
      <c r="J759" s="168"/>
      <c r="K759" s="230"/>
      <c r="L759" s="231"/>
      <c r="M759" s="230"/>
      <c r="N759" s="228" t="s">
        <v>345</v>
      </c>
      <c r="O759" s="183"/>
      <c r="P759" s="183"/>
      <c r="Q759" s="183"/>
    </row>
    <row r="760" spans="1:17" s="167" customFormat="1" ht="12.75" x14ac:dyDescent="0.2">
      <c r="A760" s="222">
        <f t="shared" si="58"/>
        <v>0</v>
      </c>
      <c r="B760" s="223"/>
      <c r="C760" s="223"/>
      <c r="D760" s="224" t="s">
        <v>36</v>
      </c>
      <c r="E760" s="225"/>
      <c r="F760" s="226"/>
      <c r="G760" s="233" t="e">
        <f t="shared" si="55"/>
        <v>#N/A</v>
      </c>
      <c r="H760" s="204" t="e">
        <f t="shared" si="56"/>
        <v>#N/A</v>
      </c>
      <c r="I760" s="204" t="e">
        <f t="shared" si="57"/>
        <v>#N/A</v>
      </c>
      <c r="J760" s="168"/>
      <c r="K760" s="230"/>
      <c r="L760" s="231"/>
      <c r="M760" s="230"/>
      <c r="N760" s="228" t="s">
        <v>345</v>
      </c>
      <c r="O760" s="183"/>
      <c r="P760" s="183"/>
      <c r="Q760" s="183"/>
    </row>
    <row r="761" spans="1:17" s="167" customFormat="1" ht="12.75" x14ac:dyDescent="0.2">
      <c r="A761" s="222">
        <f t="shared" si="58"/>
        <v>0</v>
      </c>
      <c r="B761" s="223"/>
      <c r="C761" s="223"/>
      <c r="D761" s="224" t="s">
        <v>36</v>
      </c>
      <c r="E761" s="225"/>
      <c r="F761" s="226"/>
      <c r="G761" s="233" t="e">
        <f t="shared" si="55"/>
        <v>#N/A</v>
      </c>
      <c r="H761" s="204" t="e">
        <f t="shared" si="56"/>
        <v>#N/A</v>
      </c>
      <c r="I761" s="204" t="e">
        <f t="shared" si="57"/>
        <v>#N/A</v>
      </c>
      <c r="J761" s="168"/>
      <c r="K761" s="230"/>
      <c r="L761" s="231"/>
      <c r="M761" s="230"/>
      <c r="N761" s="228" t="s">
        <v>345</v>
      </c>
      <c r="O761" s="183"/>
      <c r="P761" s="183"/>
      <c r="Q761" s="183"/>
    </row>
    <row r="762" spans="1:17" s="167" customFormat="1" ht="12.75" x14ac:dyDescent="0.2">
      <c r="A762" s="222">
        <f t="shared" si="58"/>
        <v>0</v>
      </c>
      <c r="B762" s="223"/>
      <c r="C762" s="223"/>
      <c r="D762" s="224" t="s">
        <v>36</v>
      </c>
      <c r="E762" s="225"/>
      <c r="F762" s="226"/>
      <c r="G762" s="233" t="e">
        <f t="shared" si="55"/>
        <v>#N/A</v>
      </c>
      <c r="H762" s="204" t="e">
        <f t="shared" si="56"/>
        <v>#N/A</v>
      </c>
      <c r="I762" s="204" t="e">
        <f t="shared" si="57"/>
        <v>#N/A</v>
      </c>
      <c r="J762" s="168"/>
      <c r="K762" s="230"/>
      <c r="L762" s="231"/>
      <c r="M762" s="230"/>
      <c r="N762" s="228" t="s">
        <v>345</v>
      </c>
      <c r="O762" s="183"/>
      <c r="P762" s="183"/>
      <c r="Q762" s="183"/>
    </row>
    <row r="763" spans="1:17" s="167" customFormat="1" ht="12.75" x14ac:dyDescent="0.2">
      <c r="A763" s="222">
        <f t="shared" si="58"/>
        <v>0</v>
      </c>
      <c r="B763" s="223"/>
      <c r="C763" s="223"/>
      <c r="D763" s="224" t="s">
        <v>36</v>
      </c>
      <c r="E763" s="225"/>
      <c r="F763" s="226"/>
      <c r="G763" s="233" t="e">
        <f t="shared" si="55"/>
        <v>#N/A</v>
      </c>
      <c r="H763" s="204" t="e">
        <f t="shared" si="56"/>
        <v>#N/A</v>
      </c>
      <c r="I763" s="204" t="e">
        <f t="shared" si="57"/>
        <v>#N/A</v>
      </c>
      <c r="J763" s="168"/>
      <c r="K763" s="230"/>
      <c r="L763" s="231"/>
      <c r="M763" s="230"/>
      <c r="N763" s="228" t="s">
        <v>345</v>
      </c>
      <c r="O763" s="183"/>
      <c r="P763" s="183"/>
      <c r="Q763" s="183"/>
    </row>
    <row r="764" spans="1:17" s="167" customFormat="1" ht="12.75" x14ac:dyDescent="0.2">
      <c r="A764" s="222">
        <f t="shared" si="58"/>
        <v>0</v>
      </c>
      <c r="B764" s="223"/>
      <c r="C764" s="223"/>
      <c r="D764" s="224" t="s">
        <v>36</v>
      </c>
      <c r="E764" s="225"/>
      <c r="F764" s="226"/>
      <c r="G764" s="233" t="e">
        <f t="shared" si="55"/>
        <v>#N/A</v>
      </c>
      <c r="H764" s="204" t="e">
        <f t="shared" si="56"/>
        <v>#N/A</v>
      </c>
      <c r="I764" s="204" t="e">
        <f t="shared" si="57"/>
        <v>#N/A</v>
      </c>
      <c r="J764" s="168"/>
      <c r="K764" s="230"/>
      <c r="L764" s="231"/>
      <c r="M764" s="230"/>
      <c r="N764" s="228" t="s">
        <v>345</v>
      </c>
      <c r="O764" s="183"/>
      <c r="P764" s="183"/>
      <c r="Q764" s="183"/>
    </row>
    <row r="765" spans="1:17" s="167" customFormat="1" ht="12.75" x14ac:dyDescent="0.2">
      <c r="A765" s="222">
        <f t="shared" si="58"/>
        <v>0</v>
      </c>
      <c r="B765" s="223"/>
      <c r="C765" s="223"/>
      <c r="D765" s="224" t="s">
        <v>36</v>
      </c>
      <c r="E765" s="225"/>
      <c r="F765" s="226"/>
      <c r="G765" s="233" t="e">
        <f t="shared" si="55"/>
        <v>#N/A</v>
      </c>
      <c r="H765" s="204" t="e">
        <f t="shared" si="56"/>
        <v>#N/A</v>
      </c>
      <c r="I765" s="204" t="e">
        <f t="shared" si="57"/>
        <v>#N/A</v>
      </c>
      <c r="J765" s="168"/>
      <c r="K765" s="230"/>
      <c r="L765" s="231"/>
      <c r="M765" s="230"/>
      <c r="N765" s="228" t="s">
        <v>345</v>
      </c>
      <c r="O765" s="183"/>
      <c r="P765" s="183"/>
      <c r="Q765" s="183"/>
    </row>
    <row r="766" spans="1:17" s="167" customFormat="1" ht="12.75" x14ac:dyDescent="0.2">
      <c r="A766" s="222">
        <f t="shared" si="58"/>
        <v>0</v>
      </c>
      <c r="B766" s="223"/>
      <c r="C766" s="223"/>
      <c r="D766" s="224" t="s">
        <v>36</v>
      </c>
      <c r="E766" s="225"/>
      <c r="F766" s="226"/>
      <c r="G766" s="233" t="e">
        <f t="shared" si="55"/>
        <v>#N/A</v>
      </c>
      <c r="H766" s="204" t="e">
        <f t="shared" si="56"/>
        <v>#N/A</v>
      </c>
      <c r="I766" s="204" t="e">
        <f t="shared" si="57"/>
        <v>#N/A</v>
      </c>
      <c r="J766" s="168"/>
      <c r="K766" s="230"/>
      <c r="L766" s="231"/>
      <c r="M766" s="230"/>
      <c r="N766" s="228" t="s">
        <v>345</v>
      </c>
      <c r="O766" s="183"/>
      <c r="P766" s="183"/>
      <c r="Q766" s="183"/>
    </row>
    <row r="767" spans="1:17" s="167" customFormat="1" ht="12.75" x14ac:dyDescent="0.2">
      <c r="A767" s="222">
        <f t="shared" si="58"/>
        <v>0</v>
      </c>
      <c r="B767" s="223"/>
      <c r="C767" s="223"/>
      <c r="D767" s="224" t="s">
        <v>36</v>
      </c>
      <c r="E767" s="225"/>
      <c r="F767" s="226"/>
      <c r="G767" s="233" t="e">
        <f t="shared" si="55"/>
        <v>#N/A</v>
      </c>
      <c r="H767" s="204" t="e">
        <f t="shared" si="56"/>
        <v>#N/A</v>
      </c>
      <c r="I767" s="204" t="e">
        <f t="shared" si="57"/>
        <v>#N/A</v>
      </c>
      <c r="J767" s="168"/>
      <c r="K767" s="230"/>
      <c r="L767" s="231"/>
      <c r="M767" s="230"/>
      <c r="N767" s="228" t="s">
        <v>345</v>
      </c>
      <c r="O767" s="183"/>
      <c r="P767" s="183"/>
      <c r="Q767" s="183"/>
    </row>
    <row r="768" spans="1:17" s="167" customFormat="1" ht="12.75" x14ac:dyDescent="0.2">
      <c r="A768" s="222">
        <f t="shared" si="58"/>
        <v>0</v>
      </c>
      <c r="B768" s="223"/>
      <c r="C768" s="223"/>
      <c r="D768" s="224" t="s">
        <v>36</v>
      </c>
      <c r="E768" s="225"/>
      <c r="F768" s="226"/>
      <c r="G768" s="233" t="e">
        <f t="shared" si="55"/>
        <v>#N/A</v>
      </c>
      <c r="H768" s="204" t="e">
        <f t="shared" si="56"/>
        <v>#N/A</v>
      </c>
      <c r="I768" s="204" t="e">
        <f t="shared" si="57"/>
        <v>#N/A</v>
      </c>
      <c r="J768" s="168"/>
      <c r="K768" s="230"/>
      <c r="L768" s="231"/>
      <c r="M768" s="230"/>
      <c r="N768" s="228" t="s">
        <v>345</v>
      </c>
      <c r="O768" s="183"/>
      <c r="P768" s="183"/>
      <c r="Q768" s="183"/>
    </row>
    <row r="769" spans="1:17" s="167" customFormat="1" ht="12.75" x14ac:dyDescent="0.2">
      <c r="A769" s="222">
        <f t="shared" si="58"/>
        <v>0</v>
      </c>
      <c r="B769" s="223"/>
      <c r="C769" s="223"/>
      <c r="D769" s="224" t="s">
        <v>36</v>
      </c>
      <c r="E769" s="225"/>
      <c r="F769" s="226"/>
      <c r="G769" s="233" t="e">
        <f t="shared" si="55"/>
        <v>#N/A</v>
      </c>
      <c r="H769" s="204" t="e">
        <f t="shared" si="56"/>
        <v>#N/A</v>
      </c>
      <c r="I769" s="204" t="e">
        <f t="shared" si="57"/>
        <v>#N/A</v>
      </c>
      <c r="J769" s="168"/>
      <c r="K769" s="230"/>
      <c r="L769" s="231"/>
      <c r="M769" s="230"/>
      <c r="N769" s="228" t="s">
        <v>345</v>
      </c>
      <c r="O769" s="183"/>
      <c r="P769" s="183"/>
      <c r="Q769" s="183"/>
    </row>
    <row r="770" spans="1:17" s="167" customFormat="1" ht="12.75" x14ac:dyDescent="0.2">
      <c r="A770" s="222">
        <f t="shared" si="58"/>
        <v>0</v>
      </c>
      <c r="B770" s="223"/>
      <c r="C770" s="223"/>
      <c r="D770" s="224" t="s">
        <v>36</v>
      </c>
      <c r="E770" s="225"/>
      <c r="F770" s="226"/>
      <c r="G770" s="233" t="e">
        <f t="shared" si="55"/>
        <v>#N/A</v>
      </c>
      <c r="H770" s="204" t="e">
        <f t="shared" si="56"/>
        <v>#N/A</v>
      </c>
      <c r="I770" s="204" t="e">
        <f t="shared" si="57"/>
        <v>#N/A</v>
      </c>
      <c r="J770" s="168"/>
      <c r="K770" s="230"/>
      <c r="L770" s="231"/>
      <c r="M770" s="230"/>
      <c r="N770" s="228" t="s">
        <v>345</v>
      </c>
      <c r="O770" s="183"/>
      <c r="P770" s="183"/>
      <c r="Q770" s="183"/>
    </row>
    <row r="771" spans="1:17" s="167" customFormat="1" ht="12.75" x14ac:dyDescent="0.2">
      <c r="A771" s="222">
        <f t="shared" si="58"/>
        <v>0</v>
      </c>
      <c r="B771" s="223"/>
      <c r="C771" s="223"/>
      <c r="D771" s="224" t="s">
        <v>36</v>
      </c>
      <c r="E771" s="225"/>
      <c r="F771" s="226"/>
      <c r="G771" s="233" t="e">
        <f t="shared" si="55"/>
        <v>#N/A</v>
      </c>
      <c r="H771" s="204" t="e">
        <f t="shared" si="56"/>
        <v>#N/A</v>
      </c>
      <c r="I771" s="204" t="e">
        <f t="shared" si="57"/>
        <v>#N/A</v>
      </c>
      <c r="J771" s="168"/>
      <c r="K771" s="230"/>
      <c r="L771" s="231"/>
      <c r="M771" s="230"/>
      <c r="N771" s="228" t="s">
        <v>345</v>
      </c>
      <c r="O771" s="183"/>
      <c r="P771" s="183"/>
      <c r="Q771" s="183"/>
    </row>
    <row r="772" spans="1:17" s="167" customFormat="1" ht="12.75" x14ac:dyDescent="0.2">
      <c r="A772" s="222">
        <f t="shared" si="58"/>
        <v>0</v>
      </c>
      <c r="B772" s="223"/>
      <c r="C772" s="223"/>
      <c r="D772" s="224" t="s">
        <v>36</v>
      </c>
      <c r="E772" s="225"/>
      <c r="F772" s="226"/>
      <c r="G772" s="233" t="e">
        <f t="shared" si="55"/>
        <v>#N/A</v>
      </c>
      <c r="H772" s="204" t="e">
        <f t="shared" si="56"/>
        <v>#N/A</v>
      </c>
      <c r="I772" s="204" t="e">
        <f t="shared" si="57"/>
        <v>#N/A</v>
      </c>
      <c r="J772" s="168"/>
      <c r="K772" s="230"/>
      <c r="L772" s="231"/>
      <c r="M772" s="230"/>
      <c r="N772" s="228" t="s">
        <v>345</v>
      </c>
      <c r="O772" s="183"/>
      <c r="P772" s="183"/>
      <c r="Q772" s="183"/>
    </row>
    <row r="773" spans="1:17" s="167" customFormat="1" ht="12.75" x14ac:dyDescent="0.2">
      <c r="A773" s="222">
        <f t="shared" si="58"/>
        <v>0</v>
      </c>
      <c r="B773" s="223"/>
      <c r="C773" s="223"/>
      <c r="D773" s="224" t="s">
        <v>36</v>
      </c>
      <c r="E773" s="225"/>
      <c r="F773" s="226"/>
      <c r="G773" s="233" t="e">
        <f t="shared" si="55"/>
        <v>#N/A</v>
      </c>
      <c r="H773" s="204" t="e">
        <f t="shared" si="56"/>
        <v>#N/A</v>
      </c>
      <c r="I773" s="204" t="e">
        <f t="shared" si="57"/>
        <v>#N/A</v>
      </c>
      <c r="J773" s="168"/>
      <c r="K773" s="230"/>
      <c r="L773" s="231"/>
      <c r="M773" s="230"/>
      <c r="N773" s="228" t="s">
        <v>345</v>
      </c>
      <c r="O773" s="183"/>
      <c r="P773" s="183"/>
      <c r="Q773" s="183"/>
    </row>
    <row r="774" spans="1:17" s="167" customFormat="1" ht="12.75" x14ac:dyDescent="0.2">
      <c r="A774" s="222">
        <f t="shared" si="58"/>
        <v>0</v>
      </c>
      <c r="B774" s="223"/>
      <c r="C774" s="223"/>
      <c r="D774" s="224" t="s">
        <v>36</v>
      </c>
      <c r="E774" s="225"/>
      <c r="F774" s="226"/>
      <c r="G774" s="233" t="e">
        <f t="shared" si="55"/>
        <v>#N/A</v>
      </c>
      <c r="H774" s="204" t="e">
        <f t="shared" si="56"/>
        <v>#N/A</v>
      </c>
      <c r="I774" s="204" t="e">
        <f t="shared" si="57"/>
        <v>#N/A</v>
      </c>
      <c r="J774" s="168"/>
      <c r="K774" s="230"/>
      <c r="L774" s="231"/>
      <c r="M774" s="230"/>
      <c r="N774" s="228" t="s">
        <v>345</v>
      </c>
      <c r="O774" s="183"/>
      <c r="P774" s="183"/>
      <c r="Q774" s="183"/>
    </row>
    <row r="775" spans="1:17" s="167" customFormat="1" ht="12.75" x14ac:dyDescent="0.2">
      <c r="A775" s="222">
        <f t="shared" si="58"/>
        <v>0</v>
      </c>
      <c r="B775" s="223"/>
      <c r="C775" s="223"/>
      <c r="D775" s="224" t="s">
        <v>36</v>
      </c>
      <c r="E775" s="225"/>
      <c r="F775" s="226"/>
      <c r="G775" s="233" t="e">
        <f t="shared" si="55"/>
        <v>#N/A</v>
      </c>
      <c r="H775" s="204" t="e">
        <f t="shared" si="56"/>
        <v>#N/A</v>
      </c>
      <c r="I775" s="204" t="e">
        <f t="shared" si="57"/>
        <v>#N/A</v>
      </c>
      <c r="J775" s="168"/>
      <c r="K775" s="230"/>
      <c r="L775" s="231"/>
      <c r="M775" s="230"/>
      <c r="N775" s="228" t="s">
        <v>345</v>
      </c>
      <c r="O775" s="183"/>
      <c r="P775" s="183"/>
      <c r="Q775" s="183"/>
    </row>
    <row r="776" spans="1:17" s="167" customFormat="1" ht="12.75" x14ac:dyDescent="0.2">
      <c r="A776" s="222">
        <f t="shared" si="58"/>
        <v>0</v>
      </c>
      <c r="B776" s="223"/>
      <c r="C776" s="223"/>
      <c r="D776" s="224" t="s">
        <v>36</v>
      </c>
      <c r="E776" s="225"/>
      <c r="F776" s="226"/>
      <c r="G776" s="233" t="e">
        <f t="shared" si="55"/>
        <v>#N/A</v>
      </c>
      <c r="H776" s="204" t="e">
        <f t="shared" si="56"/>
        <v>#N/A</v>
      </c>
      <c r="I776" s="204" t="e">
        <f t="shared" si="57"/>
        <v>#N/A</v>
      </c>
      <c r="J776" s="168"/>
      <c r="K776" s="230"/>
      <c r="L776" s="231"/>
      <c r="M776" s="230"/>
      <c r="N776" s="228" t="s">
        <v>345</v>
      </c>
      <c r="O776" s="183"/>
      <c r="P776" s="183"/>
      <c r="Q776" s="183"/>
    </row>
    <row r="777" spans="1:17" s="167" customFormat="1" ht="12.75" x14ac:dyDescent="0.2">
      <c r="A777" s="222">
        <f t="shared" si="58"/>
        <v>0</v>
      </c>
      <c r="B777" s="223"/>
      <c r="C777" s="223"/>
      <c r="D777" s="224" t="s">
        <v>36</v>
      </c>
      <c r="E777" s="225"/>
      <c r="F777" s="226"/>
      <c r="G777" s="233" t="e">
        <f t="shared" si="55"/>
        <v>#N/A</v>
      </c>
      <c r="H777" s="204" t="e">
        <f t="shared" si="56"/>
        <v>#N/A</v>
      </c>
      <c r="I777" s="204" t="e">
        <f t="shared" si="57"/>
        <v>#N/A</v>
      </c>
      <c r="J777" s="168"/>
      <c r="K777" s="230"/>
      <c r="L777" s="231"/>
      <c r="M777" s="230"/>
      <c r="N777" s="228" t="s">
        <v>345</v>
      </c>
      <c r="O777" s="183"/>
      <c r="P777" s="183"/>
      <c r="Q777" s="183"/>
    </row>
    <row r="778" spans="1:17" s="167" customFormat="1" ht="12.75" x14ac:dyDescent="0.2">
      <c r="A778" s="222">
        <f t="shared" si="58"/>
        <v>0</v>
      </c>
      <c r="B778" s="223"/>
      <c r="C778" s="223"/>
      <c r="D778" s="224" t="s">
        <v>36</v>
      </c>
      <c r="E778" s="225"/>
      <c r="F778" s="226"/>
      <c r="G778" s="233" t="e">
        <f t="shared" si="55"/>
        <v>#N/A</v>
      </c>
      <c r="H778" s="204" t="e">
        <f t="shared" si="56"/>
        <v>#N/A</v>
      </c>
      <c r="I778" s="204" t="e">
        <f t="shared" si="57"/>
        <v>#N/A</v>
      </c>
      <c r="J778" s="168"/>
      <c r="K778" s="230"/>
      <c r="L778" s="231"/>
      <c r="M778" s="230"/>
      <c r="N778" s="228" t="s">
        <v>345</v>
      </c>
      <c r="O778" s="183"/>
      <c r="P778" s="183"/>
      <c r="Q778" s="183"/>
    </row>
    <row r="779" spans="1:17" s="167" customFormat="1" ht="12.75" x14ac:dyDescent="0.2">
      <c r="A779" s="222">
        <f t="shared" si="58"/>
        <v>0</v>
      </c>
      <c r="B779" s="223"/>
      <c r="C779" s="223"/>
      <c r="D779" s="224" t="s">
        <v>36</v>
      </c>
      <c r="E779" s="225"/>
      <c r="F779" s="226"/>
      <c r="G779" s="233" t="e">
        <f t="shared" si="55"/>
        <v>#N/A</v>
      </c>
      <c r="H779" s="204" t="e">
        <f t="shared" si="56"/>
        <v>#N/A</v>
      </c>
      <c r="I779" s="204" t="e">
        <f t="shared" si="57"/>
        <v>#N/A</v>
      </c>
      <c r="J779" s="168"/>
      <c r="K779" s="230"/>
      <c r="L779" s="231"/>
      <c r="M779" s="230"/>
      <c r="N779" s="228" t="s">
        <v>345</v>
      </c>
      <c r="O779" s="183"/>
      <c r="P779" s="183"/>
      <c r="Q779" s="183"/>
    </row>
    <row r="780" spans="1:17" s="167" customFormat="1" ht="12.75" x14ac:dyDescent="0.2">
      <c r="A780" s="222">
        <f t="shared" si="58"/>
        <v>0</v>
      </c>
      <c r="B780" s="223"/>
      <c r="C780" s="223"/>
      <c r="D780" s="224" t="s">
        <v>36</v>
      </c>
      <c r="E780" s="225"/>
      <c r="F780" s="226"/>
      <c r="G780" s="233" t="e">
        <f t="shared" si="55"/>
        <v>#N/A</v>
      </c>
      <c r="H780" s="204" t="e">
        <f t="shared" si="56"/>
        <v>#N/A</v>
      </c>
      <c r="I780" s="204" t="e">
        <f t="shared" si="57"/>
        <v>#N/A</v>
      </c>
      <c r="J780" s="168"/>
      <c r="K780" s="230"/>
      <c r="L780" s="231"/>
      <c r="M780" s="230"/>
      <c r="N780" s="228" t="s">
        <v>345</v>
      </c>
      <c r="O780" s="183"/>
      <c r="P780" s="183"/>
      <c r="Q780" s="183"/>
    </row>
    <row r="781" spans="1:17" s="167" customFormat="1" ht="12.75" x14ac:dyDescent="0.2">
      <c r="A781" s="222">
        <f t="shared" si="58"/>
        <v>0</v>
      </c>
      <c r="B781" s="223"/>
      <c r="C781" s="223"/>
      <c r="D781" s="224" t="s">
        <v>36</v>
      </c>
      <c r="E781" s="225"/>
      <c r="F781" s="226"/>
      <c r="G781" s="233" t="e">
        <f t="shared" si="55"/>
        <v>#N/A</v>
      </c>
      <c r="H781" s="204" t="e">
        <f t="shared" si="56"/>
        <v>#N/A</v>
      </c>
      <c r="I781" s="204" t="e">
        <f t="shared" si="57"/>
        <v>#N/A</v>
      </c>
      <c r="J781" s="168"/>
      <c r="K781" s="230"/>
      <c r="L781" s="231"/>
      <c r="M781" s="230"/>
      <c r="N781" s="228" t="s">
        <v>345</v>
      </c>
      <c r="O781" s="183"/>
      <c r="P781" s="183"/>
      <c r="Q781" s="183"/>
    </row>
    <row r="782" spans="1:17" s="167" customFormat="1" ht="12.75" x14ac:dyDescent="0.2">
      <c r="A782" s="222">
        <f t="shared" si="58"/>
        <v>0</v>
      </c>
      <c r="B782" s="223"/>
      <c r="C782" s="223"/>
      <c r="D782" s="224" t="s">
        <v>36</v>
      </c>
      <c r="E782" s="225"/>
      <c r="F782" s="226"/>
      <c r="G782" s="233" t="e">
        <f t="shared" si="55"/>
        <v>#N/A</v>
      </c>
      <c r="H782" s="204" t="e">
        <f t="shared" si="56"/>
        <v>#N/A</v>
      </c>
      <c r="I782" s="204" t="e">
        <f t="shared" si="57"/>
        <v>#N/A</v>
      </c>
      <c r="J782" s="168"/>
      <c r="K782" s="230"/>
      <c r="L782" s="231"/>
      <c r="M782" s="230"/>
      <c r="N782" s="228" t="s">
        <v>345</v>
      </c>
      <c r="O782" s="183"/>
      <c r="P782" s="183"/>
      <c r="Q782" s="183"/>
    </row>
    <row r="783" spans="1:17" s="167" customFormat="1" ht="12.75" x14ac:dyDescent="0.2">
      <c r="A783" s="222">
        <f t="shared" si="58"/>
        <v>0</v>
      </c>
      <c r="B783" s="223"/>
      <c r="C783" s="223"/>
      <c r="D783" s="224" t="s">
        <v>36</v>
      </c>
      <c r="E783" s="225"/>
      <c r="F783" s="226"/>
      <c r="G783" s="233" t="e">
        <f t="shared" si="55"/>
        <v>#N/A</v>
      </c>
      <c r="H783" s="204" t="e">
        <f t="shared" si="56"/>
        <v>#N/A</v>
      </c>
      <c r="I783" s="204" t="e">
        <f t="shared" si="57"/>
        <v>#N/A</v>
      </c>
      <c r="J783" s="168"/>
      <c r="K783" s="230"/>
      <c r="L783" s="231"/>
      <c r="M783" s="230"/>
      <c r="N783" s="228" t="s">
        <v>345</v>
      </c>
      <c r="O783" s="183"/>
      <c r="P783" s="183"/>
      <c r="Q783" s="183"/>
    </row>
    <row r="784" spans="1:17" s="167" customFormat="1" ht="12.75" x14ac:dyDescent="0.2">
      <c r="A784" s="222">
        <f t="shared" si="58"/>
        <v>0</v>
      </c>
      <c r="B784" s="223"/>
      <c r="C784" s="223"/>
      <c r="D784" s="224" t="s">
        <v>36</v>
      </c>
      <c r="E784" s="225"/>
      <c r="F784" s="226"/>
      <c r="G784" s="233" t="e">
        <f t="shared" si="55"/>
        <v>#N/A</v>
      </c>
      <c r="H784" s="204" t="e">
        <f t="shared" si="56"/>
        <v>#N/A</v>
      </c>
      <c r="I784" s="204" t="e">
        <f t="shared" si="57"/>
        <v>#N/A</v>
      </c>
      <c r="J784" s="168"/>
      <c r="K784" s="230"/>
      <c r="L784" s="231"/>
      <c r="M784" s="230"/>
      <c r="N784" s="228" t="s">
        <v>345</v>
      </c>
      <c r="O784" s="183"/>
      <c r="P784" s="183"/>
      <c r="Q784" s="183"/>
    </row>
    <row r="785" spans="1:17" s="167" customFormat="1" ht="12.75" x14ac:dyDescent="0.2">
      <c r="A785" s="222">
        <f t="shared" si="58"/>
        <v>0</v>
      </c>
      <c r="B785" s="223"/>
      <c r="C785" s="223"/>
      <c r="D785" s="224" t="s">
        <v>36</v>
      </c>
      <c r="E785" s="225"/>
      <c r="F785" s="226"/>
      <c r="G785" s="233" t="e">
        <f t="shared" si="55"/>
        <v>#N/A</v>
      </c>
      <c r="H785" s="204" t="e">
        <f t="shared" si="56"/>
        <v>#N/A</v>
      </c>
      <c r="I785" s="204" t="e">
        <f t="shared" si="57"/>
        <v>#N/A</v>
      </c>
      <c r="J785" s="168"/>
      <c r="K785" s="230"/>
      <c r="L785" s="231"/>
      <c r="M785" s="230"/>
      <c r="N785" s="228" t="s">
        <v>345</v>
      </c>
      <c r="O785" s="183"/>
      <c r="P785" s="183"/>
      <c r="Q785" s="183"/>
    </row>
    <row r="786" spans="1:17" s="167" customFormat="1" ht="12.75" x14ac:dyDescent="0.2">
      <c r="A786" s="222">
        <f t="shared" si="58"/>
        <v>0</v>
      </c>
      <c r="B786" s="223"/>
      <c r="C786" s="223"/>
      <c r="D786" s="224" t="s">
        <v>36</v>
      </c>
      <c r="E786" s="225"/>
      <c r="F786" s="226"/>
      <c r="G786" s="233" t="e">
        <f t="shared" si="55"/>
        <v>#N/A</v>
      </c>
      <c r="H786" s="204" t="e">
        <f t="shared" si="56"/>
        <v>#N/A</v>
      </c>
      <c r="I786" s="204" t="e">
        <f t="shared" si="57"/>
        <v>#N/A</v>
      </c>
      <c r="J786" s="168"/>
      <c r="K786" s="230"/>
      <c r="L786" s="231"/>
      <c r="M786" s="230"/>
      <c r="N786" s="228" t="s">
        <v>345</v>
      </c>
      <c r="O786" s="183"/>
      <c r="P786" s="183"/>
      <c r="Q786" s="183"/>
    </row>
    <row r="787" spans="1:17" s="167" customFormat="1" ht="12.75" x14ac:dyDescent="0.2">
      <c r="A787" s="222">
        <f t="shared" si="58"/>
        <v>0</v>
      </c>
      <c r="B787" s="223"/>
      <c r="C787" s="223"/>
      <c r="D787" s="224" t="s">
        <v>36</v>
      </c>
      <c r="E787" s="225"/>
      <c r="F787" s="226"/>
      <c r="G787" s="233" t="e">
        <f t="shared" si="55"/>
        <v>#N/A</v>
      </c>
      <c r="H787" s="204" t="e">
        <f t="shared" si="56"/>
        <v>#N/A</v>
      </c>
      <c r="I787" s="204" t="e">
        <f t="shared" si="57"/>
        <v>#N/A</v>
      </c>
      <c r="J787" s="168"/>
      <c r="K787" s="230"/>
      <c r="L787" s="231"/>
      <c r="M787" s="230"/>
      <c r="N787" s="228" t="s">
        <v>345</v>
      </c>
      <c r="O787" s="183"/>
      <c r="P787" s="183"/>
      <c r="Q787" s="183"/>
    </row>
    <row r="788" spans="1:17" s="167" customFormat="1" ht="12.75" x14ac:dyDescent="0.2">
      <c r="A788" s="222">
        <f t="shared" si="58"/>
        <v>0</v>
      </c>
      <c r="B788" s="223"/>
      <c r="C788" s="223"/>
      <c r="D788" s="224" t="s">
        <v>36</v>
      </c>
      <c r="E788" s="225"/>
      <c r="F788" s="226"/>
      <c r="G788" s="233" t="e">
        <f t="shared" ref="G788:G851" si="59">VLOOKUP(D788,K$33:N$1001,2,FALSE)</f>
        <v>#N/A</v>
      </c>
      <c r="H788" s="204" t="e">
        <f t="shared" ref="H788:H851" si="60">VLOOKUP(D788,K$33:N$1001,3,FALSE)</f>
        <v>#N/A</v>
      </c>
      <c r="I788" s="204" t="e">
        <f t="shared" ref="I788:I851" si="61">VLOOKUP(D788,K$33:N$1001,4,FALSE)</f>
        <v>#N/A</v>
      </c>
      <c r="J788" s="168"/>
      <c r="K788" s="230"/>
      <c r="L788" s="231"/>
      <c r="M788" s="230"/>
      <c r="N788" s="228" t="s">
        <v>345</v>
      </c>
      <c r="O788" s="183"/>
      <c r="P788" s="183"/>
      <c r="Q788" s="183"/>
    </row>
    <row r="789" spans="1:17" s="167" customFormat="1" ht="12.75" x14ac:dyDescent="0.2">
      <c r="A789" s="222">
        <f t="shared" si="58"/>
        <v>0</v>
      </c>
      <c r="B789" s="223"/>
      <c r="C789" s="223"/>
      <c r="D789" s="224" t="s">
        <v>36</v>
      </c>
      <c r="E789" s="225"/>
      <c r="F789" s="226"/>
      <c r="G789" s="233" t="e">
        <f t="shared" si="59"/>
        <v>#N/A</v>
      </c>
      <c r="H789" s="204" t="e">
        <f t="shared" si="60"/>
        <v>#N/A</v>
      </c>
      <c r="I789" s="204" t="e">
        <f t="shared" si="61"/>
        <v>#N/A</v>
      </c>
      <c r="J789" s="168"/>
      <c r="K789" s="230"/>
      <c r="L789" s="231"/>
      <c r="M789" s="230"/>
      <c r="N789" s="228" t="s">
        <v>345</v>
      </c>
      <c r="O789" s="183"/>
      <c r="P789" s="183"/>
      <c r="Q789" s="183"/>
    </row>
    <row r="790" spans="1:17" s="167" customFormat="1" ht="12.75" x14ac:dyDescent="0.2">
      <c r="A790" s="222">
        <f t="shared" si="58"/>
        <v>0</v>
      </c>
      <c r="B790" s="223"/>
      <c r="C790" s="223"/>
      <c r="D790" s="224" t="s">
        <v>36</v>
      </c>
      <c r="E790" s="225"/>
      <c r="F790" s="226"/>
      <c r="G790" s="233" t="e">
        <f t="shared" si="59"/>
        <v>#N/A</v>
      </c>
      <c r="H790" s="204" t="e">
        <f t="shared" si="60"/>
        <v>#N/A</v>
      </c>
      <c r="I790" s="204" t="e">
        <f t="shared" si="61"/>
        <v>#N/A</v>
      </c>
      <c r="J790" s="168"/>
      <c r="K790" s="230"/>
      <c r="L790" s="231"/>
      <c r="M790" s="230"/>
      <c r="N790" s="228" t="s">
        <v>345</v>
      </c>
      <c r="O790" s="183"/>
      <c r="P790" s="183"/>
      <c r="Q790" s="183"/>
    </row>
    <row r="791" spans="1:17" s="167" customFormat="1" ht="12.75" x14ac:dyDescent="0.2">
      <c r="A791" s="222">
        <f t="shared" si="58"/>
        <v>0</v>
      </c>
      <c r="B791" s="223"/>
      <c r="C791" s="223"/>
      <c r="D791" s="224" t="s">
        <v>36</v>
      </c>
      <c r="E791" s="225"/>
      <c r="F791" s="226"/>
      <c r="G791" s="233" t="e">
        <f t="shared" si="59"/>
        <v>#N/A</v>
      </c>
      <c r="H791" s="204" t="e">
        <f t="shared" si="60"/>
        <v>#N/A</v>
      </c>
      <c r="I791" s="204" t="e">
        <f t="shared" si="61"/>
        <v>#N/A</v>
      </c>
      <c r="J791" s="168"/>
      <c r="K791" s="230"/>
      <c r="L791" s="231"/>
      <c r="M791" s="230"/>
      <c r="N791" s="228" t="s">
        <v>345</v>
      </c>
      <c r="O791" s="183"/>
      <c r="P791" s="183"/>
      <c r="Q791" s="183"/>
    </row>
    <row r="792" spans="1:17" s="167" customFormat="1" ht="12.75" x14ac:dyDescent="0.2">
      <c r="A792" s="222">
        <f t="shared" si="58"/>
        <v>0</v>
      </c>
      <c r="B792" s="223"/>
      <c r="C792" s="223"/>
      <c r="D792" s="224" t="s">
        <v>36</v>
      </c>
      <c r="E792" s="225"/>
      <c r="F792" s="226"/>
      <c r="G792" s="233" t="e">
        <f t="shared" si="59"/>
        <v>#N/A</v>
      </c>
      <c r="H792" s="204" t="e">
        <f t="shared" si="60"/>
        <v>#N/A</v>
      </c>
      <c r="I792" s="204" t="e">
        <f t="shared" si="61"/>
        <v>#N/A</v>
      </c>
      <c r="J792" s="168"/>
      <c r="K792" s="230"/>
      <c r="L792" s="231"/>
      <c r="M792" s="230"/>
      <c r="N792" s="228" t="s">
        <v>345</v>
      </c>
      <c r="O792" s="183"/>
      <c r="P792" s="183"/>
      <c r="Q792" s="183"/>
    </row>
    <row r="793" spans="1:17" s="167" customFormat="1" ht="12.75" x14ac:dyDescent="0.2">
      <c r="A793" s="222">
        <f t="shared" si="58"/>
        <v>0</v>
      </c>
      <c r="B793" s="223"/>
      <c r="C793" s="223"/>
      <c r="D793" s="224" t="s">
        <v>36</v>
      </c>
      <c r="E793" s="225"/>
      <c r="F793" s="226"/>
      <c r="G793" s="233" t="e">
        <f t="shared" si="59"/>
        <v>#N/A</v>
      </c>
      <c r="H793" s="204" t="e">
        <f t="shared" si="60"/>
        <v>#N/A</v>
      </c>
      <c r="I793" s="204" t="e">
        <f t="shared" si="61"/>
        <v>#N/A</v>
      </c>
      <c r="J793" s="168"/>
      <c r="K793" s="230"/>
      <c r="L793" s="231"/>
      <c r="M793" s="230"/>
      <c r="N793" s="228" t="s">
        <v>345</v>
      </c>
      <c r="O793" s="183"/>
      <c r="P793" s="183"/>
      <c r="Q793" s="183"/>
    </row>
    <row r="794" spans="1:17" s="167" customFormat="1" ht="12.75" x14ac:dyDescent="0.2">
      <c r="A794" s="222">
        <f t="shared" si="58"/>
        <v>0</v>
      </c>
      <c r="B794" s="223"/>
      <c r="C794" s="223"/>
      <c r="D794" s="224" t="s">
        <v>36</v>
      </c>
      <c r="E794" s="225"/>
      <c r="F794" s="226"/>
      <c r="G794" s="233" t="e">
        <f t="shared" si="59"/>
        <v>#N/A</v>
      </c>
      <c r="H794" s="204" t="e">
        <f t="shared" si="60"/>
        <v>#N/A</v>
      </c>
      <c r="I794" s="204" t="e">
        <f t="shared" si="61"/>
        <v>#N/A</v>
      </c>
      <c r="J794" s="168"/>
      <c r="K794" s="230"/>
      <c r="L794" s="231"/>
      <c r="M794" s="230"/>
      <c r="N794" s="228" t="s">
        <v>345</v>
      </c>
      <c r="O794" s="183"/>
      <c r="P794" s="183"/>
      <c r="Q794" s="183"/>
    </row>
    <row r="795" spans="1:17" s="167" customFormat="1" ht="12.75" x14ac:dyDescent="0.2">
      <c r="A795" s="222">
        <f t="shared" si="58"/>
        <v>0</v>
      </c>
      <c r="B795" s="223"/>
      <c r="C795" s="223"/>
      <c r="D795" s="224" t="s">
        <v>36</v>
      </c>
      <c r="E795" s="225"/>
      <c r="F795" s="226"/>
      <c r="G795" s="233" t="e">
        <f t="shared" si="59"/>
        <v>#N/A</v>
      </c>
      <c r="H795" s="204" t="e">
        <f t="shared" si="60"/>
        <v>#N/A</v>
      </c>
      <c r="I795" s="204" t="e">
        <f t="shared" si="61"/>
        <v>#N/A</v>
      </c>
      <c r="J795" s="168"/>
      <c r="K795" s="230"/>
      <c r="L795" s="231"/>
      <c r="M795" s="230"/>
      <c r="N795" s="228" t="s">
        <v>345</v>
      </c>
      <c r="O795" s="183"/>
      <c r="P795" s="183"/>
      <c r="Q795" s="183"/>
    </row>
    <row r="796" spans="1:17" s="167" customFormat="1" ht="12.75" x14ac:dyDescent="0.2">
      <c r="A796" s="222">
        <f t="shared" si="58"/>
        <v>0</v>
      </c>
      <c r="B796" s="223"/>
      <c r="C796" s="223"/>
      <c r="D796" s="224" t="s">
        <v>36</v>
      </c>
      <c r="E796" s="225"/>
      <c r="F796" s="226"/>
      <c r="G796" s="233" t="e">
        <f t="shared" si="59"/>
        <v>#N/A</v>
      </c>
      <c r="H796" s="204" t="e">
        <f t="shared" si="60"/>
        <v>#N/A</v>
      </c>
      <c r="I796" s="204" t="e">
        <f t="shared" si="61"/>
        <v>#N/A</v>
      </c>
      <c r="J796" s="168"/>
      <c r="K796" s="230"/>
      <c r="L796" s="231"/>
      <c r="M796" s="230"/>
      <c r="N796" s="228" t="s">
        <v>345</v>
      </c>
      <c r="O796" s="183"/>
      <c r="P796" s="183"/>
      <c r="Q796" s="183"/>
    </row>
    <row r="797" spans="1:17" s="167" customFormat="1" ht="12.75" x14ac:dyDescent="0.2">
      <c r="A797" s="222">
        <f t="shared" si="58"/>
        <v>0</v>
      </c>
      <c r="B797" s="223"/>
      <c r="C797" s="223"/>
      <c r="D797" s="224" t="s">
        <v>36</v>
      </c>
      <c r="E797" s="225"/>
      <c r="F797" s="226"/>
      <c r="G797" s="233" t="e">
        <f t="shared" si="59"/>
        <v>#N/A</v>
      </c>
      <c r="H797" s="204" t="e">
        <f t="shared" si="60"/>
        <v>#N/A</v>
      </c>
      <c r="I797" s="204" t="e">
        <f t="shared" si="61"/>
        <v>#N/A</v>
      </c>
      <c r="J797" s="168"/>
      <c r="K797" s="230"/>
      <c r="L797" s="231"/>
      <c r="M797" s="230"/>
      <c r="N797" s="228" t="s">
        <v>345</v>
      </c>
      <c r="O797" s="183"/>
      <c r="P797" s="183"/>
      <c r="Q797" s="183"/>
    </row>
    <row r="798" spans="1:17" s="167" customFormat="1" ht="12.75" x14ac:dyDescent="0.2">
      <c r="A798" s="222">
        <f t="shared" si="58"/>
        <v>0</v>
      </c>
      <c r="B798" s="223"/>
      <c r="C798" s="223"/>
      <c r="D798" s="224" t="s">
        <v>36</v>
      </c>
      <c r="E798" s="225"/>
      <c r="F798" s="226"/>
      <c r="G798" s="233" t="e">
        <f t="shared" si="59"/>
        <v>#N/A</v>
      </c>
      <c r="H798" s="204" t="e">
        <f t="shared" si="60"/>
        <v>#N/A</v>
      </c>
      <c r="I798" s="204" t="e">
        <f t="shared" si="61"/>
        <v>#N/A</v>
      </c>
      <c r="J798" s="168"/>
      <c r="K798" s="230"/>
      <c r="L798" s="231"/>
      <c r="M798" s="230"/>
      <c r="N798" s="228" t="s">
        <v>345</v>
      </c>
      <c r="O798" s="183"/>
      <c r="P798" s="183"/>
      <c r="Q798" s="183"/>
    </row>
    <row r="799" spans="1:17" s="167" customFormat="1" ht="12.75" x14ac:dyDescent="0.2">
      <c r="A799" s="222">
        <f t="shared" si="58"/>
        <v>0</v>
      </c>
      <c r="B799" s="223"/>
      <c r="C799" s="223"/>
      <c r="D799" s="224" t="s">
        <v>36</v>
      </c>
      <c r="E799" s="225"/>
      <c r="F799" s="226"/>
      <c r="G799" s="233" t="e">
        <f t="shared" si="59"/>
        <v>#N/A</v>
      </c>
      <c r="H799" s="204" t="e">
        <f t="shared" si="60"/>
        <v>#N/A</v>
      </c>
      <c r="I799" s="204" t="e">
        <f t="shared" si="61"/>
        <v>#N/A</v>
      </c>
      <c r="J799" s="168"/>
      <c r="K799" s="230"/>
      <c r="L799" s="231"/>
      <c r="M799" s="230"/>
      <c r="N799" s="228" t="s">
        <v>345</v>
      </c>
      <c r="O799" s="183"/>
      <c r="P799" s="183"/>
      <c r="Q799" s="183"/>
    </row>
    <row r="800" spans="1:17" s="167" customFormat="1" ht="12.75" x14ac:dyDescent="0.2">
      <c r="A800" s="222">
        <f t="shared" si="58"/>
        <v>0</v>
      </c>
      <c r="B800" s="223"/>
      <c r="C800" s="223"/>
      <c r="D800" s="224" t="s">
        <v>36</v>
      </c>
      <c r="E800" s="225"/>
      <c r="F800" s="226"/>
      <c r="G800" s="233" t="e">
        <f t="shared" si="59"/>
        <v>#N/A</v>
      </c>
      <c r="H800" s="204" t="e">
        <f t="shared" si="60"/>
        <v>#N/A</v>
      </c>
      <c r="I800" s="204" t="e">
        <f t="shared" si="61"/>
        <v>#N/A</v>
      </c>
      <c r="J800" s="168"/>
      <c r="K800" s="230"/>
      <c r="L800" s="231"/>
      <c r="M800" s="230"/>
      <c r="N800" s="228" t="s">
        <v>345</v>
      </c>
      <c r="O800" s="183"/>
      <c r="P800" s="183"/>
      <c r="Q800" s="183"/>
    </row>
    <row r="801" spans="1:17" s="167" customFormat="1" ht="12.75" x14ac:dyDescent="0.2">
      <c r="A801" s="222">
        <f t="shared" si="58"/>
        <v>0</v>
      </c>
      <c r="B801" s="223"/>
      <c r="C801" s="223"/>
      <c r="D801" s="224" t="s">
        <v>36</v>
      </c>
      <c r="E801" s="225"/>
      <c r="F801" s="226"/>
      <c r="G801" s="233" t="e">
        <f t="shared" si="59"/>
        <v>#N/A</v>
      </c>
      <c r="H801" s="204" t="e">
        <f t="shared" si="60"/>
        <v>#N/A</v>
      </c>
      <c r="I801" s="204" t="e">
        <f t="shared" si="61"/>
        <v>#N/A</v>
      </c>
      <c r="J801" s="168"/>
      <c r="K801" s="230"/>
      <c r="L801" s="231"/>
      <c r="M801" s="230"/>
      <c r="N801" s="228" t="s">
        <v>345</v>
      </c>
      <c r="O801" s="183"/>
      <c r="P801" s="183"/>
      <c r="Q801" s="183"/>
    </row>
    <row r="802" spans="1:17" s="167" customFormat="1" ht="12.75" x14ac:dyDescent="0.2">
      <c r="A802" s="222">
        <f t="shared" si="58"/>
        <v>0</v>
      </c>
      <c r="B802" s="223"/>
      <c r="C802" s="223"/>
      <c r="D802" s="224" t="s">
        <v>36</v>
      </c>
      <c r="E802" s="225"/>
      <c r="F802" s="226"/>
      <c r="G802" s="233" t="e">
        <f t="shared" si="59"/>
        <v>#N/A</v>
      </c>
      <c r="H802" s="204" t="e">
        <f t="shared" si="60"/>
        <v>#N/A</v>
      </c>
      <c r="I802" s="204" t="e">
        <f t="shared" si="61"/>
        <v>#N/A</v>
      </c>
      <c r="J802" s="168"/>
      <c r="K802" s="230"/>
      <c r="L802" s="231"/>
      <c r="M802" s="230"/>
      <c r="N802" s="228" t="s">
        <v>345</v>
      </c>
      <c r="O802" s="183"/>
      <c r="P802" s="183"/>
      <c r="Q802" s="183"/>
    </row>
    <row r="803" spans="1:17" s="167" customFormat="1" ht="12.75" x14ac:dyDescent="0.2">
      <c r="A803" s="222">
        <f t="shared" si="58"/>
        <v>0</v>
      </c>
      <c r="B803" s="223"/>
      <c r="C803" s="223"/>
      <c r="D803" s="224" t="s">
        <v>36</v>
      </c>
      <c r="E803" s="225"/>
      <c r="F803" s="226"/>
      <c r="G803" s="233" t="e">
        <f t="shared" si="59"/>
        <v>#N/A</v>
      </c>
      <c r="H803" s="204" t="e">
        <f t="shared" si="60"/>
        <v>#N/A</v>
      </c>
      <c r="I803" s="204" t="e">
        <f t="shared" si="61"/>
        <v>#N/A</v>
      </c>
      <c r="J803" s="168"/>
      <c r="K803" s="230"/>
      <c r="L803" s="231"/>
      <c r="M803" s="230"/>
      <c r="N803" s="228" t="s">
        <v>345</v>
      </c>
      <c r="O803" s="183"/>
      <c r="P803" s="183"/>
      <c r="Q803" s="183"/>
    </row>
    <row r="804" spans="1:17" s="167" customFormat="1" ht="12.75" x14ac:dyDescent="0.2">
      <c r="A804" s="222">
        <f t="shared" si="58"/>
        <v>0</v>
      </c>
      <c r="B804" s="223"/>
      <c r="C804" s="223"/>
      <c r="D804" s="224" t="s">
        <v>36</v>
      </c>
      <c r="E804" s="225"/>
      <c r="F804" s="226"/>
      <c r="G804" s="233" t="e">
        <f t="shared" si="59"/>
        <v>#N/A</v>
      </c>
      <c r="H804" s="204" t="e">
        <f t="shared" si="60"/>
        <v>#N/A</v>
      </c>
      <c r="I804" s="204" t="e">
        <f t="shared" si="61"/>
        <v>#N/A</v>
      </c>
      <c r="J804" s="168"/>
      <c r="K804" s="230"/>
      <c r="L804" s="231"/>
      <c r="M804" s="230"/>
      <c r="N804" s="228" t="s">
        <v>345</v>
      </c>
      <c r="O804" s="183"/>
      <c r="P804" s="183"/>
      <c r="Q804" s="183"/>
    </row>
    <row r="805" spans="1:17" s="167" customFormat="1" ht="12.75" x14ac:dyDescent="0.2">
      <c r="A805" s="222">
        <f t="shared" si="58"/>
        <v>0</v>
      </c>
      <c r="B805" s="223"/>
      <c r="C805" s="223"/>
      <c r="D805" s="224" t="s">
        <v>36</v>
      </c>
      <c r="E805" s="225"/>
      <c r="F805" s="226"/>
      <c r="G805" s="233" t="e">
        <f t="shared" si="59"/>
        <v>#N/A</v>
      </c>
      <c r="H805" s="204" t="e">
        <f t="shared" si="60"/>
        <v>#N/A</v>
      </c>
      <c r="I805" s="204" t="e">
        <f t="shared" si="61"/>
        <v>#N/A</v>
      </c>
      <c r="J805" s="168"/>
      <c r="K805" s="230"/>
      <c r="L805" s="231"/>
      <c r="M805" s="230"/>
      <c r="N805" s="228" t="s">
        <v>345</v>
      </c>
      <c r="O805" s="183"/>
      <c r="P805" s="183"/>
      <c r="Q805" s="183"/>
    </row>
    <row r="806" spans="1:17" s="167" customFormat="1" ht="12.75" x14ac:dyDescent="0.2">
      <c r="A806" s="222">
        <f t="shared" si="58"/>
        <v>0</v>
      </c>
      <c r="B806" s="223"/>
      <c r="C806" s="223"/>
      <c r="D806" s="224" t="s">
        <v>36</v>
      </c>
      <c r="E806" s="225"/>
      <c r="F806" s="226"/>
      <c r="G806" s="233" t="e">
        <f t="shared" si="59"/>
        <v>#N/A</v>
      </c>
      <c r="H806" s="204" t="e">
        <f t="shared" si="60"/>
        <v>#N/A</v>
      </c>
      <c r="I806" s="204" t="e">
        <f t="shared" si="61"/>
        <v>#N/A</v>
      </c>
      <c r="J806" s="168"/>
      <c r="K806" s="230"/>
      <c r="L806" s="231"/>
      <c r="M806" s="230"/>
      <c r="N806" s="228" t="s">
        <v>345</v>
      </c>
      <c r="O806" s="183"/>
      <c r="P806" s="183"/>
      <c r="Q806" s="183"/>
    </row>
    <row r="807" spans="1:17" s="167" customFormat="1" ht="12.75" x14ac:dyDescent="0.2">
      <c r="A807" s="222">
        <f t="shared" si="58"/>
        <v>0</v>
      </c>
      <c r="B807" s="223"/>
      <c r="C807" s="223"/>
      <c r="D807" s="224" t="s">
        <v>36</v>
      </c>
      <c r="E807" s="225"/>
      <c r="F807" s="226"/>
      <c r="G807" s="233" t="e">
        <f t="shared" si="59"/>
        <v>#N/A</v>
      </c>
      <c r="H807" s="204" t="e">
        <f t="shared" si="60"/>
        <v>#N/A</v>
      </c>
      <c r="I807" s="204" t="e">
        <f t="shared" si="61"/>
        <v>#N/A</v>
      </c>
      <c r="J807" s="168"/>
      <c r="K807" s="230"/>
      <c r="L807" s="231"/>
      <c r="M807" s="230"/>
      <c r="N807" s="228" t="s">
        <v>345</v>
      </c>
      <c r="O807" s="183"/>
      <c r="P807" s="183"/>
      <c r="Q807" s="183"/>
    </row>
    <row r="808" spans="1:17" s="167" customFormat="1" ht="12.75" x14ac:dyDescent="0.2">
      <c r="A808" s="222">
        <f t="shared" si="58"/>
        <v>0</v>
      </c>
      <c r="B808" s="223"/>
      <c r="C808" s="223"/>
      <c r="D808" s="224" t="s">
        <v>36</v>
      </c>
      <c r="E808" s="225"/>
      <c r="F808" s="226"/>
      <c r="G808" s="233" t="e">
        <f t="shared" si="59"/>
        <v>#N/A</v>
      </c>
      <c r="H808" s="204" t="e">
        <f t="shared" si="60"/>
        <v>#N/A</v>
      </c>
      <c r="I808" s="204" t="e">
        <f t="shared" si="61"/>
        <v>#N/A</v>
      </c>
      <c r="J808" s="168"/>
      <c r="K808" s="230"/>
      <c r="L808" s="231"/>
      <c r="M808" s="230"/>
      <c r="N808" s="228" t="s">
        <v>345</v>
      </c>
      <c r="O808" s="183"/>
      <c r="P808" s="183"/>
      <c r="Q808" s="183"/>
    </row>
    <row r="809" spans="1:17" s="167" customFormat="1" ht="12.75" x14ac:dyDescent="0.2">
      <c r="A809" s="222">
        <f t="shared" si="58"/>
        <v>0</v>
      </c>
      <c r="B809" s="223"/>
      <c r="C809" s="223"/>
      <c r="D809" s="224" t="s">
        <v>36</v>
      </c>
      <c r="E809" s="225"/>
      <c r="F809" s="226"/>
      <c r="G809" s="233" t="e">
        <f t="shared" si="59"/>
        <v>#N/A</v>
      </c>
      <c r="H809" s="204" t="e">
        <f t="shared" si="60"/>
        <v>#N/A</v>
      </c>
      <c r="I809" s="204" t="e">
        <f t="shared" si="61"/>
        <v>#N/A</v>
      </c>
      <c r="J809" s="168"/>
      <c r="K809" s="230"/>
      <c r="L809" s="231"/>
      <c r="M809" s="230"/>
      <c r="N809" s="228" t="s">
        <v>345</v>
      </c>
      <c r="O809" s="183"/>
      <c r="P809" s="183"/>
      <c r="Q809" s="183"/>
    </row>
    <row r="810" spans="1:17" s="167" customFormat="1" ht="12.75" x14ac:dyDescent="0.2">
      <c r="A810" s="222">
        <f t="shared" si="58"/>
        <v>0</v>
      </c>
      <c r="B810" s="223"/>
      <c r="C810" s="223"/>
      <c r="D810" s="224" t="s">
        <v>36</v>
      </c>
      <c r="E810" s="225"/>
      <c r="F810" s="226"/>
      <c r="G810" s="233" t="e">
        <f t="shared" si="59"/>
        <v>#N/A</v>
      </c>
      <c r="H810" s="204" t="e">
        <f t="shared" si="60"/>
        <v>#N/A</v>
      </c>
      <c r="I810" s="204" t="e">
        <f t="shared" si="61"/>
        <v>#N/A</v>
      </c>
      <c r="J810" s="168"/>
      <c r="K810" s="230"/>
      <c r="L810" s="231"/>
      <c r="M810" s="230"/>
      <c r="N810" s="228" t="s">
        <v>345</v>
      </c>
      <c r="O810" s="183"/>
      <c r="P810" s="183"/>
      <c r="Q810" s="183"/>
    </row>
    <row r="811" spans="1:17" s="167" customFormat="1" ht="12.75" x14ac:dyDescent="0.2">
      <c r="A811" s="222">
        <f t="shared" si="58"/>
        <v>0</v>
      </c>
      <c r="B811" s="223"/>
      <c r="C811" s="223"/>
      <c r="D811" s="224" t="s">
        <v>36</v>
      </c>
      <c r="E811" s="225"/>
      <c r="F811" s="226"/>
      <c r="G811" s="233" t="e">
        <f t="shared" si="59"/>
        <v>#N/A</v>
      </c>
      <c r="H811" s="204" t="e">
        <f t="shared" si="60"/>
        <v>#N/A</v>
      </c>
      <c r="I811" s="204" t="e">
        <f t="shared" si="61"/>
        <v>#N/A</v>
      </c>
      <c r="J811" s="168"/>
      <c r="K811" s="230"/>
      <c r="L811" s="231"/>
      <c r="M811" s="230"/>
      <c r="N811" s="228" t="s">
        <v>345</v>
      </c>
      <c r="O811" s="183"/>
      <c r="P811" s="183"/>
      <c r="Q811" s="183"/>
    </row>
    <row r="812" spans="1:17" s="167" customFormat="1" ht="12.75" x14ac:dyDescent="0.2">
      <c r="A812" s="222">
        <f t="shared" ref="A812:A875" si="62">F811</f>
        <v>0</v>
      </c>
      <c r="B812" s="223"/>
      <c r="C812" s="223"/>
      <c r="D812" s="224" t="s">
        <v>36</v>
      </c>
      <c r="E812" s="225"/>
      <c r="F812" s="226"/>
      <c r="G812" s="233" t="e">
        <f t="shared" si="59"/>
        <v>#N/A</v>
      </c>
      <c r="H812" s="204" t="e">
        <f t="shared" si="60"/>
        <v>#N/A</v>
      </c>
      <c r="I812" s="204" t="e">
        <f t="shared" si="61"/>
        <v>#N/A</v>
      </c>
      <c r="J812" s="168"/>
      <c r="K812" s="230"/>
      <c r="L812" s="231"/>
      <c r="M812" s="230"/>
      <c r="N812" s="228" t="s">
        <v>345</v>
      </c>
      <c r="O812" s="183"/>
      <c r="P812" s="183"/>
      <c r="Q812" s="183"/>
    </row>
    <row r="813" spans="1:17" s="167" customFormat="1" ht="12.75" x14ac:dyDescent="0.2">
      <c r="A813" s="222">
        <f t="shared" si="62"/>
        <v>0</v>
      </c>
      <c r="B813" s="223"/>
      <c r="C813" s="223"/>
      <c r="D813" s="224" t="s">
        <v>36</v>
      </c>
      <c r="E813" s="225"/>
      <c r="F813" s="226"/>
      <c r="G813" s="233" t="e">
        <f t="shared" si="59"/>
        <v>#N/A</v>
      </c>
      <c r="H813" s="204" t="e">
        <f t="shared" si="60"/>
        <v>#N/A</v>
      </c>
      <c r="I813" s="204" t="e">
        <f t="shared" si="61"/>
        <v>#N/A</v>
      </c>
      <c r="J813" s="168"/>
      <c r="K813" s="230"/>
      <c r="L813" s="231"/>
      <c r="M813" s="230"/>
      <c r="N813" s="228" t="s">
        <v>345</v>
      </c>
      <c r="O813" s="183"/>
      <c r="P813" s="183"/>
      <c r="Q813" s="183"/>
    </row>
    <row r="814" spans="1:17" s="167" customFormat="1" ht="12.75" x14ac:dyDescent="0.2">
      <c r="A814" s="222">
        <f t="shared" si="62"/>
        <v>0</v>
      </c>
      <c r="B814" s="223"/>
      <c r="C814" s="223"/>
      <c r="D814" s="224" t="s">
        <v>36</v>
      </c>
      <c r="E814" s="225"/>
      <c r="F814" s="226"/>
      <c r="G814" s="233" t="e">
        <f t="shared" si="59"/>
        <v>#N/A</v>
      </c>
      <c r="H814" s="204" t="e">
        <f t="shared" si="60"/>
        <v>#N/A</v>
      </c>
      <c r="I814" s="204" t="e">
        <f t="shared" si="61"/>
        <v>#N/A</v>
      </c>
      <c r="J814" s="168"/>
      <c r="K814" s="230"/>
      <c r="L814" s="231"/>
      <c r="M814" s="230"/>
      <c r="N814" s="228" t="s">
        <v>345</v>
      </c>
      <c r="O814" s="183"/>
      <c r="P814" s="183"/>
      <c r="Q814" s="183"/>
    </row>
    <row r="815" spans="1:17" s="167" customFormat="1" ht="12.75" x14ac:dyDescent="0.2">
      <c r="A815" s="222">
        <f t="shared" si="62"/>
        <v>0</v>
      </c>
      <c r="B815" s="223"/>
      <c r="C815" s="223"/>
      <c r="D815" s="224" t="s">
        <v>36</v>
      </c>
      <c r="E815" s="225"/>
      <c r="F815" s="226"/>
      <c r="G815" s="233" t="e">
        <f t="shared" si="59"/>
        <v>#N/A</v>
      </c>
      <c r="H815" s="204" t="e">
        <f t="shared" si="60"/>
        <v>#N/A</v>
      </c>
      <c r="I815" s="204" t="e">
        <f t="shared" si="61"/>
        <v>#N/A</v>
      </c>
      <c r="J815" s="168"/>
      <c r="K815" s="230"/>
      <c r="L815" s="231"/>
      <c r="M815" s="230"/>
      <c r="N815" s="228" t="s">
        <v>345</v>
      </c>
      <c r="O815" s="183"/>
      <c r="P815" s="183"/>
      <c r="Q815" s="183"/>
    </row>
    <row r="816" spans="1:17" s="167" customFormat="1" ht="12.75" x14ac:dyDescent="0.2">
      <c r="A816" s="222">
        <f t="shared" si="62"/>
        <v>0</v>
      </c>
      <c r="B816" s="223"/>
      <c r="C816" s="223"/>
      <c r="D816" s="224" t="s">
        <v>36</v>
      </c>
      <c r="E816" s="225"/>
      <c r="F816" s="226"/>
      <c r="G816" s="233" t="e">
        <f t="shared" si="59"/>
        <v>#N/A</v>
      </c>
      <c r="H816" s="204" t="e">
        <f t="shared" si="60"/>
        <v>#N/A</v>
      </c>
      <c r="I816" s="204" t="e">
        <f t="shared" si="61"/>
        <v>#N/A</v>
      </c>
      <c r="J816" s="168"/>
      <c r="K816" s="230"/>
      <c r="L816" s="231"/>
      <c r="M816" s="230"/>
      <c r="N816" s="228" t="s">
        <v>345</v>
      </c>
      <c r="O816" s="183"/>
      <c r="P816" s="183"/>
      <c r="Q816" s="183"/>
    </row>
    <row r="817" spans="1:17" s="167" customFormat="1" ht="12.75" x14ac:dyDescent="0.2">
      <c r="A817" s="222">
        <f t="shared" si="62"/>
        <v>0</v>
      </c>
      <c r="B817" s="223"/>
      <c r="C817" s="223"/>
      <c r="D817" s="224" t="s">
        <v>36</v>
      </c>
      <c r="E817" s="225"/>
      <c r="F817" s="226"/>
      <c r="G817" s="233" t="e">
        <f t="shared" si="59"/>
        <v>#N/A</v>
      </c>
      <c r="H817" s="204" t="e">
        <f t="shared" si="60"/>
        <v>#N/A</v>
      </c>
      <c r="I817" s="204" t="e">
        <f t="shared" si="61"/>
        <v>#N/A</v>
      </c>
      <c r="J817" s="168"/>
      <c r="K817" s="230"/>
      <c r="L817" s="231"/>
      <c r="M817" s="230"/>
      <c r="N817" s="228" t="s">
        <v>345</v>
      </c>
      <c r="O817" s="183"/>
      <c r="P817" s="183"/>
      <c r="Q817" s="183"/>
    </row>
    <row r="818" spans="1:17" s="167" customFormat="1" ht="12.75" x14ac:dyDescent="0.2">
      <c r="A818" s="222">
        <f t="shared" si="62"/>
        <v>0</v>
      </c>
      <c r="B818" s="223"/>
      <c r="C818" s="223"/>
      <c r="D818" s="224" t="s">
        <v>36</v>
      </c>
      <c r="E818" s="225"/>
      <c r="F818" s="226"/>
      <c r="G818" s="233" t="e">
        <f t="shared" si="59"/>
        <v>#N/A</v>
      </c>
      <c r="H818" s="204" t="e">
        <f t="shared" si="60"/>
        <v>#N/A</v>
      </c>
      <c r="I818" s="204" t="e">
        <f t="shared" si="61"/>
        <v>#N/A</v>
      </c>
      <c r="J818" s="168"/>
      <c r="K818" s="230"/>
      <c r="L818" s="231"/>
      <c r="M818" s="230"/>
      <c r="N818" s="228" t="s">
        <v>345</v>
      </c>
      <c r="O818" s="183"/>
      <c r="P818" s="183"/>
      <c r="Q818" s="183"/>
    </row>
    <row r="819" spans="1:17" s="167" customFormat="1" ht="12.75" x14ac:dyDescent="0.2">
      <c r="A819" s="222">
        <f t="shared" si="62"/>
        <v>0</v>
      </c>
      <c r="B819" s="223"/>
      <c r="C819" s="223"/>
      <c r="D819" s="224" t="s">
        <v>36</v>
      </c>
      <c r="E819" s="225"/>
      <c r="F819" s="226"/>
      <c r="G819" s="233" t="e">
        <f t="shared" si="59"/>
        <v>#N/A</v>
      </c>
      <c r="H819" s="204" t="e">
        <f t="shared" si="60"/>
        <v>#N/A</v>
      </c>
      <c r="I819" s="204" t="e">
        <f t="shared" si="61"/>
        <v>#N/A</v>
      </c>
      <c r="J819" s="168"/>
      <c r="K819" s="230"/>
      <c r="L819" s="231"/>
      <c r="M819" s="230"/>
      <c r="N819" s="228" t="s">
        <v>345</v>
      </c>
      <c r="O819" s="183"/>
      <c r="P819" s="183"/>
      <c r="Q819" s="183"/>
    </row>
    <row r="820" spans="1:17" s="167" customFormat="1" ht="12.75" x14ac:dyDescent="0.2">
      <c r="A820" s="222">
        <f t="shared" si="62"/>
        <v>0</v>
      </c>
      <c r="B820" s="223"/>
      <c r="C820" s="223"/>
      <c r="D820" s="224" t="s">
        <v>36</v>
      </c>
      <c r="E820" s="225"/>
      <c r="F820" s="226"/>
      <c r="G820" s="233" t="e">
        <f t="shared" si="59"/>
        <v>#N/A</v>
      </c>
      <c r="H820" s="204" t="e">
        <f t="shared" si="60"/>
        <v>#N/A</v>
      </c>
      <c r="I820" s="204" t="e">
        <f t="shared" si="61"/>
        <v>#N/A</v>
      </c>
      <c r="J820" s="168"/>
      <c r="K820" s="230"/>
      <c r="L820" s="231"/>
      <c r="M820" s="230"/>
      <c r="N820" s="228" t="s">
        <v>345</v>
      </c>
      <c r="O820" s="183"/>
      <c r="P820" s="183"/>
      <c r="Q820" s="183"/>
    </row>
    <row r="821" spans="1:17" s="167" customFormat="1" ht="12.75" x14ac:dyDescent="0.2">
      <c r="A821" s="222">
        <f t="shared" si="62"/>
        <v>0</v>
      </c>
      <c r="B821" s="223"/>
      <c r="C821" s="223"/>
      <c r="D821" s="224" t="s">
        <v>36</v>
      </c>
      <c r="E821" s="225"/>
      <c r="F821" s="226"/>
      <c r="G821" s="233" t="e">
        <f t="shared" si="59"/>
        <v>#N/A</v>
      </c>
      <c r="H821" s="204" t="e">
        <f t="shared" si="60"/>
        <v>#N/A</v>
      </c>
      <c r="I821" s="204" t="e">
        <f t="shared" si="61"/>
        <v>#N/A</v>
      </c>
      <c r="J821" s="168"/>
      <c r="K821" s="230"/>
      <c r="L821" s="231"/>
      <c r="M821" s="230"/>
      <c r="N821" s="228" t="s">
        <v>345</v>
      </c>
      <c r="O821" s="183"/>
      <c r="P821" s="183"/>
      <c r="Q821" s="183"/>
    </row>
    <row r="822" spans="1:17" s="167" customFormat="1" ht="12.75" x14ac:dyDescent="0.2">
      <c r="A822" s="222">
        <f t="shared" si="62"/>
        <v>0</v>
      </c>
      <c r="B822" s="223"/>
      <c r="C822" s="223"/>
      <c r="D822" s="224" t="s">
        <v>36</v>
      </c>
      <c r="E822" s="225"/>
      <c r="F822" s="226"/>
      <c r="G822" s="233" t="e">
        <f t="shared" si="59"/>
        <v>#N/A</v>
      </c>
      <c r="H822" s="204" t="e">
        <f t="shared" si="60"/>
        <v>#N/A</v>
      </c>
      <c r="I822" s="204" t="e">
        <f t="shared" si="61"/>
        <v>#N/A</v>
      </c>
      <c r="J822" s="168"/>
      <c r="K822" s="230"/>
      <c r="L822" s="231"/>
      <c r="M822" s="230"/>
      <c r="N822" s="228" t="s">
        <v>345</v>
      </c>
      <c r="O822" s="183"/>
      <c r="P822" s="183"/>
      <c r="Q822" s="183"/>
    </row>
    <row r="823" spans="1:17" s="167" customFormat="1" ht="12.75" x14ac:dyDescent="0.2">
      <c r="A823" s="222">
        <f t="shared" si="62"/>
        <v>0</v>
      </c>
      <c r="B823" s="223"/>
      <c r="C823" s="223"/>
      <c r="D823" s="224" t="s">
        <v>36</v>
      </c>
      <c r="E823" s="225"/>
      <c r="F823" s="226"/>
      <c r="G823" s="233" t="e">
        <f t="shared" si="59"/>
        <v>#N/A</v>
      </c>
      <c r="H823" s="204" t="e">
        <f t="shared" si="60"/>
        <v>#N/A</v>
      </c>
      <c r="I823" s="204" t="e">
        <f t="shared" si="61"/>
        <v>#N/A</v>
      </c>
      <c r="J823" s="168"/>
      <c r="K823" s="230"/>
      <c r="L823" s="231"/>
      <c r="M823" s="230"/>
      <c r="N823" s="228" t="s">
        <v>345</v>
      </c>
      <c r="O823" s="183"/>
      <c r="P823" s="183"/>
      <c r="Q823" s="183"/>
    </row>
    <row r="824" spans="1:17" s="167" customFormat="1" ht="12.75" x14ac:dyDescent="0.2">
      <c r="A824" s="222">
        <f t="shared" si="62"/>
        <v>0</v>
      </c>
      <c r="B824" s="223"/>
      <c r="C824" s="223"/>
      <c r="D824" s="224" t="s">
        <v>36</v>
      </c>
      <c r="E824" s="225"/>
      <c r="F824" s="226"/>
      <c r="G824" s="233" t="e">
        <f t="shared" si="59"/>
        <v>#N/A</v>
      </c>
      <c r="H824" s="204" t="e">
        <f t="shared" si="60"/>
        <v>#N/A</v>
      </c>
      <c r="I824" s="204" t="e">
        <f t="shared" si="61"/>
        <v>#N/A</v>
      </c>
      <c r="J824" s="168"/>
      <c r="K824" s="230"/>
      <c r="L824" s="231"/>
      <c r="M824" s="230"/>
      <c r="N824" s="228" t="s">
        <v>345</v>
      </c>
      <c r="O824" s="183"/>
      <c r="P824" s="183"/>
      <c r="Q824" s="183"/>
    </row>
    <row r="825" spans="1:17" s="167" customFormat="1" ht="12.75" x14ac:dyDescent="0.2">
      <c r="A825" s="222">
        <f t="shared" si="62"/>
        <v>0</v>
      </c>
      <c r="B825" s="223"/>
      <c r="C825" s="223"/>
      <c r="D825" s="224" t="s">
        <v>36</v>
      </c>
      <c r="E825" s="225"/>
      <c r="F825" s="226"/>
      <c r="G825" s="233" t="e">
        <f t="shared" si="59"/>
        <v>#N/A</v>
      </c>
      <c r="H825" s="204" t="e">
        <f t="shared" si="60"/>
        <v>#N/A</v>
      </c>
      <c r="I825" s="204" t="e">
        <f t="shared" si="61"/>
        <v>#N/A</v>
      </c>
      <c r="J825" s="168"/>
      <c r="K825" s="230"/>
      <c r="L825" s="231"/>
      <c r="M825" s="230"/>
      <c r="N825" s="228" t="s">
        <v>345</v>
      </c>
      <c r="O825" s="183"/>
      <c r="P825" s="183"/>
      <c r="Q825" s="183"/>
    </row>
    <row r="826" spans="1:17" s="167" customFormat="1" ht="12.75" x14ac:dyDescent="0.2">
      <c r="A826" s="222">
        <f t="shared" si="62"/>
        <v>0</v>
      </c>
      <c r="B826" s="223"/>
      <c r="C826" s="223"/>
      <c r="D826" s="224" t="s">
        <v>36</v>
      </c>
      <c r="E826" s="225"/>
      <c r="F826" s="226"/>
      <c r="G826" s="233" t="e">
        <f t="shared" si="59"/>
        <v>#N/A</v>
      </c>
      <c r="H826" s="204" t="e">
        <f t="shared" si="60"/>
        <v>#N/A</v>
      </c>
      <c r="I826" s="204" t="e">
        <f t="shared" si="61"/>
        <v>#N/A</v>
      </c>
      <c r="J826" s="168"/>
      <c r="K826" s="230"/>
      <c r="L826" s="231"/>
      <c r="M826" s="230"/>
      <c r="N826" s="228" t="s">
        <v>345</v>
      </c>
      <c r="O826" s="183"/>
      <c r="P826" s="183"/>
      <c r="Q826" s="183"/>
    </row>
    <row r="827" spans="1:17" s="167" customFormat="1" ht="12.75" x14ac:dyDescent="0.2">
      <c r="A827" s="222">
        <f t="shared" si="62"/>
        <v>0</v>
      </c>
      <c r="B827" s="223"/>
      <c r="C827" s="223"/>
      <c r="D827" s="224" t="s">
        <v>36</v>
      </c>
      <c r="E827" s="225"/>
      <c r="F827" s="226"/>
      <c r="G827" s="233" t="e">
        <f t="shared" si="59"/>
        <v>#N/A</v>
      </c>
      <c r="H827" s="204" t="e">
        <f t="shared" si="60"/>
        <v>#N/A</v>
      </c>
      <c r="I827" s="204" t="e">
        <f t="shared" si="61"/>
        <v>#N/A</v>
      </c>
      <c r="J827" s="168"/>
      <c r="K827" s="230"/>
      <c r="L827" s="231"/>
      <c r="M827" s="230"/>
      <c r="N827" s="228" t="s">
        <v>345</v>
      </c>
      <c r="O827" s="183"/>
      <c r="P827" s="183"/>
      <c r="Q827" s="183"/>
    </row>
    <row r="828" spans="1:17" s="167" customFormat="1" ht="12.75" x14ac:dyDescent="0.2">
      <c r="A828" s="222">
        <f t="shared" si="62"/>
        <v>0</v>
      </c>
      <c r="B828" s="223"/>
      <c r="C828" s="223"/>
      <c r="D828" s="224" t="s">
        <v>36</v>
      </c>
      <c r="E828" s="225"/>
      <c r="F828" s="226"/>
      <c r="G828" s="233" t="e">
        <f t="shared" si="59"/>
        <v>#N/A</v>
      </c>
      <c r="H828" s="204" t="e">
        <f t="shared" si="60"/>
        <v>#N/A</v>
      </c>
      <c r="I828" s="204" t="e">
        <f t="shared" si="61"/>
        <v>#N/A</v>
      </c>
      <c r="J828" s="168"/>
      <c r="K828" s="230"/>
      <c r="L828" s="231"/>
      <c r="M828" s="230"/>
      <c r="N828" s="228" t="s">
        <v>345</v>
      </c>
      <c r="O828" s="183"/>
      <c r="P828" s="183"/>
      <c r="Q828" s="183"/>
    </row>
    <row r="829" spans="1:17" s="167" customFormat="1" ht="12.75" x14ac:dyDescent="0.2">
      <c r="A829" s="222">
        <f t="shared" si="62"/>
        <v>0</v>
      </c>
      <c r="B829" s="223"/>
      <c r="C829" s="223"/>
      <c r="D829" s="224" t="s">
        <v>36</v>
      </c>
      <c r="E829" s="225"/>
      <c r="F829" s="226"/>
      <c r="G829" s="233" t="e">
        <f t="shared" si="59"/>
        <v>#N/A</v>
      </c>
      <c r="H829" s="204" t="e">
        <f t="shared" si="60"/>
        <v>#N/A</v>
      </c>
      <c r="I829" s="204" t="e">
        <f t="shared" si="61"/>
        <v>#N/A</v>
      </c>
      <c r="J829" s="168"/>
      <c r="K829" s="230"/>
      <c r="L829" s="231"/>
      <c r="M829" s="230"/>
      <c r="N829" s="228" t="s">
        <v>345</v>
      </c>
      <c r="O829" s="183"/>
      <c r="P829" s="183"/>
      <c r="Q829" s="183"/>
    </row>
    <row r="830" spans="1:17" s="167" customFormat="1" ht="12.75" x14ac:dyDescent="0.2">
      <c r="A830" s="222">
        <f t="shared" si="62"/>
        <v>0</v>
      </c>
      <c r="B830" s="223"/>
      <c r="C830" s="223"/>
      <c r="D830" s="224" t="s">
        <v>36</v>
      </c>
      <c r="E830" s="225"/>
      <c r="F830" s="226"/>
      <c r="G830" s="233" t="e">
        <f t="shared" si="59"/>
        <v>#N/A</v>
      </c>
      <c r="H830" s="204" t="e">
        <f t="shared" si="60"/>
        <v>#N/A</v>
      </c>
      <c r="I830" s="204" t="e">
        <f t="shared" si="61"/>
        <v>#N/A</v>
      </c>
      <c r="J830" s="168"/>
      <c r="K830" s="230"/>
      <c r="L830" s="231"/>
      <c r="M830" s="230"/>
      <c r="N830" s="228" t="s">
        <v>345</v>
      </c>
      <c r="O830" s="183"/>
      <c r="P830" s="183"/>
      <c r="Q830" s="183"/>
    </row>
    <row r="831" spans="1:17" s="167" customFormat="1" ht="12.75" x14ac:dyDescent="0.2">
      <c r="A831" s="222">
        <f t="shared" si="62"/>
        <v>0</v>
      </c>
      <c r="B831" s="223"/>
      <c r="C831" s="223"/>
      <c r="D831" s="224" t="s">
        <v>36</v>
      </c>
      <c r="E831" s="225"/>
      <c r="F831" s="226"/>
      <c r="G831" s="233" t="e">
        <f t="shared" si="59"/>
        <v>#N/A</v>
      </c>
      <c r="H831" s="204" t="e">
        <f t="shared" si="60"/>
        <v>#N/A</v>
      </c>
      <c r="I831" s="204" t="e">
        <f t="shared" si="61"/>
        <v>#N/A</v>
      </c>
      <c r="J831" s="168"/>
      <c r="K831" s="230"/>
      <c r="L831" s="231"/>
      <c r="M831" s="230"/>
      <c r="N831" s="228" t="s">
        <v>345</v>
      </c>
      <c r="O831" s="183"/>
      <c r="P831" s="183"/>
      <c r="Q831" s="183"/>
    </row>
    <row r="832" spans="1:17" s="167" customFormat="1" ht="12.75" x14ac:dyDescent="0.2">
      <c r="A832" s="222">
        <f t="shared" si="62"/>
        <v>0</v>
      </c>
      <c r="B832" s="223"/>
      <c r="C832" s="223"/>
      <c r="D832" s="224" t="s">
        <v>36</v>
      </c>
      <c r="E832" s="225"/>
      <c r="F832" s="226"/>
      <c r="G832" s="233" t="e">
        <f t="shared" si="59"/>
        <v>#N/A</v>
      </c>
      <c r="H832" s="204" t="e">
        <f t="shared" si="60"/>
        <v>#N/A</v>
      </c>
      <c r="I832" s="204" t="e">
        <f t="shared" si="61"/>
        <v>#N/A</v>
      </c>
      <c r="J832" s="168"/>
      <c r="K832" s="230"/>
      <c r="L832" s="231"/>
      <c r="M832" s="230"/>
      <c r="N832" s="228" t="s">
        <v>345</v>
      </c>
      <c r="O832" s="183"/>
      <c r="P832" s="183"/>
      <c r="Q832" s="183"/>
    </row>
    <row r="833" spans="1:17" s="167" customFormat="1" ht="12.75" x14ac:dyDescent="0.2">
      <c r="A833" s="222">
        <f t="shared" si="62"/>
        <v>0</v>
      </c>
      <c r="B833" s="223"/>
      <c r="C833" s="223"/>
      <c r="D833" s="224" t="s">
        <v>36</v>
      </c>
      <c r="E833" s="225"/>
      <c r="F833" s="226"/>
      <c r="G833" s="233" t="e">
        <f t="shared" si="59"/>
        <v>#N/A</v>
      </c>
      <c r="H833" s="204" t="e">
        <f t="shared" si="60"/>
        <v>#N/A</v>
      </c>
      <c r="I833" s="204" t="e">
        <f t="shared" si="61"/>
        <v>#N/A</v>
      </c>
      <c r="J833" s="168"/>
      <c r="K833" s="230"/>
      <c r="L833" s="231"/>
      <c r="M833" s="230"/>
      <c r="N833" s="228" t="s">
        <v>345</v>
      </c>
      <c r="O833" s="183"/>
      <c r="P833" s="183"/>
      <c r="Q833" s="183"/>
    </row>
    <row r="834" spans="1:17" s="167" customFormat="1" ht="12.75" x14ac:dyDescent="0.2">
      <c r="A834" s="222">
        <f t="shared" si="62"/>
        <v>0</v>
      </c>
      <c r="B834" s="223"/>
      <c r="C834" s="223"/>
      <c r="D834" s="224" t="s">
        <v>36</v>
      </c>
      <c r="E834" s="225"/>
      <c r="F834" s="226"/>
      <c r="G834" s="233" t="e">
        <f t="shared" si="59"/>
        <v>#N/A</v>
      </c>
      <c r="H834" s="204" t="e">
        <f t="shared" si="60"/>
        <v>#N/A</v>
      </c>
      <c r="I834" s="204" t="e">
        <f t="shared" si="61"/>
        <v>#N/A</v>
      </c>
      <c r="J834" s="168"/>
      <c r="K834" s="230"/>
      <c r="L834" s="231"/>
      <c r="M834" s="230"/>
      <c r="N834" s="228" t="s">
        <v>345</v>
      </c>
      <c r="O834" s="183"/>
      <c r="P834" s="183"/>
      <c r="Q834" s="183"/>
    </row>
    <row r="835" spans="1:17" s="167" customFormat="1" ht="12.75" x14ac:dyDescent="0.2">
      <c r="A835" s="222">
        <f t="shared" si="62"/>
        <v>0</v>
      </c>
      <c r="B835" s="223"/>
      <c r="C835" s="223"/>
      <c r="D835" s="224" t="s">
        <v>36</v>
      </c>
      <c r="E835" s="225"/>
      <c r="F835" s="226"/>
      <c r="G835" s="233" t="e">
        <f t="shared" si="59"/>
        <v>#N/A</v>
      </c>
      <c r="H835" s="204" t="e">
        <f t="shared" si="60"/>
        <v>#N/A</v>
      </c>
      <c r="I835" s="204" t="e">
        <f t="shared" si="61"/>
        <v>#N/A</v>
      </c>
      <c r="J835" s="168"/>
      <c r="K835" s="230"/>
      <c r="L835" s="231"/>
      <c r="M835" s="230"/>
      <c r="N835" s="228" t="s">
        <v>345</v>
      </c>
      <c r="O835" s="183"/>
      <c r="P835" s="183"/>
      <c r="Q835" s="183"/>
    </row>
    <row r="836" spans="1:17" s="167" customFormat="1" ht="12.75" x14ac:dyDescent="0.2">
      <c r="A836" s="222">
        <f t="shared" si="62"/>
        <v>0</v>
      </c>
      <c r="B836" s="223"/>
      <c r="C836" s="223"/>
      <c r="D836" s="224" t="s">
        <v>36</v>
      </c>
      <c r="E836" s="225"/>
      <c r="F836" s="226"/>
      <c r="G836" s="233" t="e">
        <f t="shared" si="59"/>
        <v>#N/A</v>
      </c>
      <c r="H836" s="204" t="e">
        <f t="shared" si="60"/>
        <v>#N/A</v>
      </c>
      <c r="I836" s="204" t="e">
        <f t="shared" si="61"/>
        <v>#N/A</v>
      </c>
      <c r="J836" s="168"/>
      <c r="K836" s="230"/>
      <c r="L836" s="231"/>
      <c r="M836" s="230"/>
      <c r="N836" s="228" t="s">
        <v>345</v>
      </c>
      <c r="O836" s="183"/>
      <c r="P836" s="183"/>
      <c r="Q836" s="183"/>
    </row>
    <row r="837" spans="1:17" s="167" customFormat="1" ht="12.75" x14ac:dyDescent="0.2">
      <c r="A837" s="222">
        <f t="shared" si="62"/>
        <v>0</v>
      </c>
      <c r="B837" s="223"/>
      <c r="C837" s="223"/>
      <c r="D837" s="224" t="s">
        <v>36</v>
      </c>
      <c r="E837" s="225"/>
      <c r="F837" s="226"/>
      <c r="G837" s="233" t="e">
        <f t="shared" si="59"/>
        <v>#N/A</v>
      </c>
      <c r="H837" s="204" t="e">
        <f t="shared" si="60"/>
        <v>#N/A</v>
      </c>
      <c r="I837" s="204" t="e">
        <f t="shared" si="61"/>
        <v>#N/A</v>
      </c>
      <c r="J837" s="168"/>
      <c r="K837" s="230"/>
      <c r="L837" s="231"/>
      <c r="M837" s="230"/>
      <c r="N837" s="228" t="s">
        <v>345</v>
      </c>
      <c r="O837" s="183"/>
      <c r="P837" s="183"/>
      <c r="Q837" s="183"/>
    </row>
    <row r="838" spans="1:17" s="167" customFormat="1" ht="12.75" x14ac:dyDescent="0.2">
      <c r="A838" s="222">
        <f t="shared" si="62"/>
        <v>0</v>
      </c>
      <c r="B838" s="223"/>
      <c r="C838" s="223"/>
      <c r="D838" s="224" t="s">
        <v>36</v>
      </c>
      <c r="E838" s="225"/>
      <c r="F838" s="226"/>
      <c r="G838" s="233" t="e">
        <f t="shared" si="59"/>
        <v>#N/A</v>
      </c>
      <c r="H838" s="204" t="e">
        <f t="shared" si="60"/>
        <v>#N/A</v>
      </c>
      <c r="I838" s="204" t="e">
        <f t="shared" si="61"/>
        <v>#N/A</v>
      </c>
      <c r="J838" s="168"/>
      <c r="K838" s="230"/>
      <c r="L838" s="231"/>
      <c r="M838" s="230"/>
      <c r="N838" s="228" t="s">
        <v>345</v>
      </c>
      <c r="O838" s="183"/>
      <c r="P838" s="183"/>
      <c r="Q838" s="183"/>
    </row>
    <row r="839" spans="1:17" s="167" customFormat="1" ht="12.75" x14ac:dyDescent="0.2">
      <c r="A839" s="222">
        <f t="shared" si="62"/>
        <v>0</v>
      </c>
      <c r="B839" s="223"/>
      <c r="C839" s="223"/>
      <c r="D839" s="224" t="s">
        <v>36</v>
      </c>
      <c r="E839" s="225"/>
      <c r="F839" s="226"/>
      <c r="G839" s="233" t="e">
        <f t="shared" si="59"/>
        <v>#N/A</v>
      </c>
      <c r="H839" s="204" t="e">
        <f t="shared" si="60"/>
        <v>#N/A</v>
      </c>
      <c r="I839" s="204" t="e">
        <f t="shared" si="61"/>
        <v>#N/A</v>
      </c>
      <c r="J839" s="168"/>
      <c r="K839" s="230"/>
      <c r="L839" s="231"/>
      <c r="M839" s="230"/>
      <c r="N839" s="228" t="s">
        <v>345</v>
      </c>
      <c r="O839" s="183"/>
      <c r="P839" s="183"/>
      <c r="Q839" s="183"/>
    </row>
    <row r="840" spans="1:17" s="167" customFormat="1" ht="12.75" x14ac:dyDescent="0.2">
      <c r="A840" s="222">
        <f t="shared" si="62"/>
        <v>0</v>
      </c>
      <c r="B840" s="223"/>
      <c r="C840" s="223"/>
      <c r="D840" s="224" t="s">
        <v>36</v>
      </c>
      <c r="E840" s="225"/>
      <c r="F840" s="226"/>
      <c r="G840" s="233" t="e">
        <f t="shared" si="59"/>
        <v>#N/A</v>
      </c>
      <c r="H840" s="204" t="e">
        <f t="shared" si="60"/>
        <v>#N/A</v>
      </c>
      <c r="I840" s="204" t="e">
        <f t="shared" si="61"/>
        <v>#N/A</v>
      </c>
      <c r="J840" s="168"/>
      <c r="K840" s="230"/>
      <c r="L840" s="231"/>
      <c r="M840" s="230"/>
      <c r="N840" s="228" t="s">
        <v>345</v>
      </c>
      <c r="O840" s="183"/>
      <c r="P840" s="183"/>
      <c r="Q840" s="183"/>
    </row>
    <row r="841" spans="1:17" s="167" customFormat="1" ht="12.75" x14ac:dyDescent="0.2">
      <c r="A841" s="222">
        <f t="shared" si="62"/>
        <v>0</v>
      </c>
      <c r="B841" s="223"/>
      <c r="C841" s="223"/>
      <c r="D841" s="224" t="s">
        <v>36</v>
      </c>
      <c r="E841" s="225"/>
      <c r="F841" s="226"/>
      <c r="G841" s="233" t="e">
        <f t="shared" si="59"/>
        <v>#N/A</v>
      </c>
      <c r="H841" s="204" t="e">
        <f t="shared" si="60"/>
        <v>#N/A</v>
      </c>
      <c r="I841" s="204" t="e">
        <f t="shared" si="61"/>
        <v>#N/A</v>
      </c>
      <c r="J841" s="168"/>
      <c r="K841" s="230"/>
      <c r="L841" s="231"/>
      <c r="M841" s="230"/>
      <c r="N841" s="228" t="s">
        <v>345</v>
      </c>
      <c r="O841" s="183"/>
      <c r="P841" s="183"/>
      <c r="Q841" s="183"/>
    </row>
    <row r="842" spans="1:17" s="167" customFormat="1" ht="12.75" x14ac:dyDescent="0.2">
      <c r="A842" s="222">
        <f t="shared" si="62"/>
        <v>0</v>
      </c>
      <c r="B842" s="223"/>
      <c r="C842" s="223"/>
      <c r="D842" s="224" t="s">
        <v>36</v>
      </c>
      <c r="E842" s="225"/>
      <c r="F842" s="226"/>
      <c r="G842" s="233" t="e">
        <f t="shared" si="59"/>
        <v>#N/A</v>
      </c>
      <c r="H842" s="204" t="e">
        <f t="shared" si="60"/>
        <v>#N/A</v>
      </c>
      <c r="I842" s="204" t="e">
        <f t="shared" si="61"/>
        <v>#N/A</v>
      </c>
      <c r="J842" s="168"/>
      <c r="K842" s="230"/>
      <c r="L842" s="231"/>
      <c r="M842" s="230"/>
      <c r="N842" s="228" t="s">
        <v>345</v>
      </c>
      <c r="O842" s="183"/>
      <c r="P842" s="183"/>
      <c r="Q842" s="183"/>
    </row>
    <row r="843" spans="1:17" s="167" customFormat="1" ht="12.75" x14ac:dyDescent="0.2">
      <c r="A843" s="222">
        <f t="shared" si="62"/>
        <v>0</v>
      </c>
      <c r="B843" s="223"/>
      <c r="C843" s="223"/>
      <c r="D843" s="224" t="s">
        <v>36</v>
      </c>
      <c r="E843" s="225"/>
      <c r="F843" s="226"/>
      <c r="G843" s="233" t="e">
        <f t="shared" si="59"/>
        <v>#N/A</v>
      </c>
      <c r="H843" s="204" t="e">
        <f t="shared" si="60"/>
        <v>#N/A</v>
      </c>
      <c r="I843" s="204" t="e">
        <f t="shared" si="61"/>
        <v>#N/A</v>
      </c>
      <c r="J843" s="168"/>
      <c r="K843" s="230"/>
      <c r="L843" s="231"/>
      <c r="M843" s="230"/>
      <c r="N843" s="228" t="s">
        <v>345</v>
      </c>
      <c r="O843" s="183"/>
      <c r="P843" s="183"/>
      <c r="Q843" s="183"/>
    </row>
    <row r="844" spans="1:17" s="167" customFormat="1" ht="12.75" x14ac:dyDescent="0.2">
      <c r="A844" s="222">
        <f t="shared" si="62"/>
        <v>0</v>
      </c>
      <c r="B844" s="223"/>
      <c r="C844" s="223"/>
      <c r="D844" s="224" t="s">
        <v>36</v>
      </c>
      <c r="E844" s="225"/>
      <c r="F844" s="226"/>
      <c r="G844" s="233" t="e">
        <f t="shared" si="59"/>
        <v>#N/A</v>
      </c>
      <c r="H844" s="204" t="e">
        <f t="shared" si="60"/>
        <v>#N/A</v>
      </c>
      <c r="I844" s="204" t="e">
        <f t="shared" si="61"/>
        <v>#N/A</v>
      </c>
      <c r="J844" s="168"/>
      <c r="K844" s="230"/>
      <c r="L844" s="231"/>
      <c r="M844" s="230"/>
      <c r="N844" s="228" t="s">
        <v>345</v>
      </c>
      <c r="O844" s="183"/>
      <c r="P844" s="183"/>
      <c r="Q844" s="183"/>
    </row>
    <row r="845" spans="1:17" s="167" customFormat="1" ht="12.75" x14ac:dyDescent="0.2">
      <c r="A845" s="222">
        <f t="shared" si="62"/>
        <v>0</v>
      </c>
      <c r="B845" s="223"/>
      <c r="C845" s="223"/>
      <c r="D845" s="224" t="s">
        <v>36</v>
      </c>
      <c r="E845" s="225"/>
      <c r="F845" s="226"/>
      <c r="G845" s="233" t="e">
        <f t="shared" si="59"/>
        <v>#N/A</v>
      </c>
      <c r="H845" s="204" t="e">
        <f t="shared" si="60"/>
        <v>#N/A</v>
      </c>
      <c r="I845" s="204" t="e">
        <f t="shared" si="61"/>
        <v>#N/A</v>
      </c>
      <c r="J845" s="168"/>
      <c r="K845" s="230"/>
      <c r="L845" s="231"/>
      <c r="M845" s="230"/>
      <c r="N845" s="228" t="s">
        <v>345</v>
      </c>
      <c r="O845" s="183"/>
      <c r="P845" s="183"/>
      <c r="Q845" s="183"/>
    </row>
    <row r="846" spans="1:17" s="167" customFormat="1" ht="12.75" x14ac:dyDescent="0.2">
      <c r="A846" s="222">
        <f t="shared" si="62"/>
        <v>0</v>
      </c>
      <c r="B846" s="223"/>
      <c r="C846" s="223"/>
      <c r="D846" s="224" t="s">
        <v>36</v>
      </c>
      <c r="E846" s="225"/>
      <c r="F846" s="226"/>
      <c r="G846" s="233" t="e">
        <f t="shared" si="59"/>
        <v>#N/A</v>
      </c>
      <c r="H846" s="204" t="e">
        <f t="shared" si="60"/>
        <v>#N/A</v>
      </c>
      <c r="I846" s="204" t="e">
        <f t="shared" si="61"/>
        <v>#N/A</v>
      </c>
      <c r="J846" s="168"/>
      <c r="K846" s="230"/>
      <c r="L846" s="231"/>
      <c r="M846" s="230"/>
      <c r="N846" s="228" t="s">
        <v>345</v>
      </c>
      <c r="O846" s="183"/>
      <c r="P846" s="183"/>
      <c r="Q846" s="183"/>
    </row>
    <row r="847" spans="1:17" s="167" customFormat="1" ht="12.75" x14ac:dyDescent="0.2">
      <c r="A847" s="222">
        <f t="shared" si="62"/>
        <v>0</v>
      </c>
      <c r="B847" s="223"/>
      <c r="C847" s="223"/>
      <c r="D847" s="224" t="s">
        <v>36</v>
      </c>
      <c r="E847" s="225"/>
      <c r="F847" s="226"/>
      <c r="G847" s="233" t="e">
        <f t="shared" si="59"/>
        <v>#N/A</v>
      </c>
      <c r="H847" s="204" t="e">
        <f t="shared" si="60"/>
        <v>#N/A</v>
      </c>
      <c r="I847" s="204" t="e">
        <f t="shared" si="61"/>
        <v>#N/A</v>
      </c>
      <c r="J847" s="168"/>
      <c r="K847" s="230"/>
      <c r="L847" s="231"/>
      <c r="M847" s="230"/>
      <c r="N847" s="228" t="s">
        <v>345</v>
      </c>
      <c r="O847" s="183"/>
      <c r="P847" s="183"/>
      <c r="Q847" s="183"/>
    </row>
    <row r="848" spans="1:17" s="167" customFormat="1" ht="12.75" x14ac:dyDescent="0.2">
      <c r="A848" s="222">
        <f t="shared" si="62"/>
        <v>0</v>
      </c>
      <c r="B848" s="223"/>
      <c r="C848" s="223"/>
      <c r="D848" s="224" t="s">
        <v>36</v>
      </c>
      <c r="E848" s="225"/>
      <c r="F848" s="226"/>
      <c r="G848" s="233" t="e">
        <f t="shared" si="59"/>
        <v>#N/A</v>
      </c>
      <c r="H848" s="204" t="e">
        <f t="shared" si="60"/>
        <v>#N/A</v>
      </c>
      <c r="I848" s="204" t="e">
        <f t="shared" si="61"/>
        <v>#N/A</v>
      </c>
      <c r="J848" s="168"/>
      <c r="K848" s="230"/>
      <c r="L848" s="231"/>
      <c r="M848" s="230"/>
      <c r="N848" s="228" t="s">
        <v>345</v>
      </c>
      <c r="O848" s="183"/>
      <c r="P848" s="183"/>
      <c r="Q848" s="183"/>
    </row>
    <row r="849" spans="1:17" s="167" customFormat="1" ht="12.75" x14ac:dyDescent="0.2">
      <c r="A849" s="222">
        <f t="shared" si="62"/>
        <v>0</v>
      </c>
      <c r="B849" s="223"/>
      <c r="C849" s="223"/>
      <c r="D849" s="224" t="s">
        <v>36</v>
      </c>
      <c r="E849" s="225"/>
      <c r="F849" s="226"/>
      <c r="G849" s="233" t="e">
        <f t="shared" si="59"/>
        <v>#N/A</v>
      </c>
      <c r="H849" s="204" t="e">
        <f t="shared" si="60"/>
        <v>#N/A</v>
      </c>
      <c r="I849" s="204" t="e">
        <f t="shared" si="61"/>
        <v>#N/A</v>
      </c>
      <c r="J849" s="168"/>
      <c r="K849" s="230"/>
      <c r="L849" s="231"/>
      <c r="M849" s="230"/>
      <c r="N849" s="228" t="s">
        <v>345</v>
      </c>
      <c r="O849" s="183"/>
      <c r="P849" s="183"/>
      <c r="Q849" s="183"/>
    </row>
    <row r="850" spans="1:17" s="167" customFormat="1" ht="12.75" x14ac:dyDescent="0.2">
      <c r="A850" s="222">
        <f t="shared" si="62"/>
        <v>0</v>
      </c>
      <c r="B850" s="223"/>
      <c r="C850" s="223"/>
      <c r="D850" s="224" t="s">
        <v>36</v>
      </c>
      <c r="E850" s="225"/>
      <c r="F850" s="226"/>
      <c r="G850" s="233" t="e">
        <f t="shared" si="59"/>
        <v>#N/A</v>
      </c>
      <c r="H850" s="204" t="e">
        <f t="shared" si="60"/>
        <v>#N/A</v>
      </c>
      <c r="I850" s="204" t="e">
        <f t="shared" si="61"/>
        <v>#N/A</v>
      </c>
      <c r="J850" s="168"/>
      <c r="K850" s="230"/>
      <c r="L850" s="231"/>
      <c r="M850" s="230"/>
      <c r="N850" s="228" t="s">
        <v>345</v>
      </c>
      <c r="O850" s="183"/>
      <c r="P850" s="183"/>
      <c r="Q850" s="183"/>
    </row>
    <row r="851" spans="1:17" s="167" customFormat="1" ht="12.75" x14ac:dyDescent="0.2">
      <c r="A851" s="222">
        <f t="shared" si="62"/>
        <v>0</v>
      </c>
      <c r="B851" s="223"/>
      <c r="C851" s="223"/>
      <c r="D851" s="224" t="s">
        <v>36</v>
      </c>
      <c r="E851" s="225"/>
      <c r="F851" s="226"/>
      <c r="G851" s="233" t="e">
        <f t="shared" si="59"/>
        <v>#N/A</v>
      </c>
      <c r="H851" s="204" t="e">
        <f t="shared" si="60"/>
        <v>#N/A</v>
      </c>
      <c r="I851" s="204" t="e">
        <f t="shared" si="61"/>
        <v>#N/A</v>
      </c>
      <c r="J851" s="168"/>
      <c r="K851" s="230"/>
      <c r="L851" s="231"/>
      <c r="M851" s="230"/>
      <c r="N851" s="228" t="s">
        <v>345</v>
      </c>
      <c r="O851" s="183"/>
      <c r="P851" s="183"/>
      <c r="Q851" s="183"/>
    </row>
    <row r="852" spans="1:17" s="167" customFormat="1" ht="12.75" x14ac:dyDescent="0.2">
      <c r="A852" s="222">
        <f t="shared" si="62"/>
        <v>0</v>
      </c>
      <c r="B852" s="223"/>
      <c r="C852" s="223"/>
      <c r="D852" s="224" t="s">
        <v>36</v>
      </c>
      <c r="E852" s="225"/>
      <c r="F852" s="226"/>
      <c r="G852" s="233" t="e">
        <f t="shared" ref="G852:G915" si="63">VLOOKUP(D852,K$33:N$1001,2,FALSE)</f>
        <v>#N/A</v>
      </c>
      <c r="H852" s="204" t="e">
        <f t="shared" ref="H852:H915" si="64">VLOOKUP(D852,K$33:N$1001,3,FALSE)</f>
        <v>#N/A</v>
      </c>
      <c r="I852" s="204" t="e">
        <f t="shared" ref="I852:I915" si="65">VLOOKUP(D852,K$33:N$1001,4,FALSE)</f>
        <v>#N/A</v>
      </c>
      <c r="J852" s="168"/>
      <c r="K852" s="230"/>
      <c r="L852" s="231"/>
      <c r="M852" s="230"/>
      <c r="N852" s="228" t="s">
        <v>345</v>
      </c>
      <c r="O852" s="183"/>
      <c r="P852" s="183"/>
      <c r="Q852" s="183"/>
    </row>
    <row r="853" spans="1:17" s="167" customFormat="1" ht="12.75" x14ac:dyDescent="0.2">
      <c r="A853" s="222">
        <f t="shared" si="62"/>
        <v>0</v>
      </c>
      <c r="B853" s="223"/>
      <c r="C853" s="223"/>
      <c r="D853" s="224" t="s">
        <v>36</v>
      </c>
      <c r="E853" s="225"/>
      <c r="F853" s="226"/>
      <c r="G853" s="233" t="e">
        <f t="shared" si="63"/>
        <v>#N/A</v>
      </c>
      <c r="H853" s="204" t="e">
        <f t="shared" si="64"/>
        <v>#N/A</v>
      </c>
      <c r="I853" s="204" t="e">
        <f t="shared" si="65"/>
        <v>#N/A</v>
      </c>
      <c r="J853" s="168"/>
      <c r="K853" s="230"/>
      <c r="L853" s="231"/>
      <c r="M853" s="230"/>
      <c r="N853" s="228" t="s">
        <v>345</v>
      </c>
      <c r="O853" s="183"/>
      <c r="P853" s="183"/>
      <c r="Q853" s="183"/>
    </row>
    <row r="854" spans="1:17" s="167" customFormat="1" ht="12.75" x14ac:dyDescent="0.2">
      <c r="A854" s="222">
        <f t="shared" si="62"/>
        <v>0</v>
      </c>
      <c r="B854" s="223"/>
      <c r="C854" s="223"/>
      <c r="D854" s="224" t="s">
        <v>36</v>
      </c>
      <c r="E854" s="225"/>
      <c r="F854" s="226"/>
      <c r="G854" s="233" t="e">
        <f t="shared" si="63"/>
        <v>#N/A</v>
      </c>
      <c r="H854" s="204" t="e">
        <f t="shared" si="64"/>
        <v>#N/A</v>
      </c>
      <c r="I854" s="204" t="e">
        <f t="shared" si="65"/>
        <v>#N/A</v>
      </c>
      <c r="J854" s="168"/>
      <c r="K854" s="230"/>
      <c r="L854" s="231"/>
      <c r="M854" s="230"/>
      <c r="N854" s="228" t="s">
        <v>345</v>
      </c>
      <c r="O854" s="183"/>
      <c r="P854" s="183"/>
      <c r="Q854" s="183"/>
    </row>
    <row r="855" spans="1:17" s="167" customFormat="1" ht="12.75" x14ac:dyDescent="0.2">
      <c r="A855" s="222">
        <f t="shared" si="62"/>
        <v>0</v>
      </c>
      <c r="B855" s="223"/>
      <c r="C855" s="223"/>
      <c r="D855" s="224" t="s">
        <v>36</v>
      </c>
      <c r="E855" s="225"/>
      <c r="F855" s="226"/>
      <c r="G855" s="233" t="e">
        <f t="shared" si="63"/>
        <v>#N/A</v>
      </c>
      <c r="H855" s="204" t="e">
        <f t="shared" si="64"/>
        <v>#N/A</v>
      </c>
      <c r="I855" s="204" t="e">
        <f t="shared" si="65"/>
        <v>#N/A</v>
      </c>
      <c r="J855" s="168"/>
      <c r="K855" s="230"/>
      <c r="L855" s="231"/>
      <c r="M855" s="230"/>
      <c r="N855" s="228" t="s">
        <v>345</v>
      </c>
      <c r="O855" s="183"/>
      <c r="P855" s="183"/>
      <c r="Q855" s="183"/>
    </row>
    <row r="856" spans="1:17" s="167" customFormat="1" ht="12.75" x14ac:dyDescent="0.2">
      <c r="A856" s="222">
        <f t="shared" si="62"/>
        <v>0</v>
      </c>
      <c r="B856" s="223"/>
      <c r="C856" s="223"/>
      <c r="D856" s="224" t="s">
        <v>36</v>
      </c>
      <c r="E856" s="225"/>
      <c r="F856" s="226"/>
      <c r="G856" s="233" t="e">
        <f t="shared" si="63"/>
        <v>#N/A</v>
      </c>
      <c r="H856" s="204" t="e">
        <f t="shared" si="64"/>
        <v>#N/A</v>
      </c>
      <c r="I856" s="204" t="e">
        <f t="shared" si="65"/>
        <v>#N/A</v>
      </c>
      <c r="J856" s="168"/>
      <c r="K856" s="230"/>
      <c r="L856" s="231"/>
      <c r="M856" s="230"/>
      <c r="N856" s="228" t="s">
        <v>345</v>
      </c>
      <c r="O856" s="183"/>
      <c r="P856" s="183"/>
      <c r="Q856" s="183"/>
    </row>
    <row r="857" spans="1:17" s="167" customFormat="1" ht="12.75" x14ac:dyDescent="0.2">
      <c r="A857" s="222">
        <f t="shared" si="62"/>
        <v>0</v>
      </c>
      <c r="B857" s="223"/>
      <c r="C857" s="223"/>
      <c r="D857" s="224" t="s">
        <v>36</v>
      </c>
      <c r="E857" s="225"/>
      <c r="F857" s="226"/>
      <c r="G857" s="233" t="e">
        <f t="shared" si="63"/>
        <v>#N/A</v>
      </c>
      <c r="H857" s="204" t="e">
        <f t="shared" si="64"/>
        <v>#N/A</v>
      </c>
      <c r="I857" s="204" t="e">
        <f t="shared" si="65"/>
        <v>#N/A</v>
      </c>
      <c r="J857" s="168"/>
      <c r="K857" s="230"/>
      <c r="L857" s="231"/>
      <c r="M857" s="230"/>
      <c r="N857" s="228" t="s">
        <v>345</v>
      </c>
      <c r="O857" s="183"/>
      <c r="P857" s="183"/>
      <c r="Q857" s="183"/>
    </row>
    <row r="858" spans="1:17" s="167" customFormat="1" ht="12.75" x14ac:dyDescent="0.2">
      <c r="A858" s="222">
        <f t="shared" si="62"/>
        <v>0</v>
      </c>
      <c r="B858" s="223"/>
      <c r="C858" s="223"/>
      <c r="D858" s="224" t="s">
        <v>36</v>
      </c>
      <c r="E858" s="225"/>
      <c r="F858" s="226"/>
      <c r="G858" s="233" t="e">
        <f t="shared" si="63"/>
        <v>#N/A</v>
      </c>
      <c r="H858" s="204" t="e">
        <f t="shared" si="64"/>
        <v>#N/A</v>
      </c>
      <c r="I858" s="204" t="e">
        <f t="shared" si="65"/>
        <v>#N/A</v>
      </c>
      <c r="J858" s="168"/>
      <c r="K858" s="230"/>
      <c r="L858" s="231"/>
      <c r="M858" s="230"/>
      <c r="N858" s="228" t="s">
        <v>345</v>
      </c>
      <c r="O858" s="183"/>
      <c r="P858" s="183"/>
      <c r="Q858" s="183"/>
    </row>
    <row r="859" spans="1:17" s="167" customFormat="1" ht="12.75" x14ac:dyDescent="0.2">
      <c r="A859" s="222">
        <f t="shared" si="62"/>
        <v>0</v>
      </c>
      <c r="B859" s="223"/>
      <c r="C859" s="223"/>
      <c r="D859" s="224" t="s">
        <v>36</v>
      </c>
      <c r="E859" s="225"/>
      <c r="F859" s="226"/>
      <c r="G859" s="233" t="e">
        <f t="shared" si="63"/>
        <v>#N/A</v>
      </c>
      <c r="H859" s="204" t="e">
        <f t="shared" si="64"/>
        <v>#N/A</v>
      </c>
      <c r="I859" s="204" t="e">
        <f t="shared" si="65"/>
        <v>#N/A</v>
      </c>
      <c r="J859" s="168"/>
      <c r="K859" s="230"/>
      <c r="L859" s="231"/>
      <c r="M859" s="230"/>
      <c r="N859" s="228" t="s">
        <v>345</v>
      </c>
      <c r="O859" s="183"/>
      <c r="P859" s="183"/>
      <c r="Q859" s="183"/>
    </row>
    <row r="860" spans="1:17" s="167" customFormat="1" ht="12.75" x14ac:dyDescent="0.2">
      <c r="A860" s="222">
        <f t="shared" si="62"/>
        <v>0</v>
      </c>
      <c r="B860" s="223"/>
      <c r="C860" s="223"/>
      <c r="D860" s="224" t="s">
        <v>36</v>
      </c>
      <c r="E860" s="225"/>
      <c r="F860" s="226"/>
      <c r="G860" s="233" t="e">
        <f t="shared" si="63"/>
        <v>#N/A</v>
      </c>
      <c r="H860" s="204" t="e">
        <f t="shared" si="64"/>
        <v>#N/A</v>
      </c>
      <c r="I860" s="204" t="e">
        <f t="shared" si="65"/>
        <v>#N/A</v>
      </c>
      <c r="J860" s="168"/>
      <c r="K860" s="230"/>
      <c r="L860" s="231"/>
      <c r="M860" s="230"/>
      <c r="N860" s="228" t="s">
        <v>345</v>
      </c>
      <c r="O860" s="183"/>
      <c r="P860" s="183"/>
      <c r="Q860" s="183"/>
    </row>
    <row r="861" spans="1:17" s="167" customFormat="1" ht="12.75" x14ac:dyDescent="0.2">
      <c r="A861" s="222">
        <f t="shared" si="62"/>
        <v>0</v>
      </c>
      <c r="B861" s="223"/>
      <c r="C861" s="223"/>
      <c r="D861" s="224" t="s">
        <v>36</v>
      </c>
      <c r="E861" s="225"/>
      <c r="F861" s="226"/>
      <c r="G861" s="233" t="e">
        <f t="shared" si="63"/>
        <v>#N/A</v>
      </c>
      <c r="H861" s="204" t="e">
        <f t="shared" si="64"/>
        <v>#N/A</v>
      </c>
      <c r="I861" s="204" t="e">
        <f t="shared" si="65"/>
        <v>#N/A</v>
      </c>
      <c r="J861" s="168"/>
      <c r="K861" s="230"/>
      <c r="L861" s="231"/>
      <c r="M861" s="230"/>
      <c r="N861" s="228" t="s">
        <v>345</v>
      </c>
      <c r="O861" s="183"/>
      <c r="P861" s="183"/>
      <c r="Q861" s="183"/>
    </row>
    <row r="862" spans="1:17" s="167" customFormat="1" ht="12.75" x14ac:dyDescent="0.2">
      <c r="A862" s="222">
        <f t="shared" si="62"/>
        <v>0</v>
      </c>
      <c r="B862" s="223"/>
      <c r="C862" s="223"/>
      <c r="D862" s="224" t="s">
        <v>36</v>
      </c>
      <c r="E862" s="225"/>
      <c r="F862" s="226"/>
      <c r="G862" s="233" t="e">
        <f t="shared" si="63"/>
        <v>#N/A</v>
      </c>
      <c r="H862" s="204" t="e">
        <f t="shared" si="64"/>
        <v>#N/A</v>
      </c>
      <c r="I862" s="204" t="e">
        <f t="shared" si="65"/>
        <v>#N/A</v>
      </c>
      <c r="J862" s="168"/>
      <c r="K862" s="230"/>
      <c r="L862" s="231"/>
      <c r="M862" s="230"/>
      <c r="N862" s="228" t="s">
        <v>345</v>
      </c>
      <c r="O862" s="183"/>
      <c r="P862" s="183"/>
      <c r="Q862" s="183"/>
    </row>
    <row r="863" spans="1:17" s="167" customFormat="1" ht="12.75" x14ac:dyDescent="0.2">
      <c r="A863" s="222">
        <f t="shared" si="62"/>
        <v>0</v>
      </c>
      <c r="B863" s="223"/>
      <c r="C863" s="223"/>
      <c r="D863" s="224" t="s">
        <v>36</v>
      </c>
      <c r="E863" s="225"/>
      <c r="F863" s="226"/>
      <c r="G863" s="233" t="e">
        <f t="shared" si="63"/>
        <v>#N/A</v>
      </c>
      <c r="H863" s="204" t="e">
        <f t="shared" si="64"/>
        <v>#N/A</v>
      </c>
      <c r="I863" s="204" t="e">
        <f t="shared" si="65"/>
        <v>#N/A</v>
      </c>
      <c r="J863" s="168"/>
      <c r="K863" s="230"/>
      <c r="L863" s="231"/>
      <c r="M863" s="230"/>
      <c r="N863" s="228" t="s">
        <v>345</v>
      </c>
      <c r="O863" s="183"/>
      <c r="P863" s="183"/>
      <c r="Q863" s="183"/>
    </row>
    <row r="864" spans="1:17" s="167" customFormat="1" ht="12.75" x14ac:dyDescent="0.2">
      <c r="A864" s="222">
        <f t="shared" si="62"/>
        <v>0</v>
      </c>
      <c r="B864" s="223"/>
      <c r="C864" s="223"/>
      <c r="D864" s="224" t="s">
        <v>36</v>
      </c>
      <c r="E864" s="225"/>
      <c r="F864" s="226"/>
      <c r="G864" s="233" t="e">
        <f t="shared" si="63"/>
        <v>#N/A</v>
      </c>
      <c r="H864" s="204" t="e">
        <f t="shared" si="64"/>
        <v>#N/A</v>
      </c>
      <c r="I864" s="204" t="e">
        <f t="shared" si="65"/>
        <v>#N/A</v>
      </c>
      <c r="J864" s="168"/>
      <c r="K864" s="230"/>
      <c r="L864" s="231"/>
      <c r="M864" s="230"/>
      <c r="N864" s="228" t="s">
        <v>345</v>
      </c>
      <c r="O864" s="183"/>
      <c r="P864" s="183"/>
      <c r="Q864" s="183"/>
    </row>
    <row r="865" spans="1:17" s="167" customFormat="1" ht="12.75" x14ac:dyDescent="0.2">
      <c r="A865" s="222">
        <f t="shared" si="62"/>
        <v>0</v>
      </c>
      <c r="B865" s="223"/>
      <c r="C865" s="223"/>
      <c r="D865" s="224" t="s">
        <v>36</v>
      </c>
      <c r="E865" s="225"/>
      <c r="F865" s="226"/>
      <c r="G865" s="233" t="e">
        <f t="shared" si="63"/>
        <v>#N/A</v>
      </c>
      <c r="H865" s="204" t="e">
        <f t="shared" si="64"/>
        <v>#N/A</v>
      </c>
      <c r="I865" s="204" t="e">
        <f t="shared" si="65"/>
        <v>#N/A</v>
      </c>
      <c r="J865" s="168"/>
      <c r="K865" s="230"/>
      <c r="L865" s="231"/>
      <c r="M865" s="230"/>
      <c r="N865" s="228" t="s">
        <v>345</v>
      </c>
      <c r="O865" s="183"/>
      <c r="P865" s="183"/>
      <c r="Q865" s="183"/>
    </row>
    <row r="866" spans="1:17" s="167" customFormat="1" ht="12.75" x14ac:dyDescent="0.2">
      <c r="A866" s="222">
        <f t="shared" si="62"/>
        <v>0</v>
      </c>
      <c r="B866" s="223"/>
      <c r="C866" s="223"/>
      <c r="D866" s="224" t="s">
        <v>36</v>
      </c>
      <c r="E866" s="225"/>
      <c r="F866" s="226"/>
      <c r="G866" s="233" t="e">
        <f t="shared" si="63"/>
        <v>#N/A</v>
      </c>
      <c r="H866" s="204" t="e">
        <f t="shared" si="64"/>
        <v>#N/A</v>
      </c>
      <c r="I866" s="204" t="e">
        <f t="shared" si="65"/>
        <v>#N/A</v>
      </c>
      <c r="J866" s="168"/>
      <c r="K866" s="230"/>
      <c r="L866" s="231"/>
      <c r="M866" s="230"/>
      <c r="N866" s="228" t="s">
        <v>345</v>
      </c>
      <c r="O866" s="183"/>
      <c r="P866" s="183"/>
      <c r="Q866" s="183"/>
    </row>
    <row r="867" spans="1:17" s="167" customFormat="1" ht="12.75" x14ac:dyDescent="0.2">
      <c r="A867" s="222">
        <f t="shared" si="62"/>
        <v>0</v>
      </c>
      <c r="B867" s="223"/>
      <c r="C867" s="223"/>
      <c r="D867" s="224" t="s">
        <v>36</v>
      </c>
      <c r="E867" s="225"/>
      <c r="F867" s="226"/>
      <c r="G867" s="233" t="e">
        <f t="shared" si="63"/>
        <v>#N/A</v>
      </c>
      <c r="H867" s="204" t="e">
        <f t="shared" si="64"/>
        <v>#N/A</v>
      </c>
      <c r="I867" s="204" t="e">
        <f t="shared" si="65"/>
        <v>#N/A</v>
      </c>
      <c r="J867" s="168"/>
      <c r="K867" s="230"/>
      <c r="L867" s="231"/>
      <c r="M867" s="230"/>
      <c r="N867" s="228" t="s">
        <v>345</v>
      </c>
      <c r="O867" s="183"/>
      <c r="P867" s="183"/>
      <c r="Q867" s="183"/>
    </row>
    <row r="868" spans="1:17" s="167" customFormat="1" ht="12.75" x14ac:dyDescent="0.2">
      <c r="A868" s="222">
        <f t="shared" si="62"/>
        <v>0</v>
      </c>
      <c r="B868" s="223"/>
      <c r="C868" s="223"/>
      <c r="D868" s="224" t="s">
        <v>36</v>
      </c>
      <c r="E868" s="225"/>
      <c r="F868" s="226"/>
      <c r="G868" s="233" t="e">
        <f t="shared" si="63"/>
        <v>#N/A</v>
      </c>
      <c r="H868" s="204" t="e">
        <f t="shared" si="64"/>
        <v>#N/A</v>
      </c>
      <c r="I868" s="204" t="e">
        <f t="shared" si="65"/>
        <v>#N/A</v>
      </c>
      <c r="J868" s="168"/>
      <c r="K868" s="230"/>
      <c r="L868" s="231"/>
      <c r="M868" s="230"/>
      <c r="N868" s="228" t="s">
        <v>345</v>
      </c>
      <c r="O868" s="183"/>
      <c r="P868" s="183"/>
      <c r="Q868" s="183"/>
    </row>
    <row r="869" spans="1:17" s="167" customFormat="1" ht="12.75" x14ac:dyDescent="0.2">
      <c r="A869" s="222">
        <f t="shared" si="62"/>
        <v>0</v>
      </c>
      <c r="B869" s="223"/>
      <c r="C869" s="223"/>
      <c r="D869" s="224" t="s">
        <v>36</v>
      </c>
      <c r="E869" s="225"/>
      <c r="F869" s="226"/>
      <c r="G869" s="233" t="e">
        <f t="shared" si="63"/>
        <v>#N/A</v>
      </c>
      <c r="H869" s="204" t="e">
        <f t="shared" si="64"/>
        <v>#N/A</v>
      </c>
      <c r="I869" s="204" t="e">
        <f t="shared" si="65"/>
        <v>#N/A</v>
      </c>
      <c r="J869" s="168"/>
      <c r="K869" s="230"/>
      <c r="L869" s="231"/>
      <c r="M869" s="230"/>
      <c r="N869" s="228" t="s">
        <v>345</v>
      </c>
      <c r="O869" s="183"/>
      <c r="P869" s="183"/>
      <c r="Q869" s="183"/>
    </row>
    <row r="870" spans="1:17" s="167" customFormat="1" ht="12.75" x14ac:dyDescent="0.2">
      <c r="A870" s="222">
        <f t="shared" si="62"/>
        <v>0</v>
      </c>
      <c r="B870" s="223"/>
      <c r="C870" s="223"/>
      <c r="D870" s="224" t="s">
        <v>36</v>
      </c>
      <c r="E870" s="225"/>
      <c r="F870" s="226"/>
      <c r="G870" s="233" t="e">
        <f t="shared" si="63"/>
        <v>#N/A</v>
      </c>
      <c r="H870" s="204" t="e">
        <f t="shared" si="64"/>
        <v>#N/A</v>
      </c>
      <c r="I870" s="204" t="e">
        <f t="shared" si="65"/>
        <v>#N/A</v>
      </c>
      <c r="J870" s="168"/>
      <c r="K870" s="230"/>
      <c r="L870" s="231"/>
      <c r="M870" s="230"/>
      <c r="N870" s="228" t="s">
        <v>345</v>
      </c>
      <c r="O870" s="183"/>
      <c r="P870" s="183"/>
      <c r="Q870" s="183"/>
    </row>
    <row r="871" spans="1:17" s="167" customFormat="1" ht="12.75" x14ac:dyDescent="0.2">
      <c r="A871" s="222">
        <f t="shared" si="62"/>
        <v>0</v>
      </c>
      <c r="B871" s="223"/>
      <c r="C871" s="223"/>
      <c r="D871" s="224" t="s">
        <v>36</v>
      </c>
      <c r="E871" s="225"/>
      <c r="F871" s="226"/>
      <c r="G871" s="233" t="e">
        <f t="shared" si="63"/>
        <v>#N/A</v>
      </c>
      <c r="H871" s="204" t="e">
        <f t="shared" si="64"/>
        <v>#N/A</v>
      </c>
      <c r="I871" s="204" t="e">
        <f t="shared" si="65"/>
        <v>#N/A</v>
      </c>
      <c r="J871" s="168"/>
      <c r="K871" s="230"/>
      <c r="L871" s="231"/>
      <c r="M871" s="230"/>
      <c r="N871" s="228" t="s">
        <v>345</v>
      </c>
      <c r="O871" s="183"/>
      <c r="P871" s="183"/>
      <c r="Q871" s="183"/>
    </row>
    <row r="872" spans="1:17" s="167" customFormat="1" ht="12.75" x14ac:dyDescent="0.2">
      <c r="A872" s="222">
        <f t="shared" si="62"/>
        <v>0</v>
      </c>
      <c r="B872" s="223"/>
      <c r="C872" s="223"/>
      <c r="D872" s="224" t="s">
        <v>36</v>
      </c>
      <c r="E872" s="225"/>
      <c r="F872" s="226"/>
      <c r="G872" s="233" t="e">
        <f t="shared" si="63"/>
        <v>#N/A</v>
      </c>
      <c r="H872" s="204" t="e">
        <f t="shared" si="64"/>
        <v>#N/A</v>
      </c>
      <c r="I872" s="204" t="e">
        <f t="shared" si="65"/>
        <v>#N/A</v>
      </c>
      <c r="J872" s="168"/>
      <c r="K872" s="230"/>
      <c r="L872" s="231"/>
      <c r="M872" s="230"/>
      <c r="N872" s="228" t="s">
        <v>345</v>
      </c>
      <c r="O872" s="183"/>
      <c r="P872" s="183"/>
      <c r="Q872" s="183"/>
    </row>
    <row r="873" spans="1:17" s="167" customFormat="1" ht="12.75" x14ac:dyDescent="0.2">
      <c r="A873" s="222">
        <f t="shared" si="62"/>
        <v>0</v>
      </c>
      <c r="B873" s="223"/>
      <c r="C873" s="223"/>
      <c r="D873" s="224" t="s">
        <v>36</v>
      </c>
      <c r="E873" s="225"/>
      <c r="F873" s="226"/>
      <c r="G873" s="233" t="e">
        <f t="shared" si="63"/>
        <v>#N/A</v>
      </c>
      <c r="H873" s="204" t="e">
        <f t="shared" si="64"/>
        <v>#N/A</v>
      </c>
      <c r="I873" s="204" t="e">
        <f t="shared" si="65"/>
        <v>#N/A</v>
      </c>
      <c r="J873" s="168"/>
      <c r="K873" s="230"/>
      <c r="L873" s="231"/>
      <c r="M873" s="230"/>
      <c r="N873" s="228" t="s">
        <v>345</v>
      </c>
      <c r="O873" s="183"/>
      <c r="P873" s="183"/>
      <c r="Q873" s="183"/>
    </row>
    <row r="874" spans="1:17" s="167" customFormat="1" ht="12.75" x14ac:dyDescent="0.2">
      <c r="A874" s="222">
        <f t="shared" si="62"/>
        <v>0</v>
      </c>
      <c r="B874" s="223"/>
      <c r="C874" s="223"/>
      <c r="D874" s="224" t="s">
        <v>36</v>
      </c>
      <c r="E874" s="225"/>
      <c r="F874" s="226"/>
      <c r="G874" s="233" t="e">
        <f t="shared" si="63"/>
        <v>#N/A</v>
      </c>
      <c r="H874" s="204" t="e">
        <f t="shared" si="64"/>
        <v>#N/A</v>
      </c>
      <c r="I874" s="204" t="e">
        <f t="shared" si="65"/>
        <v>#N/A</v>
      </c>
      <c r="J874" s="168"/>
      <c r="K874" s="230"/>
      <c r="L874" s="231"/>
      <c r="M874" s="230"/>
      <c r="N874" s="228" t="s">
        <v>345</v>
      </c>
      <c r="O874" s="183"/>
      <c r="P874" s="183"/>
      <c r="Q874" s="183"/>
    </row>
    <row r="875" spans="1:17" s="167" customFormat="1" ht="12.75" x14ac:dyDescent="0.2">
      <c r="A875" s="222">
        <f t="shared" si="62"/>
        <v>0</v>
      </c>
      <c r="B875" s="223"/>
      <c r="C875" s="223"/>
      <c r="D875" s="224" t="s">
        <v>36</v>
      </c>
      <c r="E875" s="225"/>
      <c r="F875" s="226"/>
      <c r="G875" s="233" t="e">
        <f t="shared" si="63"/>
        <v>#N/A</v>
      </c>
      <c r="H875" s="204" t="e">
        <f t="shared" si="64"/>
        <v>#N/A</v>
      </c>
      <c r="I875" s="204" t="e">
        <f t="shared" si="65"/>
        <v>#N/A</v>
      </c>
      <c r="J875" s="168"/>
      <c r="K875" s="230"/>
      <c r="L875" s="231"/>
      <c r="M875" s="230"/>
      <c r="N875" s="228" t="s">
        <v>345</v>
      </c>
      <c r="O875" s="183"/>
      <c r="P875" s="183"/>
      <c r="Q875" s="183"/>
    </row>
    <row r="876" spans="1:17" s="167" customFormat="1" ht="12.75" x14ac:dyDescent="0.2">
      <c r="A876" s="222">
        <f t="shared" ref="A876:A939" si="66">F875</f>
        <v>0</v>
      </c>
      <c r="B876" s="223"/>
      <c r="C876" s="223"/>
      <c r="D876" s="224" t="s">
        <v>36</v>
      </c>
      <c r="E876" s="225"/>
      <c r="F876" s="226"/>
      <c r="G876" s="233" t="e">
        <f t="shared" si="63"/>
        <v>#N/A</v>
      </c>
      <c r="H876" s="204" t="e">
        <f t="shared" si="64"/>
        <v>#N/A</v>
      </c>
      <c r="I876" s="204" t="e">
        <f t="shared" si="65"/>
        <v>#N/A</v>
      </c>
      <c r="J876" s="168"/>
      <c r="K876" s="230"/>
      <c r="L876" s="231"/>
      <c r="M876" s="230"/>
      <c r="N876" s="228" t="s">
        <v>345</v>
      </c>
      <c r="O876" s="183"/>
      <c r="P876" s="183"/>
      <c r="Q876" s="183"/>
    </row>
    <row r="877" spans="1:17" s="167" customFormat="1" ht="12.75" x14ac:dyDescent="0.2">
      <c r="A877" s="222">
        <f t="shared" si="66"/>
        <v>0</v>
      </c>
      <c r="B877" s="223"/>
      <c r="C877" s="223"/>
      <c r="D877" s="224" t="s">
        <v>36</v>
      </c>
      <c r="E877" s="225"/>
      <c r="F877" s="226"/>
      <c r="G877" s="233" t="e">
        <f t="shared" si="63"/>
        <v>#N/A</v>
      </c>
      <c r="H877" s="204" t="e">
        <f t="shared" si="64"/>
        <v>#N/A</v>
      </c>
      <c r="I877" s="204" t="e">
        <f t="shared" si="65"/>
        <v>#N/A</v>
      </c>
      <c r="J877" s="168"/>
      <c r="K877" s="230"/>
      <c r="L877" s="231"/>
      <c r="M877" s="230"/>
      <c r="N877" s="228" t="s">
        <v>345</v>
      </c>
      <c r="O877" s="183"/>
      <c r="P877" s="183"/>
      <c r="Q877" s="183"/>
    </row>
    <row r="878" spans="1:17" s="167" customFormat="1" ht="12.75" x14ac:dyDescent="0.2">
      <c r="A878" s="222">
        <f t="shared" si="66"/>
        <v>0</v>
      </c>
      <c r="B878" s="223"/>
      <c r="C878" s="223"/>
      <c r="D878" s="224" t="s">
        <v>36</v>
      </c>
      <c r="E878" s="225"/>
      <c r="F878" s="226"/>
      <c r="G878" s="233" t="e">
        <f t="shared" si="63"/>
        <v>#N/A</v>
      </c>
      <c r="H878" s="204" t="e">
        <f t="shared" si="64"/>
        <v>#N/A</v>
      </c>
      <c r="I878" s="204" t="e">
        <f t="shared" si="65"/>
        <v>#N/A</v>
      </c>
      <c r="J878" s="168"/>
      <c r="K878" s="230"/>
      <c r="L878" s="231"/>
      <c r="M878" s="230"/>
      <c r="N878" s="228" t="s">
        <v>345</v>
      </c>
      <c r="O878" s="183"/>
      <c r="P878" s="183"/>
      <c r="Q878" s="183"/>
    </row>
    <row r="879" spans="1:17" s="167" customFormat="1" ht="12.75" x14ac:dyDescent="0.2">
      <c r="A879" s="222">
        <f t="shared" si="66"/>
        <v>0</v>
      </c>
      <c r="B879" s="223"/>
      <c r="C879" s="223"/>
      <c r="D879" s="224" t="s">
        <v>36</v>
      </c>
      <c r="E879" s="225"/>
      <c r="F879" s="226"/>
      <c r="G879" s="233" t="e">
        <f t="shared" si="63"/>
        <v>#N/A</v>
      </c>
      <c r="H879" s="204" t="e">
        <f t="shared" si="64"/>
        <v>#N/A</v>
      </c>
      <c r="I879" s="204" t="e">
        <f t="shared" si="65"/>
        <v>#N/A</v>
      </c>
      <c r="J879" s="168"/>
      <c r="K879" s="230"/>
      <c r="L879" s="231"/>
      <c r="M879" s="230"/>
      <c r="N879" s="228" t="s">
        <v>345</v>
      </c>
      <c r="O879" s="183"/>
      <c r="P879" s="183"/>
      <c r="Q879" s="183"/>
    </row>
    <row r="880" spans="1:17" s="167" customFormat="1" ht="12.75" x14ac:dyDescent="0.2">
      <c r="A880" s="222">
        <f t="shared" si="66"/>
        <v>0</v>
      </c>
      <c r="B880" s="223"/>
      <c r="C880" s="223"/>
      <c r="D880" s="224" t="s">
        <v>36</v>
      </c>
      <c r="E880" s="225"/>
      <c r="F880" s="226"/>
      <c r="G880" s="233" t="e">
        <f t="shared" si="63"/>
        <v>#N/A</v>
      </c>
      <c r="H880" s="204" t="e">
        <f t="shared" si="64"/>
        <v>#N/A</v>
      </c>
      <c r="I880" s="204" t="e">
        <f t="shared" si="65"/>
        <v>#N/A</v>
      </c>
      <c r="J880" s="168"/>
      <c r="K880" s="230"/>
      <c r="L880" s="231"/>
      <c r="M880" s="230"/>
      <c r="N880" s="228" t="s">
        <v>345</v>
      </c>
      <c r="O880" s="183"/>
      <c r="P880" s="183"/>
      <c r="Q880" s="183"/>
    </row>
    <row r="881" spans="1:17" s="167" customFormat="1" ht="12.75" x14ac:dyDescent="0.2">
      <c r="A881" s="222">
        <f t="shared" si="66"/>
        <v>0</v>
      </c>
      <c r="B881" s="223"/>
      <c r="C881" s="223"/>
      <c r="D881" s="224" t="s">
        <v>36</v>
      </c>
      <c r="E881" s="225"/>
      <c r="F881" s="226"/>
      <c r="G881" s="233" t="e">
        <f t="shared" si="63"/>
        <v>#N/A</v>
      </c>
      <c r="H881" s="204" t="e">
        <f t="shared" si="64"/>
        <v>#N/A</v>
      </c>
      <c r="I881" s="204" t="e">
        <f t="shared" si="65"/>
        <v>#N/A</v>
      </c>
      <c r="J881" s="168"/>
      <c r="K881" s="230"/>
      <c r="L881" s="231"/>
      <c r="M881" s="230"/>
      <c r="N881" s="228" t="s">
        <v>345</v>
      </c>
      <c r="O881" s="183"/>
      <c r="P881" s="183"/>
      <c r="Q881" s="183"/>
    </row>
    <row r="882" spans="1:17" s="167" customFormat="1" ht="12.75" x14ac:dyDescent="0.2">
      <c r="A882" s="222">
        <f t="shared" si="66"/>
        <v>0</v>
      </c>
      <c r="B882" s="223"/>
      <c r="C882" s="223"/>
      <c r="D882" s="224" t="s">
        <v>36</v>
      </c>
      <c r="E882" s="225"/>
      <c r="F882" s="226"/>
      <c r="G882" s="233" t="e">
        <f t="shared" si="63"/>
        <v>#N/A</v>
      </c>
      <c r="H882" s="204" t="e">
        <f t="shared" si="64"/>
        <v>#N/A</v>
      </c>
      <c r="I882" s="204" t="e">
        <f t="shared" si="65"/>
        <v>#N/A</v>
      </c>
      <c r="J882" s="168"/>
      <c r="K882" s="230"/>
      <c r="L882" s="231"/>
      <c r="M882" s="230"/>
      <c r="N882" s="228" t="s">
        <v>345</v>
      </c>
      <c r="O882" s="183"/>
      <c r="P882" s="183"/>
      <c r="Q882" s="183"/>
    </row>
    <row r="883" spans="1:17" s="167" customFormat="1" ht="12.75" x14ac:dyDescent="0.2">
      <c r="A883" s="222">
        <f t="shared" si="66"/>
        <v>0</v>
      </c>
      <c r="B883" s="223"/>
      <c r="C883" s="223"/>
      <c r="D883" s="224" t="s">
        <v>36</v>
      </c>
      <c r="E883" s="225"/>
      <c r="F883" s="226"/>
      <c r="G883" s="233" t="e">
        <f t="shared" si="63"/>
        <v>#N/A</v>
      </c>
      <c r="H883" s="204" t="e">
        <f t="shared" si="64"/>
        <v>#N/A</v>
      </c>
      <c r="I883" s="204" t="e">
        <f t="shared" si="65"/>
        <v>#N/A</v>
      </c>
      <c r="J883" s="168"/>
      <c r="K883" s="230"/>
      <c r="L883" s="231"/>
      <c r="M883" s="230"/>
      <c r="N883" s="228" t="s">
        <v>345</v>
      </c>
      <c r="O883" s="183"/>
      <c r="P883" s="183"/>
      <c r="Q883" s="183"/>
    </row>
    <row r="884" spans="1:17" s="167" customFormat="1" ht="12.75" x14ac:dyDescent="0.2">
      <c r="A884" s="222">
        <f t="shared" si="66"/>
        <v>0</v>
      </c>
      <c r="B884" s="223"/>
      <c r="C884" s="223"/>
      <c r="D884" s="224" t="s">
        <v>36</v>
      </c>
      <c r="E884" s="225"/>
      <c r="F884" s="226"/>
      <c r="G884" s="233" t="e">
        <f t="shared" si="63"/>
        <v>#N/A</v>
      </c>
      <c r="H884" s="204" t="e">
        <f t="shared" si="64"/>
        <v>#N/A</v>
      </c>
      <c r="I884" s="204" t="e">
        <f t="shared" si="65"/>
        <v>#N/A</v>
      </c>
      <c r="J884" s="168"/>
      <c r="K884" s="230"/>
      <c r="L884" s="231"/>
      <c r="M884" s="230"/>
      <c r="N884" s="228" t="s">
        <v>345</v>
      </c>
      <c r="O884" s="183"/>
      <c r="P884" s="183"/>
      <c r="Q884" s="183"/>
    </row>
    <row r="885" spans="1:17" s="167" customFormat="1" ht="12.75" x14ac:dyDescent="0.2">
      <c r="A885" s="222">
        <f t="shared" si="66"/>
        <v>0</v>
      </c>
      <c r="B885" s="223"/>
      <c r="C885" s="223"/>
      <c r="D885" s="224" t="s">
        <v>36</v>
      </c>
      <c r="E885" s="225"/>
      <c r="F885" s="226"/>
      <c r="G885" s="233" t="e">
        <f t="shared" si="63"/>
        <v>#N/A</v>
      </c>
      <c r="H885" s="204" t="e">
        <f t="shared" si="64"/>
        <v>#N/A</v>
      </c>
      <c r="I885" s="204" t="e">
        <f t="shared" si="65"/>
        <v>#N/A</v>
      </c>
      <c r="J885" s="168"/>
      <c r="K885" s="230"/>
      <c r="L885" s="231"/>
      <c r="M885" s="230"/>
      <c r="N885" s="228" t="s">
        <v>345</v>
      </c>
      <c r="O885" s="183"/>
      <c r="P885" s="183"/>
      <c r="Q885" s="183"/>
    </row>
    <row r="886" spans="1:17" s="167" customFormat="1" ht="12.75" x14ac:dyDescent="0.2">
      <c r="A886" s="222">
        <f t="shared" si="66"/>
        <v>0</v>
      </c>
      <c r="B886" s="223"/>
      <c r="C886" s="223"/>
      <c r="D886" s="224" t="s">
        <v>36</v>
      </c>
      <c r="E886" s="225"/>
      <c r="F886" s="226"/>
      <c r="G886" s="233" t="e">
        <f t="shared" si="63"/>
        <v>#N/A</v>
      </c>
      <c r="H886" s="204" t="e">
        <f t="shared" si="64"/>
        <v>#N/A</v>
      </c>
      <c r="I886" s="204" t="e">
        <f t="shared" si="65"/>
        <v>#N/A</v>
      </c>
      <c r="J886" s="168"/>
      <c r="K886" s="230"/>
      <c r="L886" s="231"/>
      <c r="M886" s="230"/>
      <c r="N886" s="228" t="s">
        <v>345</v>
      </c>
      <c r="O886" s="183"/>
      <c r="P886" s="183"/>
      <c r="Q886" s="183"/>
    </row>
    <row r="887" spans="1:17" s="167" customFormat="1" ht="12.75" x14ac:dyDescent="0.2">
      <c r="A887" s="222">
        <f t="shared" si="66"/>
        <v>0</v>
      </c>
      <c r="B887" s="223"/>
      <c r="C887" s="223"/>
      <c r="D887" s="224" t="s">
        <v>36</v>
      </c>
      <c r="E887" s="225"/>
      <c r="F887" s="226"/>
      <c r="G887" s="233" t="e">
        <f t="shared" si="63"/>
        <v>#N/A</v>
      </c>
      <c r="H887" s="204" t="e">
        <f t="shared" si="64"/>
        <v>#N/A</v>
      </c>
      <c r="I887" s="204" t="e">
        <f t="shared" si="65"/>
        <v>#N/A</v>
      </c>
      <c r="J887" s="168"/>
      <c r="K887" s="230"/>
      <c r="L887" s="231"/>
      <c r="M887" s="230"/>
      <c r="N887" s="228" t="s">
        <v>345</v>
      </c>
      <c r="O887" s="183"/>
      <c r="P887" s="183"/>
      <c r="Q887" s="183"/>
    </row>
    <row r="888" spans="1:17" s="167" customFormat="1" ht="12.75" x14ac:dyDescent="0.2">
      <c r="A888" s="222">
        <f t="shared" si="66"/>
        <v>0</v>
      </c>
      <c r="B888" s="223"/>
      <c r="C888" s="223"/>
      <c r="D888" s="224" t="s">
        <v>36</v>
      </c>
      <c r="E888" s="225"/>
      <c r="F888" s="226"/>
      <c r="G888" s="233" t="e">
        <f t="shared" si="63"/>
        <v>#N/A</v>
      </c>
      <c r="H888" s="204" t="e">
        <f t="shared" si="64"/>
        <v>#N/A</v>
      </c>
      <c r="I888" s="204" t="e">
        <f t="shared" si="65"/>
        <v>#N/A</v>
      </c>
      <c r="J888" s="168"/>
      <c r="K888" s="230"/>
      <c r="L888" s="231"/>
      <c r="M888" s="230"/>
      <c r="N888" s="228" t="s">
        <v>345</v>
      </c>
      <c r="O888" s="183"/>
      <c r="P888" s="183"/>
      <c r="Q888" s="183"/>
    </row>
    <row r="889" spans="1:17" s="167" customFormat="1" ht="12.75" x14ac:dyDescent="0.2">
      <c r="A889" s="222">
        <f t="shared" si="66"/>
        <v>0</v>
      </c>
      <c r="B889" s="223"/>
      <c r="C889" s="223"/>
      <c r="D889" s="224" t="s">
        <v>36</v>
      </c>
      <c r="E889" s="225"/>
      <c r="F889" s="226"/>
      <c r="G889" s="233" t="e">
        <f t="shared" si="63"/>
        <v>#N/A</v>
      </c>
      <c r="H889" s="204" t="e">
        <f t="shared" si="64"/>
        <v>#N/A</v>
      </c>
      <c r="I889" s="204" t="e">
        <f t="shared" si="65"/>
        <v>#N/A</v>
      </c>
      <c r="J889" s="168"/>
      <c r="K889" s="230"/>
      <c r="L889" s="231"/>
      <c r="M889" s="230"/>
      <c r="N889" s="228" t="s">
        <v>345</v>
      </c>
      <c r="O889" s="183"/>
      <c r="P889" s="183"/>
      <c r="Q889" s="183"/>
    </row>
    <row r="890" spans="1:17" s="167" customFormat="1" ht="12.75" x14ac:dyDescent="0.2">
      <c r="A890" s="222">
        <f t="shared" si="66"/>
        <v>0</v>
      </c>
      <c r="B890" s="223"/>
      <c r="C890" s="223"/>
      <c r="D890" s="224" t="s">
        <v>36</v>
      </c>
      <c r="E890" s="225"/>
      <c r="F890" s="226"/>
      <c r="G890" s="233" t="e">
        <f t="shared" si="63"/>
        <v>#N/A</v>
      </c>
      <c r="H890" s="204" t="e">
        <f t="shared" si="64"/>
        <v>#N/A</v>
      </c>
      <c r="I890" s="204" t="e">
        <f t="shared" si="65"/>
        <v>#N/A</v>
      </c>
      <c r="J890" s="168"/>
      <c r="K890" s="230"/>
      <c r="L890" s="231"/>
      <c r="M890" s="230"/>
      <c r="N890" s="228" t="s">
        <v>345</v>
      </c>
      <c r="O890" s="183"/>
      <c r="P890" s="183"/>
      <c r="Q890" s="183"/>
    </row>
    <row r="891" spans="1:17" s="167" customFormat="1" ht="12.75" x14ac:dyDescent="0.2">
      <c r="A891" s="222">
        <f t="shared" si="66"/>
        <v>0</v>
      </c>
      <c r="B891" s="223"/>
      <c r="C891" s="223"/>
      <c r="D891" s="224" t="s">
        <v>36</v>
      </c>
      <c r="E891" s="225"/>
      <c r="F891" s="226"/>
      <c r="G891" s="233" t="e">
        <f t="shared" si="63"/>
        <v>#N/A</v>
      </c>
      <c r="H891" s="204" t="e">
        <f t="shared" si="64"/>
        <v>#N/A</v>
      </c>
      <c r="I891" s="204" t="e">
        <f t="shared" si="65"/>
        <v>#N/A</v>
      </c>
      <c r="J891" s="168"/>
      <c r="K891" s="230"/>
      <c r="L891" s="231"/>
      <c r="M891" s="230"/>
      <c r="N891" s="228" t="s">
        <v>345</v>
      </c>
      <c r="O891" s="183"/>
      <c r="P891" s="183"/>
      <c r="Q891" s="183"/>
    </row>
    <row r="892" spans="1:17" s="167" customFormat="1" ht="12.75" x14ac:dyDescent="0.2">
      <c r="A892" s="222">
        <f t="shared" si="66"/>
        <v>0</v>
      </c>
      <c r="B892" s="223"/>
      <c r="C892" s="223"/>
      <c r="D892" s="224" t="s">
        <v>36</v>
      </c>
      <c r="E892" s="225"/>
      <c r="F892" s="226"/>
      <c r="G892" s="233" t="e">
        <f t="shared" si="63"/>
        <v>#N/A</v>
      </c>
      <c r="H892" s="204" t="e">
        <f t="shared" si="64"/>
        <v>#N/A</v>
      </c>
      <c r="I892" s="204" t="e">
        <f t="shared" si="65"/>
        <v>#N/A</v>
      </c>
      <c r="J892" s="168"/>
      <c r="K892" s="230"/>
      <c r="L892" s="231"/>
      <c r="M892" s="230"/>
      <c r="N892" s="228" t="s">
        <v>345</v>
      </c>
      <c r="O892" s="183"/>
      <c r="P892" s="183"/>
      <c r="Q892" s="183"/>
    </row>
    <row r="893" spans="1:17" s="167" customFormat="1" ht="12.75" x14ac:dyDescent="0.2">
      <c r="A893" s="222">
        <f t="shared" si="66"/>
        <v>0</v>
      </c>
      <c r="B893" s="223"/>
      <c r="C893" s="223"/>
      <c r="D893" s="224" t="s">
        <v>36</v>
      </c>
      <c r="E893" s="225"/>
      <c r="F893" s="226"/>
      <c r="G893" s="233" t="e">
        <f t="shared" si="63"/>
        <v>#N/A</v>
      </c>
      <c r="H893" s="204" t="e">
        <f t="shared" si="64"/>
        <v>#N/A</v>
      </c>
      <c r="I893" s="204" t="e">
        <f t="shared" si="65"/>
        <v>#N/A</v>
      </c>
      <c r="J893" s="168"/>
      <c r="K893" s="230"/>
      <c r="L893" s="231"/>
      <c r="M893" s="230"/>
      <c r="N893" s="228" t="s">
        <v>345</v>
      </c>
      <c r="O893" s="183"/>
      <c r="P893" s="183"/>
      <c r="Q893" s="183"/>
    </row>
    <row r="894" spans="1:17" s="167" customFormat="1" ht="12.75" x14ac:dyDescent="0.2">
      <c r="A894" s="222">
        <f t="shared" si="66"/>
        <v>0</v>
      </c>
      <c r="B894" s="223"/>
      <c r="C894" s="223"/>
      <c r="D894" s="224" t="s">
        <v>36</v>
      </c>
      <c r="E894" s="225"/>
      <c r="F894" s="226"/>
      <c r="G894" s="233" t="e">
        <f t="shared" si="63"/>
        <v>#N/A</v>
      </c>
      <c r="H894" s="204" t="e">
        <f t="shared" si="64"/>
        <v>#N/A</v>
      </c>
      <c r="I894" s="204" t="e">
        <f t="shared" si="65"/>
        <v>#N/A</v>
      </c>
      <c r="J894" s="168"/>
      <c r="K894" s="230"/>
      <c r="L894" s="231"/>
      <c r="M894" s="230"/>
      <c r="N894" s="228" t="s">
        <v>345</v>
      </c>
      <c r="O894" s="183"/>
      <c r="P894" s="183"/>
      <c r="Q894" s="183"/>
    </row>
    <row r="895" spans="1:17" s="167" customFormat="1" ht="12.75" x14ac:dyDescent="0.2">
      <c r="A895" s="222">
        <f t="shared" si="66"/>
        <v>0</v>
      </c>
      <c r="B895" s="223"/>
      <c r="C895" s="223"/>
      <c r="D895" s="224" t="s">
        <v>36</v>
      </c>
      <c r="E895" s="225"/>
      <c r="F895" s="226"/>
      <c r="G895" s="233" t="e">
        <f t="shared" si="63"/>
        <v>#N/A</v>
      </c>
      <c r="H895" s="204" t="e">
        <f t="shared" si="64"/>
        <v>#N/A</v>
      </c>
      <c r="I895" s="204" t="e">
        <f t="shared" si="65"/>
        <v>#N/A</v>
      </c>
      <c r="J895" s="168"/>
      <c r="K895" s="230"/>
      <c r="L895" s="231"/>
      <c r="M895" s="230"/>
      <c r="N895" s="228" t="s">
        <v>345</v>
      </c>
      <c r="O895" s="183"/>
      <c r="P895" s="183"/>
      <c r="Q895" s="183"/>
    </row>
    <row r="896" spans="1:17" s="167" customFormat="1" ht="12.75" x14ac:dyDescent="0.2">
      <c r="A896" s="222">
        <f t="shared" si="66"/>
        <v>0</v>
      </c>
      <c r="B896" s="223"/>
      <c r="C896" s="223"/>
      <c r="D896" s="224" t="s">
        <v>36</v>
      </c>
      <c r="E896" s="225"/>
      <c r="F896" s="226"/>
      <c r="G896" s="233" t="e">
        <f t="shared" si="63"/>
        <v>#N/A</v>
      </c>
      <c r="H896" s="204" t="e">
        <f t="shared" si="64"/>
        <v>#N/A</v>
      </c>
      <c r="I896" s="204" t="e">
        <f t="shared" si="65"/>
        <v>#N/A</v>
      </c>
      <c r="J896" s="168"/>
      <c r="K896" s="230"/>
      <c r="L896" s="231"/>
      <c r="M896" s="230"/>
      <c r="N896" s="228" t="s">
        <v>345</v>
      </c>
      <c r="O896" s="183"/>
      <c r="P896" s="183"/>
      <c r="Q896" s="183"/>
    </row>
    <row r="897" spans="1:17" s="167" customFormat="1" ht="12.75" x14ac:dyDescent="0.2">
      <c r="A897" s="222">
        <f t="shared" si="66"/>
        <v>0</v>
      </c>
      <c r="B897" s="223"/>
      <c r="C897" s="223"/>
      <c r="D897" s="224" t="s">
        <v>36</v>
      </c>
      <c r="E897" s="225"/>
      <c r="F897" s="226"/>
      <c r="G897" s="233" t="e">
        <f t="shared" si="63"/>
        <v>#N/A</v>
      </c>
      <c r="H897" s="204" t="e">
        <f t="shared" si="64"/>
        <v>#N/A</v>
      </c>
      <c r="I897" s="204" t="e">
        <f t="shared" si="65"/>
        <v>#N/A</v>
      </c>
      <c r="J897" s="168"/>
      <c r="K897" s="230"/>
      <c r="L897" s="231"/>
      <c r="M897" s="230"/>
      <c r="N897" s="228" t="s">
        <v>345</v>
      </c>
      <c r="O897" s="183"/>
      <c r="P897" s="183"/>
      <c r="Q897" s="183"/>
    </row>
    <row r="898" spans="1:17" s="167" customFormat="1" ht="12.75" x14ac:dyDescent="0.2">
      <c r="A898" s="222">
        <f t="shared" si="66"/>
        <v>0</v>
      </c>
      <c r="B898" s="223"/>
      <c r="C898" s="223"/>
      <c r="D898" s="224" t="s">
        <v>36</v>
      </c>
      <c r="E898" s="225"/>
      <c r="F898" s="226"/>
      <c r="G898" s="233" t="e">
        <f t="shared" si="63"/>
        <v>#N/A</v>
      </c>
      <c r="H898" s="204" t="e">
        <f t="shared" si="64"/>
        <v>#N/A</v>
      </c>
      <c r="I898" s="204" t="e">
        <f t="shared" si="65"/>
        <v>#N/A</v>
      </c>
      <c r="J898" s="168"/>
      <c r="K898" s="230"/>
      <c r="L898" s="231"/>
      <c r="M898" s="230"/>
      <c r="N898" s="228" t="s">
        <v>345</v>
      </c>
      <c r="O898" s="183"/>
      <c r="P898" s="183"/>
      <c r="Q898" s="183"/>
    </row>
    <row r="899" spans="1:17" s="167" customFormat="1" ht="12.75" x14ac:dyDescent="0.2">
      <c r="A899" s="222">
        <f t="shared" si="66"/>
        <v>0</v>
      </c>
      <c r="B899" s="223"/>
      <c r="C899" s="223"/>
      <c r="D899" s="224" t="s">
        <v>36</v>
      </c>
      <c r="E899" s="225"/>
      <c r="F899" s="226"/>
      <c r="G899" s="233" t="e">
        <f t="shared" si="63"/>
        <v>#N/A</v>
      </c>
      <c r="H899" s="204" t="e">
        <f t="shared" si="64"/>
        <v>#N/A</v>
      </c>
      <c r="I899" s="204" t="e">
        <f t="shared" si="65"/>
        <v>#N/A</v>
      </c>
      <c r="J899" s="168"/>
      <c r="K899" s="230"/>
      <c r="L899" s="231"/>
      <c r="M899" s="230"/>
      <c r="N899" s="228" t="s">
        <v>345</v>
      </c>
      <c r="O899" s="183"/>
      <c r="P899" s="183"/>
      <c r="Q899" s="183"/>
    </row>
    <row r="900" spans="1:17" s="167" customFormat="1" ht="12.75" x14ac:dyDescent="0.2">
      <c r="A900" s="222">
        <f t="shared" si="66"/>
        <v>0</v>
      </c>
      <c r="B900" s="223"/>
      <c r="C900" s="223"/>
      <c r="D900" s="224" t="s">
        <v>36</v>
      </c>
      <c r="E900" s="225"/>
      <c r="F900" s="226"/>
      <c r="G900" s="233" t="e">
        <f t="shared" si="63"/>
        <v>#N/A</v>
      </c>
      <c r="H900" s="204" t="e">
        <f t="shared" si="64"/>
        <v>#N/A</v>
      </c>
      <c r="I900" s="204" t="e">
        <f t="shared" si="65"/>
        <v>#N/A</v>
      </c>
      <c r="J900" s="168"/>
      <c r="K900" s="230"/>
      <c r="L900" s="231"/>
      <c r="M900" s="230"/>
      <c r="N900" s="228" t="s">
        <v>345</v>
      </c>
      <c r="O900" s="183"/>
      <c r="P900" s="183"/>
      <c r="Q900" s="183"/>
    </row>
    <row r="901" spans="1:17" s="167" customFormat="1" ht="12.75" x14ac:dyDescent="0.2">
      <c r="A901" s="222">
        <f t="shared" si="66"/>
        <v>0</v>
      </c>
      <c r="B901" s="223"/>
      <c r="C901" s="223"/>
      <c r="D901" s="224" t="s">
        <v>36</v>
      </c>
      <c r="E901" s="225"/>
      <c r="F901" s="226"/>
      <c r="G901" s="233" t="e">
        <f t="shared" si="63"/>
        <v>#N/A</v>
      </c>
      <c r="H901" s="204" t="e">
        <f t="shared" si="64"/>
        <v>#N/A</v>
      </c>
      <c r="I901" s="204" t="e">
        <f t="shared" si="65"/>
        <v>#N/A</v>
      </c>
      <c r="J901" s="168"/>
      <c r="K901" s="230"/>
      <c r="L901" s="231"/>
      <c r="M901" s="230"/>
      <c r="N901" s="228" t="s">
        <v>345</v>
      </c>
      <c r="O901" s="183"/>
      <c r="P901" s="183"/>
      <c r="Q901" s="183"/>
    </row>
    <row r="902" spans="1:17" s="167" customFormat="1" ht="12.75" x14ac:dyDescent="0.2">
      <c r="A902" s="222">
        <f t="shared" si="66"/>
        <v>0</v>
      </c>
      <c r="B902" s="223"/>
      <c r="C902" s="223"/>
      <c r="D902" s="224" t="s">
        <v>36</v>
      </c>
      <c r="E902" s="225"/>
      <c r="F902" s="226"/>
      <c r="G902" s="233" t="e">
        <f t="shared" si="63"/>
        <v>#N/A</v>
      </c>
      <c r="H902" s="204" t="e">
        <f t="shared" si="64"/>
        <v>#N/A</v>
      </c>
      <c r="I902" s="204" t="e">
        <f t="shared" si="65"/>
        <v>#N/A</v>
      </c>
      <c r="J902" s="168"/>
      <c r="K902" s="230"/>
      <c r="L902" s="231"/>
      <c r="M902" s="230"/>
      <c r="N902" s="228" t="s">
        <v>345</v>
      </c>
      <c r="O902" s="183"/>
      <c r="P902" s="183"/>
      <c r="Q902" s="183"/>
    </row>
    <row r="903" spans="1:17" s="167" customFormat="1" ht="12.75" x14ac:dyDescent="0.2">
      <c r="A903" s="222">
        <f t="shared" si="66"/>
        <v>0</v>
      </c>
      <c r="B903" s="223"/>
      <c r="C903" s="223"/>
      <c r="D903" s="224" t="s">
        <v>36</v>
      </c>
      <c r="E903" s="225"/>
      <c r="F903" s="226"/>
      <c r="G903" s="233" t="e">
        <f t="shared" si="63"/>
        <v>#N/A</v>
      </c>
      <c r="H903" s="204" t="e">
        <f t="shared" si="64"/>
        <v>#N/A</v>
      </c>
      <c r="I903" s="204" t="e">
        <f t="shared" si="65"/>
        <v>#N/A</v>
      </c>
      <c r="J903" s="168"/>
      <c r="K903" s="230"/>
      <c r="L903" s="231"/>
      <c r="M903" s="230"/>
      <c r="N903" s="228" t="s">
        <v>345</v>
      </c>
      <c r="O903" s="183"/>
      <c r="P903" s="183"/>
      <c r="Q903" s="183"/>
    </row>
    <row r="904" spans="1:17" s="167" customFormat="1" ht="12.75" x14ac:dyDescent="0.2">
      <c r="A904" s="222">
        <f t="shared" si="66"/>
        <v>0</v>
      </c>
      <c r="B904" s="223"/>
      <c r="C904" s="223"/>
      <c r="D904" s="224" t="s">
        <v>36</v>
      </c>
      <c r="E904" s="225"/>
      <c r="F904" s="226"/>
      <c r="G904" s="233" t="e">
        <f t="shared" si="63"/>
        <v>#N/A</v>
      </c>
      <c r="H904" s="204" t="e">
        <f t="shared" si="64"/>
        <v>#N/A</v>
      </c>
      <c r="I904" s="204" t="e">
        <f t="shared" si="65"/>
        <v>#N/A</v>
      </c>
      <c r="J904" s="168"/>
      <c r="K904" s="230"/>
      <c r="L904" s="231"/>
      <c r="M904" s="230"/>
      <c r="N904" s="228" t="s">
        <v>345</v>
      </c>
      <c r="O904" s="183"/>
      <c r="P904" s="183"/>
      <c r="Q904" s="183"/>
    </row>
    <row r="905" spans="1:17" s="167" customFormat="1" ht="12.75" x14ac:dyDescent="0.2">
      <c r="A905" s="222">
        <f t="shared" si="66"/>
        <v>0</v>
      </c>
      <c r="B905" s="223"/>
      <c r="C905" s="223"/>
      <c r="D905" s="224" t="s">
        <v>36</v>
      </c>
      <c r="E905" s="225"/>
      <c r="F905" s="226"/>
      <c r="G905" s="233" t="e">
        <f t="shared" si="63"/>
        <v>#N/A</v>
      </c>
      <c r="H905" s="204" t="e">
        <f t="shared" si="64"/>
        <v>#N/A</v>
      </c>
      <c r="I905" s="204" t="e">
        <f t="shared" si="65"/>
        <v>#N/A</v>
      </c>
      <c r="J905" s="168"/>
      <c r="K905" s="230"/>
      <c r="L905" s="231"/>
      <c r="M905" s="230"/>
      <c r="N905" s="228" t="s">
        <v>345</v>
      </c>
      <c r="O905" s="183"/>
      <c r="P905" s="183"/>
      <c r="Q905" s="183"/>
    </row>
    <row r="906" spans="1:17" s="167" customFormat="1" ht="12.75" x14ac:dyDescent="0.2">
      <c r="A906" s="222">
        <f t="shared" si="66"/>
        <v>0</v>
      </c>
      <c r="B906" s="223"/>
      <c r="C906" s="223"/>
      <c r="D906" s="224" t="s">
        <v>36</v>
      </c>
      <c r="E906" s="225"/>
      <c r="F906" s="226"/>
      <c r="G906" s="233" t="e">
        <f t="shared" si="63"/>
        <v>#N/A</v>
      </c>
      <c r="H906" s="204" t="e">
        <f t="shared" si="64"/>
        <v>#N/A</v>
      </c>
      <c r="I906" s="204" t="e">
        <f t="shared" si="65"/>
        <v>#N/A</v>
      </c>
      <c r="J906" s="168"/>
      <c r="K906" s="230"/>
      <c r="L906" s="231"/>
      <c r="M906" s="230"/>
      <c r="N906" s="228" t="s">
        <v>345</v>
      </c>
      <c r="O906" s="183"/>
      <c r="P906" s="183"/>
      <c r="Q906" s="183"/>
    </row>
    <row r="907" spans="1:17" s="167" customFormat="1" ht="12.75" x14ac:dyDescent="0.2">
      <c r="A907" s="222">
        <f t="shared" si="66"/>
        <v>0</v>
      </c>
      <c r="B907" s="223"/>
      <c r="C907" s="223"/>
      <c r="D907" s="224" t="s">
        <v>36</v>
      </c>
      <c r="E907" s="225"/>
      <c r="F907" s="226"/>
      <c r="G907" s="233" t="e">
        <f t="shared" si="63"/>
        <v>#N/A</v>
      </c>
      <c r="H907" s="204" t="e">
        <f t="shared" si="64"/>
        <v>#N/A</v>
      </c>
      <c r="I907" s="204" t="e">
        <f t="shared" si="65"/>
        <v>#N/A</v>
      </c>
      <c r="J907" s="168"/>
      <c r="K907" s="230"/>
      <c r="L907" s="231"/>
      <c r="M907" s="230"/>
      <c r="N907" s="228" t="s">
        <v>345</v>
      </c>
      <c r="O907" s="183"/>
      <c r="P907" s="183"/>
      <c r="Q907" s="183"/>
    </row>
    <row r="908" spans="1:17" s="167" customFormat="1" ht="12.75" x14ac:dyDescent="0.2">
      <c r="A908" s="222">
        <f t="shared" si="66"/>
        <v>0</v>
      </c>
      <c r="B908" s="223"/>
      <c r="C908" s="223"/>
      <c r="D908" s="224" t="s">
        <v>36</v>
      </c>
      <c r="E908" s="225"/>
      <c r="F908" s="226"/>
      <c r="G908" s="233" t="e">
        <f t="shared" si="63"/>
        <v>#N/A</v>
      </c>
      <c r="H908" s="204" t="e">
        <f t="shared" si="64"/>
        <v>#N/A</v>
      </c>
      <c r="I908" s="204" t="e">
        <f t="shared" si="65"/>
        <v>#N/A</v>
      </c>
      <c r="J908" s="168"/>
      <c r="K908" s="230"/>
      <c r="L908" s="231"/>
      <c r="M908" s="230"/>
      <c r="N908" s="228" t="s">
        <v>345</v>
      </c>
      <c r="O908" s="183"/>
      <c r="P908" s="183"/>
      <c r="Q908" s="183"/>
    </row>
    <row r="909" spans="1:17" s="167" customFormat="1" ht="12.75" x14ac:dyDescent="0.2">
      <c r="A909" s="222">
        <f t="shared" si="66"/>
        <v>0</v>
      </c>
      <c r="B909" s="223"/>
      <c r="C909" s="223"/>
      <c r="D909" s="224" t="s">
        <v>36</v>
      </c>
      <c r="E909" s="225"/>
      <c r="F909" s="226"/>
      <c r="G909" s="233" t="e">
        <f t="shared" si="63"/>
        <v>#N/A</v>
      </c>
      <c r="H909" s="204" t="e">
        <f t="shared" si="64"/>
        <v>#N/A</v>
      </c>
      <c r="I909" s="204" t="e">
        <f t="shared" si="65"/>
        <v>#N/A</v>
      </c>
      <c r="J909" s="168"/>
      <c r="K909" s="230"/>
      <c r="L909" s="231"/>
      <c r="M909" s="230"/>
      <c r="N909" s="228" t="s">
        <v>345</v>
      </c>
      <c r="O909" s="183"/>
      <c r="P909" s="183"/>
      <c r="Q909" s="183"/>
    </row>
    <row r="910" spans="1:17" s="167" customFormat="1" ht="12.75" x14ac:dyDescent="0.2">
      <c r="A910" s="222">
        <f t="shared" si="66"/>
        <v>0</v>
      </c>
      <c r="B910" s="223"/>
      <c r="C910" s="223"/>
      <c r="D910" s="224" t="s">
        <v>36</v>
      </c>
      <c r="E910" s="225"/>
      <c r="F910" s="226"/>
      <c r="G910" s="233" t="e">
        <f t="shared" si="63"/>
        <v>#N/A</v>
      </c>
      <c r="H910" s="204" t="e">
        <f t="shared" si="64"/>
        <v>#N/A</v>
      </c>
      <c r="I910" s="204" t="e">
        <f t="shared" si="65"/>
        <v>#N/A</v>
      </c>
      <c r="J910" s="168"/>
      <c r="K910" s="230"/>
      <c r="L910" s="231"/>
      <c r="M910" s="230"/>
      <c r="N910" s="228" t="s">
        <v>345</v>
      </c>
      <c r="O910" s="183"/>
      <c r="P910" s="183"/>
      <c r="Q910" s="183"/>
    </row>
    <row r="911" spans="1:17" s="167" customFormat="1" ht="12.75" x14ac:dyDescent="0.2">
      <c r="A911" s="222">
        <f t="shared" si="66"/>
        <v>0</v>
      </c>
      <c r="B911" s="223"/>
      <c r="C911" s="223"/>
      <c r="D911" s="224" t="s">
        <v>36</v>
      </c>
      <c r="E911" s="225"/>
      <c r="F911" s="226"/>
      <c r="G911" s="233" t="e">
        <f t="shared" si="63"/>
        <v>#N/A</v>
      </c>
      <c r="H911" s="204" t="e">
        <f t="shared" si="64"/>
        <v>#N/A</v>
      </c>
      <c r="I911" s="204" t="e">
        <f t="shared" si="65"/>
        <v>#N/A</v>
      </c>
      <c r="J911" s="168"/>
      <c r="K911" s="230"/>
      <c r="L911" s="231"/>
      <c r="M911" s="230"/>
      <c r="N911" s="228" t="s">
        <v>345</v>
      </c>
      <c r="O911" s="183"/>
      <c r="P911" s="183"/>
      <c r="Q911" s="183"/>
    </row>
    <row r="912" spans="1:17" s="167" customFormat="1" ht="12.75" x14ac:dyDescent="0.2">
      <c r="A912" s="222">
        <f t="shared" si="66"/>
        <v>0</v>
      </c>
      <c r="B912" s="223"/>
      <c r="C912" s="223"/>
      <c r="D912" s="224" t="s">
        <v>36</v>
      </c>
      <c r="E912" s="225"/>
      <c r="F912" s="226"/>
      <c r="G912" s="233" t="e">
        <f t="shared" si="63"/>
        <v>#N/A</v>
      </c>
      <c r="H912" s="204" t="e">
        <f t="shared" si="64"/>
        <v>#N/A</v>
      </c>
      <c r="I912" s="204" t="e">
        <f t="shared" si="65"/>
        <v>#N/A</v>
      </c>
      <c r="J912" s="168"/>
      <c r="K912" s="230"/>
      <c r="L912" s="231"/>
      <c r="M912" s="230"/>
      <c r="N912" s="228" t="s">
        <v>345</v>
      </c>
      <c r="O912" s="183"/>
      <c r="P912" s="183"/>
      <c r="Q912" s="183"/>
    </row>
    <row r="913" spans="1:17" s="167" customFormat="1" ht="12.75" x14ac:dyDescent="0.2">
      <c r="A913" s="222">
        <f t="shared" si="66"/>
        <v>0</v>
      </c>
      <c r="B913" s="223"/>
      <c r="C913" s="223"/>
      <c r="D913" s="224" t="s">
        <v>36</v>
      </c>
      <c r="E913" s="225"/>
      <c r="F913" s="226"/>
      <c r="G913" s="233" t="e">
        <f t="shared" si="63"/>
        <v>#N/A</v>
      </c>
      <c r="H913" s="204" t="e">
        <f t="shared" si="64"/>
        <v>#N/A</v>
      </c>
      <c r="I913" s="204" t="e">
        <f t="shared" si="65"/>
        <v>#N/A</v>
      </c>
      <c r="J913" s="168"/>
      <c r="K913" s="230"/>
      <c r="L913" s="231"/>
      <c r="M913" s="230"/>
      <c r="N913" s="228" t="s">
        <v>345</v>
      </c>
      <c r="O913" s="183"/>
      <c r="P913" s="183"/>
      <c r="Q913" s="183"/>
    </row>
    <row r="914" spans="1:17" s="167" customFormat="1" ht="12.75" x14ac:dyDescent="0.2">
      <c r="A914" s="222">
        <f t="shared" si="66"/>
        <v>0</v>
      </c>
      <c r="B914" s="223"/>
      <c r="C914" s="223"/>
      <c r="D914" s="224" t="s">
        <v>36</v>
      </c>
      <c r="E914" s="225"/>
      <c r="F914" s="226"/>
      <c r="G914" s="233" t="e">
        <f t="shared" si="63"/>
        <v>#N/A</v>
      </c>
      <c r="H914" s="204" t="e">
        <f t="shared" si="64"/>
        <v>#N/A</v>
      </c>
      <c r="I914" s="204" t="e">
        <f t="shared" si="65"/>
        <v>#N/A</v>
      </c>
      <c r="J914" s="168"/>
      <c r="K914" s="230"/>
      <c r="L914" s="231"/>
      <c r="M914" s="230"/>
      <c r="N914" s="228" t="s">
        <v>345</v>
      </c>
      <c r="O914" s="183"/>
      <c r="P914" s="183"/>
      <c r="Q914" s="183"/>
    </row>
    <row r="915" spans="1:17" s="167" customFormat="1" ht="12.75" x14ac:dyDescent="0.2">
      <c r="A915" s="222">
        <f t="shared" si="66"/>
        <v>0</v>
      </c>
      <c r="B915" s="223"/>
      <c r="C915" s="223"/>
      <c r="D915" s="224" t="s">
        <v>36</v>
      </c>
      <c r="E915" s="225"/>
      <c r="F915" s="226"/>
      <c r="G915" s="233" t="e">
        <f t="shared" si="63"/>
        <v>#N/A</v>
      </c>
      <c r="H915" s="204" t="e">
        <f t="shared" si="64"/>
        <v>#N/A</v>
      </c>
      <c r="I915" s="204" t="e">
        <f t="shared" si="65"/>
        <v>#N/A</v>
      </c>
      <c r="J915" s="168"/>
      <c r="K915" s="230"/>
      <c r="L915" s="231"/>
      <c r="M915" s="230"/>
      <c r="N915" s="228" t="s">
        <v>345</v>
      </c>
      <c r="O915" s="183"/>
      <c r="P915" s="183"/>
      <c r="Q915" s="183"/>
    </row>
    <row r="916" spans="1:17" s="167" customFormat="1" ht="12.75" x14ac:dyDescent="0.2">
      <c r="A916" s="222">
        <f t="shared" si="66"/>
        <v>0</v>
      </c>
      <c r="B916" s="223"/>
      <c r="C916" s="223"/>
      <c r="D916" s="224" t="s">
        <v>36</v>
      </c>
      <c r="E916" s="225"/>
      <c r="F916" s="226"/>
      <c r="G916" s="233" t="e">
        <f t="shared" ref="G916:G979" si="67">VLOOKUP(D916,K$33:N$1001,2,FALSE)</f>
        <v>#N/A</v>
      </c>
      <c r="H916" s="204" t="e">
        <f t="shared" ref="H916:H979" si="68">VLOOKUP(D916,K$33:N$1001,3,FALSE)</f>
        <v>#N/A</v>
      </c>
      <c r="I916" s="204" t="e">
        <f t="shared" ref="I916:I979" si="69">VLOOKUP(D916,K$33:N$1001,4,FALSE)</f>
        <v>#N/A</v>
      </c>
      <c r="J916" s="168"/>
      <c r="K916" s="230"/>
      <c r="L916" s="231"/>
      <c r="M916" s="230"/>
      <c r="N916" s="228" t="s">
        <v>345</v>
      </c>
      <c r="O916" s="183"/>
      <c r="P916" s="183"/>
      <c r="Q916" s="183"/>
    </row>
    <row r="917" spans="1:17" s="167" customFormat="1" ht="12.75" x14ac:dyDescent="0.2">
      <c r="A917" s="222">
        <f t="shared" si="66"/>
        <v>0</v>
      </c>
      <c r="B917" s="223"/>
      <c r="C917" s="223"/>
      <c r="D917" s="224" t="s">
        <v>36</v>
      </c>
      <c r="E917" s="225"/>
      <c r="F917" s="226"/>
      <c r="G917" s="233" t="e">
        <f t="shared" si="67"/>
        <v>#N/A</v>
      </c>
      <c r="H917" s="204" t="e">
        <f t="shared" si="68"/>
        <v>#N/A</v>
      </c>
      <c r="I917" s="204" t="e">
        <f t="shared" si="69"/>
        <v>#N/A</v>
      </c>
      <c r="J917" s="168"/>
      <c r="K917" s="230"/>
      <c r="L917" s="231"/>
      <c r="M917" s="230"/>
      <c r="N917" s="228" t="s">
        <v>345</v>
      </c>
      <c r="O917" s="183"/>
      <c r="P917" s="183"/>
      <c r="Q917" s="183"/>
    </row>
    <row r="918" spans="1:17" s="167" customFormat="1" ht="12.75" x14ac:dyDescent="0.2">
      <c r="A918" s="222">
        <f t="shared" si="66"/>
        <v>0</v>
      </c>
      <c r="B918" s="223"/>
      <c r="C918" s="223"/>
      <c r="D918" s="224" t="s">
        <v>36</v>
      </c>
      <c r="E918" s="225"/>
      <c r="F918" s="226"/>
      <c r="G918" s="233" t="e">
        <f t="shared" si="67"/>
        <v>#N/A</v>
      </c>
      <c r="H918" s="204" t="e">
        <f t="shared" si="68"/>
        <v>#N/A</v>
      </c>
      <c r="I918" s="204" t="e">
        <f t="shared" si="69"/>
        <v>#N/A</v>
      </c>
      <c r="J918" s="168"/>
      <c r="K918" s="230"/>
      <c r="L918" s="231"/>
      <c r="M918" s="230"/>
      <c r="N918" s="228" t="s">
        <v>345</v>
      </c>
      <c r="O918" s="183"/>
      <c r="P918" s="183"/>
      <c r="Q918" s="183"/>
    </row>
    <row r="919" spans="1:17" s="167" customFormat="1" ht="12.75" x14ac:dyDescent="0.2">
      <c r="A919" s="222">
        <f t="shared" si="66"/>
        <v>0</v>
      </c>
      <c r="B919" s="223"/>
      <c r="C919" s="223"/>
      <c r="D919" s="224" t="s">
        <v>36</v>
      </c>
      <c r="E919" s="225"/>
      <c r="F919" s="226"/>
      <c r="G919" s="233" t="e">
        <f t="shared" si="67"/>
        <v>#N/A</v>
      </c>
      <c r="H919" s="204" t="e">
        <f t="shared" si="68"/>
        <v>#N/A</v>
      </c>
      <c r="I919" s="204" t="e">
        <f t="shared" si="69"/>
        <v>#N/A</v>
      </c>
      <c r="J919" s="168"/>
      <c r="K919" s="230"/>
      <c r="L919" s="231"/>
      <c r="M919" s="230"/>
      <c r="N919" s="228" t="s">
        <v>345</v>
      </c>
      <c r="O919" s="183"/>
      <c r="P919" s="183"/>
      <c r="Q919" s="183"/>
    </row>
    <row r="920" spans="1:17" s="167" customFormat="1" ht="12.75" x14ac:dyDescent="0.2">
      <c r="A920" s="222">
        <f t="shared" si="66"/>
        <v>0</v>
      </c>
      <c r="B920" s="223"/>
      <c r="C920" s="223"/>
      <c r="D920" s="224" t="s">
        <v>36</v>
      </c>
      <c r="E920" s="225"/>
      <c r="F920" s="226"/>
      <c r="G920" s="233" t="e">
        <f t="shared" si="67"/>
        <v>#N/A</v>
      </c>
      <c r="H920" s="204" t="e">
        <f t="shared" si="68"/>
        <v>#N/A</v>
      </c>
      <c r="I920" s="204" t="e">
        <f t="shared" si="69"/>
        <v>#N/A</v>
      </c>
      <c r="J920" s="168"/>
      <c r="K920" s="230"/>
      <c r="L920" s="231"/>
      <c r="M920" s="230"/>
      <c r="N920" s="228" t="s">
        <v>345</v>
      </c>
      <c r="O920" s="183"/>
      <c r="P920" s="183"/>
      <c r="Q920" s="183"/>
    </row>
    <row r="921" spans="1:17" s="167" customFormat="1" ht="12.75" x14ac:dyDescent="0.2">
      <c r="A921" s="222">
        <f t="shared" si="66"/>
        <v>0</v>
      </c>
      <c r="B921" s="223"/>
      <c r="C921" s="223"/>
      <c r="D921" s="224" t="s">
        <v>36</v>
      </c>
      <c r="E921" s="225"/>
      <c r="F921" s="226"/>
      <c r="G921" s="233" t="e">
        <f t="shared" si="67"/>
        <v>#N/A</v>
      </c>
      <c r="H921" s="204" t="e">
        <f t="shared" si="68"/>
        <v>#N/A</v>
      </c>
      <c r="I921" s="204" t="e">
        <f t="shared" si="69"/>
        <v>#N/A</v>
      </c>
      <c r="J921" s="168"/>
      <c r="K921" s="230"/>
      <c r="L921" s="231"/>
      <c r="M921" s="230"/>
      <c r="N921" s="228" t="s">
        <v>345</v>
      </c>
      <c r="O921" s="183"/>
      <c r="P921" s="183"/>
      <c r="Q921" s="183"/>
    </row>
    <row r="922" spans="1:17" s="167" customFormat="1" ht="12.75" x14ac:dyDescent="0.2">
      <c r="A922" s="222">
        <f t="shared" si="66"/>
        <v>0</v>
      </c>
      <c r="B922" s="223"/>
      <c r="C922" s="223"/>
      <c r="D922" s="224" t="s">
        <v>36</v>
      </c>
      <c r="E922" s="225"/>
      <c r="F922" s="226"/>
      <c r="G922" s="233" t="e">
        <f t="shared" si="67"/>
        <v>#N/A</v>
      </c>
      <c r="H922" s="204" t="e">
        <f t="shared" si="68"/>
        <v>#N/A</v>
      </c>
      <c r="I922" s="204" t="e">
        <f t="shared" si="69"/>
        <v>#N/A</v>
      </c>
      <c r="J922" s="168"/>
      <c r="K922" s="230"/>
      <c r="L922" s="231"/>
      <c r="M922" s="230"/>
      <c r="N922" s="228" t="s">
        <v>345</v>
      </c>
      <c r="O922" s="183"/>
      <c r="P922" s="183"/>
      <c r="Q922" s="183"/>
    </row>
    <row r="923" spans="1:17" s="167" customFormat="1" ht="12.75" x14ac:dyDescent="0.2">
      <c r="A923" s="222">
        <f t="shared" si="66"/>
        <v>0</v>
      </c>
      <c r="B923" s="223"/>
      <c r="C923" s="223"/>
      <c r="D923" s="224" t="s">
        <v>36</v>
      </c>
      <c r="E923" s="225"/>
      <c r="F923" s="226"/>
      <c r="G923" s="233" t="e">
        <f t="shared" si="67"/>
        <v>#N/A</v>
      </c>
      <c r="H923" s="204" t="e">
        <f t="shared" si="68"/>
        <v>#N/A</v>
      </c>
      <c r="I923" s="204" t="e">
        <f t="shared" si="69"/>
        <v>#N/A</v>
      </c>
      <c r="J923" s="168"/>
      <c r="K923" s="230"/>
      <c r="L923" s="231"/>
      <c r="M923" s="230"/>
      <c r="N923" s="228" t="s">
        <v>345</v>
      </c>
      <c r="O923" s="183"/>
      <c r="P923" s="183"/>
      <c r="Q923" s="183"/>
    </row>
    <row r="924" spans="1:17" s="167" customFormat="1" ht="12.75" x14ac:dyDescent="0.2">
      <c r="A924" s="222">
        <f t="shared" si="66"/>
        <v>0</v>
      </c>
      <c r="B924" s="223"/>
      <c r="C924" s="223"/>
      <c r="D924" s="224" t="s">
        <v>36</v>
      </c>
      <c r="E924" s="225"/>
      <c r="F924" s="226"/>
      <c r="G924" s="233" t="e">
        <f t="shared" si="67"/>
        <v>#N/A</v>
      </c>
      <c r="H924" s="204" t="e">
        <f t="shared" si="68"/>
        <v>#N/A</v>
      </c>
      <c r="I924" s="204" t="e">
        <f t="shared" si="69"/>
        <v>#N/A</v>
      </c>
      <c r="J924" s="168"/>
      <c r="K924" s="230"/>
      <c r="L924" s="231"/>
      <c r="M924" s="230"/>
      <c r="N924" s="228" t="s">
        <v>345</v>
      </c>
      <c r="O924" s="183"/>
      <c r="P924" s="183"/>
      <c r="Q924" s="183"/>
    </row>
    <row r="925" spans="1:17" s="167" customFormat="1" ht="12.75" x14ac:dyDescent="0.2">
      <c r="A925" s="222">
        <f t="shared" si="66"/>
        <v>0</v>
      </c>
      <c r="B925" s="223"/>
      <c r="C925" s="223"/>
      <c r="D925" s="224" t="s">
        <v>36</v>
      </c>
      <c r="E925" s="225"/>
      <c r="F925" s="226"/>
      <c r="G925" s="233" t="e">
        <f t="shared" si="67"/>
        <v>#N/A</v>
      </c>
      <c r="H925" s="204" t="e">
        <f t="shared" si="68"/>
        <v>#N/A</v>
      </c>
      <c r="I925" s="204" t="e">
        <f t="shared" si="69"/>
        <v>#N/A</v>
      </c>
      <c r="J925" s="168"/>
      <c r="K925" s="230"/>
      <c r="L925" s="231"/>
      <c r="M925" s="230"/>
      <c r="N925" s="228" t="s">
        <v>345</v>
      </c>
      <c r="O925" s="183"/>
      <c r="P925" s="183"/>
      <c r="Q925" s="183"/>
    </row>
    <row r="926" spans="1:17" s="167" customFormat="1" ht="12.75" x14ac:dyDescent="0.2">
      <c r="A926" s="222">
        <f t="shared" si="66"/>
        <v>0</v>
      </c>
      <c r="B926" s="223"/>
      <c r="C926" s="223"/>
      <c r="D926" s="224" t="s">
        <v>36</v>
      </c>
      <c r="E926" s="225"/>
      <c r="F926" s="226"/>
      <c r="G926" s="233" t="e">
        <f t="shared" si="67"/>
        <v>#N/A</v>
      </c>
      <c r="H926" s="204" t="e">
        <f t="shared" si="68"/>
        <v>#N/A</v>
      </c>
      <c r="I926" s="204" t="e">
        <f t="shared" si="69"/>
        <v>#N/A</v>
      </c>
      <c r="J926" s="168"/>
      <c r="K926" s="230"/>
      <c r="L926" s="231"/>
      <c r="M926" s="230"/>
      <c r="N926" s="228" t="s">
        <v>345</v>
      </c>
      <c r="O926" s="183"/>
      <c r="P926" s="183"/>
      <c r="Q926" s="183"/>
    </row>
    <row r="927" spans="1:17" s="167" customFormat="1" ht="12.75" x14ac:dyDescent="0.2">
      <c r="A927" s="222">
        <f t="shared" si="66"/>
        <v>0</v>
      </c>
      <c r="B927" s="223"/>
      <c r="C927" s="223"/>
      <c r="D927" s="224" t="s">
        <v>36</v>
      </c>
      <c r="E927" s="225"/>
      <c r="F927" s="226"/>
      <c r="G927" s="233" t="e">
        <f t="shared" si="67"/>
        <v>#N/A</v>
      </c>
      <c r="H927" s="204" t="e">
        <f t="shared" si="68"/>
        <v>#N/A</v>
      </c>
      <c r="I927" s="204" t="e">
        <f t="shared" si="69"/>
        <v>#N/A</v>
      </c>
      <c r="J927" s="168"/>
      <c r="K927" s="230"/>
      <c r="L927" s="231"/>
      <c r="M927" s="230"/>
      <c r="N927" s="228" t="s">
        <v>345</v>
      </c>
      <c r="O927" s="183"/>
      <c r="P927" s="183"/>
      <c r="Q927" s="183"/>
    </row>
    <row r="928" spans="1:17" s="167" customFormat="1" ht="12.75" x14ac:dyDescent="0.2">
      <c r="A928" s="222">
        <f t="shared" si="66"/>
        <v>0</v>
      </c>
      <c r="B928" s="223"/>
      <c r="C928" s="223"/>
      <c r="D928" s="224" t="s">
        <v>36</v>
      </c>
      <c r="E928" s="225"/>
      <c r="F928" s="226"/>
      <c r="G928" s="233" t="e">
        <f t="shared" si="67"/>
        <v>#N/A</v>
      </c>
      <c r="H928" s="204" t="e">
        <f t="shared" si="68"/>
        <v>#N/A</v>
      </c>
      <c r="I928" s="204" t="e">
        <f t="shared" si="69"/>
        <v>#N/A</v>
      </c>
      <c r="J928" s="168"/>
      <c r="K928" s="230"/>
      <c r="L928" s="231"/>
      <c r="M928" s="230"/>
      <c r="N928" s="228" t="s">
        <v>345</v>
      </c>
      <c r="O928" s="183"/>
      <c r="P928" s="183"/>
      <c r="Q928" s="183"/>
    </row>
    <row r="929" spans="1:17" s="167" customFormat="1" ht="12.75" x14ac:dyDescent="0.2">
      <c r="A929" s="222">
        <f t="shared" si="66"/>
        <v>0</v>
      </c>
      <c r="B929" s="223"/>
      <c r="C929" s="223"/>
      <c r="D929" s="224" t="s">
        <v>36</v>
      </c>
      <c r="E929" s="225"/>
      <c r="F929" s="226"/>
      <c r="G929" s="233" t="e">
        <f t="shared" si="67"/>
        <v>#N/A</v>
      </c>
      <c r="H929" s="204" t="e">
        <f t="shared" si="68"/>
        <v>#N/A</v>
      </c>
      <c r="I929" s="204" t="e">
        <f t="shared" si="69"/>
        <v>#N/A</v>
      </c>
      <c r="J929" s="168"/>
      <c r="K929" s="230"/>
      <c r="L929" s="231"/>
      <c r="M929" s="230"/>
      <c r="N929" s="228" t="s">
        <v>345</v>
      </c>
      <c r="O929" s="183"/>
      <c r="P929" s="183"/>
      <c r="Q929" s="183"/>
    </row>
    <row r="930" spans="1:17" s="167" customFormat="1" ht="12.75" x14ac:dyDescent="0.2">
      <c r="A930" s="222">
        <f t="shared" si="66"/>
        <v>0</v>
      </c>
      <c r="B930" s="223"/>
      <c r="C930" s="223"/>
      <c r="D930" s="224" t="s">
        <v>36</v>
      </c>
      <c r="E930" s="225"/>
      <c r="F930" s="226"/>
      <c r="G930" s="233" t="e">
        <f t="shared" si="67"/>
        <v>#N/A</v>
      </c>
      <c r="H930" s="204" t="e">
        <f t="shared" si="68"/>
        <v>#N/A</v>
      </c>
      <c r="I930" s="204" t="e">
        <f t="shared" si="69"/>
        <v>#N/A</v>
      </c>
      <c r="J930" s="168"/>
      <c r="K930" s="230"/>
      <c r="L930" s="231"/>
      <c r="M930" s="230"/>
      <c r="N930" s="228" t="s">
        <v>345</v>
      </c>
      <c r="O930" s="183"/>
      <c r="P930" s="183"/>
      <c r="Q930" s="183"/>
    </row>
    <row r="931" spans="1:17" s="167" customFormat="1" ht="12.75" x14ac:dyDescent="0.2">
      <c r="A931" s="222">
        <f t="shared" si="66"/>
        <v>0</v>
      </c>
      <c r="B931" s="223"/>
      <c r="C931" s="223"/>
      <c r="D931" s="224" t="s">
        <v>36</v>
      </c>
      <c r="E931" s="225"/>
      <c r="F931" s="226"/>
      <c r="G931" s="233" t="e">
        <f t="shared" si="67"/>
        <v>#N/A</v>
      </c>
      <c r="H931" s="204" t="e">
        <f t="shared" si="68"/>
        <v>#N/A</v>
      </c>
      <c r="I931" s="204" t="e">
        <f t="shared" si="69"/>
        <v>#N/A</v>
      </c>
      <c r="J931" s="168"/>
      <c r="K931" s="230"/>
      <c r="L931" s="231"/>
      <c r="M931" s="230"/>
      <c r="N931" s="228" t="s">
        <v>345</v>
      </c>
      <c r="O931" s="183"/>
      <c r="P931" s="183"/>
      <c r="Q931" s="183"/>
    </row>
    <row r="932" spans="1:17" s="167" customFormat="1" ht="12.75" x14ac:dyDescent="0.2">
      <c r="A932" s="222">
        <f t="shared" si="66"/>
        <v>0</v>
      </c>
      <c r="B932" s="223"/>
      <c r="C932" s="223"/>
      <c r="D932" s="224" t="s">
        <v>36</v>
      </c>
      <c r="E932" s="225"/>
      <c r="F932" s="226"/>
      <c r="G932" s="233" t="e">
        <f t="shared" si="67"/>
        <v>#N/A</v>
      </c>
      <c r="H932" s="204" t="e">
        <f t="shared" si="68"/>
        <v>#N/A</v>
      </c>
      <c r="I932" s="204" t="e">
        <f t="shared" si="69"/>
        <v>#N/A</v>
      </c>
      <c r="J932" s="168"/>
      <c r="K932" s="230"/>
      <c r="L932" s="231"/>
      <c r="M932" s="230"/>
      <c r="N932" s="228" t="s">
        <v>345</v>
      </c>
      <c r="O932" s="183"/>
      <c r="P932" s="183"/>
      <c r="Q932" s="183"/>
    </row>
    <row r="933" spans="1:17" s="167" customFormat="1" ht="12.75" x14ac:dyDescent="0.2">
      <c r="A933" s="222">
        <f t="shared" si="66"/>
        <v>0</v>
      </c>
      <c r="B933" s="223"/>
      <c r="C933" s="223"/>
      <c r="D933" s="224" t="s">
        <v>36</v>
      </c>
      <c r="E933" s="225"/>
      <c r="F933" s="226"/>
      <c r="G933" s="233" t="e">
        <f t="shared" si="67"/>
        <v>#N/A</v>
      </c>
      <c r="H933" s="204" t="e">
        <f t="shared" si="68"/>
        <v>#N/A</v>
      </c>
      <c r="I933" s="204" t="e">
        <f t="shared" si="69"/>
        <v>#N/A</v>
      </c>
      <c r="J933" s="168"/>
      <c r="K933" s="230"/>
      <c r="L933" s="231"/>
      <c r="M933" s="230"/>
      <c r="N933" s="228" t="s">
        <v>345</v>
      </c>
      <c r="O933" s="183"/>
      <c r="P933" s="183"/>
      <c r="Q933" s="183"/>
    </row>
    <row r="934" spans="1:17" s="167" customFormat="1" ht="12.75" x14ac:dyDescent="0.2">
      <c r="A934" s="222">
        <f t="shared" si="66"/>
        <v>0</v>
      </c>
      <c r="B934" s="223"/>
      <c r="C934" s="223"/>
      <c r="D934" s="224" t="s">
        <v>36</v>
      </c>
      <c r="E934" s="225"/>
      <c r="F934" s="226"/>
      <c r="G934" s="233" t="e">
        <f t="shared" si="67"/>
        <v>#N/A</v>
      </c>
      <c r="H934" s="204" t="e">
        <f t="shared" si="68"/>
        <v>#N/A</v>
      </c>
      <c r="I934" s="204" t="e">
        <f t="shared" si="69"/>
        <v>#N/A</v>
      </c>
      <c r="J934" s="168"/>
      <c r="K934" s="230"/>
      <c r="L934" s="231"/>
      <c r="M934" s="230"/>
      <c r="N934" s="228" t="s">
        <v>345</v>
      </c>
      <c r="O934" s="183"/>
      <c r="P934" s="183"/>
      <c r="Q934" s="183"/>
    </row>
    <row r="935" spans="1:17" s="167" customFormat="1" ht="12.75" x14ac:dyDescent="0.2">
      <c r="A935" s="222">
        <f t="shared" si="66"/>
        <v>0</v>
      </c>
      <c r="B935" s="223"/>
      <c r="C935" s="223"/>
      <c r="D935" s="224" t="s">
        <v>36</v>
      </c>
      <c r="E935" s="225"/>
      <c r="F935" s="226"/>
      <c r="G935" s="233" t="e">
        <f t="shared" si="67"/>
        <v>#N/A</v>
      </c>
      <c r="H935" s="204" t="e">
        <f t="shared" si="68"/>
        <v>#N/A</v>
      </c>
      <c r="I935" s="204" t="e">
        <f t="shared" si="69"/>
        <v>#N/A</v>
      </c>
      <c r="J935" s="168"/>
      <c r="K935" s="230"/>
      <c r="L935" s="231"/>
      <c r="M935" s="230"/>
      <c r="N935" s="228" t="s">
        <v>345</v>
      </c>
      <c r="O935" s="183"/>
      <c r="P935" s="183"/>
      <c r="Q935" s="183"/>
    </row>
    <row r="936" spans="1:17" s="167" customFormat="1" ht="12.75" x14ac:dyDescent="0.2">
      <c r="A936" s="222">
        <f t="shared" si="66"/>
        <v>0</v>
      </c>
      <c r="B936" s="223"/>
      <c r="C936" s="223"/>
      <c r="D936" s="224" t="s">
        <v>36</v>
      </c>
      <c r="E936" s="225"/>
      <c r="F936" s="226"/>
      <c r="G936" s="233" t="e">
        <f t="shared" si="67"/>
        <v>#N/A</v>
      </c>
      <c r="H936" s="204" t="e">
        <f t="shared" si="68"/>
        <v>#N/A</v>
      </c>
      <c r="I936" s="204" t="e">
        <f t="shared" si="69"/>
        <v>#N/A</v>
      </c>
      <c r="J936" s="168"/>
      <c r="K936" s="230"/>
      <c r="L936" s="231"/>
      <c r="M936" s="230"/>
      <c r="N936" s="228" t="s">
        <v>345</v>
      </c>
      <c r="O936" s="183"/>
      <c r="P936" s="183"/>
      <c r="Q936" s="183"/>
    </row>
    <row r="937" spans="1:17" s="167" customFormat="1" ht="12.75" x14ac:dyDescent="0.2">
      <c r="A937" s="222">
        <f t="shared" si="66"/>
        <v>0</v>
      </c>
      <c r="B937" s="223"/>
      <c r="C937" s="223"/>
      <c r="D937" s="224" t="s">
        <v>36</v>
      </c>
      <c r="E937" s="225"/>
      <c r="F937" s="226"/>
      <c r="G937" s="233" t="e">
        <f t="shared" si="67"/>
        <v>#N/A</v>
      </c>
      <c r="H937" s="204" t="e">
        <f t="shared" si="68"/>
        <v>#N/A</v>
      </c>
      <c r="I937" s="204" t="e">
        <f t="shared" si="69"/>
        <v>#N/A</v>
      </c>
      <c r="J937" s="168"/>
      <c r="K937" s="230"/>
      <c r="L937" s="231"/>
      <c r="M937" s="230"/>
      <c r="N937" s="228" t="s">
        <v>345</v>
      </c>
      <c r="O937" s="183"/>
      <c r="P937" s="183"/>
      <c r="Q937" s="183"/>
    </row>
    <row r="938" spans="1:17" s="167" customFormat="1" ht="12.75" x14ac:dyDescent="0.2">
      <c r="A938" s="222">
        <f t="shared" si="66"/>
        <v>0</v>
      </c>
      <c r="B938" s="223"/>
      <c r="C938" s="223"/>
      <c r="D938" s="224" t="s">
        <v>36</v>
      </c>
      <c r="E938" s="225"/>
      <c r="F938" s="226"/>
      <c r="G938" s="233" t="e">
        <f t="shared" si="67"/>
        <v>#N/A</v>
      </c>
      <c r="H938" s="204" t="e">
        <f t="shared" si="68"/>
        <v>#N/A</v>
      </c>
      <c r="I938" s="204" t="e">
        <f t="shared" si="69"/>
        <v>#N/A</v>
      </c>
      <c r="J938" s="168"/>
      <c r="K938" s="230"/>
      <c r="L938" s="231"/>
      <c r="M938" s="230"/>
      <c r="N938" s="228" t="s">
        <v>345</v>
      </c>
      <c r="O938" s="183"/>
      <c r="P938" s="183"/>
      <c r="Q938" s="183"/>
    </row>
    <row r="939" spans="1:17" s="167" customFormat="1" ht="12.75" x14ac:dyDescent="0.2">
      <c r="A939" s="222">
        <f t="shared" si="66"/>
        <v>0</v>
      </c>
      <c r="B939" s="223"/>
      <c r="C939" s="223"/>
      <c r="D939" s="224" t="s">
        <v>36</v>
      </c>
      <c r="E939" s="225"/>
      <c r="F939" s="226"/>
      <c r="G939" s="233" t="e">
        <f t="shared" si="67"/>
        <v>#N/A</v>
      </c>
      <c r="H939" s="204" t="e">
        <f t="shared" si="68"/>
        <v>#N/A</v>
      </c>
      <c r="I939" s="204" t="e">
        <f t="shared" si="69"/>
        <v>#N/A</v>
      </c>
      <c r="J939" s="168"/>
      <c r="K939" s="230"/>
      <c r="L939" s="231"/>
      <c r="M939" s="230"/>
      <c r="N939" s="228" t="s">
        <v>345</v>
      </c>
      <c r="O939" s="183"/>
      <c r="P939" s="183"/>
      <c r="Q939" s="183"/>
    </row>
    <row r="940" spans="1:17" s="167" customFormat="1" ht="12.75" x14ac:dyDescent="0.2">
      <c r="A940" s="222">
        <f t="shared" ref="A940:A981" si="70">F939</f>
        <v>0</v>
      </c>
      <c r="B940" s="223"/>
      <c r="C940" s="223"/>
      <c r="D940" s="224" t="s">
        <v>36</v>
      </c>
      <c r="E940" s="225"/>
      <c r="F940" s="226"/>
      <c r="G940" s="233" t="e">
        <f t="shared" si="67"/>
        <v>#N/A</v>
      </c>
      <c r="H940" s="204" t="e">
        <f t="shared" si="68"/>
        <v>#N/A</v>
      </c>
      <c r="I940" s="204" t="e">
        <f t="shared" si="69"/>
        <v>#N/A</v>
      </c>
      <c r="J940" s="168"/>
      <c r="K940" s="230"/>
      <c r="L940" s="231"/>
      <c r="M940" s="230"/>
      <c r="N940" s="228" t="s">
        <v>345</v>
      </c>
      <c r="O940" s="183"/>
      <c r="P940" s="183"/>
      <c r="Q940" s="183"/>
    </row>
    <row r="941" spans="1:17" s="167" customFormat="1" ht="12.75" x14ac:dyDescent="0.2">
      <c r="A941" s="222">
        <f t="shared" si="70"/>
        <v>0</v>
      </c>
      <c r="B941" s="223"/>
      <c r="C941" s="223"/>
      <c r="D941" s="224" t="s">
        <v>36</v>
      </c>
      <c r="E941" s="225"/>
      <c r="F941" s="226"/>
      <c r="G941" s="233" t="e">
        <f t="shared" si="67"/>
        <v>#N/A</v>
      </c>
      <c r="H941" s="204" t="e">
        <f t="shared" si="68"/>
        <v>#N/A</v>
      </c>
      <c r="I941" s="204" t="e">
        <f t="shared" si="69"/>
        <v>#N/A</v>
      </c>
      <c r="J941" s="168"/>
      <c r="K941" s="230"/>
      <c r="L941" s="231"/>
      <c r="M941" s="230"/>
      <c r="N941" s="228" t="s">
        <v>345</v>
      </c>
      <c r="O941" s="183"/>
      <c r="P941" s="183"/>
      <c r="Q941" s="183"/>
    </row>
    <row r="942" spans="1:17" s="167" customFormat="1" ht="12.75" x14ac:dyDescent="0.2">
      <c r="A942" s="222">
        <f t="shared" si="70"/>
        <v>0</v>
      </c>
      <c r="B942" s="223"/>
      <c r="C942" s="223"/>
      <c r="D942" s="224" t="s">
        <v>36</v>
      </c>
      <c r="E942" s="225"/>
      <c r="F942" s="226"/>
      <c r="G942" s="233" t="e">
        <f t="shared" si="67"/>
        <v>#N/A</v>
      </c>
      <c r="H942" s="204" t="e">
        <f t="shared" si="68"/>
        <v>#N/A</v>
      </c>
      <c r="I942" s="204" t="e">
        <f t="shared" si="69"/>
        <v>#N/A</v>
      </c>
      <c r="J942" s="168"/>
      <c r="K942" s="230"/>
      <c r="L942" s="231"/>
      <c r="M942" s="230"/>
      <c r="N942" s="228" t="s">
        <v>345</v>
      </c>
      <c r="O942" s="183"/>
      <c r="P942" s="183"/>
      <c r="Q942" s="183"/>
    </row>
    <row r="943" spans="1:17" s="167" customFormat="1" ht="12.75" x14ac:dyDescent="0.2">
      <c r="A943" s="222">
        <f t="shared" si="70"/>
        <v>0</v>
      </c>
      <c r="B943" s="223"/>
      <c r="C943" s="223"/>
      <c r="D943" s="224" t="s">
        <v>36</v>
      </c>
      <c r="E943" s="225"/>
      <c r="F943" s="226"/>
      <c r="G943" s="233" t="e">
        <f t="shared" si="67"/>
        <v>#N/A</v>
      </c>
      <c r="H943" s="204" t="e">
        <f t="shared" si="68"/>
        <v>#N/A</v>
      </c>
      <c r="I943" s="204" t="e">
        <f t="shared" si="69"/>
        <v>#N/A</v>
      </c>
      <c r="J943" s="168"/>
      <c r="K943" s="230"/>
      <c r="L943" s="231"/>
      <c r="M943" s="230"/>
      <c r="N943" s="228" t="s">
        <v>345</v>
      </c>
      <c r="O943" s="183"/>
      <c r="P943" s="183"/>
      <c r="Q943" s="183"/>
    </row>
    <row r="944" spans="1:17" s="167" customFormat="1" ht="12.75" x14ac:dyDescent="0.2">
      <c r="A944" s="222">
        <f t="shared" si="70"/>
        <v>0</v>
      </c>
      <c r="B944" s="223"/>
      <c r="C944" s="223"/>
      <c r="D944" s="224" t="s">
        <v>36</v>
      </c>
      <c r="E944" s="225"/>
      <c r="F944" s="226"/>
      <c r="G944" s="233" t="e">
        <f t="shared" si="67"/>
        <v>#N/A</v>
      </c>
      <c r="H944" s="204" t="e">
        <f t="shared" si="68"/>
        <v>#N/A</v>
      </c>
      <c r="I944" s="204" t="e">
        <f t="shared" si="69"/>
        <v>#N/A</v>
      </c>
      <c r="J944" s="168"/>
      <c r="K944" s="230"/>
      <c r="L944" s="231"/>
      <c r="M944" s="230"/>
      <c r="N944" s="228" t="s">
        <v>345</v>
      </c>
      <c r="O944" s="183"/>
      <c r="P944" s="183"/>
      <c r="Q944" s="183"/>
    </row>
    <row r="945" spans="1:17" s="167" customFormat="1" ht="12.75" x14ac:dyDescent="0.2">
      <c r="A945" s="222">
        <f t="shared" si="70"/>
        <v>0</v>
      </c>
      <c r="B945" s="223"/>
      <c r="C945" s="223"/>
      <c r="D945" s="224" t="s">
        <v>36</v>
      </c>
      <c r="E945" s="225"/>
      <c r="F945" s="226"/>
      <c r="G945" s="233" t="e">
        <f t="shared" si="67"/>
        <v>#N/A</v>
      </c>
      <c r="H945" s="204" t="e">
        <f t="shared" si="68"/>
        <v>#N/A</v>
      </c>
      <c r="I945" s="204" t="e">
        <f t="shared" si="69"/>
        <v>#N/A</v>
      </c>
      <c r="J945" s="168"/>
      <c r="K945" s="230"/>
      <c r="L945" s="231"/>
      <c r="M945" s="230"/>
      <c r="N945" s="228" t="s">
        <v>345</v>
      </c>
      <c r="O945" s="183"/>
      <c r="P945" s="183"/>
      <c r="Q945" s="183"/>
    </row>
    <row r="946" spans="1:17" s="167" customFormat="1" ht="12.75" x14ac:dyDescent="0.2">
      <c r="A946" s="222">
        <f t="shared" si="70"/>
        <v>0</v>
      </c>
      <c r="B946" s="223"/>
      <c r="C946" s="223"/>
      <c r="D946" s="224" t="s">
        <v>36</v>
      </c>
      <c r="E946" s="225"/>
      <c r="F946" s="226"/>
      <c r="G946" s="233" t="e">
        <f t="shared" si="67"/>
        <v>#N/A</v>
      </c>
      <c r="H946" s="204" t="e">
        <f t="shared" si="68"/>
        <v>#N/A</v>
      </c>
      <c r="I946" s="204" t="e">
        <f t="shared" si="69"/>
        <v>#N/A</v>
      </c>
      <c r="J946" s="168"/>
      <c r="K946" s="230"/>
      <c r="L946" s="231"/>
      <c r="M946" s="230"/>
      <c r="N946" s="228" t="s">
        <v>345</v>
      </c>
      <c r="O946" s="183"/>
      <c r="P946" s="183"/>
      <c r="Q946" s="183"/>
    </row>
    <row r="947" spans="1:17" s="167" customFormat="1" ht="12.75" x14ac:dyDescent="0.2">
      <c r="A947" s="222">
        <f t="shared" si="70"/>
        <v>0</v>
      </c>
      <c r="B947" s="223"/>
      <c r="C947" s="223"/>
      <c r="D947" s="224" t="s">
        <v>36</v>
      </c>
      <c r="E947" s="225"/>
      <c r="F947" s="226"/>
      <c r="G947" s="233" t="e">
        <f t="shared" si="67"/>
        <v>#N/A</v>
      </c>
      <c r="H947" s="204" t="e">
        <f t="shared" si="68"/>
        <v>#N/A</v>
      </c>
      <c r="I947" s="204" t="e">
        <f t="shared" si="69"/>
        <v>#N/A</v>
      </c>
      <c r="J947" s="168"/>
      <c r="K947" s="230"/>
      <c r="L947" s="231"/>
      <c r="M947" s="230"/>
      <c r="N947" s="228" t="s">
        <v>345</v>
      </c>
      <c r="O947" s="183"/>
      <c r="P947" s="183"/>
      <c r="Q947" s="183"/>
    </row>
    <row r="948" spans="1:17" s="167" customFormat="1" ht="12.75" x14ac:dyDescent="0.2">
      <c r="A948" s="222">
        <f t="shared" si="70"/>
        <v>0</v>
      </c>
      <c r="B948" s="223"/>
      <c r="C948" s="223"/>
      <c r="D948" s="224" t="s">
        <v>36</v>
      </c>
      <c r="E948" s="225"/>
      <c r="F948" s="226"/>
      <c r="G948" s="233" t="e">
        <f t="shared" si="67"/>
        <v>#N/A</v>
      </c>
      <c r="H948" s="204" t="e">
        <f t="shared" si="68"/>
        <v>#N/A</v>
      </c>
      <c r="I948" s="204" t="e">
        <f t="shared" si="69"/>
        <v>#N/A</v>
      </c>
      <c r="J948" s="168"/>
      <c r="K948" s="230"/>
      <c r="L948" s="231"/>
      <c r="M948" s="230"/>
      <c r="N948" s="228" t="s">
        <v>345</v>
      </c>
      <c r="O948" s="183"/>
      <c r="P948" s="183"/>
      <c r="Q948" s="183"/>
    </row>
    <row r="949" spans="1:17" s="167" customFormat="1" ht="12.75" x14ac:dyDescent="0.2">
      <c r="A949" s="222">
        <f t="shared" si="70"/>
        <v>0</v>
      </c>
      <c r="B949" s="223"/>
      <c r="C949" s="223"/>
      <c r="D949" s="224" t="s">
        <v>36</v>
      </c>
      <c r="E949" s="225"/>
      <c r="F949" s="226"/>
      <c r="G949" s="233" t="e">
        <f t="shared" si="67"/>
        <v>#N/A</v>
      </c>
      <c r="H949" s="204" t="e">
        <f t="shared" si="68"/>
        <v>#N/A</v>
      </c>
      <c r="I949" s="204" t="e">
        <f t="shared" si="69"/>
        <v>#N/A</v>
      </c>
      <c r="J949" s="168"/>
      <c r="K949" s="230"/>
      <c r="L949" s="231"/>
      <c r="M949" s="230"/>
      <c r="N949" s="228" t="s">
        <v>345</v>
      </c>
      <c r="O949" s="183"/>
      <c r="P949" s="183"/>
      <c r="Q949" s="183"/>
    </row>
    <row r="950" spans="1:17" s="167" customFormat="1" ht="12.75" x14ac:dyDescent="0.2">
      <c r="A950" s="222">
        <f t="shared" si="70"/>
        <v>0</v>
      </c>
      <c r="B950" s="223"/>
      <c r="C950" s="223"/>
      <c r="D950" s="224" t="s">
        <v>36</v>
      </c>
      <c r="E950" s="225"/>
      <c r="F950" s="226"/>
      <c r="G950" s="233" t="e">
        <f t="shared" si="67"/>
        <v>#N/A</v>
      </c>
      <c r="H950" s="204" t="e">
        <f t="shared" si="68"/>
        <v>#N/A</v>
      </c>
      <c r="I950" s="204" t="e">
        <f t="shared" si="69"/>
        <v>#N/A</v>
      </c>
      <c r="J950" s="168"/>
      <c r="K950" s="230"/>
      <c r="L950" s="231"/>
      <c r="M950" s="230"/>
      <c r="N950" s="228" t="s">
        <v>345</v>
      </c>
      <c r="O950" s="183"/>
      <c r="P950" s="183"/>
      <c r="Q950" s="183"/>
    </row>
    <row r="951" spans="1:17" s="167" customFormat="1" ht="12.75" x14ac:dyDescent="0.2">
      <c r="A951" s="222">
        <f t="shared" si="70"/>
        <v>0</v>
      </c>
      <c r="B951" s="223"/>
      <c r="C951" s="223"/>
      <c r="D951" s="224" t="s">
        <v>36</v>
      </c>
      <c r="E951" s="225"/>
      <c r="F951" s="226"/>
      <c r="G951" s="233" t="e">
        <f t="shared" si="67"/>
        <v>#N/A</v>
      </c>
      <c r="H951" s="204" t="e">
        <f t="shared" si="68"/>
        <v>#N/A</v>
      </c>
      <c r="I951" s="204" t="e">
        <f t="shared" si="69"/>
        <v>#N/A</v>
      </c>
      <c r="J951" s="168"/>
      <c r="K951" s="230"/>
      <c r="L951" s="231"/>
      <c r="M951" s="230"/>
      <c r="N951" s="228" t="s">
        <v>345</v>
      </c>
      <c r="O951" s="183"/>
      <c r="P951" s="183"/>
      <c r="Q951" s="183"/>
    </row>
    <row r="952" spans="1:17" s="167" customFormat="1" ht="12.75" x14ac:dyDescent="0.2">
      <c r="A952" s="222">
        <f t="shared" si="70"/>
        <v>0</v>
      </c>
      <c r="B952" s="223"/>
      <c r="C952" s="223"/>
      <c r="D952" s="224" t="s">
        <v>36</v>
      </c>
      <c r="E952" s="225"/>
      <c r="F952" s="226"/>
      <c r="G952" s="233" t="e">
        <f t="shared" si="67"/>
        <v>#N/A</v>
      </c>
      <c r="H952" s="204" t="e">
        <f t="shared" si="68"/>
        <v>#N/A</v>
      </c>
      <c r="I952" s="204" t="e">
        <f t="shared" si="69"/>
        <v>#N/A</v>
      </c>
      <c r="J952" s="168"/>
      <c r="K952" s="230"/>
      <c r="L952" s="231"/>
      <c r="M952" s="230"/>
      <c r="N952" s="228" t="s">
        <v>345</v>
      </c>
      <c r="O952" s="183"/>
      <c r="P952" s="183"/>
      <c r="Q952" s="183"/>
    </row>
    <row r="953" spans="1:17" s="167" customFormat="1" ht="12.75" x14ac:dyDescent="0.2">
      <c r="A953" s="222">
        <f t="shared" si="70"/>
        <v>0</v>
      </c>
      <c r="B953" s="223"/>
      <c r="C953" s="223"/>
      <c r="D953" s="224" t="s">
        <v>36</v>
      </c>
      <c r="E953" s="225"/>
      <c r="F953" s="226"/>
      <c r="G953" s="233" t="e">
        <f t="shared" si="67"/>
        <v>#N/A</v>
      </c>
      <c r="H953" s="204" t="e">
        <f t="shared" si="68"/>
        <v>#N/A</v>
      </c>
      <c r="I953" s="204" t="e">
        <f t="shared" si="69"/>
        <v>#N/A</v>
      </c>
      <c r="J953" s="168"/>
      <c r="K953" s="230"/>
      <c r="L953" s="231"/>
      <c r="M953" s="230"/>
      <c r="N953" s="228" t="s">
        <v>345</v>
      </c>
      <c r="O953" s="183"/>
      <c r="P953" s="183"/>
      <c r="Q953" s="183"/>
    </row>
    <row r="954" spans="1:17" s="167" customFormat="1" ht="12.75" x14ac:dyDescent="0.2">
      <c r="A954" s="222">
        <f t="shared" si="70"/>
        <v>0</v>
      </c>
      <c r="B954" s="223"/>
      <c r="C954" s="223"/>
      <c r="D954" s="224" t="s">
        <v>36</v>
      </c>
      <c r="E954" s="225"/>
      <c r="F954" s="226"/>
      <c r="G954" s="233" t="e">
        <f t="shared" si="67"/>
        <v>#N/A</v>
      </c>
      <c r="H954" s="204" t="e">
        <f t="shared" si="68"/>
        <v>#N/A</v>
      </c>
      <c r="I954" s="204" t="e">
        <f t="shared" si="69"/>
        <v>#N/A</v>
      </c>
      <c r="J954" s="168"/>
      <c r="K954" s="230"/>
      <c r="L954" s="231"/>
      <c r="M954" s="230"/>
      <c r="N954" s="228" t="s">
        <v>345</v>
      </c>
      <c r="O954" s="183"/>
      <c r="P954" s="183"/>
      <c r="Q954" s="183"/>
    </row>
    <row r="955" spans="1:17" s="167" customFormat="1" ht="12.75" x14ac:dyDescent="0.2">
      <c r="A955" s="222">
        <f t="shared" si="70"/>
        <v>0</v>
      </c>
      <c r="B955" s="223"/>
      <c r="C955" s="223"/>
      <c r="D955" s="224" t="s">
        <v>36</v>
      </c>
      <c r="E955" s="225"/>
      <c r="F955" s="226"/>
      <c r="G955" s="233" t="e">
        <f t="shared" si="67"/>
        <v>#N/A</v>
      </c>
      <c r="H955" s="204" t="e">
        <f t="shared" si="68"/>
        <v>#N/A</v>
      </c>
      <c r="I955" s="204" t="e">
        <f t="shared" si="69"/>
        <v>#N/A</v>
      </c>
      <c r="J955" s="168"/>
      <c r="K955" s="230"/>
      <c r="L955" s="231"/>
      <c r="M955" s="230"/>
      <c r="N955" s="228" t="s">
        <v>345</v>
      </c>
      <c r="O955" s="183"/>
      <c r="P955" s="183"/>
      <c r="Q955" s="183"/>
    </row>
    <row r="956" spans="1:17" s="167" customFormat="1" ht="12.75" x14ac:dyDescent="0.2">
      <c r="A956" s="222">
        <f t="shared" si="70"/>
        <v>0</v>
      </c>
      <c r="B956" s="223"/>
      <c r="C956" s="223"/>
      <c r="D956" s="224" t="s">
        <v>36</v>
      </c>
      <c r="E956" s="225"/>
      <c r="F956" s="226"/>
      <c r="G956" s="233" t="e">
        <f t="shared" si="67"/>
        <v>#N/A</v>
      </c>
      <c r="H956" s="204" t="e">
        <f t="shared" si="68"/>
        <v>#N/A</v>
      </c>
      <c r="I956" s="204" t="e">
        <f t="shared" si="69"/>
        <v>#N/A</v>
      </c>
      <c r="J956" s="168"/>
      <c r="K956" s="230"/>
      <c r="L956" s="231"/>
      <c r="M956" s="230"/>
      <c r="N956" s="228" t="s">
        <v>345</v>
      </c>
      <c r="O956" s="183"/>
      <c r="P956" s="183"/>
      <c r="Q956" s="183"/>
    </row>
    <row r="957" spans="1:17" s="167" customFormat="1" ht="12.75" x14ac:dyDescent="0.2">
      <c r="A957" s="222">
        <f t="shared" si="70"/>
        <v>0</v>
      </c>
      <c r="B957" s="223"/>
      <c r="C957" s="223"/>
      <c r="D957" s="224" t="s">
        <v>36</v>
      </c>
      <c r="E957" s="225"/>
      <c r="F957" s="226"/>
      <c r="G957" s="233" t="e">
        <f t="shared" si="67"/>
        <v>#N/A</v>
      </c>
      <c r="H957" s="204" t="e">
        <f t="shared" si="68"/>
        <v>#N/A</v>
      </c>
      <c r="I957" s="204" t="e">
        <f t="shared" si="69"/>
        <v>#N/A</v>
      </c>
      <c r="J957" s="168"/>
      <c r="K957" s="230"/>
      <c r="L957" s="231"/>
      <c r="M957" s="230"/>
      <c r="N957" s="228" t="s">
        <v>345</v>
      </c>
      <c r="O957" s="183"/>
      <c r="P957" s="183"/>
      <c r="Q957" s="183"/>
    </row>
    <row r="958" spans="1:17" s="167" customFormat="1" ht="12.75" x14ac:dyDescent="0.2">
      <c r="A958" s="222">
        <f t="shared" si="70"/>
        <v>0</v>
      </c>
      <c r="B958" s="223"/>
      <c r="C958" s="223"/>
      <c r="D958" s="224" t="s">
        <v>36</v>
      </c>
      <c r="E958" s="225"/>
      <c r="F958" s="226"/>
      <c r="G958" s="233" t="e">
        <f t="shared" si="67"/>
        <v>#N/A</v>
      </c>
      <c r="H958" s="204" t="e">
        <f t="shared" si="68"/>
        <v>#N/A</v>
      </c>
      <c r="I958" s="204" t="e">
        <f t="shared" si="69"/>
        <v>#N/A</v>
      </c>
      <c r="J958" s="168"/>
      <c r="K958" s="230"/>
      <c r="L958" s="231"/>
      <c r="M958" s="230"/>
      <c r="N958" s="228" t="s">
        <v>345</v>
      </c>
      <c r="O958" s="183"/>
      <c r="P958" s="183"/>
      <c r="Q958" s="183"/>
    </row>
    <row r="959" spans="1:17" s="167" customFormat="1" ht="12.75" x14ac:dyDescent="0.2">
      <c r="A959" s="222">
        <f t="shared" si="70"/>
        <v>0</v>
      </c>
      <c r="B959" s="223"/>
      <c r="C959" s="223"/>
      <c r="D959" s="224" t="s">
        <v>36</v>
      </c>
      <c r="E959" s="225"/>
      <c r="F959" s="226"/>
      <c r="G959" s="233" t="e">
        <f t="shared" si="67"/>
        <v>#N/A</v>
      </c>
      <c r="H959" s="204" t="e">
        <f t="shared" si="68"/>
        <v>#N/A</v>
      </c>
      <c r="I959" s="204" t="e">
        <f t="shared" si="69"/>
        <v>#N/A</v>
      </c>
      <c r="J959" s="168"/>
      <c r="K959" s="230"/>
      <c r="L959" s="231"/>
      <c r="M959" s="230"/>
      <c r="N959" s="228" t="s">
        <v>345</v>
      </c>
      <c r="O959" s="183"/>
      <c r="P959" s="183"/>
      <c r="Q959" s="183"/>
    </row>
    <row r="960" spans="1:17" s="167" customFormat="1" ht="12.75" x14ac:dyDescent="0.2">
      <c r="A960" s="222">
        <f t="shared" si="70"/>
        <v>0</v>
      </c>
      <c r="B960" s="223"/>
      <c r="C960" s="223"/>
      <c r="D960" s="224" t="s">
        <v>36</v>
      </c>
      <c r="E960" s="225"/>
      <c r="F960" s="226"/>
      <c r="G960" s="233" t="e">
        <f t="shared" si="67"/>
        <v>#N/A</v>
      </c>
      <c r="H960" s="204" t="e">
        <f t="shared" si="68"/>
        <v>#N/A</v>
      </c>
      <c r="I960" s="204" t="e">
        <f t="shared" si="69"/>
        <v>#N/A</v>
      </c>
      <c r="J960" s="168"/>
      <c r="K960" s="230"/>
      <c r="L960" s="231"/>
      <c r="M960" s="230"/>
      <c r="N960" s="228" t="s">
        <v>345</v>
      </c>
      <c r="O960" s="183"/>
      <c r="P960" s="183"/>
      <c r="Q960" s="183"/>
    </row>
    <row r="961" spans="1:17" s="167" customFormat="1" ht="12.75" x14ac:dyDescent="0.2">
      <c r="A961" s="222">
        <f t="shared" si="70"/>
        <v>0</v>
      </c>
      <c r="B961" s="223"/>
      <c r="C961" s="223"/>
      <c r="D961" s="224" t="s">
        <v>36</v>
      </c>
      <c r="E961" s="225"/>
      <c r="F961" s="226"/>
      <c r="G961" s="233" t="e">
        <f t="shared" si="67"/>
        <v>#N/A</v>
      </c>
      <c r="H961" s="204" t="e">
        <f t="shared" si="68"/>
        <v>#N/A</v>
      </c>
      <c r="I961" s="204" t="e">
        <f t="shared" si="69"/>
        <v>#N/A</v>
      </c>
      <c r="J961" s="168"/>
      <c r="K961" s="230"/>
      <c r="L961" s="231"/>
      <c r="M961" s="230"/>
      <c r="N961" s="228" t="s">
        <v>345</v>
      </c>
      <c r="O961" s="183"/>
      <c r="P961" s="183"/>
      <c r="Q961" s="183"/>
    </row>
    <row r="962" spans="1:17" s="167" customFormat="1" ht="12.75" x14ac:dyDescent="0.2">
      <c r="A962" s="222">
        <f t="shared" si="70"/>
        <v>0</v>
      </c>
      <c r="B962" s="223"/>
      <c r="C962" s="223"/>
      <c r="D962" s="224" t="s">
        <v>36</v>
      </c>
      <c r="E962" s="225"/>
      <c r="F962" s="226"/>
      <c r="G962" s="233" t="e">
        <f t="shared" si="67"/>
        <v>#N/A</v>
      </c>
      <c r="H962" s="204" t="e">
        <f t="shared" si="68"/>
        <v>#N/A</v>
      </c>
      <c r="I962" s="204" t="e">
        <f t="shared" si="69"/>
        <v>#N/A</v>
      </c>
      <c r="J962" s="168"/>
      <c r="K962" s="230"/>
      <c r="L962" s="231"/>
      <c r="M962" s="230"/>
      <c r="N962" s="228" t="s">
        <v>345</v>
      </c>
      <c r="O962" s="183"/>
      <c r="P962" s="183"/>
      <c r="Q962" s="183"/>
    </row>
    <row r="963" spans="1:17" s="167" customFormat="1" ht="12.75" x14ac:dyDescent="0.2">
      <c r="A963" s="222">
        <f t="shared" si="70"/>
        <v>0</v>
      </c>
      <c r="B963" s="223"/>
      <c r="C963" s="223"/>
      <c r="D963" s="224" t="s">
        <v>36</v>
      </c>
      <c r="E963" s="225"/>
      <c r="F963" s="226"/>
      <c r="G963" s="233" t="e">
        <f t="shared" si="67"/>
        <v>#N/A</v>
      </c>
      <c r="H963" s="204" t="e">
        <f t="shared" si="68"/>
        <v>#N/A</v>
      </c>
      <c r="I963" s="204" t="e">
        <f t="shared" si="69"/>
        <v>#N/A</v>
      </c>
      <c r="J963" s="168"/>
      <c r="K963" s="230"/>
      <c r="L963" s="231"/>
      <c r="M963" s="230"/>
      <c r="N963" s="228" t="s">
        <v>345</v>
      </c>
      <c r="O963" s="183"/>
      <c r="P963" s="183"/>
      <c r="Q963" s="183"/>
    </row>
    <row r="964" spans="1:17" s="167" customFormat="1" ht="12.75" x14ac:dyDescent="0.2">
      <c r="A964" s="222">
        <f t="shared" si="70"/>
        <v>0</v>
      </c>
      <c r="B964" s="223"/>
      <c r="C964" s="223"/>
      <c r="D964" s="224" t="s">
        <v>36</v>
      </c>
      <c r="E964" s="225"/>
      <c r="F964" s="226"/>
      <c r="G964" s="233" t="e">
        <f t="shared" si="67"/>
        <v>#N/A</v>
      </c>
      <c r="H964" s="204" t="e">
        <f t="shared" si="68"/>
        <v>#N/A</v>
      </c>
      <c r="I964" s="204" t="e">
        <f t="shared" si="69"/>
        <v>#N/A</v>
      </c>
      <c r="J964" s="168"/>
      <c r="K964" s="230"/>
      <c r="L964" s="231"/>
      <c r="M964" s="230"/>
      <c r="N964" s="228" t="s">
        <v>345</v>
      </c>
      <c r="O964" s="183"/>
      <c r="P964" s="183"/>
      <c r="Q964" s="183"/>
    </row>
    <row r="965" spans="1:17" s="167" customFormat="1" ht="12.75" x14ac:dyDescent="0.2">
      <c r="A965" s="222">
        <f t="shared" si="70"/>
        <v>0</v>
      </c>
      <c r="B965" s="223"/>
      <c r="C965" s="223"/>
      <c r="D965" s="224" t="s">
        <v>36</v>
      </c>
      <c r="E965" s="225"/>
      <c r="F965" s="226"/>
      <c r="G965" s="233" t="e">
        <f t="shared" si="67"/>
        <v>#N/A</v>
      </c>
      <c r="H965" s="204" t="e">
        <f t="shared" si="68"/>
        <v>#N/A</v>
      </c>
      <c r="I965" s="204" t="e">
        <f t="shared" si="69"/>
        <v>#N/A</v>
      </c>
      <c r="J965" s="168"/>
      <c r="K965" s="230"/>
      <c r="L965" s="231"/>
      <c r="M965" s="230"/>
      <c r="N965" s="228" t="s">
        <v>345</v>
      </c>
      <c r="O965" s="183"/>
      <c r="P965" s="183"/>
      <c r="Q965" s="183"/>
    </row>
    <row r="966" spans="1:17" s="167" customFormat="1" ht="12.75" x14ac:dyDescent="0.2">
      <c r="A966" s="222">
        <f t="shared" si="70"/>
        <v>0</v>
      </c>
      <c r="B966" s="223"/>
      <c r="C966" s="223"/>
      <c r="D966" s="224" t="s">
        <v>36</v>
      </c>
      <c r="E966" s="225"/>
      <c r="F966" s="226"/>
      <c r="G966" s="233" t="e">
        <f t="shared" si="67"/>
        <v>#N/A</v>
      </c>
      <c r="H966" s="204" t="e">
        <f t="shared" si="68"/>
        <v>#N/A</v>
      </c>
      <c r="I966" s="204" t="e">
        <f t="shared" si="69"/>
        <v>#N/A</v>
      </c>
      <c r="J966" s="168"/>
      <c r="K966" s="230"/>
      <c r="L966" s="231"/>
      <c r="M966" s="230"/>
      <c r="N966" s="228" t="s">
        <v>345</v>
      </c>
      <c r="O966" s="183"/>
      <c r="P966" s="183"/>
      <c r="Q966" s="183"/>
    </row>
    <row r="967" spans="1:17" s="167" customFormat="1" ht="12.75" x14ac:dyDescent="0.2">
      <c r="A967" s="222">
        <f t="shared" si="70"/>
        <v>0</v>
      </c>
      <c r="B967" s="223"/>
      <c r="C967" s="223"/>
      <c r="D967" s="224" t="s">
        <v>36</v>
      </c>
      <c r="E967" s="225"/>
      <c r="F967" s="226"/>
      <c r="G967" s="233" t="e">
        <f t="shared" si="67"/>
        <v>#N/A</v>
      </c>
      <c r="H967" s="204" t="e">
        <f t="shared" si="68"/>
        <v>#N/A</v>
      </c>
      <c r="I967" s="204" t="e">
        <f t="shared" si="69"/>
        <v>#N/A</v>
      </c>
      <c r="J967" s="168"/>
      <c r="K967" s="230"/>
      <c r="L967" s="231"/>
      <c r="M967" s="230"/>
      <c r="N967" s="228" t="s">
        <v>345</v>
      </c>
      <c r="O967" s="183"/>
      <c r="P967" s="183"/>
      <c r="Q967" s="183"/>
    </row>
    <row r="968" spans="1:17" s="167" customFormat="1" ht="12.75" x14ac:dyDescent="0.2">
      <c r="A968" s="222">
        <f t="shared" si="70"/>
        <v>0</v>
      </c>
      <c r="B968" s="223"/>
      <c r="C968" s="223"/>
      <c r="D968" s="224" t="s">
        <v>36</v>
      </c>
      <c r="E968" s="225"/>
      <c r="F968" s="226"/>
      <c r="G968" s="233" t="e">
        <f t="shared" si="67"/>
        <v>#N/A</v>
      </c>
      <c r="H968" s="204" t="e">
        <f t="shared" si="68"/>
        <v>#N/A</v>
      </c>
      <c r="I968" s="204" t="e">
        <f t="shared" si="69"/>
        <v>#N/A</v>
      </c>
      <c r="J968" s="168"/>
      <c r="K968" s="230"/>
      <c r="L968" s="231"/>
      <c r="M968" s="230"/>
      <c r="N968" s="228" t="s">
        <v>345</v>
      </c>
      <c r="O968" s="183"/>
      <c r="P968" s="183"/>
      <c r="Q968" s="183"/>
    </row>
    <row r="969" spans="1:17" s="167" customFormat="1" ht="12.75" x14ac:dyDescent="0.2">
      <c r="A969" s="222">
        <f t="shared" si="70"/>
        <v>0</v>
      </c>
      <c r="B969" s="223"/>
      <c r="C969" s="223"/>
      <c r="D969" s="224" t="s">
        <v>36</v>
      </c>
      <c r="E969" s="225"/>
      <c r="F969" s="226"/>
      <c r="G969" s="233" t="e">
        <f t="shared" si="67"/>
        <v>#N/A</v>
      </c>
      <c r="H969" s="204" t="e">
        <f t="shared" si="68"/>
        <v>#N/A</v>
      </c>
      <c r="I969" s="204" t="e">
        <f t="shared" si="69"/>
        <v>#N/A</v>
      </c>
      <c r="J969" s="168"/>
      <c r="K969" s="230"/>
      <c r="L969" s="231"/>
      <c r="M969" s="230"/>
      <c r="N969" s="228" t="s">
        <v>345</v>
      </c>
      <c r="O969" s="183"/>
      <c r="P969" s="183"/>
      <c r="Q969" s="183"/>
    </row>
    <row r="970" spans="1:17" s="167" customFormat="1" ht="12.75" x14ac:dyDescent="0.2">
      <c r="A970" s="222">
        <f t="shared" si="70"/>
        <v>0</v>
      </c>
      <c r="B970" s="223"/>
      <c r="C970" s="223"/>
      <c r="D970" s="224" t="s">
        <v>36</v>
      </c>
      <c r="E970" s="225"/>
      <c r="F970" s="226"/>
      <c r="G970" s="233" t="e">
        <f t="shared" si="67"/>
        <v>#N/A</v>
      </c>
      <c r="H970" s="204" t="e">
        <f t="shared" si="68"/>
        <v>#N/A</v>
      </c>
      <c r="I970" s="204" t="e">
        <f t="shared" si="69"/>
        <v>#N/A</v>
      </c>
      <c r="J970" s="168"/>
      <c r="K970" s="230"/>
      <c r="L970" s="231"/>
      <c r="M970" s="230"/>
      <c r="N970" s="228" t="s">
        <v>345</v>
      </c>
      <c r="O970" s="183"/>
      <c r="P970" s="183"/>
      <c r="Q970" s="183"/>
    </row>
    <row r="971" spans="1:17" s="167" customFormat="1" ht="12.75" x14ac:dyDescent="0.2">
      <c r="A971" s="222">
        <f t="shared" si="70"/>
        <v>0</v>
      </c>
      <c r="B971" s="223"/>
      <c r="C971" s="223"/>
      <c r="D971" s="224" t="s">
        <v>36</v>
      </c>
      <c r="E971" s="225"/>
      <c r="F971" s="226"/>
      <c r="G971" s="233" t="e">
        <f t="shared" si="67"/>
        <v>#N/A</v>
      </c>
      <c r="H971" s="204" t="e">
        <f t="shared" si="68"/>
        <v>#N/A</v>
      </c>
      <c r="I971" s="204" t="e">
        <f t="shared" si="69"/>
        <v>#N/A</v>
      </c>
      <c r="J971" s="168"/>
      <c r="K971" s="230"/>
      <c r="L971" s="231"/>
      <c r="M971" s="230"/>
      <c r="N971" s="228" t="s">
        <v>345</v>
      </c>
      <c r="O971" s="183"/>
      <c r="P971" s="183"/>
      <c r="Q971" s="183"/>
    </row>
    <row r="972" spans="1:17" s="167" customFormat="1" ht="12.75" x14ac:dyDescent="0.2">
      <c r="A972" s="222">
        <f t="shared" si="70"/>
        <v>0</v>
      </c>
      <c r="B972" s="223"/>
      <c r="C972" s="223"/>
      <c r="D972" s="224" t="s">
        <v>36</v>
      </c>
      <c r="E972" s="225"/>
      <c r="F972" s="226"/>
      <c r="G972" s="233" t="e">
        <f t="shared" si="67"/>
        <v>#N/A</v>
      </c>
      <c r="H972" s="204" t="e">
        <f t="shared" si="68"/>
        <v>#N/A</v>
      </c>
      <c r="I972" s="204" t="e">
        <f t="shared" si="69"/>
        <v>#N/A</v>
      </c>
      <c r="J972" s="168"/>
      <c r="K972" s="230"/>
      <c r="L972" s="231"/>
      <c r="M972" s="230"/>
      <c r="N972" s="228" t="s">
        <v>345</v>
      </c>
      <c r="O972" s="183"/>
      <c r="P972" s="183"/>
      <c r="Q972" s="183"/>
    </row>
    <row r="973" spans="1:17" s="167" customFormat="1" ht="12.75" x14ac:dyDescent="0.2">
      <c r="A973" s="222">
        <f t="shared" si="70"/>
        <v>0</v>
      </c>
      <c r="B973" s="223"/>
      <c r="C973" s="223"/>
      <c r="D973" s="224" t="s">
        <v>36</v>
      </c>
      <c r="E973" s="225"/>
      <c r="F973" s="226"/>
      <c r="G973" s="233" t="e">
        <f t="shared" si="67"/>
        <v>#N/A</v>
      </c>
      <c r="H973" s="204" t="e">
        <f t="shared" si="68"/>
        <v>#N/A</v>
      </c>
      <c r="I973" s="204" t="e">
        <f t="shared" si="69"/>
        <v>#N/A</v>
      </c>
      <c r="J973" s="168"/>
      <c r="K973" s="230"/>
      <c r="L973" s="231"/>
      <c r="M973" s="230"/>
      <c r="N973" s="228" t="s">
        <v>345</v>
      </c>
      <c r="O973" s="183"/>
      <c r="P973" s="183"/>
      <c r="Q973" s="183"/>
    </row>
    <row r="974" spans="1:17" s="167" customFormat="1" ht="12.75" x14ac:dyDescent="0.2">
      <c r="A974" s="222">
        <f t="shared" si="70"/>
        <v>0</v>
      </c>
      <c r="B974" s="223"/>
      <c r="C974" s="223"/>
      <c r="D974" s="224" t="s">
        <v>36</v>
      </c>
      <c r="E974" s="225"/>
      <c r="F974" s="226"/>
      <c r="G974" s="233" t="e">
        <f t="shared" si="67"/>
        <v>#N/A</v>
      </c>
      <c r="H974" s="204" t="e">
        <f t="shared" si="68"/>
        <v>#N/A</v>
      </c>
      <c r="I974" s="204" t="e">
        <f t="shared" si="69"/>
        <v>#N/A</v>
      </c>
      <c r="J974" s="168"/>
      <c r="K974" s="230"/>
      <c r="L974" s="231"/>
      <c r="M974" s="230"/>
      <c r="N974" s="228" t="s">
        <v>345</v>
      </c>
      <c r="O974" s="183"/>
      <c r="P974" s="183"/>
      <c r="Q974" s="183"/>
    </row>
    <row r="975" spans="1:17" s="167" customFormat="1" ht="12.75" x14ac:dyDescent="0.2">
      <c r="A975" s="222">
        <f t="shared" si="70"/>
        <v>0</v>
      </c>
      <c r="B975" s="223"/>
      <c r="C975" s="223"/>
      <c r="D975" s="224" t="s">
        <v>36</v>
      </c>
      <c r="E975" s="225"/>
      <c r="F975" s="226"/>
      <c r="G975" s="233" t="e">
        <f t="shared" si="67"/>
        <v>#N/A</v>
      </c>
      <c r="H975" s="204" t="e">
        <f t="shared" si="68"/>
        <v>#N/A</v>
      </c>
      <c r="I975" s="204" t="e">
        <f t="shared" si="69"/>
        <v>#N/A</v>
      </c>
      <c r="J975" s="168"/>
      <c r="K975" s="230"/>
      <c r="L975" s="231"/>
      <c r="M975" s="230"/>
      <c r="N975" s="228" t="s">
        <v>345</v>
      </c>
      <c r="O975" s="183"/>
      <c r="P975" s="183"/>
      <c r="Q975" s="183"/>
    </row>
    <row r="976" spans="1:17" s="167" customFormat="1" ht="12.75" x14ac:dyDescent="0.2">
      <c r="A976" s="222">
        <f t="shared" si="70"/>
        <v>0</v>
      </c>
      <c r="B976" s="223"/>
      <c r="C976" s="223"/>
      <c r="D976" s="224" t="s">
        <v>36</v>
      </c>
      <c r="E976" s="225"/>
      <c r="F976" s="226"/>
      <c r="G976" s="233" t="e">
        <f t="shared" si="67"/>
        <v>#N/A</v>
      </c>
      <c r="H976" s="204" t="e">
        <f t="shared" si="68"/>
        <v>#N/A</v>
      </c>
      <c r="I976" s="204" t="e">
        <f t="shared" si="69"/>
        <v>#N/A</v>
      </c>
      <c r="J976" s="168"/>
      <c r="K976" s="230"/>
      <c r="L976" s="231"/>
      <c r="M976" s="230"/>
      <c r="N976" s="228" t="s">
        <v>345</v>
      </c>
      <c r="O976" s="183"/>
      <c r="P976" s="183"/>
      <c r="Q976" s="183"/>
    </row>
    <row r="977" spans="1:17" s="167" customFormat="1" ht="12.75" x14ac:dyDescent="0.2">
      <c r="A977" s="222">
        <f t="shared" si="70"/>
        <v>0</v>
      </c>
      <c r="B977" s="223"/>
      <c r="C977" s="223"/>
      <c r="D977" s="224" t="s">
        <v>36</v>
      </c>
      <c r="E977" s="225"/>
      <c r="F977" s="226"/>
      <c r="G977" s="233" t="e">
        <f t="shared" si="67"/>
        <v>#N/A</v>
      </c>
      <c r="H977" s="204" t="e">
        <f t="shared" si="68"/>
        <v>#N/A</v>
      </c>
      <c r="I977" s="204" t="e">
        <f t="shared" si="69"/>
        <v>#N/A</v>
      </c>
      <c r="J977" s="168"/>
      <c r="K977" s="230"/>
      <c r="L977" s="231"/>
      <c r="M977" s="230"/>
      <c r="N977" s="228" t="s">
        <v>345</v>
      </c>
      <c r="O977" s="183"/>
      <c r="P977" s="183"/>
      <c r="Q977" s="183"/>
    </row>
    <row r="978" spans="1:17" s="167" customFormat="1" ht="12.75" x14ac:dyDescent="0.2">
      <c r="A978" s="222">
        <f t="shared" si="70"/>
        <v>0</v>
      </c>
      <c r="B978" s="223"/>
      <c r="C978" s="223"/>
      <c r="D978" s="224" t="s">
        <v>36</v>
      </c>
      <c r="E978" s="225"/>
      <c r="F978" s="226"/>
      <c r="G978" s="233" t="e">
        <f t="shared" si="67"/>
        <v>#N/A</v>
      </c>
      <c r="H978" s="204" t="e">
        <f t="shared" si="68"/>
        <v>#N/A</v>
      </c>
      <c r="I978" s="204" t="e">
        <f t="shared" si="69"/>
        <v>#N/A</v>
      </c>
      <c r="J978" s="168"/>
      <c r="K978" s="230"/>
      <c r="L978" s="231"/>
      <c r="M978" s="230"/>
      <c r="N978" s="228" t="s">
        <v>345</v>
      </c>
      <c r="O978" s="183"/>
      <c r="P978" s="183"/>
      <c r="Q978" s="183"/>
    </row>
    <row r="979" spans="1:17" s="167" customFormat="1" ht="12.75" x14ac:dyDescent="0.2">
      <c r="A979" s="222">
        <f t="shared" si="70"/>
        <v>0</v>
      </c>
      <c r="B979" s="223"/>
      <c r="C979" s="223"/>
      <c r="D979" s="224" t="s">
        <v>36</v>
      </c>
      <c r="E979" s="225"/>
      <c r="F979" s="226"/>
      <c r="G979" s="233" t="e">
        <f t="shared" si="67"/>
        <v>#N/A</v>
      </c>
      <c r="H979" s="204" t="e">
        <f t="shared" si="68"/>
        <v>#N/A</v>
      </c>
      <c r="I979" s="204" t="e">
        <f t="shared" si="69"/>
        <v>#N/A</v>
      </c>
      <c r="J979" s="168"/>
      <c r="K979" s="230"/>
      <c r="L979" s="231"/>
      <c r="M979" s="230"/>
      <c r="N979" s="228" t="s">
        <v>345</v>
      </c>
      <c r="O979" s="183"/>
      <c r="P979" s="183"/>
      <c r="Q979" s="183"/>
    </row>
    <row r="980" spans="1:17" s="167" customFormat="1" ht="12.75" x14ac:dyDescent="0.2">
      <c r="A980" s="222">
        <f t="shared" si="70"/>
        <v>0</v>
      </c>
      <c r="B980" s="223"/>
      <c r="C980" s="223"/>
      <c r="D980" s="224" t="s">
        <v>36</v>
      </c>
      <c r="E980" s="225"/>
      <c r="F980" s="226"/>
      <c r="G980" s="233" t="e">
        <f t="shared" ref="G980:G987" si="71">VLOOKUP(D980,K$33:N$1001,2,FALSE)</f>
        <v>#N/A</v>
      </c>
      <c r="H980" s="204" t="e">
        <f t="shared" ref="H980:H987" si="72">VLOOKUP(D980,K$33:N$1001,3,FALSE)</f>
        <v>#N/A</v>
      </c>
      <c r="I980" s="204" t="e">
        <f t="shared" ref="I980:I987" si="73">VLOOKUP(D980,K$33:N$1001,4,FALSE)</f>
        <v>#N/A</v>
      </c>
      <c r="J980" s="168"/>
      <c r="K980" s="230"/>
      <c r="L980" s="231"/>
      <c r="M980" s="230"/>
      <c r="N980" s="228" t="s">
        <v>345</v>
      </c>
      <c r="O980" s="183"/>
      <c r="P980" s="183"/>
      <c r="Q980" s="183"/>
    </row>
    <row r="981" spans="1:17" s="167" customFormat="1" ht="12.75" x14ac:dyDescent="0.2">
      <c r="A981" s="222">
        <f t="shared" si="70"/>
        <v>0</v>
      </c>
      <c r="B981" s="223"/>
      <c r="C981" s="223"/>
      <c r="D981" s="224" t="s">
        <v>36</v>
      </c>
      <c r="E981" s="225"/>
      <c r="F981" s="226"/>
      <c r="G981" s="233" t="e">
        <f t="shared" si="71"/>
        <v>#N/A</v>
      </c>
      <c r="H981" s="204" t="e">
        <f t="shared" si="72"/>
        <v>#N/A</v>
      </c>
      <c r="I981" s="204" t="e">
        <f t="shared" si="73"/>
        <v>#N/A</v>
      </c>
      <c r="J981" s="168"/>
      <c r="K981" s="230"/>
      <c r="L981" s="231"/>
      <c r="M981" s="230"/>
      <c r="N981" s="228" t="s">
        <v>345</v>
      </c>
      <c r="O981" s="183"/>
      <c r="P981" s="183"/>
      <c r="Q981" s="183"/>
    </row>
    <row r="982" spans="1:17" s="167" customFormat="1" ht="12.75" x14ac:dyDescent="0.2">
      <c r="A982" s="222">
        <f t="shared" ref="A982:A988" si="74">F981</f>
        <v>0</v>
      </c>
      <c r="B982" s="223"/>
      <c r="C982" s="223"/>
      <c r="D982" s="224" t="s">
        <v>36</v>
      </c>
      <c r="E982" s="225"/>
      <c r="F982" s="226"/>
      <c r="G982" s="233" t="e">
        <f t="shared" si="71"/>
        <v>#N/A</v>
      </c>
      <c r="H982" s="204" t="e">
        <f t="shared" si="72"/>
        <v>#N/A</v>
      </c>
      <c r="I982" s="204" t="e">
        <f t="shared" si="73"/>
        <v>#N/A</v>
      </c>
      <c r="J982" s="168"/>
      <c r="K982" s="230"/>
      <c r="L982" s="231"/>
      <c r="M982" s="230"/>
      <c r="N982" s="228" t="s">
        <v>345</v>
      </c>
      <c r="O982" s="183"/>
      <c r="P982" s="183"/>
      <c r="Q982" s="183"/>
    </row>
    <row r="983" spans="1:17" s="167" customFormat="1" ht="12.75" x14ac:dyDescent="0.2">
      <c r="A983" s="222">
        <f t="shared" si="74"/>
        <v>0</v>
      </c>
      <c r="B983" s="223"/>
      <c r="C983" s="223"/>
      <c r="D983" s="224" t="s">
        <v>36</v>
      </c>
      <c r="E983" s="225"/>
      <c r="F983" s="226"/>
      <c r="G983" s="233" t="e">
        <f t="shared" si="71"/>
        <v>#N/A</v>
      </c>
      <c r="H983" s="204" t="e">
        <f t="shared" si="72"/>
        <v>#N/A</v>
      </c>
      <c r="I983" s="204" t="e">
        <f t="shared" si="73"/>
        <v>#N/A</v>
      </c>
      <c r="J983" s="168"/>
      <c r="K983" s="230"/>
      <c r="L983" s="231"/>
      <c r="M983" s="230"/>
      <c r="N983" s="228" t="s">
        <v>345</v>
      </c>
      <c r="O983" s="183"/>
      <c r="P983" s="183"/>
      <c r="Q983" s="183"/>
    </row>
    <row r="984" spans="1:17" s="167" customFormat="1" ht="12.75" x14ac:dyDescent="0.2">
      <c r="A984" s="222">
        <f t="shared" si="74"/>
        <v>0</v>
      </c>
      <c r="B984" s="223"/>
      <c r="C984" s="223"/>
      <c r="D984" s="224" t="s">
        <v>36</v>
      </c>
      <c r="E984" s="225"/>
      <c r="F984" s="226"/>
      <c r="G984" s="233" t="e">
        <f t="shared" si="71"/>
        <v>#N/A</v>
      </c>
      <c r="H984" s="204" t="e">
        <f t="shared" si="72"/>
        <v>#N/A</v>
      </c>
      <c r="I984" s="204" t="e">
        <f t="shared" si="73"/>
        <v>#N/A</v>
      </c>
      <c r="J984" s="168"/>
      <c r="K984" s="230"/>
      <c r="L984" s="231"/>
      <c r="M984" s="230"/>
      <c r="N984" s="228" t="s">
        <v>345</v>
      </c>
      <c r="O984" s="183"/>
      <c r="P984" s="183"/>
      <c r="Q984" s="183"/>
    </row>
    <row r="985" spans="1:17" s="167" customFormat="1" ht="12.75" x14ac:dyDescent="0.2">
      <c r="A985" s="222">
        <f t="shared" si="74"/>
        <v>0</v>
      </c>
      <c r="B985" s="223"/>
      <c r="C985" s="223"/>
      <c r="D985" s="224" t="s">
        <v>36</v>
      </c>
      <c r="E985" s="225"/>
      <c r="F985" s="226"/>
      <c r="G985" s="233" t="e">
        <f t="shared" si="71"/>
        <v>#N/A</v>
      </c>
      <c r="H985" s="204" t="e">
        <f t="shared" si="72"/>
        <v>#N/A</v>
      </c>
      <c r="I985" s="204" t="e">
        <f t="shared" si="73"/>
        <v>#N/A</v>
      </c>
      <c r="J985" s="168"/>
      <c r="K985" s="230"/>
      <c r="L985" s="231"/>
      <c r="M985" s="230"/>
      <c r="N985" s="228" t="s">
        <v>345</v>
      </c>
      <c r="O985" s="183"/>
      <c r="P985" s="183"/>
      <c r="Q985" s="183"/>
    </row>
    <row r="986" spans="1:17" s="167" customFormat="1" ht="12.75" x14ac:dyDescent="0.2">
      <c r="A986" s="222">
        <f t="shared" si="74"/>
        <v>0</v>
      </c>
      <c r="B986" s="223"/>
      <c r="C986" s="223"/>
      <c r="D986" s="224" t="s">
        <v>36</v>
      </c>
      <c r="E986" s="225"/>
      <c r="F986" s="226"/>
      <c r="G986" s="233" t="e">
        <f t="shared" si="71"/>
        <v>#N/A</v>
      </c>
      <c r="H986" s="204" t="e">
        <f t="shared" si="72"/>
        <v>#N/A</v>
      </c>
      <c r="I986" s="204" t="e">
        <f t="shared" si="73"/>
        <v>#N/A</v>
      </c>
      <c r="J986" s="168"/>
      <c r="K986" s="230"/>
      <c r="L986" s="231"/>
      <c r="M986" s="230"/>
      <c r="N986" s="228" t="s">
        <v>345</v>
      </c>
      <c r="O986" s="183"/>
      <c r="P986" s="183"/>
      <c r="Q986" s="183"/>
    </row>
    <row r="987" spans="1:17" s="167" customFormat="1" ht="12.75" x14ac:dyDescent="0.2">
      <c r="A987" s="222">
        <f t="shared" si="74"/>
        <v>0</v>
      </c>
      <c r="B987" s="223"/>
      <c r="C987" s="223"/>
      <c r="D987" s="224" t="s">
        <v>36</v>
      </c>
      <c r="E987" s="225"/>
      <c r="F987" s="226"/>
      <c r="G987" s="233" t="e">
        <f t="shared" si="71"/>
        <v>#N/A</v>
      </c>
      <c r="H987" s="204" t="e">
        <f t="shared" si="72"/>
        <v>#N/A</v>
      </c>
      <c r="I987" s="204" t="e">
        <f t="shared" si="73"/>
        <v>#N/A</v>
      </c>
      <c r="J987" s="168"/>
      <c r="K987" s="230"/>
      <c r="L987" s="231"/>
      <c r="M987" s="230"/>
      <c r="N987" s="228" t="s">
        <v>345</v>
      </c>
      <c r="O987" s="183"/>
      <c r="P987" s="183"/>
      <c r="Q987" s="183"/>
    </row>
    <row r="988" spans="1:17" s="167" customFormat="1" ht="12.75" x14ac:dyDescent="0.2">
      <c r="A988" s="222">
        <f t="shared" si="74"/>
        <v>0</v>
      </c>
      <c r="B988" s="181"/>
      <c r="C988" s="181"/>
      <c r="D988" s="235"/>
      <c r="E988" s="236"/>
      <c r="F988" s="236"/>
      <c r="G988" s="211"/>
      <c r="H988" s="212"/>
      <c r="I988" s="212"/>
      <c r="J988" s="168"/>
      <c r="K988" s="230"/>
      <c r="L988" s="231"/>
      <c r="M988" s="230"/>
      <c r="N988" s="228" t="s">
        <v>345</v>
      </c>
      <c r="O988" s="183"/>
      <c r="P988" s="183"/>
      <c r="Q988" s="183"/>
    </row>
    <row r="989" spans="1:17" s="167" customFormat="1" ht="12.75" x14ac:dyDescent="0.2">
      <c r="A989" s="197"/>
      <c r="B989" s="181"/>
      <c r="C989" s="181"/>
      <c r="D989" s="235"/>
      <c r="E989" s="236"/>
      <c r="F989" s="236"/>
      <c r="G989" s="211"/>
      <c r="H989" s="212"/>
      <c r="I989" s="212"/>
      <c r="J989" s="168"/>
      <c r="K989" s="230"/>
      <c r="L989" s="231"/>
      <c r="M989" s="230"/>
      <c r="N989" s="228" t="s">
        <v>345</v>
      </c>
      <c r="O989" s="183"/>
      <c r="P989" s="183"/>
      <c r="Q989" s="183"/>
    </row>
    <row r="990" spans="1:17" s="167" customFormat="1" ht="12.75" x14ac:dyDescent="0.2">
      <c r="A990" s="197"/>
      <c r="B990" s="181"/>
      <c r="C990" s="181"/>
      <c r="D990" s="235"/>
      <c r="E990" s="236"/>
      <c r="F990" s="236"/>
      <c r="G990" s="211"/>
      <c r="H990" s="212"/>
      <c r="I990" s="212"/>
      <c r="J990" s="168"/>
      <c r="K990" s="230"/>
      <c r="L990" s="231"/>
      <c r="M990" s="230"/>
      <c r="N990" s="228" t="s">
        <v>345</v>
      </c>
      <c r="O990" s="183"/>
      <c r="P990" s="183"/>
      <c r="Q990" s="183"/>
    </row>
    <row r="991" spans="1:17" s="167" customFormat="1" ht="12.75" x14ac:dyDescent="0.2">
      <c r="A991" s="197"/>
      <c r="B991" s="181"/>
      <c r="C991" s="181"/>
      <c r="D991" s="235"/>
      <c r="E991" s="236"/>
      <c r="F991" s="236"/>
      <c r="G991" s="211"/>
      <c r="H991" s="212"/>
      <c r="I991" s="212"/>
      <c r="J991" s="168"/>
      <c r="K991" s="230"/>
      <c r="L991" s="231"/>
      <c r="M991" s="230"/>
      <c r="N991" s="228" t="s">
        <v>345</v>
      </c>
      <c r="O991" s="183"/>
      <c r="P991" s="183"/>
      <c r="Q991" s="183"/>
    </row>
    <row r="992" spans="1:17" s="167" customFormat="1" ht="12.75" x14ac:dyDescent="0.2">
      <c r="A992" s="197"/>
      <c r="B992" s="181"/>
      <c r="C992" s="181"/>
      <c r="D992" s="235"/>
      <c r="E992" s="236"/>
      <c r="F992" s="236"/>
      <c r="G992" s="211"/>
      <c r="H992" s="212"/>
      <c r="I992" s="212"/>
      <c r="J992" s="168"/>
      <c r="K992" s="230"/>
      <c r="L992" s="231"/>
      <c r="M992" s="230"/>
      <c r="N992" s="228" t="s">
        <v>345</v>
      </c>
      <c r="O992" s="183"/>
      <c r="P992" s="183"/>
      <c r="Q992" s="183"/>
    </row>
    <row r="993" spans="1:18" s="167" customFormat="1" ht="12.75" x14ac:dyDescent="0.2">
      <c r="A993" s="197"/>
      <c r="B993" s="181"/>
      <c r="C993" s="181"/>
      <c r="D993" s="235"/>
      <c r="E993" s="236"/>
      <c r="F993" s="236"/>
      <c r="G993" s="211"/>
      <c r="H993" s="212"/>
      <c r="I993" s="212"/>
      <c r="J993" s="168"/>
      <c r="K993" s="230"/>
      <c r="L993" s="231"/>
      <c r="M993" s="230"/>
      <c r="N993" s="228" t="s">
        <v>345</v>
      </c>
      <c r="O993" s="183"/>
      <c r="P993" s="183"/>
      <c r="Q993" s="183"/>
    </row>
    <row r="994" spans="1:18" s="167" customFormat="1" ht="12.75" x14ac:dyDescent="0.2">
      <c r="A994" s="197"/>
      <c r="B994" s="183"/>
      <c r="C994" s="183"/>
      <c r="D994" s="209"/>
      <c r="E994" s="210"/>
      <c r="F994" s="210"/>
      <c r="G994" s="211"/>
      <c r="H994" s="212"/>
      <c r="I994" s="212"/>
      <c r="J994" s="168"/>
      <c r="K994" s="230"/>
      <c r="L994" s="231"/>
      <c r="M994" s="230"/>
      <c r="N994" s="228" t="s">
        <v>345</v>
      </c>
      <c r="O994" s="183"/>
      <c r="P994" s="183"/>
      <c r="Q994" s="183"/>
    </row>
    <row r="995" spans="1:18" s="167" customFormat="1" ht="12.75" x14ac:dyDescent="0.2">
      <c r="A995" s="197"/>
      <c r="B995" s="183"/>
      <c r="C995" s="183"/>
      <c r="D995" s="209"/>
      <c r="E995" s="210"/>
      <c r="F995" s="210"/>
      <c r="G995" s="211"/>
      <c r="H995" s="212"/>
      <c r="I995" s="212"/>
      <c r="J995" s="168"/>
      <c r="K995" s="230"/>
      <c r="L995" s="231"/>
      <c r="M995" s="230"/>
      <c r="N995" s="228" t="s">
        <v>345</v>
      </c>
      <c r="O995" s="183"/>
      <c r="P995" s="183"/>
      <c r="Q995" s="183"/>
    </row>
    <row r="996" spans="1:18" s="167" customFormat="1" ht="12.75" x14ac:dyDescent="0.2">
      <c r="A996" s="197"/>
      <c r="B996" s="183"/>
      <c r="C996" s="183"/>
      <c r="D996" s="209"/>
      <c r="E996" s="210"/>
      <c r="F996" s="210"/>
      <c r="G996" s="211"/>
      <c r="H996" s="212"/>
      <c r="I996" s="212"/>
      <c r="J996" s="168"/>
      <c r="K996" s="230"/>
      <c r="L996" s="231"/>
      <c r="M996" s="230"/>
      <c r="N996" s="228" t="s">
        <v>345</v>
      </c>
      <c r="O996" s="183"/>
      <c r="P996" s="183"/>
      <c r="Q996" s="183"/>
    </row>
    <row r="997" spans="1:18" s="167" customFormat="1" ht="12.75" x14ac:dyDescent="0.2">
      <c r="A997" s="197"/>
      <c r="B997" s="183"/>
      <c r="C997" s="183"/>
      <c r="D997" s="209"/>
      <c r="E997" s="210"/>
      <c r="F997" s="210"/>
      <c r="G997" s="211"/>
      <c r="H997" s="212"/>
      <c r="I997" s="212"/>
      <c r="J997" s="168"/>
      <c r="K997" s="230"/>
      <c r="L997" s="231"/>
      <c r="M997" s="230"/>
      <c r="N997" s="228" t="s">
        <v>345</v>
      </c>
      <c r="O997" s="183"/>
      <c r="P997" s="183"/>
      <c r="Q997" s="183"/>
    </row>
    <row r="998" spans="1:18" s="167" customFormat="1" ht="12.75" x14ac:dyDescent="0.2">
      <c r="A998" s="197"/>
      <c r="B998" s="183"/>
      <c r="C998" s="183"/>
      <c r="D998" s="209"/>
      <c r="E998" s="210"/>
      <c r="F998" s="210"/>
      <c r="G998" s="211"/>
      <c r="H998" s="212"/>
      <c r="I998" s="212"/>
      <c r="J998" s="168"/>
      <c r="K998" s="230"/>
      <c r="L998" s="231"/>
      <c r="M998" s="230"/>
      <c r="N998" s="228" t="s">
        <v>345</v>
      </c>
      <c r="O998" s="183"/>
      <c r="P998" s="183"/>
      <c r="Q998" s="183"/>
    </row>
    <row r="999" spans="1:18" s="167" customFormat="1" ht="12.75" x14ac:dyDescent="0.2">
      <c r="A999" s="197"/>
      <c r="B999" s="183"/>
      <c r="C999" s="183"/>
      <c r="D999" s="209"/>
      <c r="E999" s="210"/>
      <c r="F999" s="210"/>
      <c r="G999" s="211"/>
      <c r="H999" s="212"/>
      <c r="I999" s="212"/>
      <c r="J999" s="168"/>
      <c r="K999" s="230"/>
      <c r="L999" s="231"/>
      <c r="M999" s="230"/>
      <c r="N999" s="228" t="s">
        <v>345</v>
      </c>
      <c r="O999" s="183"/>
      <c r="P999" s="183"/>
      <c r="Q999" s="183"/>
    </row>
    <row r="1000" spans="1:18" s="167" customFormat="1" ht="12.75" x14ac:dyDescent="0.2">
      <c r="A1000" s="197"/>
      <c r="B1000" s="183"/>
      <c r="C1000" s="183"/>
      <c r="D1000" s="209"/>
      <c r="E1000" s="210"/>
      <c r="F1000" s="210"/>
      <c r="G1000" s="211"/>
      <c r="H1000" s="212"/>
      <c r="I1000" s="212"/>
      <c r="J1000" s="168"/>
      <c r="K1000" s="230"/>
      <c r="L1000" s="231"/>
      <c r="M1000" s="230"/>
      <c r="N1000" s="228" t="s">
        <v>345</v>
      </c>
      <c r="O1000" s="183"/>
      <c r="P1000" s="183"/>
      <c r="Q1000" s="183"/>
    </row>
    <row r="1001" spans="1:18" s="167" customFormat="1" ht="12.75" x14ac:dyDescent="0.2">
      <c r="A1001" s="197"/>
      <c r="B1001" s="183"/>
      <c r="C1001" s="183"/>
      <c r="D1001" s="209"/>
      <c r="E1001" s="210"/>
      <c r="F1001" s="210"/>
      <c r="G1001" s="211"/>
      <c r="H1001" s="212"/>
      <c r="I1001" s="212"/>
      <c r="J1001" s="182"/>
      <c r="K1001" s="230"/>
      <c r="L1001" s="231"/>
      <c r="M1001" s="230"/>
      <c r="N1001" s="228" t="s">
        <v>345</v>
      </c>
      <c r="O1001" s="183"/>
      <c r="P1001" s="183"/>
      <c r="Q1001" s="183"/>
    </row>
    <row r="1002" spans="1:18" s="211" customFormat="1" ht="15" customHeight="1" x14ac:dyDescent="0.2">
      <c r="A1002" s="197"/>
      <c r="B1002" s="183"/>
      <c r="C1002" s="183"/>
      <c r="D1002" s="209"/>
      <c r="E1002" s="210"/>
      <c r="F1002" s="210"/>
      <c r="H1002" s="212"/>
      <c r="I1002" s="212"/>
      <c r="J1002" s="182"/>
      <c r="K1002" s="214"/>
      <c r="L1002" s="213"/>
      <c r="M1002" s="214"/>
      <c r="N1002" s="214"/>
      <c r="O1002" s="183"/>
      <c r="P1002" s="183"/>
      <c r="Q1002" s="183"/>
      <c r="R1002" s="183"/>
    </row>
    <row r="1003" spans="1:18" s="211" customFormat="1" ht="15" customHeight="1" x14ac:dyDescent="0.2">
      <c r="A1003" s="197"/>
      <c r="B1003" s="183"/>
      <c r="C1003" s="183"/>
      <c r="D1003" s="209"/>
      <c r="E1003" s="210"/>
      <c r="F1003" s="210"/>
      <c r="H1003" s="212"/>
      <c r="I1003" s="212"/>
      <c r="J1003" s="182"/>
      <c r="K1003" s="214"/>
      <c r="L1003" s="213"/>
      <c r="M1003" s="214"/>
      <c r="N1003" s="214"/>
      <c r="O1003" s="183"/>
      <c r="P1003" s="183"/>
      <c r="Q1003" s="183"/>
      <c r="R1003" s="183"/>
    </row>
    <row r="1004" spans="1:18" s="211" customFormat="1" ht="15" customHeight="1" x14ac:dyDescent="0.2">
      <c r="A1004" s="197"/>
      <c r="B1004" s="183"/>
      <c r="C1004" s="183"/>
      <c r="D1004" s="209"/>
      <c r="E1004" s="210"/>
      <c r="F1004" s="210"/>
      <c r="H1004" s="212"/>
      <c r="I1004" s="212"/>
      <c r="J1004" s="182"/>
      <c r="K1004" s="214"/>
      <c r="L1004" s="213"/>
      <c r="M1004" s="214"/>
      <c r="N1004" s="214"/>
      <c r="O1004" s="183"/>
      <c r="P1004" s="183"/>
      <c r="Q1004" s="183"/>
      <c r="R1004" s="183"/>
    </row>
    <row r="1005" spans="1:18" s="211" customFormat="1" ht="15" customHeight="1" x14ac:dyDescent="0.2">
      <c r="A1005" s="197"/>
      <c r="B1005" s="183"/>
      <c r="C1005" s="183"/>
      <c r="D1005" s="209"/>
      <c r="E1005" s="210"/>
      <c r="F1005" s="210"/>
      <c r="H1005" s="212"/>
      <c r="I1005" s="212"/>
      <c r="J1005" s="182"/>
      <c r="K1005" s="214"/>
      <c r="L1005" s="213"/>
      <c r="M1005" s="214"/>
      <c r="N1005" s="214"/>
      <c r="O1005" s="183"/>
      <c r="P1005" s="183"/>
      <c r="Q1005" s="183"/>
      <c r="R1005" s="183"/>
    </row>
    <row r="1006" spans="1:18" s="211" customFormat="1" ht="15" customHeight="1" x14ac:dyDescent="0.2">
      <c r="A1006" s="197"/>
      <c r="B1006" s="183"/>
      <c r="C1006" s="183"/>
      <c r="D1006" s="209"/>
      <c r="E1006" s="210"/>
      <c r="F1006" s="210"/>
      <c r="H1006" s="212"/>
      <c r="I1006" s="212"/>
      <c r="J1006" s="182"/>
      <c r="K1006" s="214"/>
      <c r="L1006" s="213"/>
      <c r="M1006" s="214"/>
      <c r="N1006" s="214"/>
      <c r="O1006" s="183"/>
      <c r="P1006" s="183"/>
      <c r="Q1006" s="183"/>
      <c r="R1006" s="183"/>
    </row>
    <row r="1007" spans="1:18" s="211" customFormat="1" ht="15" customHeight="1" x14ac:dyDescent="0.2">
      <c r="A1007" s="197"/>
      <c r="B1007" s="183"/>
      <c r="C1007" s="183"/>
      <c r="D1007" s="209"/>
      <c r="E1007" s="210"/>
      <c r="F1007" s="210"/>
      <c r="H1007" s="212"/>
      <c r="I1007" s="212"/>
      <c r="J1007" s="182"/>
      <c r="K1007" s="214"/>
      <c r="L1007" s="213"/>
      <c r="M1007" s="214"/>
      <c r="N1007" s="214"/>
      <c r="O1007" s="183"/>
      <c r="P1007" s="183"/>
      <c r="Q1007" s="183"/>
      <c r="R1007" s="183"/>
    </row>
  </sheetData>
  <autoFilter ref="D32:J227" xr:uid="{00000000-0009-0000-0000-000004000000}">
    <sortState ref="D33:J1533">
      <sortCondition ref="F32:F228"/>
    </sortState>
  </autoFilter>
  <sortState ref="B34:I165">
    <sortCondition ref="B34:B165"/>
  </sortState>
  <mergeCells count="6">
    <mergeCell ref="D1:I1"/>
    <mergeCell ref="K28:N31"/>
    <mergeCell ref="B29:I29"/>
    <mergeCell ref="B30:E30"/>
    <mergeCell ref="F30:G30"/>
    <mergeCell ref="B31:I31"/>
  </mergeCells>
  <dataValidations count="1">
    <dataValidation type="list" allowBlank="1" showInputMessage="1" showErrorMessage="1" sqref="F33:F139 F151:F987" xr:uid="{00000000-0002-0000-0400-000000000000}">
      <formula1>$F$2:$F$27</formula1>
    </dataValidation>
  </dataValidations>
  <printOptions horizontalCentered="1"/>
  <pageMargins left="0.39370078740157483" right="0.39370078740157483" top="0.39370078740157483" bottom="0.19685039370078741" header="0.51181102362204722" footer="0.51181102362204722"/>
  <pageSetup paperSize="9" scale="44" fitToHeight="0" orientation="portrait" horizontalDpi="4294967295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FFFF"/>
    <pageSetUpPr fitToPage="1"/>
  </sheetPr>
  <dimension ref="A1:BB56"/>
  <sheetViews>
    <sheetView zoomScale="60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2" sqref="B22"/>
    </sheetView>
  </sheetViews>
  <sheetFormatPr defaultColWidth="8" defaultRowHeight="15.75" x14ac:dyDescent="0.25"/>
  <cols>
    <col min="1" max="1" width="30.5703125" style="103" customWidth="1"/>
    <col min="2" max="2" width="6.85546875" style="104" customWidth="1"/>
    <col min="3" max="14" width="3.7109375" style="102" customWidth="1"/>
    <col min="15" max="15" width="30.7109375" style="104" customWidth="1"/>
    <col min="16" max="16" width="7" style="104" customWidth="1"/>
    <col min="17" max="27" width="3.7109375" style="104" customWidth="1"/>
    <col min="28" max="28" width="5.140625" style="104" customWidth="1"/>
    <col min="29" max="31" width="3.7109375" style="104" customWidth="1"/>
    <col min="32" max="32" width="30.7109375" style="104" customWidth="1"/>
    <col min="33" max="33" width="7" style="104" customWidth="1"/>
    <col min="34" max="51" width="3.7109375" style="104" customWidth="1"/>
    <col min="52" max="52" width="26.7109375" style="103" bestFit="1" customWidth="1"/>
    <col min="53" max="53" width="25.85546875" style="103" bestFit="1" customWidth="1"/>
    <col min="54" max="54" width="26.42578125" style="103" bestFit="1" customWidth="1"/>
    <col min="55" max="55" width="18" style="103" customWidth="1"/>
    <col min="56" max="16384" width="8" style="103"/>
  </cols>
  <sheetData>
    <row r="1" spans="1:54" s="94" customFormat="1" ht="30" customHeight="1" x14ac:dyDescent="0.2">
      <c r="A1" s="92" t="s">
        <v>11</v>
      </c>
      <c r="B1" s="538" t="str">
        <f>'MATCH DETAILS'!B4</f>
        <v>Hosted by Hillingdon at TVAC Eton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5" t="str">
        <f>'MATCH DETAILS'!A1</f>
        <v>ALDER VALLEY BOYS LEAGUE 2018</v>
      </c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40" t="s">
        <v>248</v>
      </c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36" t="str">
        <f>'MATCH DETAILS'!D5</f>
        <v>A</v>
      </c>
      <c r="AW1" s="536"/>
      <c r="AX1" s="536"/>
      <c r="AY1" s="93"/>
    </row>
    <row r="2" spans="1:54" s="97" customFormat="1" ht="30" customHeight="1" x14ac:dyDescent="0.2">
      <c r="A2" s="95" t="s">
        <v>12</v>
      </c>
      <c r="B2" s="539" t="str">
        <f>'MATCH DETAILS'!B3</f>
        <v>6th May 2018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4" t="str">
        <f>'MATCH DETAILS'!B5</f>
        <v>Aldershot, Farnham and District A.C.</v>
      </c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7" t="str">
        <f>'MATCH DETAILS'!E5</f>
        <v>AA</v>
      </c>
      <c r="AW2" s="537"/>
      <c r="AX2" s="537"/>
      <c r="AY2" s="96"/>
    </row>
    <row r="3" spans="1:54" s="99" customFormat="1" ht="91.5" customHeight="1" x14ac:dyDescent="0.25">
      <c r="A3" s="244" t="s">
        <v>249</v>
      </c>
      <c r="B3" s="245" t="s">
        <v>329</v>
      </c>
      <c r="C3" s="246" t="s">
        <v>2</v>
      </c>
      <c r="D3" s="247" t="s">
        <v>4</v>
      </c>
      <c r="E3" s="246" t="s">
        <v>3</v>
      </c>
      <c r="F3" s="247" t="s">
        <v>6</v>
      </c>
      <c r="G3" s="246" t="s">
        <v>154</v>
      </c>
      <c r="H3" s="247" t="s">
        <v>149</v>
      </c>
      <c r="I3" s="246" t="s">
        <v>150</v>
      </c>
      <c r="J3" s="247" t="s">
        <v>151</v>
      </c>
      <c r="K3" s="246" t="s">
        <v>152</v>
      </c>
      <c r="L3" s="247" t="s">
        <v>153</v>
      </c>
      <c r="M3" s="246" t="s">
        <v>8</v>
      </c>
      <c r="N3" s="248"/>
      <c r="O3" s="249" t="s">
        <v>250</v>
      </c>
      <c r="P3" s="245" t="s">
        <v>329</v>
      </c>
      <c r="Q3" s="246" t="s">
        <v>2</v>
      </c>
      <c r="R3" s="247" t="s">
        <v>4</v>
      </c>
      <c r="S3" s="246" t="s">
        <v>9</v>
      </c>
      <c r="T3" s="247" t="s">
        <v>3</v>
      </c>
      <c r="U3" s="246" t="s">
        <v>6</v>
      </c>
      <c r="V3" s="247" t="s">
        <v>157</v>
      </c>
      <c r="W3" s="246" t="s">
        <v>149</v>
      </c>
      <c r="X3" s="247" t="s">
        <v>150</v>
      </c>
      <c r="Y3" s="377" t="s">
        <v>292</v>
      </c>
      <c r="Z3" s="247" t="s">
        <v>151</v>
      </c>
      <c r="AA3" s="246" t="s">
        <v>152</v>
      </c>
      <c r="AB3" s="247" t="s">
        <v>153</v>
      </c>
      <c r="AC3" s="246" t="s">
        <v>156</v>
      </c>
      <c r="AD3" s="247" t="s">
        <v>8</v>
      </c>
      <c r="AE3" s="251"/>
      <c r="AF3" s="249" t="s">
        <v>251</v>
      </c>
      <c r="AG3" s="245" t="s">
        <v>329</v>
      </c>
      <c r="AH3" s="246" t="s">
        <v>2</v>
      </c>
      <c r="AI3" s="247" t="s">
        <v>4</v>
      </c>
      <c r="AJ3" s="246" t="s">
        <v>5</v>
      </c>
      <c r="AK3" s="247" t="s">
        <v>3</v>
      </c>
      <c r="AL3" s="246" t="s">
        <v>6</v>
      </c>
      <c r="AM3" s="247" t="s">
        <v>176</v>
      </c>
      <c r="AN3" s="246" t="s">
        <v>177</v>
      </c>
      <c r="AO3" s="247" t="s">
        <v>149</v>
      </c>
      <c r="AP3" s="246" t="s">
        <v>150</v>
      </c>
      <c r="AQ3" s="247" t="s">
        <v>155</v>
      </c>
      <c r="AR3" s="246" t="s">
        <v>158</v>
      </c>
      <c r="AS3" s="247" t="s">
        <v>151</v>
      </c>
      <c r="AT3" s="246" t="s">
        <v>152</v>
      </c>
      <c r="AU3" s="247" t="s">
        <v>153</v>
      </c>
      <c r="AV3" s="246" t="s">
        <v>156</v>
      </c>
      <c r="AW3" s="247" t="s">
        <v>8</v>
      </c>
      <c r="AX3" s="251"/>
      <c r="AY3" s="98"/>
    </row>
    <row r="4" spans="1:54" s="101" customFormat="1" ht="39.950000000000003" customHeight="1" x14ac:dyDescent="0.2">
      <c r="A4" s="252"/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252"/>
      <c r="P4" s="253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6"/>
      <c r="AF4" s="252"/>
      <c r="AG4" s="253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6"/>
      <c r="AY4" s="100"/>
    </row>
    <row r="5" spans="1:54" x14ac:dyDescent="0.25">
      <c r="A5" s="321" t="s">
        <v>708</v>
      </c>
      <c r="B5" s="322">
        <v>41</v>
      </c>
      <c r="C5" s="399"/>
      <c r="D5" s="322" t="s">
        <v>438</v>
      </c>
      <c r="E5" s="399" t="s">
        <v>438</v>
      </c>
      <c r="F5" s="322"/>
      <c r="G5" s="399"/>
      <c r="H5" s="322"/>
      <c r="I5" s="399"/>
      <c r="J5" s="322"/>
      <c r="K5" s="399"/>
      <c r="L5" s="322"/>
      <c r="M5" s="399"/>
      <c r="N5" s="325"/>
      <c r="O5" s="321" t="s">
        <v>709</v>
      </c>
      <c r="P5" s="322"/>
      <c r="Q5" s="399"/>
      <c r="R5" s="322"/>
      <c r="S5" s="399"/>
      <c r="T5" s="322"/>
      <c r="U5" s="399"/>
      <c r="V5" s="322"/>
      <c r="W5" s="399" t="s">
        <v>1</v>
      </c>
      <c r="X5" s="322"/>
      <c r="Y5" s="399"/>
      <c r="Z5" s="322"/>
      <c r="AA5" s="399" t="s">
        <v>0</v>
      </c>
      <c r="AB5" s="404" t="s">
        <v>0</v>
      </c>
      <c r="AC5" s="399"/>
      <c r="AD5" s="405"/>
      <c r="AE5" s="327"/>
      <c r="AF5" s="321" t="s">
        <v>710</v>
      </c>
      <c r="AG5" s="322"/>
      <c r="AH5" s="399"/>
      <c r="AI5" s="322"/>
      <c r="AJ5" s="399"/>
      <c r="AK5" s="322" t="s">
        <v>0</v>
      </c>
      <c r="AL5" s="399"/>
      <c r="AM5" s="322"/>
      <c r="AN5" s="399"/>
      <c r="AO5" s="322"/>
      <c r="AP5" s="399"/>
      <c r="AQ5" s="322"/>
      <c r="AR5" s="399"/>
      <c r="AS5" s="400"/>
      <c r="AT5" s="399"/>
      <c r="AU5" s="322"/>
      <c r="AV5" s="399"/>
      <c r="AW5" s="322"/>
      <c r="AX5" s="327"/>
      <c r="AY5" s="102"/>
      <c r="AZ5" s="105" t="str">
        <f>A5</f>
        <v>Ben Ware</v>
      </c>
      <c r="BA5" s="105" t="str">
        <f>O5</f>
        <v>Reece Knight</v>
      </c>
      <c r="BB5" s="105" t="str">
        <f>AF5</f>
        <v>Ethan Kendall</v>
      </c>
    </row>
    <row r="6" spans="1:54" x14ac:dyDescent="0.25">
      <c r="A6" s="321" t="s">
        <v>711</v>
      </c>
      <c r="B6" s="322">
        <v>42</v>
      </c>
      <c r="C6" s="399" t="s">
        <v>1</v>
      </c>
      <c r="D6" s="322" t="s">
        <v>438</v>
      </c>
      <c r="E6" s="399"/>
      <c r="F6" s="322" t="s">
        <v>438</v>
      </c>
      <c r="G6" s="399"/>
      <c r="H6" s="322"/>
      <c r="I6" s="399"/>
      <c r="J6" s="322"/>
      <c r="K6" s="399"/>
      <c r="L6" s="322"/>
      <c r="M6" s="399"/>
      <c r="N6" s="325"/>
      <c r="O6" s="321" t="s">
        <v>712</v>
      </c>
      <c r="P6" s="322">
        <v>49</v>
      </c>
      <c r="Q6" s="399"/>
      <c r="R6" s="322"/>
      <c r="S6" s="399"/>
      <c r="T6" s="322"/>
      <c r="U6" s="399" t="s">
        <v>438</v>
      </c>
      <c r="V6" s="322"/>
      <c r="W6" s="399"/>
      <c r="X6" s="322"/>
      <c r="Y6" s="399"/>
      <c r="Z6" s="322"/>
      <c r="AA6" s="399"/>
      <c r="AB6" s="404"/>
      <c r="AC6" s="399"/>
      <c r="AD6" s="405"/>
      <c r="AE6" s="327"/>
      <c r="AF6" s="321" t="s">
        <v>713</v>
      </c>
      <c r="AG6" s="322"/>
      <c r="AH6" s="399"/>
      <c r="AI6" s="322"/>
      <c r="AJ6" s="399"/>
      <c r="AK6" s="322"/>
      <c r="AL6" s="399"/>
      <c r="AM6" s="322"/>
      <c r="AN6" s="399"/>
      <c r="AO6" s="322"/>
      <c r="AP6" s="399" t="s">
        <v>0</v>
      </c>
      <c r="AQ6" s="322"/>
      <c r="AR6" s="399"/>
      <c r="AS6" s="400"/>
      <c r="AT6" s="399"/>
      <c r="AU6" s="322"/>
      <c r="AV6" s="399"/>
      <c r="AW6" s="322"/>
      <c r="AX6" s="327"/>
      <c r="AY6" s="102"/>
      <c r="AZ6" s="105" t="str">
        <f t="shared" ref="AZ6:AZ52" si="0">A6</f>
        <v>Kyle Cochrane</v>
      </c>
      <c r="BA6" s="105" t="str">
        <f t="shared" ref="BA6:BA52" si="1">O6</f>
        <v>Barney Jackman</v>
      </c>
      <c r="BB6" s="105" t="str">
        <f t="shared" ref="BB6:BB52" si="2">AF6</f>
        <v>Ben Watkins</v>
      </c>
    </row>
    <row r="7" spans="1:54" x14ac:dyDescent="0.25">
      <c r="A7" s="321" t="s">
        <v>714</v>
      </c>
      <c r="B7" s="322"/>
      <c r="C7" s="399"/>
      <c r="D7" s="322" t="s">
        <v>0</v>
      </c>
      <c r="E7" s="399" t="s">
        <v>0</v>
      </c>
      <c r="F7" s="322"/>
      <c r="G7" s="399"/>
      <c r="H7" s="322"/>
      <c r="I7" s="399"/>
      <c r="J7" s="322"/>
      <c r="K7" s="399"/>
      <c r="L7" s="322"/>
      <c r="M7" s="399"/>
      <c r="N7" s="325"/>
      <c r="O7" s="321" t="s">
        <v>715</v>
      </c>
      <c r="P7" s="322"/>
      <c r="Q7" s="399" t="s">
        <v>0</v>
      </c>
      <c r="R7" s="322" t="s">
        <v>0</v>
      </c>
      <c r="S7" s="399"/>
      <c r="T7" s="322"/>
      <c r="U7" s="399"/>
      <c r="V7" s="322"/>
      <c r="W7" s="399" t="s">
        <v>0</v>
      </c>
      <c r="X7" s="322"/>
      <c r="Y7" s="399"/>
      <c r="Z7" s="322"/>
      <c r="AA7" s="399"/>
      <c r="AB7" s="404"/>
      <c r="AC7" s="399"/>
      <c r="AD7" s="405"/>
      <c r="AE7" s="327"/>
      <c r="AF7" s="321" t="s">
        <v>716</v>
      </c>
      <c r="AG7" s="322">
        <v>62</v>
      </c>
      <c r="AH7" s="399"/>
      <c r="AI7" s="322"/>
      <c r="AJ7" s="399"/>
      <c r="AK7" s="322"/>
      <c r="AL7" s="399" t="s">
        <v>438</v>
      </c>
      <c r="AM7" s="322"/>
      <c r="AN7" s="399"/>
      <c r="AO7" s="322"/>
      <c r="AP7" s="399"/>
      <c r="AQ7" s="322"/>
      <c r="AR7" s="399"/>
      <c r="AS7" s="400"/>
      <c r="AT7" s="399"/>
      <c r="AU7" s="322"/>
      <c r="AV7" s="399"/>
      <c r="AW7" s="322"/>
      <c r="AX7" s="327"/>
      <c r="AY7" s="102"/>
      <c r="AZ7" s="105" t="str">
        <f t="shared" si="0"/>
        <v>Daniel Shattock</v>
      </c>
      <c r="BA7" s="105" t="str">
        <f t="shared" si="1"/>
        <v>Sean Over</v>
      </c>
      <c r="BB7" s="105" t="str">
        <f t="shared" si="2"/>
        <v>Adam Duke</v>
      </c>
    </row>
    <row r="8" spans="1:54" x14ac:dyDescent="0.25">
      <c r="A8" s="321" t="s">
        <v>717</v>
      </c>
      <c r="B8" s="322"/>
      <c r="C8" s="399" t="s">
        <v>0</v>
      </c>
      <c r="D8" s="322" t="s">
        <v>1</v>
      </c>
      <c r="E8" s="399"/>
      <c r="F8" s="322"/>
      <c r="G8" s="399"/>
      <c r="H8" s="322" t="s">
        <v>0</v>
      </c>
      <c r="I8" s="399"/>
      <c r="J8" s="322"/>
      <c r="K8" s="399"/>
      <c r="L8" s="322"/>
      <c r="M8" s="399"/>
      <c r="N8" s="325"/>
      <c r="O8" s="321" t="s">
        <v>847</v>
      </c>
      <c r="P8" s="322"/>
      <c r="Q8" s="399" t="s">
        <v>1</v>
      </c>
      <c r="R8" s="322"/>
      <c r="S8" s="399"/>
      <c r="T8" s="322" t="s">
        <v>1</v>
      </c>
      <c r="U8" s="399"/>
      <c r="V8" s="322"/>
      <c r="W8" s="399"/>
      <c r="X8" s="322"/>
      <c r="Y8" s="399"/>
      <c r="Z8" s="322"/>
      <c r="AA8" s="399"/>
      <c r="AB8" s="404"/>
      <c r="AC8" s="399"/>
      <c r="AD8" s="405"/>
      <c r="AE8" s="327"/>
      <c r="AF8" s="321" t="s">
        <v>718</v>
      </c>
      <c r="AG8" s="322"/>
      <c r="AH8" s="399"/>
      <c r="AI8" s="322"/>
      <c r="AJ8" s="399"/>
      <c r="AK8" s="322"/>
      <c r="AL8" s="399"/>
      <c r="AM8" s="322"/>
      <c r="AN8" s="399"/>
      <c r="AO8" s="322" t="s">
        <v>0</v>
      </c>
      <c r="AP8" s="399"/>
      <c r="AQ8" s="322"/>
      <c r="AR8" s="399" t="s">
        <v>0</v>
      </c>
      <c r="AS8" s="400"/>
      <c r="AT8" s="399"/>
      <c r="AU8" s="322" t="s">
        <v>0</v>
      </c>
      <c r="AV8" s="399"/>
      <c r="AW8" s="322"/>
      <c r="AX8" s="327"/>
      <c r="AY8" s="102"/>
      <c r="AZ8" s="105" t="str">
        <f t="shared" si="0"/>
        <v>Archie Ellis</v>
      </c>
      <c r="BA8" s="105" t="str">
        <f t="shared" si="1"/>
        <v>Bailey Roberts</v>
      </c>
      <c r="BB8" s="105" t="str">
        <f t="shared" si="2"/>
        <v>Cameron Zack</v>
      </c>
    </row>
    <row r="9" spans="1:54" x14ac:dyDescent="0.25">
      <c r="A9" s="321" t="s">
        <v>719</v>
      </c>
      <c r="B9" s="322">
        <v>43</v>
      </c>
      <c r="C9" s="399"/>
      <c r="D9" s="322"/>
      <c r="E9" s="399" t="s">
        <v>438</v>
      </c>
      <c r="F9" s="322"/>
      <c r="G9" s="399"/>
      <c r="H9" s="322"/>
      <c r="I9" s="399"/>
      <c r="J9" s="322"/>
      <c r="K9" s="399"/>
      <c r="L9" s="322"/>
      <c r="M9" s="399"/>
      <c r="N9" s="325"/>
      <c r="O9" s="321" t="s">
        <v>720</v>
      </c>
      <c r="P9" s="322">
        <v>50</v>
      </c>
      <c r="Q9" s="399"/>
      <c r="R9" s="322"/>
      <c r="S9" s="399"/>
      <c r="T9" s="322" t="s">
        <v>438</v>
      </c>
      <c r="U9" s="399"/>
      <c r="V9" s="322"/>
      <c r="W9" s="399"/>
      <c r="X9" s="322"/>
      <c r="Y9" s="399"/>
      <c r="Z9" s="322"/>
      <c r="AA9" s="399"/>
      <c r="AB9" s="404"/>
      <c r="AC9" s="399"/>
      <c r="AD9" s="405"/>
      <c r="AE9" s="327"/>
      <c r="AF9" s="321" t="s">
        <v>721</v>
      </c>
      <c r="AG9" s="322"/>
      <c r="AH9" s="399" t="s">
        <v>0</v>
      </c>
      <c r="AI9" s="322"/>
      <c r="AJ9" s="399" t="s">
        <v>0</v>
      </c>
      <c r="AK9" s="322"/>
      <c r="AL9" s="399"/>
      <c r="AM9" s="322"/>
      <c r="AN9" s="399"/>
      <c r="AO9" s="322"/>
      <c r="AP9" s="399"/>
      <c r="AQ9" s="322"/>
      <c r="AR9" s="399"/>
      <c r="AS9" s="400"/>
      <c r="AT9" s="399"/>
      <c r="AU9" s="322"/>
      <c r="AV9" s="399"/>
      <c r="AW9" s="322"/>
      <c r="AX9" s="327"/>
      <c r="AY9" s="102"/>
      <c r="AZ9" s="105" t="str">
        <f t="shared" si="0"/>
        <v>Joseph Davies</v>
      </c>
      <c r="BA9" s="105" t="str">
        <f t="shared" si="1"/>
        <v>Oliver Pickup</v>
      </c>
      <c r="BB9" s="105" t="str">
        <f t="shared" si="2"/>
        <v>Reiss Guest</v>
      </c>
    </row>
    <row r="10" spans="1:54" x14ac:dyDescent="0.25">
      <c r="A10" s="321" t="s">
        <v>722</v>
      </c>
      <c r="B10" s="322">
        <v>44</v>
      </c>
      <c r="C10" s="399"/>
      <c r="D10" s="322" t="s">
        <v>438</v>
      </c>
      <c r="E10" s="399" t="s">
        <v>438</v>
      </c>
      <c r="F10" s="322"/>
      <c r="G10" s="399"/>
      <c r="H10" s="322"/>
      <c r="I10" s="399"/>
      <c r="J10" s="322"/>
      <c r="K10" s="399"/>
      <c r="L10" s="322"/>
      <c r="M10" s="399"/>
      <c r="N10" s="325"/>
      <c r="O10" s="321" t="s">
        <v>723</v>
      </c>
      <c r="P10" s="322">
        <v>51</v>
      </c>
      <c r="Q10" s="399"/>
      <c r="R10" s="322"/>
      <c r="S10" s="399" t="s">
        <v>1</v>
      </c>
      <c r="T10" s="322" t="s">
        <v>438</v>
      </c>
      <c r="U10" s="399"/>
      <c r="V10" s="322"/>
      <c r="W10" s="399"/>
      <c r="X10" s="322"/>
      <c r="Y10" s="399"/>
      <c r="Z10" s="322"/>
      <c r="AA10" s="399"/>
      <c r="AB10" s="404"/>
      <c r="AC10" s="399"/>
      <c r="AD10" s="405"/>
      <c r="AE10" s="327"/>
      <c r="AF10" s="321" t="s">
        <v>724</v>
      </c>
      <c r="AG10" s="322"/>
      <c r="AH10" s="399" t="s">
        <v>1</v>
      </c>
      <c r="AI10" s="322"/>
      <c r="AJ10" s="399" t="s">
        <v>1</v>
      </c>
      <c r="AK10" s="322"/>
      <c r="AL10" s="399"/>
      <c r="AM10" s="322"/>
      <c r="AN10" s="399"/>
      <c r="AO10" s="322"/>
      <c r="AP10" s="399"/>
      <c r="AQ10" s="322"/>
      <c r="AR10" s="399"/>
      <c r="AS10" s="400"/>
      <c r="AT10" s="399"/>
      <c r="AU10" s="322"/>
      <c r="AV10" s="399"/>
      <c r="AW10" s="322"/>
      <c r="AX10" s="327"/>
      <c r="AY10" s="102"/>
      <c r="AZ10" s="105" t="str">
        <f t="shared" si="0"/>
        <v>Theo McFadden</v>
      </c>
      <c r="BA10" s="105" t="str">
        <f t="shared" si="1"/>
        <v>Harry Ware</v>
      </c>
      <c r="BB10" s="105" t="str">
        <f t="shared" si="2"/>
        <v>Charlie Turner</v>
      </c>
    </row>
    <row r="11" spans="1:54" x14ac:dyDescent="0.25">
      <c r="A11" s="321" t="s">
        <v>725</v>
      </c>
      <c r="B11" s="322"/>
      <c r="C11" s="399"/>
      <c r="D11" s="322"/>
      <c r="E11" s="399" t="s">
        <v>1</v>
      </c>
      <c r="F11" s="322"/>
      <c r="G11" s="399"/>
      <c r="H11" s="322"/>
      <c r="I11" s="399"/>
      <c r="J11" s="322"/>
      <c r="K11" s="399"/>
      <c r="L11" s="322"/>
      <c r="M11" s="399"/>
      <c r="N11" s="325"/>
      <c r="O11" s="321" t="s">
        <v>726</v>
      </c>
      <c r="P11" s="322">
        <v>52</v>
      </c>
      <c r="Q11" s="399"/>
      <c r="R11" s="322"/>
      <c r="S11" s="399"/>
      <c r="T11" s="322"/>
      <c r="U11" s="399" t="s">
        <v>438</v>
      </c>
      <c r="V11" s="322"/>
      <c r="W11" s="399"/>
      <c r="X11" s="322"/>
      <c r="Y11" s="399"/>
      <c r="Z11" s="322"/>
      <c r="AA11" s="399"/>
      <c r="AB11" s="404"/>
      <c r="AC11" s="399"/>
      <c r="AD11" s="405"/>
      <c r="AE11" s="327"/>
      <c r="AF11" s="321" t="s">
        <v>727</v>
      </c>
      <c r="AG11" s="322"/>
      <c r="AH11" s="399"/>
      <c r="AI11" s="322"/>
      <c r="AJ11" s="399"/>
      <c r="AK11" s="322" t="s">
        <v>1</v>
      </c>
      <c r="AL11" s="399" t="s">
        <v>0</v>
      </c>
      <c r="AM11" s="322"/>
      <c r="AN11" s="399"/>
      <c r="AO11" s="322"/>
      <c r="AP11" s="399"/>
      <c r="AQ11" s="322"/>
      <c r="AR11" s="399"/>
      <c r="AS11" s="400"/>
      <c r="AT11" s="399"/>
      <c r="AU11" s="322"/>
      <c r="AV11" s="399"/>
      <c r="AW11" s="322"/>
      <c r="AX11" s="327"/>
      <c r="AY11" s="102"/>
      <c r="AZ11" s="105" t="str">
        <f t="shared" si="0"/>
        <v>Alex Bishop</v>
      </c>
      <c r="BA11" s="105" t="str">
        <f t="shared" si="1"/>
        <v>Logan Bateman</v>
      </c>
      <c r="BB11" s="105" t="str">
        <f t="shared" si="2"/>
        <v>Dylan Spencer</v>
      </c>
    </row>
    <row r="12" spans="1:54" x14ac:dyDescent="0.25">
      <c r="A12" s="321" t="s">
        <v>728</v>
      </c>
      <c r="B12" s="322">
        <v>45</v>
      </c>
      <c r="C12" s="399"/>
      <c r="D12" s="322"/>
      <c r="E12" s="399" t="s">
        <v>438</v>
      </c>
      <c r="F12" s="322"/>
      <c r="G12" s="399"/>
      <c r="H12" s="322"/>
      <c r="I12" s="399"/>
      <c r="J12" s="322"/>
      <c r="K12" s="399"/>
      <c r="L12" s="322"/>
      <c r="M12" s="399"/>
      <c r="N12" s="325"/>
      <c r="O12" s="321" t="s">
        <v>729</v>
      </c>
      <c r="P12" s="322"/>
      <c r="Q12" s="399"/>
      <c r="R12" s="322"/>
      <c r="S12" s="399" t="s">
        <v>0</v>
      </c>
      <c r="T12" s="322" t="s">
        <v>0</v>
      </c>
      <c r="U12" s="399"/>
      <c r="V12" s="322"/>
      <c r="W12" s="399"/>
      <c r="X12" s="322"/>
      <c r="Y12" s="399"/>
      <c r="Z12" s="322"/>
      <c r="AA12" s="399"/>
      <c r="AB12" s="404"/>
      <c r="AC12" s="399"/>
      <c r="AD12" s="405"/>
      <c r="AE12" s="327"/>
      <c r="AF12" s="321" t="s">
        <v>730</v>
      </c>
      <c r="AG12" s="322">
        <v>84</v>
      </c>
      <c r="AH12" s="399"/>
      <c r="AI12" s="322"/>
      <c r="AJ12" s="399"/>
      <c r="AK12" s="322" t="s">
        <v>438</v>
      </c>
      <c r="AL12" s="399"/>
      <c r="AM12" s="322"/>
      <c r="AN12" s="399"/>
      <c r="AO12" s="322"/>
      <c r="AP12" s="399"/>
      <c r="AQ12" s="322"/>
      <c r="AR12" s="399"/>
      <c r="AS12" s="400"/>
      <c r="AT12" s="399"/>
      <c r="AU12" s="322"/>
      <c r="AV12" s="399"/>
      <c r="AW12" s="322"/>
      <c r="AX12" s="327"/>
      <c r="AY12" s="102"/>
      <c r="AZ12" s="105" t="str">
        <f t="shared" si="0"/>
        <v>Edward Broadhead</v>
      </c>
      <c r="BA12" s="105" t="str">
        <f t="shared" si="1"/>
        <v>Edward Henderson</v>
      </c>
      <c r="BB12" s="105" t="str">
        <f t="shared" si="2"/>
        <v>George Manolis</v>
      </c>
    </row>
    <row r="13" spans="1:54" x14ac:dyDescent="0.25">
      <c r="A13" s="321" t="s">
        <v>731</v>
      </c>
      <c r="B13" s="322">
        <v>46</v>
      </c>
      <c r="C13" s="399"/>
      <c r="D13" s="322"/>
      <c r="E13" s="399" t="s">
        <v>438</v>
      </c>
      <c r="F13" s="322"/>
      <c r="G13" s="399"/>
      <c r="H13" s="322"/>
      <c r="I13" s="399"/>
      <c r="J13" s="322"/>
      <c r="K13" s="399"/>
      <c r="L13" s="322"/>
      <c r="M13" s="399"/>
      <c r="N13" s="325"/>
      <c r="O13" s="321" t="s">
        <v>732</v>
      </c>
      <c r="P13" s="322">
        <v>53</v>
      </c>
      <c r="Q13" s="399"/>
      <c r="R13" s="322"/>
      <c r="S13" s="399"/>
      <c r="T13" s="322" t="s">
        <v>438</v>
      </c>
      <c r="U13" s="399"/>
      <c r="V13" s="322"/>
      <c r="W13" s="399"/>
      <c r="X13" s="322"/>
      <c r="Y13" s="399"/>
      <c r="Z13" s="322"/>
      <c r="AA13" s="399"/>
      <c r="AB13" s="404"/>
      <c r="AC13" s="399"/>
      <c r="AD13" s="405"/>
      <c r="AE13" s="327"/>
      <c r="AF13" s="321" t="s">
        <v>872</v>
      </c>
      <c r="AG13" s="322">
        <v>86</v>
      </c>
      <c r="AH13" s="399"/>
      <c r="AI13" s="322"/>
      <c r="AJ13" s="399"/>
      <c r="AK13" s="322"/>
      <c r="AL13" s="399" t="s">
        <v>1</v>
      </c>
      <c r="AM13" s="322"/>
      <c r="AN13" s="399"/>
      <c r="AO13" s="322"/>
      <c r="AP13" s="399"/>
      <c r="AQ13" s="322"/>
      <c r="AR13" s="399"/>
      <c r="AS13" s="400"/>
      <c r="AT13" s="399"/>
      <c r="AU13" s="322"/>
      <c r="AV13" s="399"/>
      <c r="AW13" s="322"/>
      <c r="AX13" s="327"/>
      <c r="AY13" s="102"/>
      <c r="AZ13" s="105" t="str">
        <f t="shared" si="0"/>
        <v>Isaac Whiddett</v>
      </c>
      <c r="BA13" s="105" t="str">
        <f t="shared" si="1"/>
        <v>Tom Henderson</v>
      </c>
      <c r="BB13" s="105" t="str">
        <f t="shared" si="2"/>
        <v>Jack Johnson</v>
      </c>
    </row>
    <row r="14" spans="1:54" x14ac:dyDescent="0.25">
      <c r="A14" s="321" t="s">
        <v>733</v>
      </c>
      <c r="B14" s="322">
        <v>85</v>
      </c>
      <c r="C14" s="399"/>
      <c r="D14" s="322"/>
      <c r="E14" s="399" t="s">
        <v>438</v>
      </c>
      <c r="F14" s="322"/>
      <c r="G14" s="399"/>
      <c r="H14" s="322"/>
      <c r="I14" s="399"/>
      <c r="J14" s="322"/>
      <c r="K14" s="399"/>
      <c r="L14" s="322"/>
      <c r="M14" s="399"/>
      <c r="N14" s="325"/>
      <c r="O14" s="321" t="s">
        <v>734</v>
      </c>
      <c r="P14" s="322">
        <v>54</v>
      </c>
      <c r="Q14" s="399"/>
      <c r="R14" s="322"/>
      <c r="S14" s="399"/>
      <c r="T14" s="322" t="s">
        <v>438</v>
      </c>
      <c r="U14" s="399"/>
      <c r="V14" s="322"/>
      <c r="W14" s="399"/>
      <c r="X14" s="322"/>
      <c r="Y14" s="399"/>
      <c r="Z14" s="322"/>
      <c r="AA14" s="399"/>
      <c r="AB14" s="404"/>
      <c r="AC14" s="399"/>
      <c r="AD14" s="405"/>
      <c r="AE14" s="327"/>
      <c r="AF14" s="321" t="s">
        <v>735</v>
      </c>
      <c r="AG14" s="322"/>
      <c r="AH14" s="399"/>
      <c r="AI14" s="322"/>
      <c r="AJ14" s="399"/>
      <c r="AK14" s="322"/>
      <c r="AL14" s="399"/>
      <c r="AM14" s="322"/>
      <c r="AN14" s="399"/>
      <c r="AO14" s="322"/>
      <c r="AP14" s="399"/>
      <c r="AQ14" s="322"/>
      <c r="AR14" s="399"/>
      <c r="AS14" s="400"/>
      <c r="AT14" s="399"/>
      <c r="AU14" s="322" t="s">
        <v>1</v>
      </c>
      <c r="AV14" s="399"/>
      <c r="AW14" s="322"/>
      <c r="AX14" s="327"/>
      <c r="AY14" s="102"/>
      <c r="AZ14" s="105" t="str">
        <f>A14</f>
        <v>George Christmas</v>
      </c>
      <c r="BA14" s="105" t="str">
        <f>O14</f>
        <v>Isaac Wong</v>
      </c>
      <c r="BB14" s="105" t="str">
        <f>AF14</f>
        <v>Ben Smith-Bannister</v>
      </c>
    </row>
    <row r="15" spans="1:54" x14ac:dyDescent="0.25">
      <c r="A15" s="321" t="s">
        <v>736</v>
      </c>
      <c r="B15" s="322"/>
      <c r="C15" s="399"/>
      <c r="D15" s="322"/>
      <c r="E15" s="399"/>
      <c r="F15" s="322" t="s">
        <v>0</v>
      </c>
      <c r="G15" s="399"/>
      <c r="H15" s="322"/>
      <c r="I15" s="399"/>
      <c r="J15" s="322"/>
      <c r="K15" s="399"/>
      <c r="L15" s="322"/>
      <c r="M15" s="399"/>
      <c r="N15" s="325"/>
      <c r="O15" s="321" t="s">
        <v>737</v>
      </c>
      <c r="P15" s="322">
        <v>55</v>
      </c>
      <c r="Q15" s="399"/>
      <c r="R15" s="322"/>
      <c r="S15" s="399"/>
      <c r="T15" s="322" t="s">
        <v>438</v>
      </c>
      <c r="U15" s="399"/>
      <c r="V15" s="322"/>
      <c r="W15" s="399"/>
      <c r="X15" s="322"/>
      <c r="Y15" s="399"/>
      <c r="Z15" s="322"/>
      <c r="AA15" s="399"/>
      <c r="AB15" s="404"/>
      <c r="AC15" s="399"/>
      <c r="AD15" s="405"/>
      <c r="AE15" s="327"/>
      <c r="AF15" s="386"/>
      <c r="AG15" s="322"/>
      <c r="AH15" s="323"/>
      <c r="AI15" s="324"/>
      <c r="AJ15" s="323"/>
      <c r="AK15" s="324"/>
      <c r="AL15" s="323"/>
      <c r="AM15" s="324"/>
      <c r="AN15" s="323"/>
      <c r="AO15" s="324"/>
      <c r="AP15" s="323"/>
      <c r="AQ15" s="322"/>
      <c r="AR15" s="323"/>
      <c r="AS15" s="325"/>
      <c r="AT15" s="323"/>
      <c r="AU15" s="324"/>
      <c r="AV15" s="323"/>
      <c r="AW15" s="324"/>
      <c r="AX15" s="327"/>
      <c r="AY15" s="102"/>
      <c r="AZ15" s="105" t="str">
        <f>A15</f>
        <v>Toby Spencer</v>
      </c>
      <c r="BA15" s="105" t="str">
        <f>O15</f>
        <v>William Cobbet</v>
      </c>
      <c r="BB15" s="105">
        <f>AF15</f>
        <v>0</v>
      </c>
    </row>
    <row r="16" spans="1:54" x14ac:dyDescent="0.25">
      <c r="A16" s="321" t="s">
        <v>738</v>
      </c>
      <c r="B16" s="322"/>
      <c r="C16" s="399"/>
      <c r="D16" s="322"/>
      <c r="E16" s="399"/>
      <c r="F16" s="322" t="s">
        <v>1</v>
      </c>
      <c r="G16" s="399"/>
      <c r="H16" s="322"/>
      <c r="I16" s="399"/>
      <c r="J16" s="322"/>
      <c r="K16" s="399"/>
      <c r="L16" s="322"/>
      <c r="M16" s="399"/>
      <c r="N16" s="325"/>
      <c r="O16" s="321" t="s">
        <v>739</v>
      </c>
      <c r="P16" s="322">
        <v>56</v>
      </c>
      <c r="Q16" s="399"/>
      <c r="R16" s="322"/>
      <c r="S16" s="399"/>
      <c r="T16" s="322" t="s">
        <v>438</v>
      </c>
      <c r="U16" s="399"/>
      <c r="V16" s="322"/>
      <c r="W16" s="399"/>
      <c r="X16" s="322"/>
      <c r="Y16" s="399"/>
      <c r="Z16" s="322"/>
      <c r="AA16" s="399"/>
      <c r="AB16" s="404"/>
      <c r="AC16" s="399"/>
      <c r="AD16" s="405"/>
      <c r="AE16" s="327"/>
      <c r="AF16" s="386"/>
      <c r="AG16" s="322"/>
      <c r="AH16" s="323"/>
      <c r="AI16" s="324"/>
      <c r="AJ16" s="323"/>
      <c r="AK16" s="324"/>
      <c r="AL16" s="323"/>
      <c r="AM16" s="324"/>
      <c r="AN16" s="323"/>
      <c r="AO16" s="324"/>
      <c r="AP16" s="323"/>
      <c r="AQ16" s="322"/>
      <c r="AR16" s="323"/>
      <c r="AS16" s="325"/>
      <c r="AT16" s="323"/>
      <c r="AU16" s="324"/>
      <c r="AV16" s="323"/>
      <c r="AW16" s="324"/>
      <c r="AX16" s="327"/>
      <c r="AY16" s="102"/>
      <c r="AZ16" s="105" t="str">
        <f>A16</f>
        <v>Aiden Elford</v>
      </c>
      <c r="BA16" s="105" t="str">
        <f>O16</f>
        <v>George Broadhead</v>
      </c>
      <c r="BB16" s="105">
        <f>AF16</f>
        <v>0</v>
      </c>
    </row>
    <row r="17" spans="1:54" x14ac:dyDescent="0.25">
      <c r="A17" s="321" t="s">
        <v>740</v>
      </c>
      <c r="B17" s="322">
        <v>47</v>
      </c>
      <c r="C17" s="399"/>
      <c r="D17" s="322"/>
      <c r="E17" s="399"/>
      <c r="F17" s="322" t="s">
        <v>438</v>
      </c>
      <c r="G17" s="399"/>
      <c r="H17" s="322"/>
      <c r="I17" s="399"/>
      <c r="J17" s="322"/>
      <c r="K17" s="399"/>
      <c r="L17" s="322"/>
      <c r="M17" s="399"/>
      <c r="N17" s="325"/>
      <c r="O17" s="321" t="s">
        <v>741</v>
      </c>
      <c r="P17" s="322"/>
      <c r="Q17" s="399"/>
      <c r="R17" s="322"/>
      <c r="S17" s="399"/>
      <c r="T17" s="322"/>
      <c r="U17" s="399" t="s">
        <v>0</v>
      </c>
      <c r="V17" s="322"/>
      <c r="W17" s="399"/>
      <c r="X17" s="322"/>
      <c r="Y17" s="399"/>
      <c r="Z17" s="322"/>
      <c r="AA17" s="399"/>
      <c r="AB17" s="404"/>
      <c r="AC17" s="399"/>
      <c r="AD17" s="405"/>
      <c r="AE17" s="327"/>
      <c r="AF17" s="386"/>
      <c r="AG17" s="322"/>
      <c r="AH17" s="323"/>
      <c r="AI17" s="324"/>
      <c r="AJ17" s="323"/>
      <c r="AK17" s="324"/>
      <c r="AL17" s="323"/>
      <c r="AM17" s="324"/>
      <c r="AN17" s="323"/>
      <c r="AO17" s="324"/>
      <c r="AP17" s="323"/>
      <c r="AQ17" s="322"/>
      <c r="AR17" s="323"/>
      <c r="AS17" s="325"/>
      <c r="AT17" s="323"/>
      <c r="AU17" s="324"/>
      <c r="AV17" s="323"/>
      <c r="AW17" s="324"/>
      <c r="AX17" s="327"/>
      <c r="AY17" s="102"/>
      <c r="AZ17" s="105" t="str">
        <f>A17</f>
        <v>Tyla Guest</v>
      </c>
      <c r="BA17" s="105" t="str">
        <f>O17</f>
        <v>Michael Gar</v>
      </c>
      <c r="BB17" s="105">
        <f>AF17</f>
        <v>0</v>
      </c>
    </row>
    <row r="18" spans="1:54" x14ac:dyDescent="0.25">
      <c r="A18" s="321" t="s">
        <v>742</v>
      </c>
      <c r="B18" s="322">
        <v>48</v>
      </c>
      <c r="C18" s="399"/>
      <c r="D18" s="322"/>
      <c r="E18" s="399"/>
      <c r="F18" s="322" t="s">
        <v>438</v>
      </c>
      <c r="G18" s="399"/>
      <c r="H18" s="322"/>
      <c r="I18" s="399"/>
      <c r="J18" s="322"/>
      <c r="K18" s="399"/>
      <c r="L18" s="322"/>
      <c r="M18" s="399"/>
      <c r="N18" s="325"/>
      <c r="O18" s="321" t="s">
        <v>743</v>
      </c>
      <c r="P18" s="322"/>
      <c r="Q18" s="399"/>
      <c r="R18" s="322"/>
      <c r="S18" s="399"/>
      <c r="T18" s="322"/>
      <c r="U18" s="399" t="s">
        <v>1</v>
      </c>
      <c r="V18" s="322"/>
      <c r="W18" s="399"/>
      <c r="X18" s="322"/>
      <c r="Y18" s="399"/>
      <c r="Z18" s="322"/>
      <c r="AA18" s="399"/>
      <c r="AB18" s="404"/>
      <c r="AC18" s="399"/>
      <c r="AD18" s="405"/>
      <c r="AE18" s="327"/>
      <c r="AF18" s="386"/>
      <c r="AG18" s="322"/>
      <c r="AH18" s="323"/>
      <c r="AI18" s="324"/>
      <c r="AJ18" s="323"/>
      <c r="AK18" s="324"/>
      <c r="AL18" s="323"/>
      <c r="AM18" s="324"/>
      <c r="AN18" s="323"/>
      <c r="AO18" s="324"/>
      <c r="AP18" s="323"/>
      <c r="AQ18" s="322"/>
      <c r="AR18" s="323"/>
      <c r="AS18" s="325"/>
      <c r="AT18" s="323"/>
      <c r="AU18" s="324"/>
      <c r="AV18" s="323"/>
      <c r="AW18" s="324"/>
      <c r="AX18" s="327"/>
      <c r="AY18" s="102"/>
      <c r="AZ18" s="105" t="str">
        <f>A18</f>
        <v>Johnny Kershaw</v>
      </c>
      <c r="BA18" s="105" t="str">
        <f>O18</f>
        <v>Sam Bodoano</v>
      </c>
      <c r="BB18" s="105">
        <f>AF18</f>
        <v>0</v>
      </c>
    </row>
    <row r="19" spans="1:54" x14ac:dyDescent="0.25">
      <c r="A19" s="321"/>
      <c r="B19" s="322"/>
      <c r="C19" s="323"/>
      <c r="D19" s="324"/>
      <c r="E19" s="323"/>
      <c r="F19" s="324"/>
      <c r="G19" s="323"/>
      <c r="H19" s="324"/>
      <c r="I19" s="323"/>
      <c r="J19" s="324"/>
      <c r="K19" s="323"/>
      <c r="L19" s="322"/>
      <c r="M19" s="323"/>
      <c r="N19" s="325"/>
      <c r="O19" s="321" t="s">
        <v>744</v>
      </c>
      <c r="P19" s="322">
        <v>57</v>
      </c>
      <c r="Q19" s="399"/>
      <c r="R19" s="322"/>
      <c r="S19" s="399"/>
      <c r="T19" s="322"/>
      <c r="U19" s="399" t="s">
        <v>438</v>
      </c>
      <c r="V19" s="322"/>
      <c r="W19" s="399"/>
      <c r="X19" s="322"/>
      <c r="Y19" s="399"/>
      <c r="Z19" s="322"/>
      <c r="AA19" s="399"/>
      <c r="AB19" s="404"/>
      <c r="AC19" s="399"/>
      <c r="AD19" s="405"/>
      <c r="AE19" s="327"/>
      <c r="AF19" s="386"/>
      <c r="AG19" s="322"/>
      <c r="AH19" s="323"/>
      <c r="AI19" s="324"/>
      <c r="AJ19" s="323"/>
      <c r="AK19" s="324"/>
      <c r="AL19" s="323"/>
      <c r="AM19" s="324"/>
      <c r="AN19" s="323"/>
      <c r="AO19" s="324"/>
      <c r="AP19" s="323"/>
      <c r="AQ19" s="322"/>
      <c r="AR19" s="323"/>
      <c r="AS19" s="325"/>
      <c r="AT19" s="323"/>
      <c r="AU19" s="324"/>
      <c r="AV19" s="323"/>
      <c r="AW19" s="324"/>
      <c r="AX19" s="327"/>
      <c r="AY19" s="102"/>
      <c r="AZ19" s="105">
        <f t="shared" ref="AZ19:AZ26" si="3">A19</f>
        <v>0</v>
      </c>
      <c r="BA19" s="105" t="str">
        <f t="shared" ref="BA19:BA26" si="4">O19</f>
        <v>Ethan Scott</v>
      </c>
      <c r="BB19" s="105">
        <f t="shared" ref="BB19:BB26" si="5">AF19</f>
        <v>0</v>
      </c>
    </row>
    <row r="20" spans="1:54" x14ac:dyDescent="0.25">
      <c r="A20" s="383"/>
      <c r="B20" s="322"/>
      <c r="C20" s="323"/>
      <c r="D20" s="324"/>
      <c r="E20" s="323"/>
      <c r="F20" s="324"/>
      <c r="G20" s="323"/>
      <c r="H20" s="324"/>
      <c r="I20" s="323"/>
      <c r="J20" s="324"/>
      <c r="K20" s="323"/>
      <c r="L20" s="322"/>
      <c r="M20" s="323"/>
      <c r="N20" s="325"/>
      <c r="O20" s="321" t="s">
        <v>745</v>
      </c>
      <c r="P20" s="322">
        <v>58</v>
      </c>
      <c r="Q20" s="399"/>
      <c r="R20" s="322"/>
      <c r="S20" s="399"/>
      <c r="T20" s="322"/>
      <c r="U20" s="399" t="s">
        <v>438</v>
      </c>
      <c r="V20" s="322"/>
      <c r="W20" s="399"/>
      <c r="X20" s="322"/>
      <c r="Y20" s="399"/>
      <c r="Z20" s="322"/>
      <c r="AA20" s="399"/>
      <c r="AB20" s="404"/>
      <c r="AC20" s="399"/>
      <c r="AD20" s="405"/>
      <c r="AE20" s="327"/>
      <c r="AF20" s="386"/>
      <c r="AG20" s="322"/>
      <c r="AH20" s="323"/>
      <c r="AI20" s="324"/>
      <c r="AJ20" s="323"/>
      <c r="AK20" s="324"/>
      <c r="AL20" s="323"/>
      <c r="AM20" s="324"/>
      <c r="AN20" s="323"/>
      <c r="AO20" s="324"/>
      <c r="AP20" s="323"/>
      <c r="AQ20" s="322"/>
      <c r="AR20" s="323"/>
      <c r="AS20" s="325"/>
      <c r="AT20" s="323"/>
      <c r="AU20" s="324"/>
      <c r="AV20" s="323"/>
      <c r="AW20" s="324"/>
      <c r="AX20" s="327"/>
      <c r="AY20" s="102"/>
      <c r="AZ20" s="105">
        <f t="shared" si="3"/>
        <v>0</v>
      </c>
      <c r="BA20" s="105" t="str">
        <f t="shared" si="4"/>
        <v>Liam Stone</v>
      </c>
      <c r="BB20" s="105">
        <f t="shared" si="5"/>
        <v>0</v>
      </c>
    </row>
    <row r="21" spans="1:54" x14ac:dyDescent="0.25">
      <c r="A21" s="383"/>
      <c r="B21" s="322"/>
      <c r="C21" s="323"/>
      <c r="D21" s="324"/>
      <c r="E21" s="323"/>
      <c r="F21" s="324"/>
      <c r="G21" s="323"/>
      <c r="H21" s="324"/>
      <c r="I21" s="323"/>
      <c r="J21" s="324"/>
      <c r="K21" s="323"/>
      <c r="L21" s="322"/>
      <c r="M21" s="323"/>
      <c r="N21" s="325"/>
      <c r="O21" s="321" t="s">
        <v>746</v>
      </c>
      <c r="P21" s="322">
        <v>59</v>
      </c>
      <c r="Q21" s="399"/>
      <c r="R21" s="322"/>
      <c r="S21" s="399"/>
      <c r="T21" s="322"/>
      <c r="U21" s="399" t="s">
        <v>438</v>
      </c>
      <c r="V21" s="322"/>
      <c r="W21" s="399"/>
      <c r="X21" s="322"/>
      <c r="Y21" s="399"/>
      <c r="Z21" s="322"/>
      <c r="AA21" s="399"/>
      <c r="AB21" s="404"/>
      <c r="AC21" s="399"/>
      <c r="AD21" s="405"/>
      <c r="AE21" s="327"/>
      <c r="AF21" s="386"/>
      <c r="AG21" s="322"/>
      <c r="AH21" s="323"/>
      <c r="AI21" s="324"/>
      <c r="AJ21" s="323"/>
      <c r="AK21" s="324"/>
      <c r="AL21" s="323"/>
      <c r="AM21" s="324"/>
      <c r="AN21" s="323"/>
      <c r="AO21" s="324"/>
      <c r="AP21" s="323"/>
      <c r="AQ21" s="322"/>
      <c r="AR21" s="323"/>
      <c r="AS21" s="325"/>
      <c r="AT21" s="323"/>
      <c r="AU21" s="324"/>
      <c r="AV21" s="323"/>
      <c r="AW21" s="324"/>
      <c r="AX21" s="327"/>
      <c r="AY21" s="102"/>
      <c r="AZ21" s="105">
        <f t="shared" si="3"/>
        <v>0</v>
      </c>
      <c r="BA21" s="105" t="str">
        <f t="shared" si="4"/>
        <v>Finn Canning</v>
      </c>
      <c r="BB21" s="105">
        <f t="shared" si="5"/>
        <v>0</v>
      </c>
    </row>
    <row r="22" spans="1:54" x14ac:dyDescent="0.25">
      <c r="A22" s="383"/>
      <c r="B22" s="322"/>
      <c r="C22" s="323"/>
      <c r="D22" s="324"/>
      <c r="E22" s="323"/>
      <c r="F22" s="324"/>
      <c r="G22" s="323"/>
      <c r="H22" s="324"/>
      <c r="I22" s="323"/>
      <c r="J22" s="324"/>
      <c r="K22" s="323"/>
      <c r="L22" s="322"/>
      <c r="M22" s="323"/>
      <c r="N22" s="325"/>
      <c r="O22" s="321" t="s">
        <v>747</v>
      </c>
      <c r="P22" s="322">
        <v>88</v>
      </c>
      <c r="Q22" s="399"/>
      <c r="R22" s="322"/>
      <c r="S22" s="399"/>
      <c r="T22" s="322"/>
      <c r="U22" s="399"/>
      <c r="V22" s="322"/>
      <c r="W22" s="399"/>
      <c r="X22" s="322"/>
      <c r="Y22" s="399"/>
      <c r="Z22" s="322" t="s">
        <v>0</v>
      </c>
      <c r="AA22" s="399" t="s">
        <v>438</v>
      </c>
      <c r="AB22" s="404"/>
      <c r="AC22" s="399"/>
      <c r="AD22" s="405"/>
      <c r="AE22" s="327"/>
      <c r="AF22" s="386"/>
      <c r="AG22" s="322"/>
      <c r="AH22" s="323"/>
      <c r="AI22" s="324"/>
      <c r="AJ22" s="323"/>
      <c r="AK22" s="324"/>
      <c r="AL22" s="323"/>
      <c r="AM22" s="324"/>
      <c r="AN22" s="323"/>
      <c r="AO22" s="324"/>
      <c r="AP22" s="323"/>
      <c r="AQ22" s="322"/>
      <c r="AR22" s="323"/>
      <c r="AS22" s="325"/>
      <c r="AT22" s="323"/>
      <c r="AU22" s="324"/>
      <c r="AV22" s="323"/>
      <c r="AW22" s="324"/>
      <c r="AX22" s="327"/>
      <c r="AY22" s="102"/>
      <c r="AZ22" s="105">
        <f t="shared" si="3"/>
        <v>0</v>
      </c>
      <c r="BA22" s="105" t="str">
        <f t="shared" si="4"/>
        <v>Lex Wilkinson</v>
      </c>
      <c r="BB22" s="105">
        <f t="shared" si="5"/>
        <v>0</v>
      </c>
    </row>
    <row r="23" spans="1:54" x14ac:dyDescent="0.25">
      <c r="A23" s="383"/>
      <c r="B23" s="322"/>
      <c r="C23" s="323"/>
      <c r="D23" s="324"/>
      <c r="E23" s="323"/>
      <c r="F23" s="324"/>
      <c r="G23" s="323"/>
      <c r="H23" s="324"/>
      <c r="I23" s="323"/>
      <c r="J23" s="324"/>
      <c r="K23" s="323"/>
      <c r="L23" s="322"/>
      <c r="M23" s="323"/>
      <c r="N23" s="325"/>
      <c r="O23" s="386" t="s">
        <v>748</v>
      </c>
      <c r="P23" s="322">
        <v>61</v>
      </c>
      <c r="Q23" s="399"/>
      <c r="R23" s="322"/>
      <c r="S23" s="399"/>
      <c r="T23" s="322"/>
      <c r="U23" s="399"/>
      <c r="V23" s="322"/>
      <c r="W23" s="399"/>
      <c r="X23" s="322"/>
      <c r="Y23" s="399"/>
      <c r="Z23" s="322"/>
      <c r="AA23" s="399" t="s">
        <v>1</v>
      </c>
      <c r="AB23" s="404" t="s">
        <v>1</v>
      </c>
      <c r="AC23" s="399"/>
      <c r="AD23" s="405"/>
      <c r="AE23" s="327"/>
      <c r="AF23" s="386"/>
      <c r="AG23" s="322"/>
      <c r="AH23" s="323"/>
      <c r="AI23" s="324"/>
      <c r="AJ23" s="323"/>
      <c r="AK23" s="324"/>
      <c r="AL23" s="323"/>
      <c r="AM23" s="324"/>
      <c r="AN23" s="323"/>
      <c r="AO23" s="324"/>
      <c r="AP23" s="323"/>
      <c r="AQ23" s="322"/>
      <c r="AR23" s="323"/>
      <c r="AS23" s="325"/>
      <c r="AT23" s="323"/>
      <c r="AU23" s="324"/>
      <c r="AV23" s="323"/>
      <c r="AW23" s="324"/>
      <c r="AX23" s="327"/>
      <c r="AY23" s="102"/>
      <c r="AZ23" s="105">
        <f t="shared" si="3"/>
        <v>0</v>
      </c>
      <c r="BA23" s="105" t="str">
        <f t="shared" si="4"/>
        <v>Ben James</v>
      </c>
      <c r="BB23" s="105">
        <f t="shared" si="5"/>
        <v>0</v>
      </c>
    </row>
    <row r="24" spans="1:54" x14ac:dyDescent="0.25">
      <c r="A24" s="383"/>
      <c r="B24" s="322"/>
      <c r="C24" s="323"/>
      <c r="D24" s="324"/>
      <c r="E24" s="323"/>
      <c r="F24" s="324"/>
      <c r="G24" s="323"/>
      <c r="H24" s="324"/>
      <c r="I24" s="323"/>
      <c r="J24" s="324"/>
      <c r="K24" s="323"/>
      <c r="L24" s="322"/>
      <c r="M24" s="323"/>
      <c r="N24" s="325"/>
      <c r="O24" s="386"/>
      <c r="P24" s="322"/>
      <c r="Q24" s="323"/>
      <c r="R24" s="324"/>
      <c r="S24" s="323"/>
      <c r="T24" s="324"/>
      <c r="U24" s="323"/>
      <c r="V24" s="324"/>
      <c r="W24" s="323"/>
      <c r="X24" s="324"/>
      <c r="Y24" s="323"/>
      <c r="Z24" s="322"/>
      <c r="AA24" s="323"/>
      <c r="AB24" s="325"/>
      <c r="AC24" s="323"/>
      <c r="AD24" s="326"/>
      <c r="AE24" s="327"/>
      <c r="AF24" s="386"/>
      <c r="AG24" s="322"/>
      <c r="AH24" s="323"/>
      <c r="AI24" s="324"/>
      <c r="AJ24" s="323"/>
      <c r="AK24" s="324"/>
      <c r="AL24" s="323"/>
      <c r="AM24" s="324"/>
      <c r="AN24" s="323"/>
      <c r="AO24" s="324"/>
      <c r="AP24" s="323"/>
      <c r="AQ24" s="322"/>
      <c r="AR24" s="323"/>
      <c r="AS24" s="325"/>
      <c r="AT24" s="323"/>
      <c r="AU24" s="324"/>
      <c r="AV24" s="323"/>
      <c r="AW24" s="324"/>
      <c r="AX24" s="327"/>
      <c r="AY24" s="102"/>
      <c r="AZ24" s="105">
        <f t="shared" si="3"/>
        <v>0</v>
      </c>
      <c r="BA24" s="105">
        <f t="shared" si="4"/>
        <v>0</v>
      </c>
      <c r="BB24" s="105">
        <f t="shared" si="5"/>
        <v>0</v>
      </c>
    </row>
    <row r="25" spans="1:54" ht="18" x14ac:dyDescent="0.25">
      <c r="A25" s="329"/>
      <c r="B25" s="322"/>
      <c r="C25" s="323"/>
      <c r="D25" s="324"/>
      <c r="E25" s="323"/>
      <c r="F25" s="324"/>
      <c r="G25" s="323"/>
      <c r="H25" s="324"/>
      <c r="I25" s="323"/>
      <c r="J25" s="324"/>
      <c r="K25" s="323"/>
      <c r="L25" s="322"/>
      <c r="M25" s="323"/>
      <c r="N25" s="325"/>
      <c r="O25" s="330"/>
      <c r="P25" s="322"/>
      <c r="Q25" s="323"/>
      <c r="R25" s="324"/>
      <c r="S25" s="323"/>
      <c r="T25" s="324"/>
      <c r="U25" s="323"/>
      <c r="V25" s="324"/>
      <c r="W25" s="323"/>
      <c r="X25" s="324"/>
      <c r="Y25" s="323"/>
      <c r="Z25" s="322"/>
      <c r="AA25" s="323"/>
      <c r="AB25" s="325"/>
      <c r="AC25" s="323"/>
      <c r="AD25" s="326"/>
      <c r="AE25" s="327"/>
      <c r="AF25" s="330"/>
      <c r="AG25" s="322"/>
      <c r="AH25" s="323"/>
      <c r="AI25" s="324"/>
      <c r="AJ25" s="323"/>
      <c r="AK25" s="324"/>
      <c r="AL25" s="323"/>
      <c r="AM25" s="324"/>
      <c r="AN25" s="323"/>
      <c r="AO25" s="324"/>
      <c r="AP25" s="323"/>
      <c r="AQ25" s="322"/>
      <c r="AR25" s="323"/>
      <c r="AS25" s="325"/>
      <c r="AT25" s="323"/>
      <c r="AU25" s="324"/>
      <c r="AV25" s="323"/>
      <c r="AW25" s="324"/>
      <c r="AX25" s="327"/>
      <c r="AY25" s="102"/>
      <c r="AZ25" s="105">
        <f t="shared" si="3"/>
        <v>0</v>
      </c>
      <c r="BA25" s="105">
        <f t="shared" si="4"/>
        <v>0</v>
      </c>
      <c r="BB25" s="105">
        <f t="shared" si="5"/>
        <v>0</v>
      </c>
    </row>
    <row r="26" spans="1:54" ht="18" x14ac:dyDescent="0.25">
      <c r="A26" s="329"/>
      <c r="B26" s="322"/>
      <c r="C26" s="323"/>
      <c r="D26" s="324"/>
      <c r="E26" s="323"/>
      <c r="F26" s="324"/>
      <c r="G26" s="323"/>
      <c r="H26" s="324"/>
      <c r="I26" s="323"/>
      <c r="J26" s="324"/>
      <c r="K26" s="323"/>
      <c r="L26" s="322"/>
      <c r="M26" s="323"/>
      <c r="N26" s="325"/>
      <c r="O26" s="330"/>
      <c r="P26" s="322"/>
      <c r="Q26" s="323"/>
      <c r="R26" s="324"/>
      <c r="S26" s="323"/>
      <c r="T26" s="324"/>
      <c r="U26" s="323"/>
      <c r="V26" s="324"/>
      <c r="W26" s="323"/>
      <c r="X26" s="324"/>
      <c r="Y26" s="323"/>
      <c r="Z26" s="322"/>
      <c r="AA26" s="323"/>
      <c r="AB26" s="325"/>
      <c r="AC26" s="323"/>
      <c r="AD26" s="326"/>
      <c r="AE26" s="327"/>
      <c r="AF26" s="330"/>
      <c r="AG26" s="322"/>
      <c r="AH26" s="323"/>
      <c r="AI26" s="324"/>
      <c r="AJ26" s="323"/>
      <c r="AK26" s="324"/>
      <c r="AL26" s="323"/>
      <c r="AM26" s="324"/>
      <c r="AN26" s="323"/>
      <c r="AO26" s="324"/>
      <c r="AP26" s="323"/>
      <c r="AQ26" s="322"/>
      <c r="AR26" s="323"/>
      <c r="AS26" s="325"/>
      <c r="AT26" s="323"/>
      <c r="AU26" s="324"/>
      <c r="AV26" s="323"/>
      <c r="AW26" s="324"/>
      <c r="AX26" s="327"/>
      <c r="AY26" s="102"/>
      <c r="AZ26" s="105">
        <f t="shared" si="3"/>
        <v>0</v>
      </c>
      <c r="BA26" s="105">
        <f t="shared" si="4"/>
        <v>0</v>
      </c>
      <c r="BB26" s="105">
        <f t="shared" si="5"/>
        <v>0</v>
      </c>
    </row>
    <row r="27" spans="1:54" ht="18" x14ac:dyDescent="0.25">
      <c r="A27" s="329"/>
      <c r="B27" s="322"/>
      <c r="C27" s="323"/>
      <c r="D27" s="324"/>
      <c r="E27" s="323"/>
      <c r="F27" s="324"/>
      <c r="G27" s="323"/>
      <c r="H27" s="324"/>
      <c r="I27" s="323"/>
      <c r="J27" s="324"/>
      <c r="K27" s="323"/>
      <c r="L27" s="322"/>
      <c r="M27" s="323"/>
      <c r="N27" s="325"/>
      <c r="O27" s="330"/>
      <c r="P27" s="322"/>
      <c r="Q27" s="323"/>
      <c r="R27" s="324"/>
      <c r="S27" s="323"/>
      <c r="T27" s="324"/>
      <c r="U27" s="323"/>
      <c r="V27" s="324"/>
      <c r="W27" s="323"/>
      <c r="X27" s="324"/>
      <c r="Y27" s="323"/>
      <c r="Z27" s="322"/>
      <c r="AA27" s="323"/>
      <c r="AB27" s="325"/>
      <c r="AC27" s="323"/>
      <c r="AD27" s="326"/>
      <c r="AE27" s="327"/>
      <c r="AF27" s="330"/>
      <c r="AG27" s="322"/>
      <c r="AH27" s="323"/>
      <c r="AI27" s="324"/>
      <c r="AJ27" s="323"/>
      <c r="AK27" s="324"/>
      <c r="AL27" s="323"/>
      <c r="AM27" s="324"/>
      <c r="AN27" s="323"/>
      <c r="AO27" s="324"/>
      <c r="AP27" s="323"/>
      <c r="AQ27" s="322"/>
      <c r="AR27" s="323"/>
      <c r="AS27" s="325"/>
      <c r="AT27" s="323"/>
      <c r="AU27" s="324"/>
      <c r="AV27" s="323"/>
      <c r="AW27" s="324"/>
      <c r="AX27" s="327"/>
      <c r="AY27" s="102"/>
      <c r="AZ27" s="105">
        <f t="shared" si="0"/>
        <v>0</v>
      </c>
      <c r="BA27" s="105">
        <f t="shared" si="1"/>
        <v>0</v>
      </c>
      <c r="BB27" s="105">
        <f t="shared" si="2"/>
        <v>0</v>
      </c>
    </row>
    <row r="28" spans="1:54" ht="18" x14ac:dyDescent="0.25">
      <c r="A28" s="329"/>
      <c r="B28" s="322"/>
      <c r="C28" s="323"/>
      <c r="D28" s="324"/>
      <c r="E28" s="323"/>
      <c r="F28" s="324"/>
      <c r="G28" s="323"/>
      <c r="H28" s="324"/>
      <c r="I28" s="323"/>
      <c r="J28" s="324"/>
      <c r="K28" s="323"/>
      <c r="L28" s="322"/>
      <c r="M28" s="323"/>
      <c r="N28" s="325"/>
      <c r="O28" s="330"/>
      <c r="P28" s="322"/>
      <c r="Q28" s="323"/>
      <c r="R28" s="324"/>
      <c r="S28" s="323"/>
      <c r="T28" s="324"/>
      <c r="U28" s="323"/>
      <c r="V28" s="324"/>
      <c r="W28" s="323"/>
      <c r="X28" s="324"/>
      <c r="Y28" s="323"/>
      <c r="Z28" s="322"/>
      <c r="AA28" s="323"/>
      <c r="AB28" s="325"/>
      <c r="AC28" s="323"/>
      <c r="AD28" s="326"/>
      <c r="AE28" s="327"/>
      <c r="AF28" s="330"/>
      <c r="AG28" s="322"/>
      <c r="AH28" s="323"/>
      <c r="AI28" s="324"/>
      <c r="AJ28" s="323"/>
      <c r="AK28" s="324"/>
      <c r="AL28" s="323"/>
      <c r="AM28" s="324"/>
      <c r="AN28" s="323"/>
      <c r="AO28" s="324"/>
      <c r="AP28" s="323"/>
      <c r="AQ28" s="322"/>
      <c r="AR28" s="323"/>
      <c r="AS28" s="325"/>
      <c r="AT28" s="323"/>
      <c r="AU28" s="324"/>
      <c r="AV28" s="323"/>
      <c r="AW28" s="324"/>
      <c r="AX28" s="327"/>
      <c r="AY28" s="102"/>
      <c r="AZ28" s="105">
        <f t="shared" si="0"/>
        <v>0</v>
      </c>
      <c r="BA28" s="105">
        <f t="shared" si="1"/>
        <v>0</v>
      </c>
      <c r="BB28" s="105">
        <f t="shared" si="2"/>
        <v>0</v>
      </c>
    </row>
    <row r="29" spans="1:54" ht="18" x14ac:dyDescent="0.25">
      <c r="A29" s="329"/>
      <c r="B29" s="322"/>
      <c r="C29" s="323"/>
      <c r="D29" s="324"/>
      <c r="E29" s="323"/>
      <c r="F29" s="324"/>
      <c r="G29" s="323"/>
      <c r="H29" s="324"/>
      <c r="I29" s="323"/>
      <c r="J29" s="324"/>
      <c r="K29" s="323"/>
      <c r="L29" s="322"/>
      <c r="M29" s="323"/>
      <c r="N29" s="325"/>
      <c r="O29" s="330"/>
      <c r="P29" s="322"/>
      <c r="Q29" s="323"/>
      <c r="R29" s="324"/>
      <c r="S29" s="323"/>
      <c r="T29" s="324"/>
      <c r="U29" s="323"/>
      <c r="V29" s="324"/>
      <c r="W29" s="323"/>
      <c r="X29" s="324"/>
      <c r="Y29" s="323"/>
      <c r="Z29" s="322"/>
      <c r="AA29" s="323"/>
      <c r="AB29" s="325"/>
      <c r="AC29" s="323"/>
      <c r="AD29" s="326"/>
      <c r="AE29" s="327"/>
      <c r="AF29" s="330"/>
      <c r="AG29" s="322"/>
      <c r="AH29" s="323"/>
      <c r="AI29" s="324"/>
      <c r="AJ29" s="323"/>
      <c r="AK29" s="324"/>
      <c r="AL29" s="323"/>
      <c r="AM29" s="324"/>
      <c r="AN29" s="323"/>
      <c r="AO29" s="324"/>
      <c r="AP29" s="323"/>
      <c r="AQ29" s="322"/>
      <c r="AR29" s="323"/>
      <c r="AS29" s="325"/>
      <c r="AT29" s="323"/>
      <c r="AU29" s="324"/>
      <c r="AV29" s="323"/>
      <c r="AW29" s="324"/>
      <c r="AX29" s="327"/>
      <c r="AY29" s="102"/>
      <c r="AZ29" s="105">
        <f t="shared" si="0"/>
        <v>0</v>
      </c>
      <c r="BA29" s="105">
        <f t="shared" si="1"/>
        <v>0</v>
      </c>
      <c r="BB29" s="105">
        <f t="shared" si="2"/>
        <v>0</v>
      </c>
    </row>
    <row r="30" spans="1:54" ht="18" x14ac:dyDescent="0.25">
      <c r="A30" s="329"/>
      <c r="B30" s="322"/>
      <c r="C30" s="323"/>
      <c r="D30" s="324"/>
      <c r="E30" s="323"/>
      <c r="F30" s="324"/>
      <c r="G30" s="323"/>
      <c r="H30" s="324"/>
      <c r="I30" s="323"/>
      <c r="J30" s="324"/>
      <c r="K30" s="323"/>
      <c r="L30" s="322"/>
      <c r="M30" s="323"/>
      <c r="N30" s="325"/>
      <c r="O30" s="330"/>
      <c r="P30" s="322"/>
      <c r="Q30" s="323"/>
      <c r="R30" s="324"/>
      <c r="S30" s="323"/>
      <c r="T30" s="324"/>
      <c r="U30" s="323"/>
      <c r="V30" s="324"/>
      <c r="W30" s="323"/>
      <c r="X30" s="324"/>
      <c r="Y30" s="323"/>
      <c r="Z30" s="322"/>
      <c r="AA30" s="323"/>
      <c r="AB30" s="325"/>
      <c r="AC30" s="323"/>
      <c r="AD30" s="326"/>
      <c r="AE30" s="327"/>
      <c r="AF30" s="330"/>
      <c r="AG30" s="322"/>
      <c r="AH30" s="323"/>
      <c r="AI30" s="324"/>
      <c r="AJ30" s="323"/>
      <c r="AK30" s="324"/>
      <c r="AL30" s="323"/>
      <c r="AM30" s="324"/>
      <c r="AN30" s="323"/>
      <c r="AO30" s="324"/>
      <c r="AP30" s="323"/>
      <c r="AQ30" s="322"/>
      <c r="AR30" s="323"/>
      <c r="AS30" s="325"/>
      <c r="AT30" s="323"/>
      <c r="AU30" s="324"/>
      <c r="AV30" s="323"/>
      <c r="AW30" s="324"/>
      <c r="AX30" s="327"/>
      <c r="AY30" s="102"/>
      <c r="AZ30" s="105">
        <f t="shared" si="0"/>
        <v>0</v>
      </c>
      <c r="BA30" s="105">
        <f t="shared" si="1"/>
        <v>0</v>
      </c>
      <c r="BB30" s="105">
        <f t="shared" si="2"/>
        <v>0</v>
      </c>
    </row>
    <row r="31" spans="1:54" ht="18" x14ac:dyDescent="0.25">
      <c r="A31" s="329"/>
      <c r="B31" s="322"/>
      <c r="C31" s="323"/>
      <c r="D31" s="324"/>
      <c r="E31" s="323"/>
      <c r="F31" s="324"/>
      <c r="G31" s="323"/>
      <c r="H31" s="324"/>
      <c r="I31" s="323"/>
      <c r="J31" s="324"/>
      <c r="K31" s="323"/>
      <c r="L31" s="322"/>
      <c r="M31" s="323"/>
      <c r="N31" s="325"/>
      <c r="O31" s="330"/>
      <c r="P31" s="322"/>
      <c r="Q31" s="323"/>
      <c r="R31" s="324"/>
      <c r="S31" s="323"/>
      <c r="T31" s="324"/>
      <c r="U31" s="323"/>
      <c r="V31" s="324"/>
      <c r="W31" s="323"/>
      <c r="X31" s="324"/>
      <c r="Y31" s="323"/>
      <c r="Z31" s="322"/>
      <c r="AA31" s="323"/>
      <c r="AB31" s="325"/>
      <c r="AC31" s="323"/>
      <c r="AD31" s="326"/>
      <c r="AE31" s="327"/>
      <c r="AF31" s="330"/>
      <c r="AG31" s="322"/>
      <c r="AH31" s="323"/>
      <c r="AI31" s="324"/>
      <c r="AJ31" s="323"/>
      <c r="AK31" s="324"/>
      <c r="AL31" s="323"/>
      <c r="AM31" s="324"/>
      <c r="AN31" s="323"/>
      <c r="AO31" s="324"/>
      <c r="AP31" s="323"/>
      <c r="AQ31" s="322"/>
      <c r="AR31" s="323"/>
      <c r="AS31" s="325"/>
      <c r="AT31" s="323"/>
      <c r="AU31" s="324"/>
      <c r="AV31" s="323"/>
      <c r="AW31" s="324"/>
      <c r="AX31" s="327"/>
      <c r="AY31" s="102"/>
      <c r="AZ31" s="105">
        <f t="shared" si="0"/>
        <v>0</v>
      </c>
      <c r="BA31" s="105">
        <f t="shared" si="1"/>
        <v>0</v>
      </c>
      <c r="BB31" s="105">
        <f t="shared" si="2"/>
        <v>0</v>
      </c>
    </row>
    <row r="32" spans="1:54" ht="18" x14ac:dyDescent="0.25">
      <c r="A32" s="329"/>
      <c r="B32" s="322"/>
      <c r="C32" s="323"/>
      <c r="D32" s="324"/>
      <c r="E32" s="323"/>
      <c r="F32" s="324"/>
      <c r="G32" s="323"/>
      <c r="H32" s="324"/>
      <c r="I32" s="323"/>
      <c r="J32" s="324"/>
      <c r="K32" s="323"/>
      <c r="L32" s="322"/>
      <c r="M32" s="323"/>
      <c r="N32" s="325"/>
      <c r="O32" s="330"/>
      <c r="P32" s="322"/>
      <c r="Q32" s="323"/>
      <c r="R32" s="324"/>
      <c r="S32" s="323"/>
      <c r="T32" s="324"/>
      <c r="U32" s="323"/>
      <c r="V32" s="324"/>
      <c r="W32" s="323"/>
      <c r="X32" s="324"/>
      <c r="Y32" s="323"/>
      <c r="Z32" s="322"/>
      <c r="AA32" s="323"/>
      <c r="AB32" s="325"/>
      <c r="AC32" s="323"/>
      <c r="AD32" s="326"/>
      <c r="AE32" s="327"/>
      <c r="AF32" s="330"/>
      <c r="AG32" s="322"/>
      <c r="AH32" s="323"/>
      <c r="AI32" s="324"/>
      <c r="AJ32" s="323"/>
      <c r="AK32" s="324"/>
      <c r="AL32" s="323"/>
      <c r="AM32" s="324"/>
      <c r="AN32" s="323"/>
      <c r="AO32" s="324"/>
      <c r="AP32" s="323"/>
      <c r="AQ32" s="322"/>
      <c r="AR32" s="323"/>
      <c r="AS32" s="325"/>
      <c r="AT32" s="323"/>
      <c r="AU32" s="324"/>
      <c r="AV32" s="323"/>
      <c r="AW32" s="324"/>
      <c r="AX32" s="327"/>
      <c r="AY32" s="102"/>
      <c r="AZ32" s="105">
        <f t="shared" si="0"/>
        <v>0</v>
      </c>
      <c r="BA32" s="105">
        <f t="shared" si="1"/>
        <v>0</v>
      </c>
      <c r="BB32" s="105">
        <f t="shared" si="2"/>
        <v>0</v>
      </c>
    </row>
    <row r="33" spans="1:54" ht="18" x14ac:dyDescent="0.25">
      <c r="A33" s="329"/>
      <c r="B33" s="322"/>
      <c r="C33" s="323"/>
      <c r="D33" s="324"/>
      <c r="E33" s="323"/>
      <c r="F33" s="324"/>
      <c r="G33" s="323"/>
      <c r="H33" s="324"/>
      <c r="I33" s="323"/>
      <c r="J33" s="324"/>
      <c r="K33" s="323"/>
      <c r="L33" s="322"/>
      <c r="M33" s="323"/>
      <c r="N33" s="325"/>
      <c r="O33" s="330"/>
      <c r="P33" s="322"/>
      <c r="Q33" s="323"/>
      <c r="R33" s="324"/>
      <c r="S33" s="323"/>
      <c r="T33" s="324"/>
      <c r="U33" s="323"/>
      <c r="V33" s="324"/>
      <c r="W33" s="323"/>
      <c r="X33" s="324"/>
      <c r="Y33" s="323"/>
      <c r="Z33" s="322"/>
      <c r="AA33" s="323"/>
      <c r="AB33" s="325"/>
      <c r="AC33" s="323"/>
      <c r="AD33" s="326"/>
      <c r="AE33" s="327"/>
      <c r="AF33" s="330"/>
      <c r="AG33" s="322"/>
      <c r="AH33" s="323"/>
      <c r="AI33" s="324"/>
      <c r="AJ33" s="323"/>
      <c r="AK33" s="324"/>
      <c r="AL33" s="323"/>
      <c r="AM33" s="324"/>
      <c r="AN33" s="323"/>
      <c r="AO33" s="324"/>
      <c r="AP33" s="323"/>
      <c r="AQ33" s="322"/>
      <c r="AR33" s="323"/>
      <c r="AS33" s="325"/>
      <c r="AT33" s="323"/>
      <c r="AU33" s="324"/>
      <c r="AV33" s="323"/>
      <c r="AW33" s="324"/>
      <c r="AX33" s="327"/>
      <c r="AY33" s="102"/>
      <c r="AZ33" s="105">
        <f t="shared" si="0"/>
        <v>0</v>
      </c>
      <c r="BA33" s="105">
        <f t="shared" si="1"/>
        <v>0</v>
      </c>
      <c r="BB33" s="105">
        <f t="shared" si="2"/>
        <v>0</v>
      </c>
    </row>
    <row r="34" spans="1:54" ht="18" x14ac:dyDescent="0.25">
      <c r="A34" s="329"/>
      <c r="B34" s="322"/>
      <c r="C34" s="323"/>
      <c r="D34" s="324"/>
      <c r="E34" s="323"/>
      <c r="F34" s="324"/>
      <c r="G34" s="323"/>
      <c r="H34" s="324"/>
      <c r="I34" s="323"/>
      <c r="J34" s="324"/>
      <c r="K34" s="323"/>
      <c r="L34" s="322"/>
      <c r="M34" s="323"/>
      <c r="N34" s="325"/>
      <c r="O34" s="330"/>
      <c r="P34" s="322"/>
      <c r="Q34" s="323"/>
      <c r="R34" s="324"/>
      <c r="S34" s="323"/>
      <c r="T34" s="324"/>
      <c r="U34" s="323"/>
      <c r="V34" s="324"/>
      <c r="W34" s="323"/>
      <c r="X34" s="324"/>
      <c r="Y34" s="323"/>
      <c r="Z34" s="322"/>
      <c r="AA34" s="323"/>
      <c r="AB34" s="325"/>
      <c r="AC34" s="323"/>
      <c r="AD34" s="326"/>
      <c r="AE34" s="327"/>
      <c r="AF34" s="330"/>
      <c r="AG34" s="322"/>
      <c r="AH34" s="323"/>
      <c r="AI34" s="324"/>
      <c r="AJ34" s="323"/>
      <c r="AK34" s="324"/>
      <c r="AL34" s="323"/>
      <c r="AM34" s="324"/>
      <c r="AN34" s="323"/>
      <c r="AO34" s="324"/>
      <c r="AP34" s="323"/>
      <c r="AQ34" s="322"/>
      <c r="AR34" s="323"/>
      <c r="AS34" s="325"/>
      <c r="AT34" s="323"/>
      <c r="AU34" s="324"/>
      <c r="AV34" s="323"/>
      <c r="AW34" s="324"/>
      <c r="AX34" s="327"/>
      <c r="AY34" s="102"/>
      <c r="AZ34" s="105">
        <f>A34</f>
        <v>0</v>
      </c>
      <c r="BA34" s="105">
        <f>O34</f>
        <v>0</v>
      </c>
      <c r="BB34" s="105">
        <f>AF34</f>
        <v>0</v>
      </c>
    </row>
    <row r="35" spans="1:54" ht="18" x14ac:dyDescent="0.25">
      <c r="A35" s="329"/>
      <c r="B35" s="322"/>
      <c r="C35" s="323"/>
      <c r="D35" s="324"/>
      <c r="E35" s="323"/>
      <c r="F35" s="324"/>
      <c r="G35" s="323"/>
      <c r="H35" s="324"/>
      <c r="I35" s="323"/>
      <c r="J35" s="324"/>
      <c r="K35" s="323"/>
      <c r="L35" s="322"/>
      <c r="M35" s="323"/>
      <c r="N35" s="325"/>
      <c r="O35" s="330"/>
      <c r="P35" s="322"/>
      <c r="Q35" s="323"/>
      <c r="R35" s="324"/>
      <c r="S35" s="323"/>
      <c r="T35" s="324"/>
      <c r="U35" s="323"/>
      <c r="V35" s="324"/>
      <c r="W35" s="323"/>
      <c r="X35" s="324"/>
      <c r="Y35" s="323"/>
      <c r="Z35" s="322"/>
      <c r="AA35" s="323"/>
      <c r="AB35" s="325"/>
      <c r="AC35" s="323"/>
      <c r="AD35" s="326"/>
      <c r="AE35" s="327"/>
      <c r="AF35" s="330"/>
      <c r="AG35" s="322"/>
      <c r="AH35" s="323"/>
      <c r="AI35" s="324"/>
      <c r="AJ35" s="323"/>
      <c r="AK35" s="324"/>
      <c r="AL35" s="323"/>
      <c r="AM35" s="324"/>
      <c r="AN35" s="323"/>
      <c r="AO35" s="324"/>
      <c r="AP35" s="323"/>
      <c r="AQ35" s="322"/>
      <c r="AR35" s="323"/>
      <c r="AS35" s="325"/>
      <c r="AT35" s="323"/>
      <c r="AU35" s="324"/>
      <c r="AV35" s="323"/>
      <c r="AW35" s="324"/>
      <c r="AX35" s="327"/>
      <c r="AY35" s="102"/>
      <c r="AZ35" s="105">
        <f>A35</f>
        <v>0</v>
      </c>
      <c r="BA35" s="105">
        <f>O35</f>
        <v>0</v>
      </c>
      <c r="BB35" s="105">
        <f>AF35</f>
        <v>0</v>
      </c>
    </row>
    <row r="36" spans="1:54" ht="18" x14ac:dyDescent="0.25">
      <c r="A36" s="329"/>
      <c r="B36" s="322"/>
      <c r="C36" s="323"/>
      <c r="D36" s="324"/>
      <c r="E36" s="323"/>
      <c r="F36" s="324"/>
      <c r="G36" s="323"/>
      <c r="H36" s="324"/>
      <c r="I36" s="323"/>
      <c r="J36" s="324"/>
      <c r="K36" s="323"/>
      <c r="L36" s="322"/>
      <c r="M36" s="323"/>
      <c r="N36" s="325"/>
      <c r="O36" s="330"/>
      <c r="P36" s="322"/>
      <c r="Q36" s="323"/>
      <c r="R36" s="324"/>
      <c r="S36" s="323"/>
      <c r="T36" s="324"/>
      <c r="U36" s="323"/>
      <c r="V36" s="324"/>
      <c r="W36" s="323"/>
      <c r="X36" s="324"/>
      <c r="Y36" s="323"/>
      <c r="Z36" s="322"/>
      <c r="AA36" s="323"/>
      <c r="AB36" s="325"/>
      <c r="AC36" s="323"/>
      <c r="AD36" s="326"/>
      <c r="AE36" s="327"/>
      <c r="AF36" s="330"/>
      <c r="AG36" s="322"/>
      <c r="AH36" s="323"/>
      <c r="AI36" s="324"/>
      <c r="AJ36" s="323"/>
      <c r="AK36" s="324"/>
      <c r="AL36" s="323"/>
      <c r="AM36" s="324"/>
      <c r="AN36" s="323"/>
      <c r="AO36" s="324"/>
      <c r="AP36" s="323"/>
      <c r="AQ36" s="322"/>
      <c r="AR36" s="323"/>
      <c r="AS36" s="325"/>
      <c r="AT36" s="323"/>
      <c r="AU36" s="324"/>
      <c r="AV36" s="323"/>
      <c r="AW36" s="324"/>
      <c r="AX36" s="327"/>
      <c r="AY36" s="102"/>
      <c r="AZ36" s="105">
        <f>A36</f>
        <v>0</v>
      </c>
      <c r="BA36" s="105">
        <f>O36</f>
        <v>0</v>
      </c>
      <c r="BB36" s="105">
        <f>AF36</f>
        <v>0</v>
      </c>
    </row>
    <row r="37" spans="1:54" ht="18" x14ac:dyDescent="0.25">
      <c r="A37" s="329"/>
      <c r="B37" s="322"/>
      <c r="C37" s="323"/>
      <c r="D37" s="324"/>
      <c r="E37" s="323"/>
      <c r="F37" s="324"/>
      <c r="G37" s="323"/>
      <c r="H37" s="324"/>
      <c r="I37" s="323"/>
      <c r="J37" s="324"/>
      <c r="K37" s="323"/>
      <c r="L37" s="322"/>
      <c r="M37" s="323"/>
      <c r="N37" s="325"/>
      <c r="O37" s="330"/>
      <c r="P37" s="322"/>
      <c r="Q37" s="323"/>
      <c r="R37" s="324"/>
      <c r="S37" s="323"/>
      <c r="T37" s="324"/>
      <c r="U37" s="323"/>
      <c r="V37" s="324"/>
      <c r="W37" s="323"/>
      <c r="X37" s="324"/>
      <c r="Y37" s="323"/>
      <c r="Z37" s="322"/>
      <c r="AA37" s="323"/>
      <c r="AB37" s="325"/>
      <c r="AC37" s="323"/>
      <c r="AD37" s="326"/>
      <c r="AE37" s="327"/>
      <c r="AF37" s="330"/>
      <c r="AG37" s="322"/>
      <c r="AH37" s="323"/>
      <c r="AI37" s="324"/>
      <c r="AJ37" s="323"/>
      <c r="AK37" s="324"/>
      <c r="AL37" s="323"/>
      <c r="AM37" s="324"/>
      <c r="AN37" s="323"/>
      <c r="AO37" s="324"/>
      <c r="AP37" s="323"/>
      <c r="AQ37" s="322"/>
      <c r="AR37" s="323"/>
      <c r="AS37" s="325"/>
      <c r="AT37" s="323"/>
      <c r="AU37" s="324"/>
      <c r="AV37" s="323"/>
      <c r="AW37" s="324"/>
      <c r="AX37" s="327"/>
      <c r="AY37" s="102"/>
      <c r="AZ37" s="105">
        <f>A37</f>
        <v>0</v>
      </c>
      <c r="BA37" s="105">
        <f>O37</f>
        <v>0</v>
      </c>
      <c r="BB37" s="105">
        <f>AF37</f>
        <v>0</v>
      </c>
    </row>
    <row r="38" spans="1:54" ht="18" x14ac:dyDescent="0.25">
      <c r="A38" s="329"/>
      <c r="B38" s="322"/>
      <c r="C38" s="323"/>
      <c r="D38" s="324"/>
      <c r="E38" s="323"/>
      <c r="F38" s="324"/>
      <c r="G38" s="323"/>
      <c r="H38" s="324"/>
      <c r="I38" s="323"/>
      <c r="J38" s="324"/>
      <c r="K38" s="323"/>
      <c r="L38" s="322"/>
      <c r="M38" s="323"/>
      <c r="N38" s="325"/>
      <c r="O38" s="330"/>
      <c r="P38" s="322"/>
      <c r="Q38" s="323"/>
      <c r="R38" s="324"/>
      <c r="S38" s="323"/>
      <c r="T38" s="324"/>
      <c r="U38" s="323"/>
      <c r="V38" s="324"/>
      <c r="W38" s="323"/>
      <c r="X38" s="324"/>
      <c r="Y38" s="323"/>
      <c r="Z38" s="322"/>
      <c r="AA38" s="323"/>
      <c r="AB38" s="324"/>
      <c r="AC38" s="323"/>
      <c r="AD38" s="326"/>
      <c r="AE38" s="327"/>
      <c r="AF38" s="330"/>
      <c r="AG38" s="322"/>
      <c r="AH38" s="323"/>
      <c r="AI38" s="324"/>
      <c r="AJ38" s="323"/>
      <c r="AK38" s="324"/>
      <c r="AL38" s="323"/>
      <c r="AM38" s="324"/>
      <c r="AN38" s="323"/>
      <c r="AO38" s="324"/>
      <c r="AP38" s="323"/>
      <c r="AQ38" s="324"/>
      <c r="AR38" s="323"/>
      <c r="AS38" s="324"/>
      <c r="AT38" s="323"/>
      <c r="AU38" s="324"/>
      <c r="AV38" s="323"/>
      <c r="AW38" s="324"/>
      <c r="AX38" s="327"/>
      <c r="AY38" s="102"/>
      <c r="AZ38" s="105">
        <f>A38</f>
        <v>0</v>
      </c>
      <c r="BA38" s="105">
        <f>O38</f>
        <v>0</v>
      </c>
      <c r="BB38" s="105">
        <f>AF38</f>
        <v>0</v>
      </c>
    </row>
    <row r="39" spans="1:54" ht="18" x14ac:dyDescent="0.25">
      <c r="A39" s="329"/>
      <c r="B39" s="322"/>
      <c r="C39" s="323"/>
      <c r="D39" s="324"/>
      <c r="E39" s="323"/>
      <c r="F39" s="324"/>
      <c r="G39" s="323"/>
      <c r="H39" s="324"/>
      <c r="I39" s="323"/>
      <c r="J39" s="324"/>
      <c r="K39" s="323"/>
      <c r="L39" s="322"/>
      <c r="M39" s="323"/>
      <c r="N39" s="325"/>
      <c r="O39" s="330"/>
      <c r="P39" s="322"/>
      <c r="Q39" s="323"/>
      <c r="R39" s="324"/>
      <c r="S39" s="323"/>
      <c r="T39" s="324"/>
      <c r="U39" s="323"/>
      <c r="V39" s="324"/>
      <c r="W39" s="323"/>
      <c r="X39" s="324"/>
      <c r="Y39" s="323"/>
      <c r="Z39" s="322"/>
      <c r="AA39" s="323"/>
      <c r="AB39" s="324"/>
      <c r="AC39" s="323"/>
      <c r="AD39" s="326"/>
      <c r="AE39" s="327"/>
      <c r="AF39" s="330"/>
      <c r="AG39" s="322"/>
      <c r="AH39" s="323"/>
      <c r="AI39" s="324"/>
      <c r="AJ39" s="323"/>
      <c r="AK39" s="324"/>
      <c r="AL39" s="323"/>
      <c r="AM39" s="324"/>
      <c r="AN39" s="323"/>
      <c r="AO39" s="324"/>
      <c r="AP39" s="323"/>
      <c r="AQ39" s="324"/>
      <c r="AR39" s="323"/>
      <c r="AS39" s="324"/>
      <c r="AT39" s="323"/>
      <c r="AU39" s="324"/>
      <c r="AV39" s="323"/>
      <c r="AW39" s="324"/>
      <c r="AX39" s="327"/>
      <c r="AY39" s="102"/>
      <c r="AZ39" s="105">
        <f t="shared" si="0"/>
        <v>0</v>
      </c>
      <c r="BA39" s="105">
        <f t="shared" si="1"/>
        <v>0</v>
      </c>
      <c r="BB39" s="105">
        <f t="shared" si="2"/>
        <v>0</v>
      </c>
    </row>
    <row r="40" spans="1:54" ht="18" x14ac:dyDescent="0.25">
      <c r="A40" s="329"/>
      <c r="B40" s="322"/>
      <c r="C40" s="323"/>
      <c r="D40" s="324"/>
      <c r="E40" s="323"/>
      <c r="F40" s="324"/>
      <c r="G40" s="323"/>
      <c r="H40" s="324"/>
      <c r="I40" s="323"/>
      <c r="J40" s="324"/>
      <c r="K40" s="323"/>
      <c r="L40" s="322"/>
      <c r="M40" s="323"/>
      <c r="N40" s="325"/>
      <c r="O40" s="330"/>
      <c r="P40" s="322"/>
      <c r="Q40" s="323"/>
      <c r="R40" s="324"/>
      <c r="S40" s="323"/>
      <c r="T40" s="324"/>
      <c r="U40" s="323"/>
      <c r="V40" s="324"/>
      <c r="W40" s="323"/>
      <c r="X40" s="324"/>
      <c r="Y40" s="323"/>
      <c r="Z40" s="322"/>
      <c r="AA40" s="323"/>
      <c r="AB40" s="324"/>
      <c r="AC40" s="323"/>
      <c r="AD40" s="326"/>
      <c r="AE40" s="327"/>
      <c r="AF40" s="330"/>
      <c r="AG40" s="322"/>
      <c r="AH40" s="323"/>
      <c r="AI40" s="324"/>
      <c r="AJ40" s="323"/>
      <c r="AK40" s="324"/>
      <c r="AL40" s="323"/>
      <c r="AM40" s="324"/>
      <c r="AN40" s="323"/>
      <c r="AO40" s="324"/>
      <c r="AP40" s="323"/>
      <c r="AQ40" s="324"/>
      <c r="AR40" s="323"/>
      <c r="AS40" s="324"/>
      <c r="AT40" s="323"/>
      <c r="AU40" s="324"/>
      <c r="AV40" s="323"/>
      <c r="AW40" s="324"/>
      <c r="AX40" s="327"/>
      <c r="AY40" s="102"/>
      <c r="AZ40" s="105">
        <f t="shared" si="0"/>
        <v>0</v>
      </c>
      <c r="BA40" s="105">
        <f t="shared" si="1"/>
        <v>0</v>
      </c>
      <c r="BB40" s="105">
        <f t="shared" si="2"/>
        <v>0</v>
      </c>
    </row>
    <row r="41" spans="1:54" ht="18" x14ac:dyDescent="0.25">
      <c r="A41" s="329"/>
      <c r="B41" s="322"/>
      <c r="C41" s="323"/>
      <c r="D41" s="324"/>
      <c r="E41" s="323"/>
      <c r="F41" s="324"/>
      <c r="G41" s="323"/>
      <c r="H41" s="324"/>
      <c r="I41" s="323"/>
      <c r="J41" s="324"/>
      <c r="K41" s="323"/>
      <c r="L41" s="322"/>
      <c r="M41" s="323"/>
      <c r="N41" s="325"/>
      <c r="O41" s="330"/>
      <c r="P41" s="322"/>
      <c r="Q41" s="323"/>
      <c r="R41" s="324"/>
      <c r="S41" s="323"/>
      <c r="T41" s="324"/>
      <c r="U41" s="323"/>
      <c r="V41" s="324"/>
      <c r="W41" s="323"/>
      <c r="X41" s="324"/>
      <c r="Y41" s="323"/>
      <c r="Z41" s="322"/>
      <c r="AA41" s="323"/>
      <c r="AB41" s="324"/>
      <c r="AC41" s="323"/>
      <c r="AD41" s="326"/>
      <c r="AE41" s="327"/>
      <c r="AF41" s="330"/>
      <c r="AG41" s="322"/>
      <c r="AH41" s="323"/>
      <c r="AI41" s="324"/>
      <c r="AJ41" s="323"/>
      <c r="AK41" s="324"/>
      <c r="AL41" s="323"/>
      <c r="AM41" s="324"/>
      <c r="AN41" s="323"/>
      <c r="AO41" s="324"/>
      <c r="AP41" s="323"/>
      <c r="AQ41" s="324"/>
      <c r="AR41" s="323"/>
      <c r="AS41" s="324"/>
      <c r="AT41" s="323"/>
      <c r="AU41" s="324"/>
      <c r="AV41" s="323"/>
      <c r="AW41" s="324"/>
      <c r="AX41" s="327"/>
      <c r="AY41" s="102"/>
      <c r="AZ41" s="105">
        <f t="shared" si="0"/>
        <v>0</v>
      </c>
      <c r="BA41" s="105">
        <f t="shared" si="1"/>
        <v>0</v>
      </c>
      <c r="BB41" s="105">
        <f t="shared" si="2"/>
        <v>0</v>
      </c>
    </row>
    <row r="42" spans="1:54" ht="18" x14ac:dyDescent="0.25">
      <c r="A42" s="329"/>
      <c r="B42" s="322"/>
      <c r="C42" s="323"/>
      <c r="D42" s="324"/>
      <c r="E42" s="323"/>
      <c r="F42" s="324"/>
      <c r="G42" s="323"/>
      <c r="H42" s="324"/>
      <c r="I42" s="323"/>
      <c r="J42" s="324"/>
      <c r="K42" s="323"/>
      <c r="L42" s="322"/>
      <c r="M42" s="323"/>
      <c r="N42" s="325"/>
      <c r="O42" s="330"/>
      <c r="P42" s="322"/>
      <c r="Q42" s="323"/>
      <c r="R42" s="324"/>
      <c r="S42" s="323"/>
      <c r="T42" s="324"/>
      <c r="U42" s="323"/>
      <c r="V42" s="324"/>
      <c r="W42" s="323"/>
      <c r="X42" s="324"/>
      <c r="Y42" s="323"/>
      <c r="Z42" s="322"/>
      <c r="AA42" s="323"/>
      <c r="AB42" s="324"/>
      <c r="AC42" s="323"/>
      <c r="AD42" s="326"/>
      <c r="AE42" s="327"/>
      <c r="AF42" s="330"/>
      <c r="AG42" s="322"/>
      <c r="AH42" s="323"/>
      <c r="AI42" s="324"/>
      <c r="AJ42" s="323"/>
      <c r="AK42" s="324"/>
      <c r="AL42" s="323"/>
      <c r="AM42" s="324"/>
      <c r="AN42" s="323"/>
      <c r="AO42" s="324"/>
      <c r="AP42" s="323"/>
      <c r="AQ42" s="324"/>
      <c r="AR42" s="323"/>
      <c r="AS42" s="324"/>
      <c r="AT42" s="323"/>
      <c r="AU42" s="324"/>
      <c r="AV42" s="323"/>
      <c r="AW42" s="324"/>
      <c r="AX42" s="327"/>
      <c r="AY42" s="102"/>
      <c r="AZ42" s="105">
        <f t="shared" si="0"/>
        <v>0</v>
      </c>
      <c r="BA42" s="105">
        <f t="shared" si="1"/>
        <v>0</v>
      </c>
      <c r="BB42" s="105">
        <f t="shared" si="2"/>
        <v>0</v>
      </c>
    </row>
    <row r="43" spans="1:54" ht="18" x14ac:dyDescent="0.25">
      <c r="A43" s="329"/>
      <c r="B43" s="322"/>
      <c r="C43" s="323"/>
      <c r="D43" s="324"/>
      <c r="E43" s="323"/>
      <c r="F43" s="324"/>
      <c r="G43" s="323"/>
      <c r="H43" s="324"/>
      <c r="I43" s="323"/>
      <c r="J43" s="324"/>
      <c r="K43" s="323"/>
      <c r="L43" s="322"/>
      <c r="M43" s="323"/>
      <c r="N43" s="325"/>
      <c r="O43" s="330"/>
      <c r="P43" s="322"/>
      <c r="Q43" s="323"/>
      <c r="R43" s="324"/>
      <c r="S43" s="323"/>
      <c r="T43" s="324"/>
      <c r="U43" s="323"/>
      <c r="V43" s="324"/>
      <c r="W43" s="323"/>
      <c r="X43" s="324"/>
      <c r="Y43" s="323"/>
      <c r="Z43" s="322"/>
      <c r="AA43" s="323"/>
      <c r="AB43" s="324"/>
      <c r="AC43" s="323"/>
      <c r="AD43" s="326"/>
      <c r="AE43" s="327"/>
      <c r="AF43" s="330"/>
      <c r="AG43" s="322"/>
      <c r="AH43" s="323"/>
      <c r="AI43" s="324"/>
      <c r="AJ43" s="323"/>
      <c r="AK43" s="324"/>
      <c r="AL43" s="323"/>
      <c r="AM43" s="324"/>
      <c r="AN43" s="323"/>
      <c r="AO43" s="324"/>
      <c r="AP43" s="323"/>
      <c r="AQ43" s="324"/>
      <c r="AR43" s="323"/>
      <c r="AS43" s="324"/>
      <c r="AT43" s="323"/>
      <c r="AU43" s="324"/>
      <c r="AV43" s="323"/>
      <c r="AW43" s="324"/>
      <c r="AX43" s="327"/>
      <c r="AY43" s="102"/>
      <c r="AZ43" s="105">
        <f t="shared" si="0"/>
        <v>0</v>
      </c>
      <c r="BA43" s="105">
        <f t="shared" si="1"/>
        <v>0</v>
      </c>
      <c r="BB43" s="105">
        <f t="shared" si="2"/>
        <v>0</v>
      </c>
    </row>
    <row r="44" spans="1:54" ht="18" x14ac:dyDescent="0.25">
      <c r="A44" s="329"/>
      <c r="B44" s="322"/>
      <c r="C44" s="323"/>
      <c r="D44" s="324"/>
      <c r="E44" s="323"/>
      <c r="F44" s="324"/>
      <c r="G44" s="323"/>
      <c r="H44" s="324"/>
      <c r="I44" s="323"/>
      <c r="J44" s="324"/>
      <c r="K44" s="323"/>
      <c r="L44" s="322"/>
      <c r="M44" s="323"/>
      <c r="N44" s="325"/>
      <c r="O44" s="330"/>
      <c r="P44" s="322"/>
      <c r="Q44" s="323"/>
      <c r="R44" s="324"/>
      <c r="S44" s="323"/>
      <c r="T44" s="324"/>
      <c r="U44" s="323"/>
      <c r="V44" s="324"/>
      <c r="W44" s="323"/>
      <c r="X44" s="324"/>
      <c r="Y44" s="323"/>
      <c r="Z44" s="322"/>
      <c r="AA44" s="323"/>
      <c r="AB44" s="324"/>
      <c r="AC44" s="323"/>
      <c r="AD44" s="326"/>
      <c r="AE44" s="327"/>
      <c r="AF44" s="330"/>
      <c r="AG44" s="322"/>
      <c r="AH44" s="323"/>
      <c r="AI44" s="324"/>
      <c r="AJ44" s="323"/>
      <c r="AK44" s="324"/>
      <c r="AL44" s="323"/>
      <c r="AM44" s="324"/>
      <c r="AN44" s="323"/>
      <c r="AO44" s="324"/>
      <c r="AP44" s="323"/>
      <c r="AQ44" s="324"/>
      <c r="AR44" s="323"/>
      <c r="AS44" s="324"/>
      <c r="AT44" s="323"/>
      <c r="AU44" s="324"/>
      <c r="AV44" s="323"/>
      <c r="AW44" s="324"/>
      <c r="AX44" s="327"/>
      <c r="AY44" s="102"/>
      <c r="AZ44" s="105">
        <f t="shared" si="0"/>
        <v>0</v>
      </c>
      <c r="BA44" s="105">
        <f t="shared" si="1"/>
        <v>0</v>
      </c>
      <c r="BB44" s="105">
        <f t="shared" si="2"/>
        <v>0</v>
      </c>
    </row>
    <row r="45" spans="1:54" ht="18" x14ac:dyDescent="0.25">
      <c r="A45" s="329"/>
      <c r="B45" s="322"/>
      <c r="C45" s="323"/>
      <c r="D45" s="324"/>
      <c r="E45" s="323"/>
      <c r="F45" s="324"/>
      <c r="G45" s="323"/>
      <c r="H45" s="324"/>
      <c r="I45" s="323"/>
      <c r="J45" s="324"/>
      <c r="K45" s="323"/>
      <c r="L45" s="322"/>
      <c r="M45" s="323"/>
      <c r="N45" s="325"/>
      <c r="O45" s="330"/>
      <c r="P45" s="322"/>
      <c r="Q45" s="323"/>
      <c r="R45" s="324"/>
      <c r="S45" s="323"/>
      <c r="T45" s="324"/>
      <c r="U45" s="323"/>
      <c r="V45" s="324"/>
      <c r="W45" s="323"/>
      <c r="X45" s="324"/>
      <c r="Y45" s="323"/>
      <c r="Z45" s="322"/>
      <c r="AA45" s="323"/>
      <c r="AB45" s="324"/>
      <c r="AC45" s="323"/>
      <c r="AD45" s="326"/>
      <c r="AE45" s="327"/>
      <c r="AF45" s="330"/>
      <c r="AG45" s="322"/>
      <c r="AH45" s="323"/>
      <c r="AI45" s="324"/>
      <c r="AJ45" s="323"/>
      <c r="AK45" s="324"/>
      <c r="AL45" s="323"/>
      <c r="AM45" s="324"/>
      <c r="AN45" s="323"/>
      <c r="AO45" s="324"/>
      <c r="AP45" s="323"/>
      <c r="AQ45" s="324"/>
      <c r="AR45" s="323"/>
      <c r="AS45" s="324"/>
      <c r="AT45" s="323"/>
      <c r="AU45" s="324"/>
      <c r="AV45" s="323"/>
      <c r="AW45" s="324"/>
      <c r="AX45" s="327"/>
      <c r="AY45" s="102"/>
      <c r="AZ45" s="105">
        <f t="shared" si="0"/>
        <v>0</v>
      </c>
      <c r="BA45" s="105">
        <f t="shared" si="1"/>
        <v>0</v>
      </c>
      <c r="BB45" s="105">
        <f t="shared" si="2"/>
        <v>0</v>
      </c>
    </row>
    <row r="46" spans="1:54" ht="18" x14ac:dyDescent="0.25">
      <c r="A46" s="329"/>
      <c r="B46" s="322"/>
      <c r="C46" s="323"/>
      <c r="D46" s="324"/>
      <c r="E46" s="323"/>
      <c r="F46" s="324"/>
      <c r="G46" s="323"/>
      <c r="H46" s="324"/>
      <c r="I46" s="323"/>
      <c r="J46" s="324"/>
      <c r="K46" s="323"/>
      <c r="L46" s="322"/>
      <c r="M46" s="323"/>
      <c r="N46" s="325"/>
      <c r="O46" s="330"/>
      <c r="P46" s="322"/>
      <c r="Q46" s="323"/>
      <c r="R46" s="324"/>
      <c r="S46" s="323"/>
      <c r="T46" s="324"/>
      <c r="U46" s="323"/>
      <c r="V46" s="324"/>
      <c r="W46" s="323"/>
      <c r="X46" s="324"/>
      <c r="Y46" s="323"/>
      <c r="Z46" s="322"/>
      <c r="AA46" s="323"/>
      <c r="AB46" s="324"/>
      <c r="AC46" s="323"/>
      <c r="AD46" s="326"/>
      <c r="AE46" s="327"/>
      <c r="AF46" s="330"/>
      <c r="AG46" s="322"/>
      <c r="AH46" s="323"/>
      <c r="AI46" s="324"/>
      <c r="AJ46" s="323"/>
      <c r="AK46" s="324"/>
      <c r="AL46" s="323"/>
      <c r="AM46" s="324"/>
      <c r="AN46" s="323"/>
      <c r="AO46" s="324"/>
      <c r="AP46" s="323"/>
      <c r="AQ46" s="324"/>
      <c r="AR46" s="323"/>
      <c r="AS46" s="324"/>
      <c r="AT46" s="323"/>
      <c r="AU46" s="324"/>
      <c r="AV46" s="323"/>
      <c r="AW46" s="324"/>
      <c r="AX46" s="327"/>
      <c r="AY46" s="102"/>
      <c r="AZ46" s="105">
        <f t="shared" si="0"/>
        <v>0</v>
      </c>
      <c r="BA46" s="105">
        <f t="shared" si="1"/>
        <v>0</v>
      </c>
      <c r="BB46" s="105">
        <f t="shared" si="2"/>
        <v>0</v>
      </c>
    </row>
    <row r="47" spans="1:54" ht="18" x14ac:dyDescent="0.25">
      <c r="A47" s="329"/>
      <c r="B47" s="322"/>
      <c r="C47" s="323"/>
      <c r="D47" s="324"/>
      <c r="E47" s="323"/>
      <c r="F47" s="324"/>
      <c r="G47" s="323"/>
      <c r="H47" s="324"/>
      <c r="I47" s="323"/>
      <c r="J47" s="324"/>
      <c r="K47" s="323"/>
      <c r="L47" s="322"/>
      <c r="M47" s="323"/>
      <c r="N47" s="325"/>
      <c r="O47" s="330"/>
      <c r="P47" s="322"/>
      <c r="Q47" s="323"/>
      <c r="R47" s="324"/>
      <c r="S47" s="323"/>
      <c r="T47" s="324"/>
      <c r="U47" s="323"/>
      <c r="V47" s="324"/>
      <c r="W47" s="323"/>
      <c r="X47" s="324"/>
      <c r="Y47" s="323"/>
      <c r="Z47" s="322"/>
      <c r="AA47" s="323"/>
      <c r="AB47" s="324"/>
      <c r="AC47" s="323"/>
      <c r="AD47" s="326"/>
      <c r="AE47" s="327"/>
      <c r="AF47" s="330"/>
      <c r="AG47" s="322"/>
      <c r="AH47" s="323"/>
      <c r="AI47" s="324"/>
      <c r="AJ47" s="323"/>
      <c r="AK47" s="324"/>
      <c r="AL47" s="323"/>
      <c r="AM47" s="324"/>
      <c r="AN47" s="323"/>
      <c r="AO47" s="324"/>
      <c r="AP47" s="323"/>
      <c r="AQ47" s="324"/>
      <c r="AR47" s="323"/>
      <c r="AS47" s="324"/>
      <c r="AT47" s="323"/>
      <c r="AU47" s="324"/>
      <c r="AV47" s="323"/>
      <c r="AW47" s="324"/>
      <c r="AX47" s="327"/>
      <c r="AY47" s="102"/>
      <c r="AZ47" s="105">
        <f t="shared" si="0"/>
        <v>0</v>
      </c>
      <c r="BA47" s="105">
        <f t="shared" si="1"/>
        <v>0</v>
      </c>
      <c r="BB47" s="105">
        <f t="shared" si="2"/>
        <v>0</v>
      </c>
    </row>
    <row r="48" spans="1:54" ht="18" x14ac:dyDescent="0.25">
      <c r="A48" s="329"/>
      <c r="B48" s="322"/>
      <c r="C48" s="323"/>
      <c r="D48" s="324"/>
      <c r="E48" s="323"/>
      <c r="F48" s="324"/>
      <c r="G48" s="323"/>
      <c r="H48" s="324"/>
      <c r="I48" s="323"/>
      <c r="J48" s="324"/>
      <c r="K48" s="323"/>
      <c r="L48" s="322"/>
      <c r="M48" s="323"/>
      <c r="N48" s="325"/>
      <c r="O48" s="330"/>
      <c r="P48" s="322"/>
      <c r="Q48" s="323"/>
      <c r="R48" s="324"/>
      <c r="S48" s="323"/>
      <c r="T48" s="324"/>
      <c r="U48" s="323"/>
      <c r="V48" s="324"/>
      <c r="W48" s="323"/>
      <c r="X48" s="324"/>
      <c r="Y48" s="323"/>
      <c r="Z48" s="322"/>
      <c r="AA48" s="323"/>
      <c r="AB48" s="324"/>
      <c r="AC48" s="323"/>
      <c r="AD48" s="326"/>
      <c r="AE48" s="327"/>
      <c r="AF48" s="330"/>
      <c r="AG48" s="322"/>
      <c r="AH48" s="323"/>
      <c r="AI48" s="324"/>
      <c r="AJ48" s="323"/>
      <c r="AK48" s="324"/>
      <c r="AL48" s="323"/>
      <c r="AM48" s="324"/>
      <c r="AN48" s="323"/>
      <c r="AO48" s="324"/>
      <c r="AP48" s="323"/>
      <c r="AQ48" s="324"/>
      <c r="AR48" s="323"/>
      <c r="AS48" s="324"/>
      <c r="AT48" s="323"/>
      <c r="AU48" s="324"/>
      <c r="AV48" s="323"/>
      <c r="AW48" s="324"/>
      <c r="AX48" s="327"/>
      <c r="AY48" s="102"/>
      <c r="AZ48" s="105">
        <f t="shared" si="0"/>
        <v>0</v>
      </c>
      <c r="BA48" s="105">
        <f t="shared" si="1"/>
        <v>0</v>
      </c>
      <c r="BB48" s="105">
        <f t="shared" si="2"/>
        <v>0</v>
      </c>
    </row>
    <row r="49" spans="1:54" ht="18" x14ac:dyDescent="0.25">
      <c r="A49" s="329"/>
      <c r="B49" s="322"/>
      <c r="C49" s="323"/>
      <c r="D49" s="324"/>
      <c r="E49" s="323"/>
      <c r="F49" s="324"/>
      <c r="G49" s="323"/>
      <c r="H49" s="324"/>
      <c r="I49" s="323"/>
      <c r="J49" s="324"/>
      <c r="K49" s="323"/>
      <c r="L49" s="322"/>
      <c r="M49" s="323"/>
      <c r="N49" s="325"/>
      <c r="O49" s="330"/>
      <c r="P49" s="322"/>
      <c r="Q49" s="323"/>
      <c r="R49" s="324"/>
      <c r="S49" s="323"/>
      <c r="T49" s="324"/>
      <c r="U49" s="323"/>
      <c r="V49" s="324"/>
      <c r="W49" s="323"/>
      <c r="X49" s="324"/>
      <c r="Y49" s="323"/>
      <c r="Z49" s="322"/>
      <c r="AA49" s="323"/>
      <c r="AB49" s="324"/>
      <c r="AC49" s="323"/>
      <c r="AD49" s="326"/>
      <c r="AE49" s="327"/>
      <c r="AF49" s="330"/>
      <c r="AG49" s="322"/>
      <c r="AH49" s="323"/>
      <c r="AI49" s="324"/>
      <c r="AJ49" s="323"/>
      <c r="AK49" s="324"/>
      <c r="AL49" s="323"/>
      <c r="AM49" s="324"/>
      <c r="AN49" s="323"/>
      <c r="AO49" s="324"/>
      <c r="AP49" s="323"/>
      <c r="AQ49" s="324"/>
      <c r="AR49" s="323"/>
      <c r="AS49" s="324"/>
      <c r="AT49" s="323"/>
      <c r="AU49" s="324"/>
      <c r="AV49" s="323"/>
      <c r="AW49" s="324"/>
      <c r="AX49" s="327"/>
      <c r="AY49" s="102"/>
      <c r="AZ49" s="105">
        <f t="shared" si="0"/>
        <v>0</v>
      </c>
      <c r="BA49" s="105">
        <f t="shared" si="1"/>
        <v>0</v>
      </c>
      <c r="BB49" s="105">
        <f t="shared" si="2"/>
        <v>0</v>
      </c>
    </row>
    <row r="50" spans="1:54" ht="18" x14ac:dyDescent="0.25">
      <c r="A50" s="329"/>
      <c r="B50" s="322"/>
      <c r="C50" s="323"/>
      <c r="D50" s="324"/>
      <c r="E50" s="323"/>
      <c r="F50" s="324"/>
      <c r="G50" s="323"/>
      <c r="H50" s="324"/>
      <c r="I50" s="323"/>
      <c r="J50" s="324"/>
      <c r="K50" s="323"/>
      <c r="L50" s="322"/>
      <c r="M50" s="323"/>
      <c r="N50" s="325"/>
      <c r="O50" s="330"/>
      <c r="P50" s="322"/>
      <c r="Q50" s="323"/>
      <c r="R50" s="324"/>
      <c r="S50" s="323"/>
      <c r="T50" s="324"/>
      <c r="U50" s="323"/>
      <c r="V50" s="324"/>
      <c r="W50" s="323"/>
      <c r="X50" s="324"/>
      <c r="Y50" s="323"/>
      <c r="Z50" s="322"/>
      <c r="AA50" s="323"/>
      <c r="AB50" s="324"/>
      <c r="AC50" s="323"/>
      <c r="AD50" s="326"/>
      <c r="AE50" s="327"/>
      <c r="AF50" s="330"/>
      <c r="AG50" s="322"/>
      <c r="AH50" s="323"/>
      <c r="AI50" s="324"/>
      <c r="AJ50" s="323"/>
      <c r="AK50" s="324"/>
      <c r="AL50" s="323"/>
      <c r="AM50" s="324"/>
      <c r="AN50" s="323"/>
      <c r="AO50" s="324"/>
      <c r="AP50" s="323"/>
      <c r="AQ50" s="324"/>
      <c r="AR50" s="323"/>
      <c r="AS50" s="324"/>
      <c r="AT50" s="323"/>
      <c r="AU50" s="324"/>
      <c r="AV50" s="323"/>
      <c r="AW50" s="324"/>
      <c r="AX50" s="327"/>
      <c r="AY50" s="102"/>
      <c r="AZ50" s="105">
        <f t="shared" si="0"/>
        <v>0</v>
      </c>
      <c r="BA50" s="105">
        <f t="shared" si="1"/>
        <v>0</v>
      </c>
      <c r="BB50" s="105">
        <f t="shared" si="2"/>
        <v>0</v>
      </c>
    </row>
    <row r="51" spans="1:54" ht="18" x14ac:dyDescent="0.25">
      <c r="A51" s="329"/>
      <c r="B51" s="322"/>
      <c r="C51" s="323"/>
      <c r="D51" s="324"/>
      <c r="E51" s="323"/>
      <c r="F51" s="324"/>
      <c r="G51" s="323"/>
      <c r="H51" s="324"/>
      <c r="I51" s="323"/>
      <c r="J51" s="324"/>
      <c r="K51" s="323"/>
      <c r="L51" s="322"/>
      <c r="M51" s="323"/>
      <c r="N51" s="325"/>
      <c r="O51" s="330"/>
      <c r="P51" s="322"/>
      <c r="Q51" s="323"/>
      <c r="R51" s="324"/>
      <c r="S51" s="323"/>
      <c r="T51" s="324"/>
      <c r="U51" s="323"/>
      <c r="V51" s="324"/>
      <c r="W51" s="323"/>
      <c r="X51" s="324"/>
      <c r="Y51" s="323"/>
      <c r="Z51" s="322"/>
      <c r="AA51" s="323"/>
      <c r="AB51" s="324"/>
      <c r="AC51" s="323"/>
      <c r="AD51" s="326"/>
      <c r="AE51" s="327"/>
      <c r="AF51" s="330"/>
      <c r="AG51" s="322"/>
      <c r="AH51" s="323"/>
      <c r="AI51" s="324"/>
      <c r="AJ51" s="323"/>
      <c r="AK51" s="324"/>
      <c r="AL51" s="323"/>
      <c r="AM51" s="324"/>
      <c r="AN51" s="323"/>
      <c r="AO51" s="324"/>
      <c r="AP51" s="323"/>
      <c r="AQ51" s="324"/>
      <c r="AR51" s="323"/>
      <c r="AS51" s="324"/>
      <c r="AT51" s="323"/>
      <c r="AU51" s="324"/>
      <c r="AV51" s="323"/>
      <c r="AW51" s="324"/>
      <c r="AX51" s="327"/>
      <c r="AY51" s="102"/>
      <c r="AZ51" s="105">
        <f t="shared" si="0"/>
        <v>0</v>
      </c>
      <c r="BA51" s="105">
        <f t="shared" si="1"/>
        <v>0</v>
      </c>
      <c r="BB51" s="105">
        <f t="shared" si="2"/>
        <v>0</v>
      </c>
    </row>
    <row r="52" spans="1:54" ht="18" x14ac:dyDescent="0.25">
      <c r="A52" s="329"/>
      <c r="B52" s="322"/>
      <c r="C52" s="323"/>
      <c r="D52" s="324"/>
      <c r="E52" s="323"/>
      <c r="F52" s="324"/>
      <c r="G52" s="323"/>
      <c r="H52" s="324"/>
      <c r="I52" s="323"/>
      <c r="J52" s="324"/>
      <c r="K52" s="323"/>
      <c r="L52" s="322"/>
      <c r="M52" s="323"/>
      <c r="N52" s="325"/>
      <c r="O52" s="330"/>
      <c r="P52" s="322"/>
      <c r="Q52" s="323"/>
      <c r="R52" s="324"/>
      <c r="S52" s="323"/>
      <c r="T52" s="324"/>
      <c r="U52" s="323"/>
      <c r="V52" s="324"/>
      <c r="W52" s="323"/>
      <c r="X52" s="324"/>
      <c r="Y52" s="323"/>
      <c r="Z52" s="322"/>
      <c r="AA52" s="323"/>
      <c r="AB52" s="324"/>
      <c r="AC52" s="323"/>
      <c r="AD52" s="326"/>
      <c r="AE52" s="327"/>
      <c r="AF52" s="330"/>
      <c r="AG52" s="322"/>
      <c r="AH52" s="323"/>
      <c r="AI52" s="324"/>
      <c r="AJ52" s="323"/>
      <c r="AK52" s="324"/>
      <c r="AL52" s="323"/>
      <c r="AM52" s="324"/>
      <c r="AN52" s="323"/>
      <c r="AO52" s="324"/>
      <c r="AP52" s="323"/>
      <c r="AQ52" s="324"/>
      <c r="AR52" s="323"/>
      <c r="AS52" s="324"/>
      <c r="AT52" s="323"/>
      <c r="AU52" s="324"/>
      <c r="AV52" s="323"/>
      <c r="AW52" s="324"/>
      <c r="AX52" s="327"/>
      <c r="AY52" s="102"/>
      <c r="AZ52" s="105">
        <f t="shared" si="0"/>
        <v>0</v>
      </c>
      <c r="BA52" s="105">
        <f t="shared" si="1"/>
        <v>0</v>
      </c>
      <c r="BB52" s="105">
        <f t="shared" si="2"/>
        <v>0</v>
      </c>
    </row>
    <row r="53" spans="1:54" ht="18" x14ac:dyDescent="0.25">
      <c r="A53" s="329"/>
      <c r="B53" s="322"/>
      <c r="C53" s="323"/>
      <c r="D53" s="324"/>
      <c r="E53" s="323"/>
      <c r="F53" s="324"/>
      <c r="G53" s="323"/>
      <c r="H53" s="324"/>
      <c r="I53" s="323"/>
      <c r="J53" s="324"/>
      <c r="K53" s="323"/>
      <c r="L53" s="322"/>
      <c r="M53" s="323"/>
      <c r="N53" s="325"/>
      <c r="O53" s="330"/>
      <c r="P53" s="322"/>
      <c r="Q53" s="323"/>
      <c r="R53" s="324"/>
      <c r="S53" s="323"/>
      <c r="T53" s="324"/>
      <c r="U53" s="323"/>
      <c r="V53" s="324"/>
      <c r="W53" s="323"/>
      <c r="X53" s="324"/>
      <c r="Y53" s="323"/>
      <c r="Z53" s="322"/>
      <c r="AA53" s="323"/>
      <c r="AB53" s="324"/>
      <c r="AC53" s="323"/>
      <c r="AD53" s="326"/>
      <c r="AE53" s="327"/>
      <c r="AF53" s="330"/>
      <c r="AG53" s="322"/>
      <c r="AH53" s="323"/>
      <c r="AI53" s="324"/>
      <c r="AJ53" s="323"/>
      <c r="AK53" s="324"/>
      <c r="AL53" s="323"/>
      <c r="AM53" s="324"/>
      <c r="AN53" s="323"/>
      <c r="AO53" s="324"/>
      <c r="AP53" s="323"/>
      <c r="AQ53" s="324"/>
      <c r="AR53" s="323"/>
      <c r="AS53" s="324"/>
      <c r="AT53" s="323"/>
      <c r="AU53" s="324"/>
      <c r="AV53" s="323"/>
      <c r="AW53" s="324"/>
      <c r="AX53" s="327"/>
      <c r="AY53" s="102"/>
      <c r="AZ53" s="105">
        <f t="shared" ref="AZ53:AZ54" si="6">A53</f>
        <v>0</v>
      </c>
      <c r="BA53" s="105">
        <f t="shared" ref="BA53:BA54" si="7">O53</f>
        <v>0</v>
      </c>
      <c r="BB53" s="105">
        <f t="shared" ref="BB53:BB54" si="8">AF53</f>
        <v>0</v>
      </c>
    </row>
    <row r="54" spans="1:54" ht="16.5" thickBot="1" x14ac:dyDescent="0.3">
      <c r="A54" s="341" t="s">
        <v>356</v>
      </c>
      <c r="B54" s="342"/>
      <c r="C54" s="343">
        <f>COUNTIF(C5:C53,"NS")</f>
        <v>0</v>
      </c>
      <c r="D54" s="343">
        <f t="shared" ref="D54:L54" si="9">COUNTIF(D5:D53,"NS")</f>
        <v>3</v>
      </c>
      <c r="E54" s="343">
        <f t="shared" si="9"/>
        <v>6</v>
      </c>
      <c r="F54" s="343">
        <f t="shared" si="9"/>
        <v>3</v>
      </c>
      <c r="G54" s="343">
        <f t="shared" si="9"/>
        <v>0</v>
      </c>
      <c r="H54" s="343">
        <f t="shared" si="9"/>
        <v>0</v>
      </c>
      <c r="I54" s="343">
        <f t="shared" si="9"/>
        <v>0</v>
      </c>
      <c r="J54" s="343">
        <f t="shared" si="9"/>
        <v>0</v>
      </c>
      <c r="K54" s="343">
        <f t="shared" si="9"/>
        <v>0</v>
      </c>
      <c r="L54" s="343">
        <f t="shared" si="9"/>
        <v>0</v>
      </c>
      <c r="M54" s="343"/>
      <c r="N54" s="344"/>
      <c r="O54" s="345" t="s">
        <v>356</v>
      </c>
      <c r="P54" s="346"/>
      <c r="Q54" s="347">
        <f>COUNTIF(Q5:Q53,"NS")</f>
        <v>0</v>
      </c>
      <c r="R54" s="347">
        <f t="shared" ref="R54:AC54" si="10">COUNTIF(R5:R53,"NS")</f>
        <v>0</v>
      </c>
      <c r="S54" s="347">
        <f t="shared" si="10"/>
        <v>0</v>
      </c>
      <c r="T54" s="347">
        <f t="shared" si="10"/>
        <v>6</v>
      </c>
      <c r="U54" s="347">
        <f t="shared" si="10"/>
        <v>5</v>
      </c>
      <c r="V54" s="347">
        <f t="shared" si="10"/>
        <v>0</v>
      </c>
      <c r="W54" s="347">
        <f t="shared" si="10"/>
        <v>0</v>
      </c>
      <c r="X54" s="347">
        <f t="shared" si="10"/>
        <v>0</v>
      </c>
      <c r="Y54" s="347">
        <f t="shared" si="10"/>
        <v>0</v>
      </c>
      <c r="Z54" s="347">
        <f t="shared" si="10"/>
        <v>0</v>
      </c>
      <c r="AA54" s="347">
        <f t="shared" si="10"/>
        <v>1</v>
      </c>
      <c r="AB54" s="347">
        <f t="shared" si="10"/>
        <v>0</v>
      </c>
      <c r="AC54" s="347">
        <f t="shared" si="10"/>
        <v>0</v>
      </c>
      <c r="AD54" s="348"/>
      <c r="AE54" s="349"/>
      <c r="AF54" s="345" t="s">
        <v>356</v>
      </c>
      <c r="AG54" s="346"/>
      <c r="AH54" s="347">
        <f>COUNTIF(AH3:AH53,"NS")</f>
        <v>0</v>
      </c>
      <c r="AI54" s="347">
        <f t="shared" ref="AI54:AW54" si="11">COUNTIF(AI3:AI53,"NS")</f>
        <v>0</v>
      </c>
      <c r="AJ54" s="347">
        <f t="shared" si="11"/>
        <v>0</v>
      </c>
      <c r="AK54" s="347">
        <f t="shared" si="11"/>
        <v>1</v>
      </c>
      <c r="AL54" s="347">
        <f t="shared" si="11"/>
        <v>1</v>
      </c>
      <c r="AM54" s="347">
        <f t="shared" si="11"/>
        <v>0</v>
      </c>
      <c r="AN54" s="347">
        <f t="shared" si="11"/>
        <v>0</v>
      </c>
      <c r="AO54" s="347">
        <f t="shared" si="11"/>
        <v>0</v>
      </c>
      <c r="AP54" s="347">
        <f t="shared" si="11"/>
        <v>0</v>
      </c>
      <c r="AQ54" s="347">
        <f t="shared" si="11"/>
        <v>0</v>
      </c>
      <c r="AR54" s="347">
        <f t="shared" si="11"/>
        <v>0</v>
      </c>
      <c r="AS54" s="347">
        <f t="shared" si="11"/>
        <v>0</v>
      </c>
      <c r="AT54" s="347">
        <f t="shared" si="11"/>
        <v>0</v>
      </c>
      <c r="AU54" s="347">
        <f t="shared" si="11"/>
        <v>0</v>
      </c>
      <c r="AV54" s="347">
        <f t="shared" si="11"/>
        <v>0</v>
      </c>
      <c r="AW54" s="347">
        <f t="shared" si="11"/>
        <v>0</v>
      </c>
      <c r="AX54" s="350"/>
      <c r="AY54" s="102"/>
      <c r="AZ54" s="105" t="str">
        <f t="shared" si="6"/>
        <v>Non-scorers Count =</v>
      </c>
      <c r="BA54" s="105" t="str">
        <f t="shared" si="7"/>
        <v>Non-scorers Count =</v>
      </c>
      <c r="BB54" s="105" t="str">
        <f t="shared" si="8"/>
        <v>Non-scorers Count =</v>
      </c>
    </row>
    <row r="55" spans="1:54" ht="15.75" customHeight="1" x14ac:dyDescent="0.25">
      <c r="A55" s="532"/>
      <c r="B55" s="532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532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3"/>
      <c r="AG55" s="533"/>
      <c r="AH55" s="533"/>
      <c r="AI55" s="533"/>
      <c r="AJ55" s="533"/>
      <c r="AK55" s="533"/>
      <c r="AL55" s="533"/>
      <c r="AM55" s="533"/>
      <c r="AN55" s="533"/>
      <c r="AO55" s="533"/>
      <c r="AP55" s="533"/>
      <c r="AQ55" s="533"/>
      <c r="AR55" s="533"/>
      <c r="AS55" s="533"/>
      <c r="AT55" s="533"/>
      <c r="AU55" s="533"/>
      <c r="AV55" s="533"/>
      <c r="AW55" s="533"/>
      <c r="AX55" s="533"/>
      <c r="AY55" s="102"/>
      <c r="AZ55" s="105"/>
      <c r="BA55" s="105"/>
      <c r="BB55" s="105"/>
    </row>
    <row r="56" spans="1:54" ht="26.25" customHeight="1" x14ac:dyDescent="0.25">
      <c r="A56" s="532"/>
      <c r="B56" s="532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2"/>
      <c r="X56" s="532"/>
      <c r="Y56" s="532"/>
      <c r="Z56" s="532"/>
      <c r="AA56" s="532"/>
      <c r="AB56" s="532"/>
      <c r="AC56" s="532"/>
      <c r="AD56" s="532"/>
      <c r="AE56" s="532"/>
      <c r="AF56" s="532"/>
      <c r="AG56" s="532"/>
      <c r="AH56" s="532"/>
      <c r="AI56" s="532"/>
      <c r="AJ56" s="532"/>
      <c r="AK56" s="532"/>
      <c r="AL56" s="532"/>
      <c r="AM56" s="532"/>
      <c r="AN56" s="532"/>
      <c r="AO56" s="532"/>
      <c r="AP56" s="532"/>
      <c r="AQ56" s="532"/>
      <c r="AR56" s="532"/>
      <c r="AS56" s="532"/>
      <c r="AT56" s="532"/>
      <c r="AU56" s="532"/>
      <c r="AV56" s="532"/>
      <c r="AW56" s="532"/>
      <c r="AX56" s="532"/>
      <c r="AY56" s="102"/>
      <c r="AZ56" s="105"/>
      <c r="BA56" s="105"/>
      <c r="BB56" s="105"/>
    </row>
  </sheetData>
  <mergeCells count="8">
    <mergeCell ref="A55:AX56"/>
    <mergeCell ref="AF2:AU2"/>
    <mergeCell ref="O1:AE2"/>
    <mergeCell ref="AV1:AX1"/>
    <mergeCell ref="AV2:AX2"/>
    <mergeCell ref="B1:N1"/>
    <mergeCell ref="B2:N2"/>
    <mergeCell ref="AF1:AU1"/>
  </mergeCells>
  <phoneticPr fontId="26" type="noConversion"/>
  <conditionalFormatting sqref="B54:N54 P54:AE54 AG54:AX54 A6:AX53 B5:N5 P5:AX5">
    <cfRule type="containsText" dxfId="18" priority="3" operator="containsText" text="NS">
      <formula>NOT(ISERROR(SEARCH("NS",A5)))</formula>
    </cfRule>
  </conditionalFormatting>
  <conditionalFormatting sqref="A5">
    <cfRule type="containsText" dxfId="17" priority="2" operator="containsText" text="NS">
      <formula>NOT(ISERROR(SEARCH("NS",A5)))</formula>
    </cfRule>
  </conditionalFormatting>
  <conditionalFormatting sqref="O5">
    <cfRule type="containsText" dxfId="16" priority="1" operator="containsText" text="NS">
      <formula>NOT(ISERROR(SEARCH("NS",O5)))</formula>
    </cfRule>
  </conditionalFormatting>
  <printOptions horizontalCentered="1" verticalCentered="1"/>
  <pageMargins left="0" right="0" top="0" bottom="0" header="0" footer="0"/>
  <pageSetup paperSize="9" scale="56" fitToHeight="0" orientation="landscape" horizontalDpi="4294967295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FF"/>
    <pageSetUpPr fitToPage="1"/>
  </sheetPr>
  <dimension ref="A1:BB56"/>
  <sheetViews>
    <sheetView topLeftCell="A2" zoomScale="60" zoomScaleNormal="60" workbookViewId="0">
      <selection activeCell="AF22" sqref="AF22"/>
    </sheetView>
  </sheetViews>
  <sheetFormatPr defaultColWidth="8" defaultRowHeight="15.75" x14ac:dyDescent="0.25"/>
  <cols>
    <col min="1" max="1" width="30.5703125" style="103" customWidth="1"/>
    <col min="2" max="2" width="8.7109375" style="104" customWidth="1"/>
    <col min="3" max="14" width="3.7109375" style="102" customWidth="1"/>
    <col min="15" max="15" width="30.7109375" style="104" customWidth="1"/>
    <col min="16" max="16" width="7.7109375" style="104" customWidth="1"/>
    <col min="17" max="31" width="3.7109375" style="104" customWidth="1"/>
    <col min="32" max="32" width="30.7109375" style="104" customWidth="1"/>
    <col min="33" max="33" width="7.7109375" style="104" customWidth="1"/>
    <col min="34" max="50" width="3.7109375" style="104" customWidth="1"/>
    <col min="51" max="51" width="8.7109375" style="103" customWidth="1"/>
    <col min="52" max="52" width="25.85546875" style="103" bestFit="1" customWidth="1"/>
    <col min="53" max="53" width="26.42578125" style="103" bestFit="1" customWidth="1"/>
    <col min="54" max="54" width="18.140625" style="103" bestFit="1" customWidth="1"/>
    <col min="55" max="16384" width="8" style="103"/>
  </cols>
  <sheetData>
    <row r="1" spans="1:54" s="94" customFormat="1" ht="30" customHeight="1" x14ac:dyDescent="0.2">
      <c r="A1" s="92" t="s">
        <v>11</v>
      </c>
      <c r="B1" s="538" t="str">
        <f>'MATCH DETAILS'!B4</f>
        <v>Hosted by Hillingdon at TVAC Eton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5" t="str">
        <f>'MATCH DETAILS'!A1</f>
        <v>ALDER VALLEY BOYS LEAGUE 2018</v>
      </c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40" t="s">
        <v>248</v>
      </c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36" t="str">
        <f>'MATCH DETAILS'!D7</f>
        <v>B</v>
      </c>
      <c r="AW1" s="536"/>
      <c r="AX1" s="536"/>
      <c r="AY1" s="93"/>
    </row>
    <row r="2" spans="1:54" s="97" customFormat="1" ht="30" customHeight="1" x14ac:dyDescent="0.2">
      <c r="A2" s="95" t="s">
        <v>12</v>
      </c>
      <c r="B2" s="539" t="str">
        <f>'MATCH DETAILS'!B3</f>
        <v>6th May 2018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4" t="str">
        <f>'MATCH DETAILS'!B7</f>
        <v>Bracknell A.C.</v>
      </c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7" t="str">
        <f>'MATCH DETAILS'!E7</f>
        <v>BB</v>
      </c>
      <c r="AW2" s="537"/>
      <c r="AX2" s="537"/>
      <c r="AY2" s="96"/>
    </row>
    <row r="3" spans="1:54" s="99" customFormat="1" ht="91.5" customHeight="1" x14ac:dyDescent="0.25">
      <c r="A3" s="244" t="s">
        <v>249</v>
      </c>
      <c r="B3" s="245" t="s">
        <v>329</v>
      </c>
      <c r="C3" s="246" t="s">
        <v>2</v>
      </c>
      <c r="D3" s="247" t="s">
        <v>4</v>
      </c>
      <c r="E3" s="246" t="s">
        <v>3</v>
      </c>
      <c r="F3" s="247" t="s">
        <v>6</v>
      </c>
      <c r="G3" s="246" t="s">
        <v>154</v>
      </c>
      <c r="H3" s="247" t="s">
        <v>149</v>
      </c>
      <c r="I3" s="246" t="s">
        <v>150</v>
      </c>
      <c r="J3" s="247" t="s">
        <v>151</v>
      </c>
      <c r="K3" s="246" t="s">
        <v>152</v>
      </c>
      <c r="L3" s="247" t="s">
        <v>153</v>
      </c>
      <c r="M3" s="246" t="s">
        <v>8</v>
      </c>
      <c r="N3" s="248"/>
      <c r="O3" s="249" t="s">
        <v>250</v>
      </c>
      <c r="P3" s="245" t="s">
        <v>329</v>
      </c>
      <c r="Q3" s="246" t="s">
        <v>2</v>
      </c>
      <c r="R3" s="247" t="s">
        <v>4</v>
      </c>
      <c r="S3" s="246" t="s">
        <v>9</v>
      </c>
      <c r="T3" s="247" t="s">
        <v>3</v>
      </c>
      <c r="U3" s="246" t="s">
        <v>6</v>
      </c>
      <c r="V3" s="247" t="s">
        <v>157</v>
      </c>
      <c r="W3" s="246" t="s">
        <v>149</v>
      </c>
      <c r="X3" s="247" t="s">
        <v>150</v>
      </c>
      <c r="Y3" s="377" t="s">
        <v>292</v>
      </c>
      <c r="Z3" s="247" t="s">
        <v>151</v>
      </c>
      <c r="AA3" s="246" t="s">
        <v>152</v>
      </c>
      <c r="AB3" s="247" t="s">
        <v>153</v>
      </c>
      <c r="AC3" s="246" t="s">
        <v>156</v>
      </c>
      <c r="AD3" s="247" t="s">
        <v>8</v>
      </c>
      <c r="AE3" s="251"/>
      <c r="AF3" s="249" t="s">
        <v>251</v>
      </c>
      <c r="AG3" s="245" t="s">
        <v>329</v>
      </c>
      <c r="AH3" s="246" t="s">
        <v>2</v>
      </c>
      <c r="AI3" s="247" t="s">
        <v>4</v>
      </c>
      <c r="AJ3" s="246" t="s">
        <v>5</v>
      </c>
      <c r="AK3" s="247" t="s">
        <v>3</v>
      </c>
      <c r="AL3" s="246" t="s">
        <v>6</v>
      </c>
      <c r="AM3" s="247" t="s">
        <v>176</v>
      </c>
      <c r="AN3" s="246" t="s">
        <v>177</v>
      </c>
      <c r="AO3" s="247" t="s">
        <v>149</v>
      </c>
      <c r="AP3" s="246" t="s">
        <v>150</v>
      </c>
      <c r="AQ3" s="247" t="s">
        <v>155</v>
      </c>
      <c r="AR3" s="246" t="s">
        <v>158</v>
      </c>
      <c r="AS3" s="247" t="s">
        <v>151</v>
      </c>
      <c r="AT3" s="246" t="s">
        <v>152</v>
      </c>
      <c r="AU3" s="247" t="s">
        <v>153</v>
      </c>
      <c r="AV3" s="246" t="s">
        <v>156</v>
      </c>
      <c r="AW3" s="247" t="s">
        <v>8</v>
      </c>
      <c r="AX3" s="251"/>
      <c r="AY3" s="98"/>
    </row>
    <row r="4" spans="1:54" s="101" customFormat="1" ht="39.950000000000003" customHeight="1" x14ac:dyDescent="0.2">
      <c r="A4" s="252"/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252"/>
      <c r="P4" s="253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6"/>
      <c r="AF4" s="252"/>
      <c r="AG4" s="253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6"/>
      <c r="AY4" s="100"/>
    </row>
    <row r="5" spans="1:54" ht="24.95" customHeight="1" x14ac:dyDescent="0.25">
      <c r="A5" s="398" t="s">
        <v>644</v>
      </c>
      <c r="B5" s="322">
        <v>207</v>
      </c>
      <c r="C5" s="323" t="s">
        <v>438</v>
      </c>
      <c r="D5" s="324"/>
      <c r="E5" s="323"/>
      <c r="F5" s="324"/>
      <c r="G5" s="323" t="s">
        <v>438</v>
      </c>
      <c r="H5" s="324" t="s">
        <v>438</v>
      </c>
      <c r="I5" s="323"/>
      <c r="J5" s="324"/>
      <c r="K5" s="323"/>
      <c r="L5" s="322"/>
      <c r="M5" s="323"/>
      <c r="N5" s="325"/>
      <c r="O5" s="386" t="s">
        <v>645</v>
      </c>
      <c r="P5" s="322"/>
      <c r="Q5" s="399" t="s">
        <v>1</v>
      </c>
      <c r="R5" s="322"/>
      <c r="S5" s="399"/>
      <c r="T5" s="322"/>
      <c r="U5" s="399"/>
      <c r="V5" s="322" t="s">
        <v>1</v>
      </c>
      <c r="W5" s="399"/>
      <c r="X5" s="322"/>
      <c r="Y5" s="399"/>
      <c r="Z5" s="322"/>
      <c r="AA5" s="399"/>
      <c r="AB5" s="400"/>
      <c r="AC5" s="399"/>
      <c r="AD5" s="401">
        <v>2</v>
      </c>
      <c r="AE5" s="327"/>
      <c r="AF5" s="386" t="s">
        <v>646</v>
      </c>
      <c r="AG5" s="322">
        <v>238</v>
      </c>
      <c r="AH5" s="399"/>
      <c r="AI5" s="322"/>
      <c r="AJ5" s="399"/>
      <c r="AK5" s="322" t="s">
        <v>438</v>
      </c>
      <c r="AL5" s="399"/>
      <c r="AM5" s="322"/>
      <c r="AN5" s="399"/>
      <c r="AO5" s="322"/>
      <c r="AP5" s="399"/>
      <c r="AQ5" s="322"/>
      <c r="AR5" s="399"/>
      <c r="AS5" s="325"/>
      <c r="AT5" s="399"/>
      <c r="AU5" s="322"/>
      <c r="AV5" s="399"/>
      <c r="AW5" s="322"/>
      <c r="AX5" s="327"/>
      <c r="AY5" s="102"/>
      <c r="AZ5" s="105" t="str">
        <f>A5</f>
        <v>Charlie Black</v>
      </c>
      <c r="BA5" s="105" t="str">
        <f>O5</f>
        <v>Ben Britton</v>
      </c>
      <c r="BB5" s="105" t="str">
        <f>AF5</f>
        <v>Alasdair Poll</v>
      </c>
    </row>
    <row r="6" spans="1:54" ht="24.95" customHeight="1" x14ac:dyDescent="0.25">
      <c r="A6" s="398" t="s">
        <v>647</v>
      </c>
      <c r="B6" s="322">
        <v>208</v>
      </c>
      <c r="C6" s="323"/>
      <c r="D6" s="324" t="s">
        <v>438</v>
      </c>
      <c r="E6" s="323" t="s">
        <v>438</v>
      </c>
      <c r="F6" s="324"/>
      <c r="G6" s="323"/>
      <c r="H6" s="324" t="s">
        <v>438</v>
      </c>
      <c r="I6" s="323"/>
      <c r="J6" s="324"/>
      <c r="K6" s="323"/>
      <c r="L6" s="322"/>
      <c r="M6" s="323"/>
      <c r="N6" s="325"/>
      <c r="O6" s="386" t="s">
        <v>648</v>
      </c>
      <c r="P6" s="322">
        <v>243</v>
      </c>
      <c r="Q6" s="399"/>
      <c r="R6" s="322"/>
      <c r="S6" s="399"/>
      <c r="T6" s="322" t="s">
        <v>438</v>
      </c>
      <c r="U6" s="399"/>
      <c r="V6" s="322"/>
      <c r="W6" s="399"/>
      <c r="X6" s="322"/>
      <c r="Y6" s="399"/>
      <c r="Z6" s="322"/>
      <c r="AA6" s="399"/>
      <c r="AB6" s="400"/>
      <c r="AC6" s="399"/>
      <c r="AD6" s="401"/>
      <c r="AE6" s="327"/>
      <c r="AF6" s="402" t="s">
        <v>649</v>
      </c>
      <c r="AG6" s="322">
        <v>239</v>
      </c>
      <c r="AH6" s="399" t="s">
        <v>1</v>
      </c>
      <c r="AI6" s="322" t="s">
        <v>1</v>
      </c>
      <c r="AJ6" s="399"/>
      <c r="AK6" s="322"/>
      <c r="AL6" s="399"/>
      <c r="AM6" s="322"/>
      <c r="AN6" s="399"/>
      <c r="AO6" s="322"/>
      <c r="AP6" s="399"/>
      <c r="AQ6" s="322"/>
      <c r="AR6" s="399"/>
      <c r="AS6" s="325"/>
      <c r="AT6" s="399"/>
      <c r="AU6" s="322"/>
      <c r="AV6" s="399"/>
      <c r="AW6" s="322"/>
      <c r="AX6" s="327"/>
      <c r="AY6" s="102"/>
      <c r="AZ6" s="105" t="str">
        <f t="shared" ref="AZ6:AZ53" si="0">A6</f>
        <v>Charlie Hoggarth</v>
      </c>
      <c r="BA6" s="105" t="str">
        <f t="shared" ref="BA6:BA53" si="1">O6</f>
        <v>Ben Morhall</v>
      </c>
      <c r="BB6" s="105" t="str">
        <f t="shared" ref="BB6:BB53" si="2">AF6</f>
        <v>Andre Gennace</v>
      </c>
    </row>
    <row r="7" spans="1:54" ht="24.95" customHeight="1" x14ac:dyDescent="0.25">
      <c r="A7" s="398" t="s">
        <v>650</v>
      </c>
      <c r="B7" s="322">
        <v>209</v>
      </c>
      <c r="C7" s="323"/>
      <c r="D7" s="324"/>
      <c r="E7" s="323"/>
      <c r="F7" s="324" t="s">
        <v>438</v>
      </c>
      <c r="G7" s="323"/>
      <c r="H7" s="324"/>
      <c r="I7" s="323"/>
      <c r="J7" s="324"/>
      <c r="K7" s="323"/>
      <c r="L7" s="322"/>
      <c r="M7" s="323"/>
      <c r="N7" s="325"/>
      <c r="O7" s="386" t="s">
        <v>651</v>
      </c>
      <c r="P7" s="322"/>
      <c r="Q7" s="399"/>
      <c r="R7" s="322"/>
      <c r="S7" s="399"/>
      <c r="T7" s="322"/>
      <c r="U7" s="399" t="s">
        <v>1</v>
      </c>
      <c r="V7" s="322"/>
      <c r="W7" s="399"/>
      <c r="X7" s="322"/>
      <c r="Y7" s="399"/>
      <c r="Z7" s="322"/>
      <c r="AA7" s="399"/>
      <c r="AB7" s="400"/>
      <c r="AC7" s="399"/>
      <c r="AD7" s="401"/>
      <c r="AE7" s="327"/>
      <c r="AF7" s="321" t="s">
        <v>652</v>
      </c>
      <c r="AG7" s="322"/>
      <c r="AH7" s="399"/>
      <c r="AI7" s="322"/>
      <c r="AJ7" s="399"/>
      <c r="AK7" s="322"/>
      <c r="AL7" s="399" t="s">
        <v>0</v>
      </c>
      <c r="AM7" s="322"/>
      <c r="AN7" s="399"/>
      <c r="AO7" s="322"/>
      <c r="AP7" s="399"/>
      <c r="AQ7" s="322"/>
      <c r="AR7" s="399"/>
      <c r="AS7" s="325"/>
      <c r="AT7" s="399"/>
      <c r="AU7" s="322"/>
      <c r="AV7" s="399"/>
      <c r="AW7" s="322"/>
      <c r="AX7" s="327"/>
      <c r="AY7" s="102"/>
      <c r="AZ7" s="105" t="str">
        <f t="shared" si="0"/>
        <v>Charlie Jones</v>
      </c>
      <c r="BA7" s="105" t="str">
        <f t="shared" si="1"/>
        <v>Charlie Borgnis</v>
      </c>
      <c r="BB7" s="105" t="str">
        <f t="shared" si="2"/>
        <v>Ben Rowe</v>
      </c>
    </row>
    <row r="8" spans="1:54" ht="24.95" customHeight="1" x14ac:dyDescent="0.25">
      <c r="A8" s="398" t="s">
        <v>653</v>
      </c>
      <c r="B8" s="322">
        <v>210</v>
      </c>
      <c r="C8" s="323" t="s">
        <v>438</v>
      </c>
      <c r="D8" s="324"/>
      <c r="E8" s="323"/>
      <c r="F8" s="324"/>
      <c r="G8" s="323"/>
      <c r="H8" s="324"/>
      <c r="I8" s="323"/>
      <c r="J8" s="324"/>
      <c r="K8" s="323"/>
      <c r="L8" s="322"/>
      <c r="M8" s="323"/>
      <c r="N8" s="325"/>
      <c r="O8" s="386" t="s">
        <v>654</v>
      </c>
      <c r="P8" s="322">
        <v>244</v>
      </c>
      <c r="Q8" s="399" t="s">
        <v>438</v>
      </c>
      <c r="R8" s="322"/>
      <c r="S8" s="399"/>
      <c r="T8" s="322"/>
      <c r="U8" s="399"/>
      <c r="V8" s="322" t="s">
        <v>438</v>
      </c>
      <c r="W8" s="399"/>
      <c r="X8" s="322" t="s">
        <v>0</v>
      </c>
      <c r="Y8" s="399"/>
      <c r="Z8" s="322"/>
      <c r="AA8" s="399"/>
      <c r="AB8" s="400"/>
      <c r="AC8" s="399"/>
      <c r="AD8" s="401">
        <v>4</v>
      </c>
      <c r="AE8" s="327"/>
      <c r="AF8" s="321" t="s">
        <v>655</v>
      </c>
      <c r="AG8" s="322"/>
      <c r="AH8" s="399"/>
      <c r="AI8" s="322"/>
      <c r="AJ8" s="399"/>
      <c r="AK8" s="322" t="s">
        <v>0</v>
      </c>
      <c r="AL8" s="399"/>
      <c r="AM8" s="322"/>
      <c r="AN8" s="399"/>
      <c r="AO8" s="322"/>
      <c r="AP8" s="399"/>
      <c r="AQ8" s="322"/>
      <c r="AR8" s="399"/>
      <c r="AS8" s="325"/>
      <c r="AT8" s="399"/>
      <c r="AU8" s="322"/>
      <c r="AV8" s="399"/>
      <c r="AW8" s="322"/>
      <c r="AX8" s="327"/>
      <c r="AY8" s="102"/>
      <c r="AZ8" s="105" t="str">
        <f t="shared" si="0"/>
        <v>Ewan Mackinnon</v>
      </c>
      <c r="BA8" s="105" t="str">
        <f t="shared" si="1"/>
        <v>Christian Cairns</v>
      </c>
      <c r="BB8" s="105" t="str">
        <f t="shared" si="2"/>
        <v>Cameron Enser</v>
      </c>
    </row>
    <row r="9" spans="1:54" ht="24.95" customHeight="1" x14ac:dyDescent="0.25">
      <c r="A9" s="398" t="s">
        <v>656</v>
      </c>
      <c r="B9" s="322">
        <v>211</v>
      </c>
      <c r="C9" s="323"/>
      <c r="D9" s="324"/>
      <c r="E9" s="323"/>
      <c r="F9" s="324" t="s">
        <v>438</v>
      </c>
      <c r="G9" s="323" t="s">
        <v>438</v>
      </c>
      <c r="H9" s="324" t="s">
        <v>438</v>
      </c>
      <c r="I9" s="323"/>
      <c r="J9" s="324"/>
      <c r="K9" s="323"/>
      <c r="L9" s="322"/>
      <c r="M9" s="323"/>
      <c r="N9" s="325"/>
      <c r="O9" s="386" t="s">
        <v>657</v>
      </c>
      <c r="P9" s="322"/>
      <c r="Q9" s="399"/>
      <c r="R9" s="322"/>
      <c r="S9" s="399"/>
      <c r="T9" s="322" t="s">
        <v>1</v>
      </c>
      <c r="U9" s="399"/>
      <c r="V9" s="322"/>
      <c r="W9" s="399"/>
      <c r="X9" s="322"/>
      <c r="Y9" s="399"/>
      <c r="Z9" s="322"/>
      <c r="AA9" s="399"/>
      <c r="AB9" s="400"/>
      <c r="AC9" s="399"/>
      <c r="AD9" s="401"/>
      <c r="AE9" s="327"/>
      <c r="AF9" s="386" t="s">
        <v>658</v>
      </c>
      <c r="AG9" s="322"/>
      <c r="AH9" s="399"/>
      <c r="AI9" s="322"/>
      <c r="AJ9" s="399" t="s">
        <v>0</v>
      </c>
      <c r="AK9" s="322"/>
      <c r="AL9" s="399"/>
      <c r="AM9" s="322"/>
      <c r="AN9" s="399"/>
      <c r="AO9" s="322"/>
      <c r="AP9" s="399"/>
      <c r="AQ9" s="322"/>
      <c r="AR9" s="399"/>
      <c r="AS9" s="325"/>
      <c r="AT9" s="399"/>
      <c r="AU9" s="322"/>
      <c r="AV9" s="399"/>
      <c r="AW9" s="322"/>
      <c r="AX9" s="327"/>
      <c r="AY9" s="102"/>
      <c r="AZ9" s="105" t="str">
        <f t="shared" si="0"/>
        <v>Finlay Harris</v>
      </c>
      <c r="BA9" s="105" t="str">
        <f t="shared" si="1"/>
        <v>Connor Law</v>
      </c>
      <c r="BB9" s="105" t="str">
        <f t="shared" si="2"/>
        <v>Curtis McWilliam</v>
      </c>
    </row>
    <row r="10" spans="1:54" ht="24.95" customHeight="1" x14ac:dyDescent="0.25">
      <c r="A10" s="398" t="s">
        <v>659</v>
      </c>
      <c r="B10" s="322">
        <v>212</v>
      </c>
      <c r="C10" s="323"/>
      <c r="D10" s="324" t="s">
        <v>438</v>
      </c>
      <c r="E10" s="323" t="s">
        <v>438</v>
      </c>
      <c r="F10" s="324"/>
      <c r="G10" s="323"/>
      <c r="H10" s="324" t="s">
        <v>438</v>
      </c>
      <c r="I10" s="323"/>
      <c r="J10" s="324"/>
      <c r="K10" s="323"/>
      <c r="L10" s="322"/>
      <c r="M10" s="323"/>
      <c r="N10" s="325"/>
      <c r="O10" s="386" t="s">
        <v>660</v>
      </c>
      <c r="P10" s="322"/>
      <c r="Q10" s="399"/>
      <c r="R10" s="322"/>
      <c r="S10" s="399" t="s">
        <v>1</v>
      </c>
      <c r="T10" s="322" t="s">
        <v>0</v>
      </c>
      <c r="U10" s="399"/>
      <c r="V10" s="322"/>
      <c r="W10" s="399"/>
      <c r="X10" s="322"/>
      <c r="Y10" s="399"/>
      <c r="Z10" s="322"/>
      <c r="AA10" s="399"/>
      <c r="AB10" s="400" t="s">
        <v>0</v>
      </c>
      <c r="AC10" s="399"/>
      <c r="AD10" s="401"/>
      <c r="AE10" s="327"/>
      <c r="AF10" s="386" t="s">
        <v>661</v>
      </c>
      <c r="AG10" s="322"/>
      <c r="AH10" s="399"/>
      <c r="AI10" s="322"/>
      <c r="AJ10" s="399"/>
      <c r="AK10" s="322" t="s">
        <v>1</v>
      </c>
      <c r="AL10" s="399"/>
      <c r="AM10" s="322"/>
      <c r="AN10" s="399"/>
      <c r="AO10" s="322"/>
      <c r="AP10" s="399"/>
      <c r="AQ10" s="322"/>
      <c r="AR10" s="399"/>
      <c r="AS10" s="325"/>
      <c r="AT10" s="399"/>
      <c r="AU10" s="322"/>
      <c r="AV10" s="399"/>
      <c r="AW10" s="322"/>
      <c r="AX10" s="327"/>
      <c r="AY10" s="102"/>
      <c r="AZ10" s="105" t="str">
        <f t="shared" si="0"/>
        <v>Finley Collopy</v>
      </c>
      <c r="BA10" s="105" t="str">
        <f t="shared" si="1"/>
        <v>Edward Enser</v>
      </c>
      <c r="BB10" s="105" t="str">
        <f t="shared" si="2"/>
        <v>Danny  Wessely</v>
      </c>
    </row>
    <row r="11" spans="1:54" ht="24.95" customHeight="1" x14ac:dyDescent="0.25">
      <c r="A11" s="398" t="s">
        <v>662</v>
      </c>
      <c r="B11" s="322">
        <v>213</v>
      </c>
      <c r="C11" s="323"/>
      <c r="D11" s="324"/>
      <c r="E11" s="323"/>
      <c r="F11" s="324" t="s">
        <v>438</v>
      </c>
      <c r="G11" s="323"/>
      <c r="H11" s="324"/>
      <c r="I11" s="323"/>
      <c r="J11" s="324"/>
      <c r="K11" s="323"/>
      <c r="L11" s="322"/>
      <c r="M11" s="323"/>
      <c r="N11" s="325"/>
      <c r="O11" s="386" t="s">
        <v>663</v>
      </c>
      <c r="P11" s="322">
        <v>229</v>
      </c>
      <c r="Q11" s="399"/>
      <c r="R11" s="322"/>
      <c r="S11" s="399"/>
      <c r="T11" s="322"/>
      <c r="U11" s="399" t="s">
        <v>438</v>
      </c>
      <c r="V11" s="322"/>
      <c r="W11" s="399"/>
      <c r="X11" s="322"/>
      <c r="Y11" s="399"/>
      <c r="Z11" s="322"/>
      <c r="AA11" s="399"/>
      <c r="AB11" s="400"/>
      <c r="AC11" s="399"/>
      <c r="AD11" s="401"/>
      <c r="AE11" s="327"/>
      <c r="AF11" s="386" t="s">
        <v>664</v>
      </c>
      <c r="AG11" s="322"/>
      <c r="AH11" s="399"/>
      <c r="AI11" s="322" t="s">
        <v>0</v>
      </c>
      <c r="AJ11" s="399"/>
      <c r="AK11" s="322"/>
      <c r="AL11" s="399"/>
      <c r="AM11" s="322"/>
      <c r="AN11" s="399"/>
      <c r="AO11" s="322" t="s">
        <v>1</v>
      </c>
      <c r="AP11" s="399"/>
      <c r="AQ11" s="322"/>
      <c r="AR11" s="399" t="s">
        <v>1</v>
      </c>
      <c r="AS11" s="325"/>
      <c r="AT11" s="399"/>
      <c r="AU11" s="322"/>
      <c r="AV11" s="399"/>
      <c r="AW11" s="322">
        <v>3</v>
      </c>
      <c r="AX11" s="327"/>
      <c r="AY11" s="102"/>
      <c r="AZ11" s="105" t="str">
        <f t="shared" si="0"/>
        <v>Harry Prescott</v>
      </c>
      <c r="BA11" s="105" t="str">
        <f t="shared" si="1"/>
        <v>Ethan Halliday</v>
      </c>
      <c r="BB11" s="105" t="str">
        <f t="shared" si="2"/>
        <v>Frank Cotter</v>
      </c>
    </row>
    <row r="12" spans="1:54" ht="24.95" customHeight="1" x14ac:dyDescent="0.25">
      <c r="A12" s="398" t="s">
        <v>665</v>
      </c>
      <c r="B12" s="322">
        <v>214</v>
      </c>
      <c r="C12" s="323"/>
      <c r="D12" s="324"/>
      <c r="E12" s="323" t="s">
        <v>438</v>
      </c>
      <c r="F12" s="324"/>
      <c r="G12" s="323"/>
      <c r="H12" s="324"/>
      <c r="I12" s="323"/>
      <c r="J12" s="324"/>
      <c r="K12" s="323" t="s">
        <v>0</v>
      </c>
      <c r="L12" s="322" t="s">
        <v>0</v>
      </c>
      <c r="M12" s="323"/>
      <c r="N12" s="325"/>
      <c r="O12" s="321" t="s">
        <v>666</v>
      </c>
      <c r="P12" s="322">
        <v>230</v>
      </c>
      <c r="Q12" s="399"/>
      <c r="R12" s="322"/>
      <c r="S12" s="399"/>
      <c r="T12" s="322"/>
      <c r="U12" s="399" t="s">
        <v>438</v>
      </c>
      <c r="V12" s="322"/>
      <c r="W12" s="399"/>
      <c r="X12" s="322"/>
      <c r="Y12" s="399"/>
      <c r="Z12" s="322"/>
      <c r="AA12" s="399"/>
      <c r="AB12" s="400"/>
      <c r="AC12" s="399"/>
      <c r="AD12" s="403"/>
      <c r="AE12" s="327"/>
      <c r="AF12" s="321" t="s">
        <v>667</v>
      </c>
      <c r="AG12" s="322"/>
      <c r="AH12" s="399"/>
      <c r="AI12" s="322"/>
      <c r="AJ12" s="399"/>
      <c r="AK12" s="322"/>
      <c r="AL12" s="399" t="s">
        <v>1</v>
      </c>
      <c r="AM12" s="322"/>
      <c r="AN12" s="399"/>
      <c r="AO12" s="322"/>
      <c r="AP12" s="399"/>
      <c r="AQ12" s="322"/>
      <c r="AR12" s="399"/>
      <c r="AS12" s="325"/>
      <c r="AT12" s="399"/>
      <c r="AU12" s="322"/>
      <c r="AV12" s="399"/>
      <c r="AW12" s="322"/>
      <c r="AX12" s="327"/>
      <c r="AY12" s="102"/>
      <c r="AZ12" s="105" t="str">
        <f t="shared" si="0"/>
        <v>Ibrahim Choudhury</v>
      </c>
      <c r="BA12" s="105" t="str">
        <f t="shared" si="1"/>
        <v>James  Luhman</v>
      </c>
      <c r="BB12" s="105" t="str">
        <f t="shared" si="2"/>
        <v>Henry Fieldsend</v>
      </c>
    </row>
    <row r="13" spans="1:54" ht="24.95" customHeight="1" x14ac:dyDescent="0.25">
      <c r="A13" s="398" t="s">
        <v>668</v>
      </c>
      <c r="B13" s="322">
        <v>215</v>
      </c>
      <c r="C13" s="323" t="s">
        <v>438</v>
      </c>
      <c r="D13" s="324" t="s">
        <v>0</v>
      </c>
      <c r="E13" s="323"/>
      <c r="F13" s="324"/>
      <c r="G13" s="323"/>
      <c r="H13" s="324"/>
      <c r="I13" s="323"/>
      <c r="J13" s="324" t="s">
        <v>1</v>
      </c>
      <c r="K13" s="323"/>
      <c r="L13" s="322"/>
      <c r="M13" s="323"/>
      <c r="N13" s="325"/>
      <c r="O13" s="321" t="s">
        <v>669</v>
      </c>
      <c r="P13" s="322"/>
      <c r="Q13" s="399"/>
      <c r="R13" s="322"/>
      <c r="S13" s="399"/>
      <c r="T13" s="322"/>
      <c r="U13" s="399" t="s">
        <v>0</v>
      </c>
      <c r="V13" s="322"/>
      <c r="W13" s="399" t="s">
        <v>1</v>
      </c>
      <c r="X13" s="322"/>
      <c r="Y13" s="399"/>
      <c r="Z13" s="322"/>
      <c r="AA13" s="399" t="s">
        <v>1</v>
      </c>
      <c r="AB13" s="400"/>
      <c r="AC13" s="399"/>
      <c r="AD13" s="401"/>
      <c r="AE13" s="327"/>
      <c r="AF13" s="386" t="s">
        <v>670</v>
      </c>
      <c r="AG13" s="322"/>
      <c r="AH13" s="399"/>
      <c r="AI13" s="322"/>
      <c r="AJ13" s="399"/>
      <c r="AK13" s="322"/>
      <c r="AL13" s="399"/>
      <c r="AM13" s="322"/>
      <c r="AN13" s="399"/>
      <c r="AO13" s="322"/>
      <c r="AP13" s="399"/>
      <c r="AQ13" s="322"/>
      <c r="AR13" s="399"/>
      <c r="AS13" s="325" t="s">
        <v>0</v>
      </c>
      <c r="AT13" s="399" t="s">
        <v>0</v>
      </c>
      <c r="AU13" s="322"/>
      <c r="AV13" s="399" t="s">
        <v>0</v>
      </c>
      <c r="AW13" s="322"/>
      <c r="AX13" s="327"/>
      <c r="AY13" s="102"/>
      <c r="AZ13" s="105" t="str">
        <f t="shared" si="0"/>
        <v>James Hall</v>
      </c>
      <c r="BA13" s="105" t="str">
        <f t="shared" si="1"/>
        <v>James Winship</v>
      </c>
      <c r="BB13" s="105" t="str">
        <f t="shared" si="2"/>
        <v>James Gardner</v>
      </c>
    </row>
    <row r="14" spans="1:54" ht="24.95" customHeight="1" x14ac:dyDescent="0.25">
      <c r="A14" s="398" t="s">
        <v>671</v>
      </c>
      <c r="B14" s="322">
        <v>216</v>
      </c>
      <c r="C14" s="323" t="s">
        <v>438</v>
      </c>
      <c r="D14" s="324" t="s">
        <v>438</v>
      </c>
      <c r="E14" s="323"/>
      <c r="F14" s="324"/>
      <c r="G14" s="323"/>
      <c r="H14" s="324"/>
      <c r="I14" s="323" t="s">
        <v>1</v>
      </c>
      <c r="J14" s="324"/>
      <c r="K14" s="323"/>
      <c r="L14" s="322"/>
      <c r="M14" s="323">
        <v>3</v>
      </c>
      <c r="N14" s="325"/>
      <c r="O14" s="386" t="s">
        <v>672</v>
      </c>
      <c r="P14" s="322">
        <v>231</v>
      </c>
      <c r="Q14" s="399"/>
      <c r="R14" s="322" t="s">
        <v>1</v>
      </c>
      <c r="S14" s="399"/>
      <c r="T14" s="322"/>
      <c r="U14" s="399"/>
      <c r="V14" s="322"/>
      <c r="W14" s="399"/>
      <c r="X14" s="322" t="s">
        <v>438</v>
      </c>
      <c r="Y14" s="399"/>
      <c r="Z14" s="322" t="s">
        <v>0</v>
      </c>
      <c r="AA14" s="399"/>
      <c r="AB14" s="400"/>
      <c r="AC14" s="399"/>
      <c r="AD14" s="401"/>
      <c r="AE14" s="327"/>
      <c r="AF14" s="321"/>
      <c r="AG14" s="322"/>
      <c r="AH14" s="399"/>
      <c r="AI14" s="322"/>
      <c r="AJ14" s="399"/>
      <c r="AK14" s="322"/>
      <c r="AL14" s="399"/>
      <c r="AM14" s="322"/>
      <c r="AN14" s="399"/>
      <c r="AO14" s="322"/>
      <c r="AP14" s="399"/>
      <c r="AQ14" s="322"/>
      <c r="AR14" s="399"/>
      <c r="AS14" s="325"/>
      <c r="AT14" s="399"/>
      <c r="AU14" s="322"/>
      <c r="AV14" s="399"/>
      <c r="AW14" s="322"/>
      <c r="AX14" s="327"/>
      <c r="AY14" s="102"/>
      <c r="AZ14" s="105" t="str">
        <f>A14</f>
        <v>Joshua Simms</v>
      </c>
      <c r="BA14" s="105" t="str">
        <f>O14</f>
        <v>Jonty Curtis</v>
      </c>
      <c r="BB14" s="105">
        <f>AF14</f>
        <v>0</v>
      </c>
    </row>
    <row r="15" spans="1:54" ht="24.95" customHeight="1" x14ac:dyDescent="0.25">
      <c r="A15" s="398" t="s">
        <v>673</v>
      </c>
      <c r="B15" s="322">
        <v>217</v>
      </c>
      <c r="C15" s="323"/>
      <c r="D15" s="324"/>
      <c r="E15" s="323" t="s">
        <v>438</v>
      </c>
      <c r="F15" s="324"/>
      <c r="G15" s="323" t="s">
        <v>438</v>
      </c>
      <c r="H15" s="324" t="s">
        <v>0</v>
      </c>
      <c r="I15" s="323"/>
      <c r="J15" s="324"/>
      <c r="K15" s="323"/>
      <c r="L15" s="322"/>
      <c r="M15" s="323"/>
      <c r="N15" s="325"/>
      <c r="O15" s="386" t="s">
        <v>674</v>
      </c>
      <c r="P15" s="322">
        <v>232</v>
      </c>
      <c r="Q15" s="399"/>
      <c r="R15" s="322"/>
      <c r="S15" s="399"/>
      <c r="T15" s="322"/>
      <c r="U15" s="399" t="s">
        <v>438</v>
      </c>
      <c r="V15" s="322"/>
      <c r="W15" s="399" t="s">
        <v>0</v>
      </c>
      <c r="X15" s="322"/>
      <c r="Y15" s="399"/>
      <c r="Z15" s="322"/>
      <c r="AA15" s="399"/>
      <c r="AB15" s="400"/>
      <c r="AC15" s="399"/>
      <c r="AD15" s="401"/>
      <c r="AE15" s="327"/>
      <c r="AF15" s="321" t="s">
        <v>675</v>
      </c>
      <c r="AG15" s="322"/>
      <c r="AH15" s="399"/>
      <c r="AI15" s="322"/>
      <c r="AJ15" s="399"/>
      <c r="AK15" s="322"/>
      <c r="AL15" s="399"/>
      <c r="AM15" s="322"/>
      <c r="AN15" s="399"/>
      <c r="AO15" s="322"/>
      <c r="AP15" s="399"/>
      <c r="AQ15" s="322"/>
      <c r="AR15" s="399"/>
      <c r="AS15" s="325" t="s">
        <v>1</v>
      </c>
      <c r="AT15" s="399" t="s">
        <v>1</v>
      </c>
      <c r="AU15" s="322"/>
      <c r="AV15" s="399" t="s">
        <v>1</v>
      </c>
      <c r="AW15" s="322">
        <v>1</v>
      </c>
      <c r="AX15" s="327"/>
      <c r="AY15" s="102"/>
      <c r="AZ15" s="105" t="str">
        <f>A15</f>
        <v>Kahlon Nneke</v>
      </c>
      <c r="BA15" s="105" t="str">
        <f>O15</f>
        <v>Joshua Alexander</v>
      </c>
      <c r="BB15" s="105" t="str">
        <f>AF15</f>
        <v>James Shefford</v>
      </c>
    </row>
    <row r="16" spans="1:54" ht="24.95" customHeight="1" x14ac:dyDescent="0.25">
      <c r="A16" s="398"/>
      <c r="B16" s="322"/>
      <c r="C16" s="323"/>
      <c r="D16" s="324"/>
      <c r="E16" s="323"/>
      <c r="F16" s="324"/>
      <c r="G16" s="323"/>
      <c r="H16" s="324"/>
      <c r="I16" s="323"/>
      <c r="J16" s="324"/>
      <c r="K16" s="323"/>
      <c r="L16" s="322"/>
      <c r="M16" s="323"/>
      <c r="N16" s="325"/>
      <c r="O16" s="386" t="s">
        <v>676</v>
      </c>
      <c r="P16" s="322">
        <v>233</v>
      </c>
      <c r="Q16" s="399"/>
      <c r="R16" s="322"/>
      <c r="S16" s="399"/>
      <c r="T16" s="322"/>
      <c r="U16" s="399" t="s">
        <v>438</v>
      </c>
      <c r="V16" s="322"/>
      <c r="W16" s="399"/>
      <c r="X16" s="322"/>
      <c r="Y16" s="399"/>
      <c r="Z16" s="322"/>
      <c r="AA16" s="399"/>
      <c r="AB16" s="400"/>
      <c r="AC16" s="399"/>
      <c r="AD16" s="401"/>
      <c r="AE16" s="327"/>
      <c r="AF16" s="386" t="s">
        <v>677</v>
      </c>
      <c r="AG16" s="322">
        <v>240</v>
      </c>
      <c r="AH16" s="399" t="s">
        <v>0</v>
      </c>
      <c r="AI16" s="322"/>
      <c r="AJ16" s="399"/>
      <c r="AK16" s="322"/>
      <c r="AL16" s="399"/>
      <c r="AM16" s="322"/>
      <c r="AN16" s="399"/>
      <c r="AO16" s="322" t="s">
        <v>438</v>
      </c>
      <c r="AP16" s="399"/>
      <c r="AQ16" s="322"/>
      <c r="AR16" s="399"/>
      <c r="AS16" s="325"/>
      <c r="AT16" s="399"/>
      <c r="AU16" s="322"/>
      <c r="AV16" s="399"/>
      <c r="AW16" s="322">
        <v>4</v>
      </c>
      <c r="AX16" s="327"/>
      <c r="AY16" s="102"/>
      <c r="AZ16" s="105">
        <f>A16</f>
        <v>0</v>
      </c>
      <c r="BA16" s="105" t="str">
        <f>O16</f>
        <v>Joshua Williams</v>
      </c>
      <c r="BB16" s="105" t="str">
        <f>AF16</f>
        <v>Joe Carless</v>
      </c>
    </row>
    <row r="17" spans="1:54" ht="24.95" customHeight="1" x14ac:dyDescent="0.25">
      <c r="A17" s="398" t="s">
        <v>678</v>
      </c>
      <c r="B17" s="322">
        <v>219</v>
      </c>
      <c r="C17" s="323" t="s">
        <v>1</v>
      </c>
      <c r="D17" s="324" t="s">
        <v>1</v>
      </c>
      <c r="E17" s="323" t="s">
        <v>438</v>
      </c>
      <c r="F17" s="324"/>
      <c r="G17" s="323"/>
      <c r="H17" s="324"/>
      <c r="I17" s="323"/>
      <c r="J17" s="324"/>
      <c r="K17" s="323"/>
      <c r="L17" s="322"/>
      <c r="M17" s="323">
        <v>1</v>
      </c>
      <c r="N17" s="325"/>
      <c r="O17" s="386" t="s">
        <v>679</v>
      </c>
      <c r="P17" s="322"/>
      <c r="Q17" s="399"/>
      <c r="R17" s="322"/>
      <c r="S17" s="399"/>
      <c r="T17" s="322"/>
      <c r="U17" s="399"/>
      <c r="V17" s="322"/>
      <c r="W17" s="399"/>
      <c r="X17" s="322"/>
      <c r="Y17" s="399"/>
      <c r="Z17" s="322"/>
      <c r="AA17" s="399" t="s">
        <v>0</v>
      </c>
      <c r="AB17" s="400" t="s">
        <v>1</v>
      </c>
      <c r="AC17" s="399" t="s">
        <v>0</v>
      </c>
      <c r="AD17" s="401"/>
      <c r="AE17" s="327"/>
      <c r="AF17" s="321" t="s">
        <v>680</v>
      </c>
      <c r="AG17" s="322"/>
      <c r="AH17" s="399"/>
      <c r="AI17" s="322"/>
      <c r="AJ17" s="399"/>
      <c r="AK17" s="322"/>
      <c r="AL17" s="399"/>
      <c r="AM17" s="322"/>
      <c r="AN17" s="399"/>
      <c r="AO17" s="322"/>
      <c r="AP17" s="399"/>
      <c r="AQ17" s="322"/>
      <c r="AR17" s="399"/>
      <c r="AS17" s="325"/>
      <c r="AT17" s="399"/>
      <c r="AU17" s="322" t="s">
        <v>0</v>
      </c>
      <c r="AV17" s="399"/>
      <c r="AW17" s="322"/>
      <c r="AX17" s="327"/>
      <c r="AY17" s="102"/>
      <c r="AZ17" s="105" t="str">
        <f>A17</f>
        <v>Matthew Mule</v>
      </c>
      <c r="BA17" s="105" t="str">
        <f>O17</f>
        <v>Lehlohonolo Mokhothu</v>
      </c>
      <c r="BB17" s="105" t="str">
        <f>AF17</f>
        <v>Jonah  McCafferty</v>
      </c>
    </row>
    <row r="18" spans="1:54" ht="24.95" customHeight="1" x14ac:dyDescent="0.25">
      <c r="A18" s="398" t="s">
        <v>681</v>
      </c>
      <c r="B18" s="322">
        <v>220</v>
      </c>
      <c r="C18" s="323"/>
      <c r="D18" s="324" t="s">
        <v>438</v>
      </c>
      <c r="E18" s="323" t="s">
        <v>0</v>
      </c>
      <c r="F18" s="324"/>
      <c r="G18" s="323"/>
      <c r="H18" s="324"/>
      <c r="I18" s="323"/>
      <c r="J18" s="324"/>
      <c r="K18" s="323"/>
      <c r="L18" s="322"/>
      <c r="M18" s="323"/>
      <c r="N18" s="325"/>
      <c r="O18" s="321" t="s">
        <v>682</v>
      </c>
      <c r="P18" s="322">
        <v>234</v>
      </c>
      <c r="Q18" s="399" t="s">
        <v>438</v>
      </c>
      <c r="R18" s="322" t="s">
        <v>0</v>
      </c>
      <c r="S18" s="399"/>
      <c r="T18" s="322" t="s">
        <v>438</v>
      </c>
      <c r="U18" s="399"/>
      <c r="V18" s="322"/>
      <c r="W18" s="399"/>
      <c r="X18" s="322"/>
      <c r="Y18" s="399"/>
      <c r="Z18" s="322"/>
      <c r="AA18" s="399"/>
      <c r="AB18" s="400"/>
      <c r="AC18" s="399"/>
      <c r="AD18" s="401">
        <v>3</v>
      </c>
      <c r="AE18" s="327"/>
      <c r="AF18" s="386" t="s">
        <v>683</v>
      </c>
      <c r="AG18" s="322"/>
      <c r="AH18" s="399"/>
      <c r="AI18" s="322"/>
      <c r="AJ18" s="399"/>
      <c r="AK18" s="322"/>
      <c r="AL18" s="399"/>
      <c r="AM18" s="322"/>
      <c r="AN18" s="399"/>
      <c r="AO18" s="322"/>
      <c r="AP18" s="399" t="s">
        <v>1</v>
      </c>
      <c r="AQ18" s="322"/>
      <c r="AR18" s="399" t="s">
        <v>0</v>
      </c>
      <c r="AS18" s="325"/>
      <c r="AT18" s="399"/>
      <c r="AU18" s="322"/>
      <c r="AV18" s="399"/>
      <c r="AW18" s="322"/>
      <c r="AX18" s="327"/>
      <c r="AY18" s="102"/>
      <c r="AZ18" s="105" t="str">
        <f>A18</f>
        <v>Nathan McWilliam</v>
      </c>
      <c r="BA18" s="105" t="str">
        <f>O18</f>
        <v>Matthew  Chidede</v>
      </c>
      <c r="BB18" s="105" t="str">
        <f>AF18</f>
        <v>Louis Agopian</v>
      </c>
    </row>
    <row r="19" spans="1:54" ht="24.95" customHeight="1" x14ac:dyDescent="0.25">
      <c r="A19" s="398" t="s">
        <v>684</v>
      </c>
      <c r="B19" s="322"/>
      <c r="C19" s="323"/>
      <c r="D19" s="324"/>
      <c r="E19" s="323"/>
      <c r="F19" s="324" t="s">
        <v>1</v>
      </c>
      <c r="G19" s="323"/>
      <c r="H19" s="324"/>
      <c r="I19" s="323"/>
      <c r="J19" s="324"/>
      <c r="K19" s="323"/>
      <c r="L19" s="322"/>
      <c r="M19" s="323"/>
      <c r="N19" s="325"/>
      <c r="O19" s="321" t="s">
        <v>685</v>
      </c>
      <c r="P19" s="322">
        <v>235</v>
      </c>
      <c r="Q19" s="399"/>
      <c r="R19" s="322"/>
      <c r="S19" s="399"/>
      <c r="T19" s="322"/>
      <c r="U19" s="399"/>
      <c r="V19" s="322"/>
      <c r="W19" s="399"/>
      <c r="X19" s="322"/>
      <c r="Y19" s="399"/>
      <c r="Z19" s="322"/>
      <c r="AA19" s="399" t="s">
        <v>438</v>
      </c>
      <c r="AB19" s="400" t="s">
        <v>438</v>
      </c>
      <c r="AC19" s="399"/>
      <c r="AD19" s="403"/>
      <c r="AE19" s="327"/>
      <c r="AF19" s="386" t="s">
        <v>686</v>
      </c>
      <c r="AG19" s="322"/>
      <c r="AH19" s="399"/>
      <c r="AI19" s="322"/>
      <c r="AJ19" s="399"/>
      <c r="AK19" s="322"/>
      <c r="AL19" s="399"/>
      <c r="AM19" s="322"/>
      <c r="AN19" s="399"/>
      <c r="AO19" s="322" t="s">
        <v>0</v>
      </c>
      <c r="AP19" s="399" t="s">
        <v>0</v>
      </c>
      <c r="AQ19" s="322"/>
      <c r="AR19" s="399"/>
      <c r="AS19" s="325"/>
      <c r="AT19" s="399"/>
      <c r="AU19" s="322" t="s">
        <v>1</v>
      </c>
      <c r="AV19" s="399"/>
      <c r="AW19" s="322">
        <v>2</v>
      </c>
      <c r="AX19" s="327"/>
      <c r="AY19" s="102"/>
      <c r="AZ19" s="105" t="str">
        <f t="shared" ref="AZ19:AZ26" si="3">A19</f>
        <v>Nathan Rollins</v>
      </c>
      <c r="BA19" s="105" t="str">
        <f t="shared" ref="BA19:BA26" si="4">O19</f>
        <v>Nicholas Didaskalou</v>
      </c>
      <c r="BB19" s="105" t="str">
        <f t="shared" ref="BB19:BB26" si="5">AF19</f>
        <v>Olly Joint</v>
      </c>
    </row>
    <row r="20" spans="1:54" ht="24.95" customHeight="1" x14ac:dyDescent="0.25">
      <c r="A20" s="398" t="s">
        <v>687</v>
      </c>
      <c r="B20" s="322">
        <v>221</v>
      </c>
      <c r="C20" s="323" t="s">
        <v>0</v>
      </c>
      <c r="D20" s="324"/>
      <c r="E20" s="323"/>
      <c r="F20" s="324"/>
      <c r="G20" s="323" t="s">
        <v>0</v>
      </c>
      <c r="H20" s="324" t="s">
        <v>438</v>
      </c>
      <c r="I20" s="323"/>
      <c r="J20" s="324"/>
      <c r="K20" s="323"/>
      <c r="L20" s="322"/>
      <c r="M20" s="323">
        <v>4</v>
      </c>
      <c r="N20" s="325"/>
      <c r="O20" s="386" t="s">
        <v>688</v>
      </c>
      <c r="P20" s="322">
        <v>236</v>
      </c>
      <c r="Q20" s="399"/>
      <c r="R20" s="322"/>
      <c r="S20" s="399"/>
      <c r="T20" s="322"/>
      <c r="U20" s="399" t="s">
        <v>438</v>
      </c>
      <c r="V20" s="322"/>
      <c r="W20" s="399"/>
      <c r="X20" s="322"/>
      <c r="Y20" s="399"/>
      <c r="Z20" s="322"/>
      <c r="AA20" s="399"/>
      <c r="AB20" s="400"/>
      <c r="AC20" s="399"/>
      <c r="AD20" s="401"/>
      <c r="AE20" s="327"/>
      <c r="AF20" s="386" t="s">
        <v>689</v>
      </c>
      <c r="AG20" s="322">
        <v>241</v>
      </c>
      <c r="AH20" s="399"/>
      <c r="AI20" s="322"/>
      <c r="AJ20" s="399"/>
      <c r="AK20" s="322"/>
      <c r="AL20" s="399"/>
      <c r="AM20" s="322" t="s">
        <v>0</v>
      </c>
      <c r="AN20" s="399"/>
      <c r="AO20" s="322"/>
      <c r="AP20" s="399" t="s">
        <v>438</v>
      </c>
      <c r="AQ20" s="322"/>
      <c r="AR20" s="399"/>
      <c r="AS20" s="325"/>
      <c r="AT20" s="399"/>
      <c r="AU20" s="322"/>
      <c r="AV20" s="399"/>
      <c r="AW20" s="322"/>
      <c r="AX20" s="327"/>
      <c r="AY20" s="102"/>
      <c r="AZ20" s="105" t="str">
        <f t="shared" si="3"/>
        <v>Nikita Scepunov</v>
      </c>
      <c r="BA20" s="105" t="str">
        <f t="shared" si="4"/>
        <v>Oliver Barrett</v>
      </c>
      <c r="BB20" s="105" t="str">
        <f t="shared" si="5"/>
        <v>Sam Rimmer</v>
      </c>
    </row>
    <row r="21" spans="1:54" ht="24.95" customHeight="1" x14ac:dyDescent="0.25">
      <c r="A21" s="398" t="s">
        <v>690</v>
      </c>
      <c r="B21" s="322">
        <v>222</v>
      </c>
      <c r="C21" s="323" t="s">
        <v>438</v>
      </c>
      <c r="D21" s="324"/>
      <c r="E21" s="323"/>
      <c r="F21" s="324"/>
      <c r="G21" s="323"/>
      <c r="H21" s="324" t="s">
        <v>1</v>
      </c>
      <c r="I21" s="323"/>
      <c r="J21" s="324" t="s">
        <v>0</v>
      </c>
      <c r="K21" s="323"/>
      <c r="L21" s="322"/>
      <c r="M21" s="323">
        <v>2</v>
      </c>
      <c r="N21" s="325"/>
      <c r="O21" s="321" t="s">
        <v>691</v>
      </c>
      <c r="P21" s="322"/>
      <c r="Q21" s="399" t="s">
        <v>0</v>
      </c>
      <c r="R21" s="322"/>
      <c r="S21" s="399"/>
      <c r="T21" s="322"/>
      <c r="U21" s="399"/>
      <c r="V21" s="322" t="s">
        <v>0</v>
      </c>
      <c r="W21" s="399"/>
      <c r="X21" s="322"/>
      <c r="Y21" s="399"/>
      <c r="Z21" s="322"/>
      <c r="AA21" s="399"/>
      <c r="AB21" s="400"/>
      <c r="AC21" s="399"/>
      <c r="AD21" s="403">
        <v>1</v>
      </c>
      <c r="AE21" s="327"/>
      <c r="AF21" s="386" t="s">
        <v>848</v>
      </c>
      <c r="AG21" s="322">
        <v>242</v>
      </c>
      <c r="AH21" s="399"/>
      <c r="AI21" s="322" t="s">
        <v>438</v>
      </c>
      <c r="AJ21" s="399"/>
      <c r="AK21" s="322" t="s">
        <v>438</v>
      </c>
      <c r="AL21" s="399"/>
      <c r="AM21" s="322"/>
      <c r="AN21" s="399"/>
      <c r="AO21" s="322"/>
      <c r="AP21" s="399"/>
      <c r="AQ21" s="322"/>
      <c r="AR21" s="399"/>
      <c r="AS21" s="325"/>
      <c r="AT21" s="399"/>
      <c r="AU21" s="322"/>
      <c r="AV21" s="399"/>
      <c r="AW21" s="322"/>
      <c r="AX21" s="327"/>
      <c r="AY21" s="102"/>
      <c r="AZ21" s="105" t="str">
        <f t="shared" si="3"/>
        <v>Oliver Anderson</v>
      </c>
      <c r="BA21" s="105" t="str">
        <f t="shared" si="4"/>
        <v>Sam Green</v>
      </c>
      <c r="BB21" s="105" t="str">
        <f t="shared" si="5"/>
        <v>Tony  Holley</v>
      </c>
    </row>
    <row r="22" spans="1:54" ht="24.95" customHeight="1" x14ac:dyDescent="0.25">
      <c r="A22" s="398" t="s">
        <v>692</v>
      </c>
      <c r="B22" s="322">
        <v>223</v>
      </c>
      <c r="C22" s="323"/>
      <c r="D22" s="324" t="s">
        <v>438</v>
      </c>
      <c r="E22" s="323" t="s">
        <v>1</v>
      </c>
      <c r="F22" s="324"/>
      <c r="G22" s="323"/>
      <c r="H22" s="324"/>
      <c r="I22" s="323" t="s">
        <v>0</v>
      </c>
      <c r="J22" s="324"/>
      <c r="K22" s="323"/>
      <c r="L22" s="322"/>
      <c r="M22" s="323"/>
      <c r="N22" s="325"/>
      <c r="O22" s="321" t="s">
        <v>693</v>
      </c>
      <c r="P22" s="322">
        <v>237</v>
      </c>
      <c r="Q22" s="399"/>
      <c r="R22" s="322"/>
      <c r="S22" s="399" t="s">
        <v>0</v>
      </c>
      <c r="T22" s="322" t="s">
        <v>438</v>
      </c>
      <c r="U22" s="399"/>
      <c r="V22" s="322"/>
      <c r="W22" s="399"/>
      <c r="X22" s="322" t="s">
        <v>1</v>
      </c>
      <c r="Y22" s="399"/>
      <c r="Z22" s="322"/>
      <c r="AA22" s="399"/>
      <c r="AB22" s="400"/>
      <c r="AC22" s="399"/>
      <c r="AD22" s="403"/>
      <c r="AE22" s="327"/>
      <c r="AF22" s="448"/>
      <c r="AG22" s="322"/>
      <c r="AH22" s="399"/>
      <c r="AI22" s="322"/>
      <c r="AJ22" s="399"/>
      <c r="AK22" s="322"/>
      <c r="AL22" s="399"/>
      <c r="AM22" s="322"/>
      <c r="AN22" s="399"/>
      <c r="AO22" s="322"/>
      <c r="AP22" s="399"/>
      <c r="AQ22" s="322"/>
      <c r="AR22" s="399"/>
      <c r="AS22" s="325"/>
      <c r="AT22" s="399"/>
      <c r="AU22" s="322"/>
      <c r="AV22" s="399"/>
      <c r="AW22" s="322"/>
      <c r="AX22" s="327"/>
      <c r="AY22" s="102"/>
      <c r="AZ22" s="105" t="str">
        <f t="shared" si="3"/>
        <v>Oscar Bailey</v>
      </c>
      <c r="BA22" s="105" t="str">
        <f t="shared" si="4"/>
        <v>Samuel Marney</v>
      </c>
      <c r="BB22" s="105">
        <f t="shared" si="5"/>
        <v>0</v>
      </c>
    </row>
    <row r="23" spans="1:54" ht="24.95" customHeight="1" x14ac:dyDescent="0.25">
      <c r="A23" s="398" t="s">
        <v>694</v>
      </c>
      <c r="B23" s="322">
        <v>224</v>
      </c>
      <c r="C23" s="323" t="s">
        <v>438</v>
      </c>
      <c r="D23" s="324"/>
      <c r="E23" s="323"/>
      <c r="F23" s="324" t="s">
        <v>438</v>
      </c>
      <c r="G23" s="323"/>
      <c r="H23" s="324"/>
      <c r="I23" s="323"/>
      <c r="J23" s="324"/>
      <c r="K23" s="323"/>
      <c r="L23" s="322"/>
      <c r="M23" s="323"/>
      <c r="N23" s="325"/>
      <c r="O23" s="448"/>
      <c r="P23" s="322"/>
      <c r="Q23" s="399"/>
      <c r="R23" s="322"/>
      <c r="S23" s="399"/>
      <c r="T23" s="322"/>
      <c r="U23" s="399"/>
      <c r="V23" s="322"/>
      <c r="W23" s="399"/>
      <c r="X23" s="322"/>
      <c r="Y23" s="399"/>
      <c r="Z23" s="322"/>
      <c r="AA23" s="399"/>
      <c r="AB23" s="400"/>
      <c r="AC23" s="399"/>
      <c r="AD23" s="401"/>
      <c r="AE23" s="327"/>
      <c r="AF23" s="448"/>
      <c r="AG23" s="322"/>
      <c r="AH23" s="399"/>
      <c r="AI23" s="322"/>
      <c r="AJ23" s="399"/>
      <c r="AK23" s="322"/>
      <c r="AL23" s="399"/>
      <c r="AM23" s="322"/>
      <c r="AN23" s="399"/>
      <c r="AO23" s="322"/>
      <c r="AP23" s="399"/>
      <c r="AQ23" s="322"/>
      <c r="AR23" s="399"/>
      <c r="AS23" s="325"/>
      <c r="AT23" s="399"/>
      <c r="AU23" s="322"/>
      <c r="AV23" s="399"/>
      <c r="AW23" s="322"/>
      <c r="AX23" s="327"/>
      <c r="AY23" s="102"/>
      <c r="AZ23" s="105" t="str">
        <f t="shared" si="3"/>
        <v>Riley Hadley Tippett</v>
      </c>
      <c r="BA23" s="105">
        <f t="shared" si="4"/>
        <v>0</v>
      </c>
      <c r="BB23" s="105">
        <f t="shared" si="5"/>
        <v>0</v>
      </c>
    </row>
    <row r="24" spans="1:54" ht="24.95" customHeight="1" x14ac:dyDescent="0.25">
      <c r="A24" s="398" t="s">
        <v>695</v>
      </c>
      <c r="B24" s="322">
        <v>225</v>
      </c>
      <c r="C24" s="323"/>
      <c r="D24" s="324"/>
      <c r="E24" s="323" t="s">
        <v>438</v>
      </c>
      <c r="F24" s="324"/>
      <c r="G24" s="323"/>
      <c r="H24" s="324"/>
      <c r="I24" s="323"/>
      <c r="J24" s="324"/>
      <c r="K24" s="323"/>
      <c r="L24" s="322"/>
      <c r="M24" s="323"/>
      <c r="N24" s="325"/>
      <c r="O24" s="448"/>
      <c r="P24" s="322"/>
      <c r="Q24" s="399"/>
      <c r="R24" s="322"/>
      <c r="S24" s="399"/>
      <c r="T24" s="322"/>
      <c r="U24" s="399"/>
      <c r="V24" s="322"/>
      <c r="W24" s="399"/>
      <c r="X24" s="322"/>
      <c r="Y24" s="399"/>
      <c r="Z24" s="322"/>
      <c r="AA24" s="399"/>
      <c r="AB24" s="400"/>
      <c r="AC24" s="399"/>
      <c r="AD24" s="401"/>
      <c r="AE24" s="327"/>
      <c r="AF24" s="402"/>
      <c r="AG24" s="322"/>
      <c r="AH24" s="399"/>
      <c r="AI24" s="322"/>
      <c r="AJ24" s="399"/>
      <c r="AK24" s="322"/>
      <c r="AL24" s="399"/>
      <c r="AM24" s="322"/>
      <c r="AN24" s="399"/>
      <c r="AO24" s="322"/>
      <c r="AP24" s="399"/>
      <c r="AQ24" s="322"/>
      <c r="AR24" s="399"/>
      <c r="AS24" s="325"/>
      <c r="AT24" s="399"/>
      <c r="AU24" s="322"/>
      <c r="AV24" s="399"/>
      <c r="AW24" s="322"/>
      <c r="AX24" s="327"/>
      <c r="AY24" s="102"/>
      <c r="AZ24" s="105" t="str">
        <f t="shared" si="3"/>
        <v>Riley Howe</v>
      </c>
      <c r="BA24" s="105">
        <f t="shared" si="4"/>
        <v>0</v>
      </c>
      <c r="BB24" s="105">
        <f t="shared" si="5"/>
        <v>0</v>
      </c>
    </row>
    <row r="25" spans="1:54" ht="24.95" customHeight="1" x14ac:dyDescent="0.25">
      <c r="A25" s="398" t="s">
        <v>696</v>
      </c>
      <c r="B25" s="322">
        <v>226</v>
      </c>
      <c r="C25" s="323" t="s">
        <v>438</v>
      </c>
      <c r="D25" s="324" t="s">
        <v>438</v>
      </c>
      <c r="E25" s="323"/>
      <c r="F25" s="324"/>
      <c r="G25" s="323" t="s">
        <v>1</v>
      </c>
      <c r="H25" s="324"/>
      <c r="I25" s="323"/>
      <c r="J25" s="324"/>
      <c r="K25" s="323"/>
      <c r="L25" s="322"/>
      <c r="M25" s="323"/>
      <c r="N25" s="325"/>
      <c r="O25" s="402"/>
      <c r="P25" s="322"/>
      <c r="Q25" s="399"/>
      <c r="R25" s="322"/>
      <c r="S25" s="399"/>
      <c r="T25" s="322"/>
      <c r="U25" s="399"/>
      <c r="V25" s="322"/>
      <c r="W25" s="399"/>
      <c r="X25" s="322"/>
      <c r="Y25" s="399"/>
      <c r="Z25" s="322"/>
      <c r="AA25" s="399"/>
      <c r="AB25" s="400"/>
      <c r="AC25" s="399"/>
      <c r="AD25" s="401"/>
      <c r="AE25" s="327"/>
      <c r="AF25" s="386"/>
      <c r="AG25" s="322"/>
      <c r="AH25" s="323"/>
      <c r="AI25" s="324"/>
      <c r="AJ25" s="323"/>
      <c r="AK25" s="324"/>
      <c r="AL25" s="323"/>
      <c r="AM25" s="324"/>
      <c r="AN25" s="323"/>
      <c r="AO25" s="324"/>
      <c r="AP25" s="323"/>
      <c r="AQ25" s="322"/>
      <c r="AR25" s="323"/>
      <c r="AS25" s="325"/>
      <c r="AT25" s="323"/>
      <c r="AU25" s="324"/>
      <c r="AV25" s="323"/>
      <c r="AW25" s="324"/>
      <c r="AX25" s="327"/>
      <c r="AY25" s="102"/>
      <c r="AZ25" s="105" t="str">
        <f t="shared" si="3"/>
        <v>Samuel Johnson</v>
      </c>
      <c r="BA25" s="105">
        <f t="shared" si="4"/>
        <v>0</v>
      </c>
      <c r="BB25" s="105">
        <f t="shared" si="5"/>
        <v>0</v>
      </c>
    </row>
    <row r="26" spans="1:54" ht="24.95" customHeight="1" x14ac:dyDescent="0.25">
      <c r="A26" s="398" t="s">
        <v>697</v>
      </c>
      <c r="B26" s="322">
        <v>227</v>
      </c>
      <c r="C26" s="323" t="s">
        <v>438</v>
      </c>
      <c r="D26" s="324" t="s">
        <v>438</v>
      </c>
      <c r="E26" s="323"/>
      <c r="F26" s="324"/>
      <c r="G26" s="323"/>
      <c r="H26" s="324"/>
      <c r="I26" s="323"/>
      <c r="J26" s="324"/>
      <c r="K26" s="323"/>
      <c r="L26" s="322"/>
      <c r="M26" s="323"/>
      <c r="N26" s="325"/>
      <c r="O26" s="402"/>
      <c r="P26" s="322"/>
      <c r="Q26" s="323"/>
      <c r="R26" s="324"/>
      <c r="S26" s="323"/>
      <c r="T26" s="324"/>
      <c r="U26" s="323"/>
      <c r="V26" s="324"/>
      <c r="W26" s="323"/>
      <c r="X26" s="324"/>
      <c r="Y26" s="323"/>
      <c r="Z26" s="322"/>
      <c r="AA26" s="323"/>
      <c r="AB26" s="325"/>
      <c r="AC26" s="323"/>
      <c r="AD26" s="389"/>
      <c r="AE26" s="327"/>
      <c r="AF26" s="386"/>
      <c r="AG26" s="322"/>
      <c r="AH26" s="323"/>
      <c r="AI26" s="324"/>
      <c r="AJ26" s="323"/>
      <c r="AK26" s="324"/>
      <c r="AL26" s="323"/>
      <c r="AM26" s="324"/>
      <c r="AN26" s="323"/>
      <c r="AO26" s="324"/>
      <c r="AP26" s="323"/>
      <c r="AQ26" s="322"/>
      <c r="AR26" s="323"/>
      <c r="AS26" s="325"/>
      <c r="AT26" s="323"/>
      <c r="AU26" s="324"/>
      <c r="AV26" s="323"/>
      <c r="AW26" s="324"/>
      <c r="AX26" s="327"/>
      <c r="AY26" s="102"/>
      <c r="AZ26" s="105" t="str">
        <f t="shared" si="3"/>
        <v>Sebastian Piney</v>
      </c>
      <c r="BA26" s="105">
        <f t="shared" si="4"/>
        <v>0</v>
      </c>
      <c r="BB26" s="105">
        <f t="shared" si="5"/>
        <v>0</v>
      </c>
    </row>
    <row r="27" spans="1:54" ht="24.95" customHeight="1" x14ac:dyDescent="0.25">
      <c r="A27" s="398" t="s">
        <v>698</v>
      </c>
      <c r="B27" s="322"/>
      <c r="C27" s="323"/>
      <c r="D27" s="324"/>
      <c r="E27" s="323"/>
      <c r="F27" s="324" t="s">
        <v>0</v>
      </c>
      <c r="G27" s="323"/>
      <c r="H27" s="324"/>
      <c r="I27" s="323"/>
      <c r="J27" s="324"/>
      <c r="K27" s="323"/>
      <c r="L27" s="322"/>
      <c r="M27" s="323"/>
      <c r="N27" s="325"/>
      <c r="O27" s="386"/>
      <c r="P27" s="322"/>
      <c r="Q27" s="323"/>
      <c r="R27" s="324"/>
      <c r="S27" s="323"/>
      <c r="T27" s="324"/>
      <c r="U27" s="323"/>
      <c r="V27" s="324"/>
      <c r="W27" s="323"/>
      <c r="X27" s="324"/>
      <c r="Y27" s="323"/>
      <c r="Z27" s="322"/>
      <c r="AA27" s="323"/>
      <c r="AB27" s="325"/>
      <c r="AC27" s="323"/>
      <c r="AD27" s="389"/>
      <c r="AE27" s="327"/>
      <c r="AF27" s="386"/>
      <c r="AG27" s="322"/>
      <c r="AH27" s="323"/>
      <c r="AI27" s="324"/>
      <c r="AJ27" s="323"/>
      <c r="AK27" s="324"/>
      <c r="AL27" s="323"/>
      <c r="AM27" s="324"/>
      <c r="AN27" s="323"/>
      <c r="AO27" s="324"/>
      <c r="AP27" s="323"/>
      <c r="AQ27" s="322"/>
      <c r="AR27" s="323"/>
      <c r="AS27" s="325"/>
      <c r="AT27" s="323"/>
      <c r="AU27" s="324"/>
      <c r="AV27" s="323"/>
      <c r="AW27" s="324"/>
      <c r="AX27" s="327"/>
      <c r="AY27" s="102"/>
      <c r="AZ27" s="105" t="str">
        <f t="shared" si="0"/>
        <v>Tathan Brooks</v>
      </c>
      <c r="BA27" s="105">
        <f t="shared" si="1"/>
        <v>0</v>
      </c>
      <c r="BB27" s="105">
        <f t="shared" si="2"/>
        <v>0</v>
      </c>
    </row>
    <row r="28" spans="1:54" ht="24.95" customHeight="1" x14ac:dyDescent="0.25">
      <c r="A28" s="398" t="s">
        <v>699</v>
      </c>
      <c r="B28" s="322">
        <v>228</v>
      </c>
      <c r="C28" s="323"/>
      <c r="D28" s="324" t="s">
        <v>438</v>
      </c>
      <c r="E28" s="323"/>
      <c r="F28" s="324"/>
      <c r="G28" s="323" t="s">
        <v>438</v>
      </c>
      <c r="H28" s="324" t="s">
        <v>438</v>
      </c>
      <c r="I28" s="323"/>
      <c r="J28" s="324"/>
      <c r="K28" s="323"/>
      <c r="L28" s="322"/>
      <c r="M28" s="323"/>
      <c r="N28" s="325"/>
      <c r="O28" s="386"/>
      <c r="P28" s="322"/>
      <c r="Q28" s="323"/>
      <c r="R28" s="324"/>
      <c r="S28" s="323"/>
      <c r="T28" s="324"/>
      <c r="U28" s="323"/>
      <c r="V28" s="324"/>
      <c r="W28" s="323"/>
      <c r="X28" s="324"/>
      <c r="Y28" s="323"/>
      <c r="Z28" s="322"/>
      <c r="AA28" s="323"/>
      <c r="AB28" s="325"/>
      <c r="AC28" s="323"/>
      <c r="AD28" s="389"/>
      <c r="AE28" s="327"/>
      <c r="AF28" s="386"/>
      <c r="AG28" s="322"/>
      <c r="AH28" s="323"/>
      <c r="AI28" s="324"/>
      <c r="AJ28" s="323"/>
      <c r="AK28" s="324"/>
      <c r="AL28" s="323"/>
      <c r="AM28" s="324"/>
      <c r="AN28" s="323"/>
      <c r="AO28" s="324"/>
      <c r="AP28" s="323"/>
      <c r="AQ28" s="322"/>
      <c r="AR28" s="323"/>
      <c r="AS28" s="325"/>
      <c r="AT28" s="323"/>
      <c r="AU28" s="324"/>
      <c r="AV28" s="323"/>
      <c r="AW28" s="324"/>
      <c r="AX28" s="327"/>
      <c r="AY28" s="102"/>
      <c r="AZ28" s="105" t="str">
        <f t="shared" si="0"/>
        <v>Toby Splain</v>
      </c>
      <c r="BA28" s="105">
        <f t="shared" si="1"/>
        <v>0</v>
      </c>
      <c r="BB28" s="105">
        <f t="shared" si="2"/>
        <v>0</v>
      </c>
    </row>
    <row r="29" spans="1:54" ht="24.95" customHeight="1" x14ac:dyDescent="0.25">
      <c r="A29" s="329"/>
      <c r="B29" s="322"/>
      <c r="C29" s="323"/>
      <c r="D29" s="324"/>
      <c r="E29" s="323"/>
      <c r="F29" s="324"/>
      <c r="G29" s="323"/>
      <c r="H29" s="324"/>
      <c r="I29" s="323"/>
      <c r="J29" s="324"/>
      <c r="K29" s="323"/>
      <c r="L29" s="322"/>
      <c r="M29" s="323"/>
      <c r="N29" s="325"/>
      <c r="O29" s="330"/>
      <c r="P29" s="322"/>
      <c r="Q29" s="323"/>
      <c r="R29" s="324"/>
      <c r="S29" s="323"/>
      <c r="T29" s="324"/>
      <c r="U29" s="323"/>
      <c r="V29" s="324"/>
      <c r="W29" s="323"/>
      <c r="X29" s="324"/>
      <c r="Y29" s="323"/>
      <c r="Z29" s="322"/>
      <c r="AA29" s="323"/>
      <c r="AB29" s="325"/>
      <c r="AC29" s="323"/>
      <c r="AD29" s="326"/>
      <c r="AE29" s="327"/>
      <c r="AF29" s="330"/>
      <c r="AG29" s="322"/>
      <c r="AH29" s="323"/>
      <c r="AI29" s="324"/>
      <c r="AJ29" s="323"/>
      <c r="AK29" s="324"/>
      <c r="AL29" s="323"/>
      <c r="AM29" s="324"/>
      <c r="AN29" s="323"/>
      <c r="AO29" s="324"/>
      <c r="AP29" s="323"/>
      <c r="AQ29" s="322"/>
      <c r="AR29" s="323"/>
      <c r="AS29" s="325"/>
      <c r="AT29" s="323"/>
      <c r="AU29" s="324"/>
      <c r="AV29" s="323"/>
      <c r="AW29" s="324"/>
      <c r="AX29" s="327"/>
      <c r="AY29" s="102"/>
      <c r="AZ29" s="105">
        <f t="shared" si="0"/>
        <v>0</v>
      </c>
      <c r="BA29" s="105">
        <f t="shared" si="1"/>
        <v>0</v>
      </c>
      <c r="BB29" s="105">
        <f t="shared" si="2"/>
        <v>0</v>
      </c>
    </row>
    <row r="30" spans="1:54" ht="24.95" customHeight="1" x14ac:dyDescent="0.25">
      <c r="A30" s="329"/>
      <c r="B30" s="322"/>
      <c r="C30" s="323"/>
      <c r="D30" s="324"/>
      <c r="E30" s="323"/>
      <c r="F30" s="324"/>
      <c r="G30" s="323"/>
      <c r="H30" s="324"/>
      <c r="I30" s="323"/>
      <c r="J30" s="324"/>
      <c r="K30" s="323"/>
      <c r="L30" s="322"/>
      <c r="M30" s="323"/>
      <c r="N30" s="325"/>
      <c r="O30" s="330"/>
      <c r="P30" s="322"/>
      <c r="Q30" s="323"/>
      <c r="R30" s="324"/>
      <c r="S30" s="323"/>
      <c r="T30" s="324"/>
      <c r="U30" s="323"/>
      <c r="V30" s="324"/>
      <c r="W30" s="323"/>
      <c r="X30" s="324"/>
      <c r="Y30" s="323"/>
      <c r="Z30" s="322"/>
      <c r="AA30" s="323"/>
      <c r="AB30" s="325"/>
      <c r="AC30" s="323"/>
      <c r="AD30" s="326"/>
      <c r="AE30" s="327"/>
      <c r="AF30" s="330"/>
      <c r="AG30" s="322"/>
      <c r="AH30" s="323"/>
      <c r="AI30" s="324"/>
      <c r="AJ30" s="323"/>
      <c r="AK30" s="324"/>
      <c r="AL30" s="323"/>
      <c r="AM30" s="324"/>
      <c r="AN30" s="323"/>
      <c r="AO30" s="324"/>
      <c r="AP30" s="323"/>
      <c r="AQ30" s="322"/>
      <c r="AR30" s="323"/>
      <c r="AS30" s="325"/>
      <c r="AT30" s="323"/>
      <c r="AU30" s="324"/>
      <c r="AV30" s="323"/>
      <c r="AW30" s="324"/>
      <c r="AX30" s="327"/>
      <c r="AY30" s="102"/>
      <c r="AZ30" s="105">
        <f t="shared" si="0"/>
        <v>0</v>
      </c>
      <c r="BA30" s="105">
        <f t="shared" si="1"/>
        <v>0</v>
      </c>
      <c r="BB30" s="105">
        <f t="shared" si="2"/>
        <v>0</v>
      </c>
    </row>
    <row r="31" spans="1:54" ht="24.95" customHeight="1" x14ac:dyDescent="0.25">
      <c r="A31" s="329"/>
      <c r="B31" s="322"/>
      <c r="C31" s="323"/>
      <c r="D31" s="324"/>
      <c r="E31" s="323"/>
      <c r="F31" s="324"/>
      <c r="G31" s="323"/>
      <c r="H31" s="324"/>
      <c r="I31" s="323"/>
      <c r="J31" s="324"/>
      <c r="K31" s="323"/>
      <c r="L31" s="322"/>
      <c r="M31" s="323"/>
      <c r="N31" s="325"/>
      <c r="O31" s="330"/>
      <c r="P31" s="322"/>
      <c r="Q31" s="323"/>
      <c r="R31" s="324"/>
      <c r="S31" s="323"/>
      <c r="T31" s="324"/>
      <c r="U31" s="323"/>
      <c r="V31" s="324"/>
      <c r="W31" s="323"/>
      <c r="X31" s="324"/>
      <c r="Y31" s="323"/>
      <c r="Z31" s="322"/>
      <c r="AA31" s="323"/>
      <c r="AB31" s="325"/>
      <c r="AC31" s="323"/>
      <c r="AD31" s="326"/>
      <c r="AE31" s="327"/>
      <c r="AF31" s="330"/>
      <c r="AG31" s="322"/>
      <c r="AH31" s="323"/>
      <c r="AI31" s="324"/>
      <c r="AJ31" s="323"/>
      <c r="AK31" s="324"/>
      <c r="AL31" s="323"/>
      <c r="AM31" s="324"/>
      <c r="AN31" s="323"/>
      <c r="AO31" s="324"/>
      <c r="AP31" s="323"/>
      <c r="AQ31" s="322"/>
      <c r="AR31" s="323"/>
      <c r="AS31" s="325"/>
      <c r="AT31" s="323"/>
      <c r="AU31" s="324"/>
      <c r="AV31" s="323"/>
      <c r="AW31" s="324"/>
      <c r="AX31" s="327"/>
      <c r="AY31" s="102"/>
      <c r="AZ31" s="105">
        <f t="shared" si="0"/>
        <v>0</v>
      </c>
      <c r="BA31" s="105">
        <f t="shared" si="1"/>
        <v>0</v>
      </c>
      <c r="BB31" s="105">
        <f t="shared" si="2"/>
        <v>0</v>
      </c>
    </row>
    <row r="32" spans="1:54" ht="24.95" customHeight="1" x14ac:dyDescent="0.25">
      <c r="A32" s="329"/>
      <c r="B32" s="322"/>
      <c r="C32" s="323"/>
      <c r="D32" s="324"/>
      <c r="E32" s="323"/>
      <c r="F32" s="324"/>
      <c r="G32" s="323"/>
      <c r="H32" s="324"/>
      <c r="I32" s="323"/>
      <c r="J32" s="324"/>
      <c r="K32" s="323"/>
      <c r="L32" s="322"/>
      <c r="M32" s="323"/>
      <c r="N32" s="325"/>
      <c r="O32" s="330"/>
      <c r="P32" s="322"/>
      <c r="Q32" s="323"/>
      <c r="R32" s="324"/>
      <c r="S32" s="323"/>
      <c r="T32" s="324"/>
      <c r="U32" s="323"/>
      <c r="V32" s="324"/>
      <c r="W32" s="323"/>
      <c r="X32" s="324"/>
      <c r="Y32" s="323"/>
      <c r="Z32" s="322"/>
      <c r="AA32" s="323"/>
      <c r="AB32" s="325"/>
      <c r="AC32" s="323"/>
      <c r="AD32" s="326"/>
      <c r="AE32" s="327"/>
      <c r="AF32" s="330"/>
      <c r="AG32" s="322"/>
      <c r="AH32" s="323"/>
      <c r="AI32" s="324"/>
      <c r="AJ32" s="323"/>
      <c r="AK32" s="324"/>
      <c r="AL32" s="323"/>
      <c r="AM32" s="324"/>
      <c r="AN32" s="323"/>
      <c r="AO32" s="324"/>
      <c r="AP32" s="323"/>
      <c r="AQ32" s="322"/>
      <c r="AR32" s="323"/>
      <c r="AS32" s="325"/>
      <c r="AT32" s="323"/>
      <c r="AU32" s="324"/>
      <c r="AV32" s="323"/>
      <c r="AW32" s="324"/>
      <c r="AX32" s="327"/>
      <c r="AY32" s="102"/>
      <c r="AZ32" s="105">
        <f t="shared" si="0"/>
        <v>0</v>
      </c>
      <c r="BA32" s="105">
        <f t="shared" si="1"/>
        <v>0</v>
      </c>
      <c r="BB32" s="105">
        <f t="shared" si="2"/>
        <v>0</v>
      </c>
    </row>
    <row r="33" spans="1:54" ht="24.95" customHeight="1" x14ac:dyDescent="0.25">
      <c r="A33" s="329"/>
      <c r="B33" s="322"/>
      <c r="C33" s="323"/>
      <c r="D33" s="324"/>
      <c r="E33" s="323"/>
      <c r="F33" s="324"/>
      <c r="G33" s="323"/>
      <c r="H33" s="324"/>
      <c r="I33" s="323"/>
      <c r="J33" s="324"/>
      <c r="K33" s="323"/>
      <c r="L33" s="322"/>
      <c r="M33" s="323"/>
      <c r="N33" s="325"/>
      <c r="O33" s="330"/>
      <c r="P33" s="322"/>
      <c r="Q33" s="323"/>
      <c r="R33" s="324"/>
      <c r="S33" s="323"/>
      <c r="T33" s="324"/>
      <c r="U33" s="323"/>
      <c r="V33" s="324"/>
      <c r="W33" s="323"/>
      <c r="X33" s="324"/>
      <c r="Y33" s="323"/>
      <c r="Z33" s="322"/>
      <c r="AA33" s="323"/>
      <c r="AB33" s="325"/>
      <c r="AC33" s="323"/>
      <c r="AD33" s="326"/>
      <c r="AE33" s="327"/>
      <c r="AF33" s="330"/>
      <c r="AG33" s="322"/>
      <c r="AH33" s="323"/>
      <c r="AI33" s="324"/>
      <c r="AJ33" s="323"/>
      <c r="AK33" s="324"/>
      <c r="AL33" s="323"/>
      <c r="AM33" s="324"/>
      <c r="AN33" s="323"/>
      <c r="AO33" s="324"/>
      <c r="AP33" s="323"/>
      <c r="AQ33" s="322"/>
      <c r="AR33" s="323"/>
      <c r="AS33" s="325"/>
      <c r="AT33" s="323"/>
      <c r="AU33" s="324"/>
      <c r="AV33" s="323"/>
      <c r="AW33" s="324"/>
      <c r="AX33" s="327"/>
      <c r="AY33" s="102"/>
      <c r="AZ33" s="105">
        <f t="shared" si="0"/>
        <v>0</v>
      </c>
      <c r="BA33" s="105">
        <f t="shared" si="1"/>
        <v>0</v>
      </c>
      <c r="BB33" s="105">
        <f t="shared" si="2"/>
        <v>0</v>
      </c>
    </row>
    <row r="34" spans="1:54" ht="24.95" customHeight="1" x14ac:dyDescent="0.25">
      <c r="A34" s="329"/>
      <c r="B34" s="322"/>
      <c r="C34" s="323"/>
      <c r="D34" s="324"/>
      <c r="E34" s="323"/>
      <c r="F34" s="324"/>
      <c r="G34" s="323"/>
      <c r="H34" s="324"/>
      <c r="I34" s="323"/>
      <c r="J34" s="324"/>
      <c r="K34" s="323"/>
      <c r="L34" s="322"/>
      <c r="M34" s="323"/>
      <c r="N34" s="325"/>
      <c r="O34" s="330"/>
      <c r="P34" s="322"/>
      <c r="Q34" s="323"/>
      <c r="R34" s="324"/>
      <c r="S34" s="323"/>
      <c r="T34" s="324"/>
      <c r="U34" s="323"/>
      <c r="V34" s="324"/>
      <c r="W34" s="323"/>
      <c r="X34" s="324"/>
      <c r="Y34" s="323"/>
      <c r="Z34" s="322"/>
      <c r="AA34" s="323"/>
      <c r="AB34" s="325"/>
      <c r="AC34" s="323"/>
      <c r="AD34" s="326"/>
      <c r="AE34" s="327"/>
      <c r="AF34" s="330"/>
      <c r="AG34" s="322"/>
      <c r="AH34" s="323"/>
      <c r="AI34" s="324"/>
      <c r="AJ34" s="323"/>
      <c r="AK34" s="324"/>
      <c r="AL34" s="323"/>
      <c r="AM34" s="324"/>
      <c r="AN34" s="323"/>
      <c r="AO34" s="324"/>
      <c r="AP34" s="323"/>
      <c r="AQ34" s="322"/>
      <c r="AR34" s="323"/>
      <c r="AS34" s="325"/>
      <c r="AT34" s="323"/>
      <c r="AU34" s="324"/>
      <c r="AV34" s="323"/>
      <c r="AW34" s="324"/>
      <c r="AX34" s="327"/>
      <c r="AY34" s="102"/>
      <c r="AZ34" s="105">
        <f>A34</f>
        <v>0</v>
      </c>
      <c r="BA34" s="105">
        <f>O34</f>
        <v>0</v>
      </c>
      <c r="BB34" s="105">
        <f>AF34</f>
        <v>0</v>
      </c>
    </row>
    <row r="35" spans="1:54" ht="24.95" customHeight="1" x14ac:dyDescent="0.25">
      <c r="A35" s="329"/>
      <c r="B35" s="322"/>
      <c r="C35" s="323"/>
      <c r="D35" s="324"/>
      <c r="E35" s="323"/>
      <c r="F35" s="324"/>
      <c r="G35" s="323"/>
      <c r="H35" s="324"/>
      <c r="I35" s="323"/>
      <c r="J35" s="324"/>
      <c r="K35" s="323"/>
      <c r="L35" s="322"/>
      <c r="M35" s="323"/>
      <c r="N35" s="325"/>
      <c r="O35" s="330"/>
      <c r="P35" s="322"/>
      <c r="Q35" s="323"/>
      <c r="R35" s="324"/>
      <c r="S35" s="323"/>
      <c r="T35" s="324"/>
      <c r="U35" s="323"/>
      <c r="V35" s="324"/>
      <c r="W35" s="323"/>
      <c r="X35" s="324"/>
      <c r="Y35" s="323"/>
      <c r="Z35" s="322"/>
      <c r="AA35" s="323"/>
      <c r="AB35" s="325"/>
      <c r="AC35" s="323"/>
      <c r="AD35" s="326"/>
      <c r="AE35" s="327"/>
      <c r="AF35" s="330"/>
      <c r="AG35" s="322"/>
      <c r="AH35" s="323"/>
      <c r="AI35" s="324"/>
      <c r="AJ35" s="323"/>
      <c r="AK35" s="324"/>
      <c r="AL35" s="323"/>
      <c r="AM35" s="324"/>
      <c r="AN35" s="323"/>
      <c r="AO35" s="324"/>
      <c r="AP35" s="323"/>
      <c r="AQ35" s="322"/>
      <c r="AR35" s="323"/>
      <c r="AS35" s="325"/>
      <c r="AT35" s="323"/>
      <c r="AU35" s="324"/>
      <c r="AV35" s="323"/>
      <c r="AW35" s="324"/>
      <c r="AX35" s="327"/>
      <c r="AY35" s="102"/>
      <c r="AZ35" s="105">
        <f>A35</f>
        <v>0</v>
      </c>
      <c r="BA35" s="105">
        <f>O35</f>
        <v>0</v>
      </c>
      <c r="BB35" s="105">
        <f>AF35</f>
        <v>0</v>
      </c>
    </row>
    <row r="36" spans="1:54" ht="24.95" customHeight="1" x14ac:dyDescent="0.25">
      <c r="A36" s="329"/>
      <c r="B36" s="322"/>
      <c r="C36" s="323"/>
      <c r="D36" s="324"/>
      <c r="E36" s="323"/>
      <c r="F36" s="324"/>
      <c r="G36" s="323"/>
      <c r="H36" s="324"/>
      <c r="I36" s="323"/>
      <c r="J36" s="324"/>
      <c r="K36" s="323"/>
      <c r="L36" s="322"/>
      <c r="M36" s="323"/>
      <c r="N36" s="325"/>
      <c r="O36" s="330"/>
      <c r="P36" s="322"/>
      <c r="Q36" s="323"/>
      <c r="R36" s="324"/>
      <c r="S36" s="323"/>
      <c r="T36" s="324"/>
      <c r="U36" s="323"/>
      <c r="V36" s="324"/>
      <c r="W36" s="323"/>
      <c r="X36" s="324"/>
      <c r="Y36" s="323"/>
      <c r="Z36" s="322"/>
      <c r="AA36" s="323"/>
      <c r="AB36" s="325"/>
      <c r="AC36" s="323"/>
      <c r="AD36" s="326"/>
      <c r="AE36" s="327"/>
      <c r="AF36" s="330"/>
      <c r="AG36" s="322"/>
      <c r="AH36" s="323"/>
      <c r="AI36" s="324"/>
      <c r="AJ36" s="323"/>
      <c r="AK36" s="324"/>
      <c r="AL36" s="323"/>
      <c r="AM36" s="324"/>
      <c r="AN36" s="323"/>
      <c r="AO36" s="324"/>
      <c r="AP36" s="323"/>
      <c r="AQ36" s="322"/>
      <c r="AR36" s="323"/>
      <c r="AS36" s="325"/>
      <c r="AT36" s="323"/>
      <c r="AU36" s="324"/>
      <c r="AV36" s="323"/>
      <c r="AW36" s="324"/>
      <c r="AX36" s="327"/>
      <c r="AY36" s="102"/>
      <c r="AZ36" s="105">
        <f>A36</f>
        <v>0</v>
      </c>
      <c r="BA36" s="105">
        <f>O36</f>
        <v>0</v>
      </c>
      <c r="BB36" s="105">
        <f>AF36</f>
        <v>0</v>
      </c>
    </row>
    <row r="37" spans="1:54" ht="24.95" customHeight="1" x14ac:dyDescent="0.25">
      <c r="A37" s="329"/>
      <c r="B37" s="322"/>
      <c r="C37" s="323"/>
      <c r="D37" s="324"/>
      <c r="E37" s="323"/>
      <c r="F37" s="324"/>
      <c r="G37" s="323"/>
      <c r="H37" s="324"/>
      <c r="I37" s="323"/>
      <c r="J37" s="324"/>
      <c r="K37" s="323"/>
      <c r="L37" s="322"/>
      <c r="M37" s="323"/>
      <c r="N37" s="325"/>
      <c r="O37" s="330"/>
      <c r="P37" s="322"/>
      <c r="Q37" s="323"/>
      <c r="R37" s="324"/>
      <c r="S37" s="323"/>
      <c r="T37" s="324"/>
      <c r="U37" s="323"/>
      <c r="V37" s="324"/>
      <c r="W37" s="323"/>
      <c r="X37" s="324"/>
      <c r="Y37" s="323"/>
      <c r="Z37" s="322"/>
      <c r="AA37" s="323"/>
      <c r="AB37" s="325"/>
      <c r="AC37" s="323"/>
      <c r="AD37" s="326"/>
      <c r="AE37" s="327"/>
      <c r="AF37" s="330"/>
      <c r="AG37" s="322"/>
      <c r="AH37" s="323"/>
      <c r="AI37" s="324"/>
      <c r="AJ37" s="323"/>
      <c r="AK37" s="324"/>
      <c r="AL37" s="323"/>
      <c r="AM37" s="324"/>
      <c r="AN37" s="323"/>
      <c r="AO37" s="324"/>
      <c r="AP37" s="323"/>
      <c r="AQ37" s="322"/>
      <c r="AR37" s="323"/>
      <c r="AS37" s="325"/>
      <c r="AT37" s="323"/>
      <c r="AU37" s="324"/>
      <c r="AV37" s="323"/>
      <c r="AW37" s="324"/>
      <c r="AX37" s="327"/>
      <c r="AY37" s="102"/>
      <c r="AZ37" s="105">
        <f>A37</f>
        <v>0</v>
      </c>
      <c r="BA37" s="105">
        <f>O37</f>
        <v>0</v>
      </c>
      <c r="BB37" s="105">
        <f>AF37</f>
        <v>0</v>
      </c>
    </row>
    <row r="38" spans="1:54" ht="24.95" customHeight="1" x14ac:dyDescent="0.25">
      <c r="A38" s="329"/>
      <c r="B38" s="322"/>
      <c r="C38" s="323"/>
      <c r="D38" s="324"/>
      <c r="E38" s="323"/>
      <c r="F38" s="324"/>
      <c r="G38" s="323"/>
      <c r="H38" s="324"/>
      <c r="I38" s="323"/>
      <c r="J38" s="324"/>
      <c r="K38" s="323"/>
      <c r="L38" s="322"/>
      <c r="M38" s="323"/>
      <c r="N38" s="325"/>
      <c r="O38" s="330"/>
      <c r="P38" s="322"/>
      <c r="Q38" s="323"/>
      <c r="R38" s="324"/>
      <c r="S38" s="323"/>
      <c r="T38" s="324"/>
      <c r="U38" s="323"/>
      <c r="V38" s="324"/>
      <c r="W38" s="323"/>
      <c r="X38" s="324"/>
      <c r="Y38" s="323"/>
      <c r="Z38" s="322"/>
      <c r="AA38" s="323"/>
      <c r="AB38" s="324"/>
      <c r="AC38" s="323"/>
      <c r="AD38" s="326"/>
      <c r="AE38" s="327"/>
      <c r="AF38" s="330"/>
      <c r="AG38" s="322"/>
      <c r="AH38" s="323"/>
      <c r="AI38" s="324"/>
      <c r="AJ38" s="323"/>
      <c r="AK38" s="324"/>
      <c r="AL38" s="323"/>
      <c r="AM38" s="324"/>
      <c r="AN38" s="323"/>
      <c r="AO38" s="324"/>
      <c r="AP38" s="323"/>
      <c r="AQ38" s="324"/>
      <c r="AR38" s="323"/>
      <c r="AS38" s="324"/>
      <c r="AT38" s="323"/>
      <c r="AU38" s="324"/>
      <c r="AV38" s="323"/>
      <c r="AW38" s="324"/>
      <c r="AX38" s="327"/>
      <c r="AY38" s="102"/>
      <c r="AZ38" s="105">
        <f>A38</f>
        <v>0</v>
      </c>
      <c r="BA38" s="105">
        <f>O38</f>
        <v>0</v>
      </c>
      <c r="BB38" s="105">
        <f>AF38</f>
        <v>0</v>
      </c>
    </row>
    <row r="39" spans="1:54" ht="24.95" customHeight="1" x14ac:dyDescent="0.25">
      <c r="A39" s="329"/>
      <c r="B39" s="322"/>
      <c r="C39" s="323"/>
      <c r="D39" s="324"/>
      <c r="E39" s="323"/>
      <c r="F39" s="324"/>
      <c r="G39" s="323"/>
      <c r="H39" s="324"/>
      <c r="I39" s="323"/>
      <c r="J39" s="324"/>
      <c r="K39" s="323"/>
      <c r="L39" s="322"/>
      <c r="M39" s="323"/>
      <c r="N39" s="325"/>
      <c r="O39" s="330"/>
      <c r="P39" s="322"/>
      <c r="Q39" s="323"/>
      <c r="R39" s="324"/>
      <c r="S39" s="323"/>
      <c r="T39" s="324"/>
      <c r="U39" s="323"/>
      <c r="V39" s="324"/>
      <c r="W39" s="323"/>
      <c r="X39" s="324"/>
      <c r="Y39" s="323"/>
      <c r="Z39" s="322"/>
      <c r="AA39" s="323"/>
      <c r="AB39" s="324"/>
      <c r="AC39" s="323"/>
      <c r="AD39" s="326"/>
      <c r="AE39" s="327"/>
      <c r="AF39" s="330"/>
      <c r="AG39" s="322"/>
      <c r="AH39" s="323"/>
      <c r="AI39" s="324"/>
      <c r="AJ39" s="323"/>
      <c r="AK39" s="324"/>
      <c r="AL39" s="323"/>
      <c r="AM39" s="324"/>
      <c r="AN39" s="323"/>
      <c r="AO39" s="324"/>
      <c r="AP39" s="323"/>
      <c r="AQ39" s="324"/>
      <c r="AR39" s="323"/>
      <c r="AS39" s="324"/>
      <c r="AT39" s="323"/>
      <c r="AU39" s="324"/>
      <c r="AV39" s="323"/>
      <c r="AW39" s="324"/>
      <c r="AX39" s="327"/>
      <c r="AY39" s="102"/>
      <c r="AZ39" s="105">
        <f t="shared" si="0"/>
        <v>0</v>
      </c>
      <c r="BA39" s="105">
        <f t="shared" si="1"/>
        <v>0</v>
      </c>
      <c r="BB39" s="105">
        <f t="shared" si="2"/>
        <v>0</v>
      </c>
    </row>
    <row r="40" spans="1:54" ht="24.95" customHeight="1" x14ac:dyDescent="0.25">
      <c r="A40" s="329"/>
      <c r="B40" s="322"/>
      <c r="C40" s="323"/>
      <c r="D40" s="324"/>
      <c r="E40" s="323"/>
      <c r="F40" s="324"/>
      <c r="G40" s="323"/>
      <c r="H40" s="324"/>
      <c r="I40" s="323"/>
      <c r="J40" s="324"/>
      <c r="K40" s="323"/>
      <c r="L40" s="322"/>
      <c r="M40" s="323"/>
      <c r="N40" s="325"/>
      <c r="O40" s="330"/>
      <c r="P40" s="322"/>
      <c r="Q40" s="323"/>
      <c r="R40" s="324"/>
      <c r="S40" s="323"/>
      <c r="T40" s="324"/>
      <c r="U40" s="323"/>
      <c r="V40" s="324"/>
      <c r="W40" s="323"/>
      <c r="X40" s="324"/>
      <c r="Y40" s="323"/>
      <c r="Z40" s="322"/>
      <c r="AA40" s="323"/>
      <c r="AB40" s="324"/>
      <c r="AC40" s="323"/>
      <c r="AD40" s="326"/>
      <c r="AE40" s="327"/>
      <c r="AF40" s="330"/>
      <c r="AG40" s="322"/>
      <c r="AH40" s="323"/>
      <c r="AI40" s="324"/>
      <c r="AJ40" s="323"/>
      <c r="AK40" s="324"/>
      <c r="AL40" s="323"/>
      <c r="AM40" s="324"/>
      <c r="AN40" s="323"/>
      <c r="AO40" s="324"/>
      <c r="AP40" s="323"/>
      <c r="AQ40" s="324"/>
      <c r="AR40" s="323"/>
      <c r="AS40" s="324"/>
      <c r="AT40" s="323"/>
      <c r="AU40" s="324"/>
      <c r="AV40" s="323"/>
      <c r="AW40" s="324"/>
      <c r="AX40" s="327"/>
      <c r="AY40" s="102"/>
      <c r="AZ40" s="105">
        <f t="shared" si="0"/>
        <v>0</v>
      </c>
      <c r="BA40" s="105">
        <f t="shared" si="1"/>
        <v>0</v>
      </c>
      <c r="BB40" s="105">
        <f t="shared" si="2"/>
        <v>0</v>
      </c>
    </row>
    <row r="41" spans="1:54" ht="24.95" customHeight="1" x14ac:dyDescent="0.25">
      <c r="A41" s="329"/>
      <c r="B41" s="322"/>
      <c r="C41" s="323"/>
      <c r="D41" s="324"/>
      <c r="E41" s="323"/>
      <c r="F41" s="324"/>
      <c r="G41" s="323"/>
      <c r="H41" s="324"/>
      <c r="I41" s="323"/>
      <c r="J41" s="324"/>
      <c r="K41" s="323"/>
      <c r="L41" s="322"/>
      <c r="M41" s="323"/>
      <c r="N41" s="325"/>
      <c r="O41" s="330"/>
      <c r="P41" s="322"/>
      <c r="Q41" s="323"/>
      <c r="R41" s="324"/>
      <c r="S41" s="323"/>
      <c r="T41" s="324"/>
      <c r="U41" s="323"/>
      <c r="V41" s="324"/>
      <c r="W41" s="323"/>
      <c r="X41" s="324"/>
      <c r="Y41" s="323"/>
      <c r="Z41" s="322"/>
      <c r="AA41" s="323"/>
      <c r="AB41" s="324"/>
      <c r="AC41" s="323"/>
      <c r="AD41" s="326"/>
      <c r="AE41" s="327"/>
      <c r="AF41" s="330"/>
      <c r="AG41" s="322"/>
      <c r="AH41" s="323"/>
      <c r="AI41" s="324"/>
      <c r="AJ41" s="323"/>
      <c r="AK41" s="324"/>
      <c r="AL41" s="323"/>
      <c r="AM41" s="324"/>
      <c r="AN41" s="323"/>
      <c r="AO41" s="324"/>
      <c r="AP41" s="323"/>
      <c r="AQ41" s="324"/>
      <c r="AR41" s="323"/>
      <c r="AS41" s="324"/>
      <c r="AT41" s="323"/>
      <c r="AU41" s="324"/>
      <c r="AV41" s="323"/>
      <c r="AW41" s="324"/>
      <c r="AX41" s="327"/>
      <c r="AY41" s="102"/>
      <c r="AZ41" s="105">
        <f t="shared" si="0"/>
        <v>0</v>
      </c>
      <c r="BA41" s="105">
        <f t="shared" si="1"/>
        <v>0</v>
      </c>
      <c r="BB41" s="105">
        <f t="shared" si="2"/>
        <v>0</v>
      </c>
    </row>
    <row r="42" spans="1:54" ht="24.95" customHeight="1" x14ac:dyDescent="0.25">
      <c r="A42" s="329"/>
      <c r="B42" s="322"/>
      <c r="C42" s="323"/>
      <c r="D42" s="324"/>
      <c r="E42" s="323"/>
      <c r="F42" s="324"/>
      <c r="G42" s="323"/>
      <c r="H42" s="324"/>
      <c r="I42" s="323"/>
      <c r="J42" s="324"/>
      <c r="K42" s="323"/>
      <c r="L42" s="322"/>
      <c r="M42" s="323"/>
      <c r="N42" s="325"/>
      <c r="O42" s="330"/>
      <c r="P42" s="322"/>
      <c r="Q42" s="323"/>
      <c r="R42" s="324"/>
      <c r="S42" s="323"/>
      <c r="T42" s="324"/>
      <c r="U42" s="323"/>
      <c r="V42" s="324"/>
      <c r="W42" s="323"/>
      <c r="X42" s="324"/>
      <c r="Y42" s="323"/>
      <c r="Z42" s="322"/>
      <c r="AA42" s="323"/>
      <c r="AB42" s="324"/>
      <c r="AC42" s="323"/>
      <c r="AD42" s="326"/>
      <c r="AE42" s="327"/>
      <c r="AF42" s="330"/>
      <c r="AG42" s="322"/>
      <c r="AH42" s="323"/>
      <c r="AI42" s="324"/>
      <c r="AJ42" s="323"/>
      <c r="AK42" s="324"/>
      <c r="AL42" s="323"/>
      <c r="AM42" s="324"/>
      <c r="AN42" s="323"/>
      <c r="AO42" s="324"/>
      <c r="AP42" s="323"/>
      <c r="AQ42" s="324"/>
      <c r="AR42" s="323"/>
      <c r="AS42" s="324"/>
      <c r="AT42" s="323"/>
      <c r="AU42" s="324"/>
      <c r="AV42" s="323"/>
      <c r="AW42" s="324"/>
      <c r="AX42" s="327"/>
      <c r="AY42" s="102"/>
      <c r="AZ42" s="105">
        <f t="shared" si="0"/>
        <v>0</v>
      </c>
      <c r="BA42" s="105">
        <f t="shared" si="1"/>
        <v>0</v>
      </c>
      <c r="BB42" s="105">
        <f t="shared" si="2"/>
        <v>0</v>
      </c>
    </row>
    <row r="43" spans="1:54" ht="24.95" customHeight="1" x14ac:dyDescent="0.25">
      <c r="A43" s="329"/>
      <c r="B43" s="322"/>
      <c r="C43" s="323"/>
      <c r="D43" s="324"/>
      <c r="E43" s="323"/>
      <c r="F43" s="324"/>
      <c r="G43" s="323"/>
      <c r="H43" s="324"/>
      <c r="I43" s="323"/>
      <c r="J43" s="324"/>
      <c r="K43" s="323"/>
      <c r="L43" s="322"/>
      <c r="M43" s="323"/>
      <c r="N43" s="325"/>
      <c r="O43" s="330"/>
      <c r="P43" s="322"/>
      <c r="Q43" s="323"/>
      <c r="R43" s="324"/>
      <c r="S43" s="323"/>
      <c r="T43" s="324"/>
      <c r="U43" s="323"/>
      <c r="V43" s="324"/>
      <c r="W43" s="323"/>
      <c r="X43" s="324"/>
      <c r="Y43" s="323"/>
      <c r="Z43" s="322"/>
      <c r="AA43" s="323"/>
      <c r="AB43" s="324"/>
      <c r="AC43" s="323"/>
      <c r="AD43" s="326"/>
      <c r="AE43" s="327"/>
      <c r="AF43" s="330"/>
      <c r="AG43" s="322"/>
      <c r="AH43" s="323"/>
      <c r="AI43" s="324"/>
      <c r="AJ43" s="323"/>
      <c r="AK43" s="324"/>
      <c r="AL43" s="323"/>
      <c r="AM43" s="324"/>
      <c r="AN43" s="323"/>
      <c r="AO43" s="324"/>
      <c r="AP43" s="323"/>
      <c r="AQ43" s="324"/>
      <c r="AR43" s="323"/>
      <c r="AS43" s="324"/>
      <c r="AT43" s="323"/>
      <c r="AU43" s="324"/>
      <c r="AV43" s="323"/>
      <c r="AW43" s="324"/>
      <c r="AX43" s="327"/>
      <c r="AY43" s="102"/>
      <c r="AZ43" s="105">
        <f t="shared" si="0"/>
        <v>0</v>
      </c>
      <c r="BA43" s="105">
        <f t="shared" si="1"/>
        <v>0</v>
      </c>
      <c r="BB43" s="105">
        <f t="shared" si="2"/>
        <v>0</v>
      </c>
    </row>
    <row r="44" spans="1:54" ht="24.95" customHeight="1" x14ac:dyDescent="0.25">
      <c r="A44" s="329"/>
      <c r="B44" s="322"/>
      <c r="C44" s="323"/>
      <c r="D44" s="324"/>
      <c r="E44" s="323"/>
      <c r="F44" s="324"/>
      <c r="G44" s="323"/>
      <c r="H44" s="324"/>
      <c r="I44" s="323"/>
      <c r="J44" s="324"/>
      <c r="K44" s="323"/>
      <c r="L44" s="322"/>
      <c r="M44" s="323"/>
      <c r="N44" s="325"/>
      <c r="O44" s="330"/>
      <c r="P44" s="322"/>
      <c r="Q44" s="323"/>
      <c r="R44" s="324"/>
      <c r="S44" s="323"/>
      <c r="T44" s="324"/>
      <c r="U44" s="323"/>
      <c r="V44" s="324"/>
      <c r="W44" s="323"/>
      <c r="X44" s="324"/>
      <c r="Y44" s="323"/>
      <c r="Z44" s="322"/>
      <c r="AA44" s="323"/>
      <c r="AB44" s="324"/>
      <c r="AC44" s="323"/>
      <c r="AD44" s="326"/>
      <c r="AE44" s="327"/>
      <c r="AF44" s="330"/>
      <c r="AG44" s="322"/>
      <c r="AH44" s="323"/>
      <c r="AI44" s="324"/>
      <c r="AJ44" s="323"/>
      <c r="AK44" s="324"/>
      <c r="AL44" s="323"/>
      <c r="AM44" s="324"/>
      <c r="AN44" s="323"/>
      <c r="AO44" s="324"/>
      <c r="AP44" s="323"/>
      <c r="AQ44" s="324"/>
      <c r="AR44" s="323"/>
      <c r="AS44" s="324"/>
      <c r="AT44" s="323"/>
      <c r="AU44" s="324"/>
      <c r="AV44" s="323"/>
      <c r="AW44" s="324"/>
      <c r="AX44" s="327"/>
      <c r="AY44" s="102"/>
      <c r="AZ44" s="105">
        <f t="shared" si="0"/>
        <v>0</v>
      </c>
      <c r="BA44" s="105">
        <f t="shared" si="1"/>
        <v>0</v>
      </c>
      <c r="BB44" s="105">
        <f t="shared" si="2"/>
        <v>0</v>
      </c>
    </row>
    <row r="45" spans="1:54" ht="24.95" customHeight="1" x14ac:dyDescent="0.25">
      <c r="A45" s="329"/>
      <c r="B45" s="322"/>
      <c r="C45" s="323"/>
      <c r="D45" s="324"/>
      <c r="E45" s="323"/>
      <c r="F45" s="324"/>
      <c r="G45" s="323"/>
      <c r="H45" s="324"/>
      <c r="I45" s="323"/>
      <c r="J45" s="324"/>
      <c r="K45" s="323"/>
      <c r="L45" s="322"/>
      <c r="M45" s="323"/>
      <c r="N45" s="325"/>
      <c r="O45" s="330"/>
      <c r="P45" s="322"/>
      <c r="Q45" s="323"/>
      <c r="R45" s="324"/>
      <c r="S45" s="323"/>
      <c r="T45" s="324"/>
      <c r="U45" s="323"/>
      <c r="V45" s="324"/>
      <c r="W45" s="323"/>
      <c r="X45" s="324"/>
      <c r="Y45" s="323"/>
      <c r="Z45" s="322"/>
      <c r="AA45" s="323"/>
      <c r="AB45" s="324"/>
      <c r="AC45" s="323"/>
      <c r="AD45" s="326"/>
      <c r="AE45" s="327"/>
      <c r="AF45" s="330"/>
      <c r="AG45" s="322"/>
      <c r="AH45" s="323"/>
      <c r="AI45" s="324"/>
      <c r="AJ45" s="323"/>
      <c r="AK45" s="324"/>
      <c r="AL45" s="323"/>
      <c r="AM45" s="324"/>
      <c r="AN45" s="323"/>
      <c r="AO45" s="324"/>
      <c r="AP45" s="323"/>
      <c r="AQ45" s="324"/>
      <c r="AR45" s="323"/>
      <c r="AS45" s="324"/>
      <c r="AT45" s="323"/>
      <c r="AU45" s="324"/>
      <c r="AV45" s="323"/>
      <c r="AW45" s="324"/>
      <c r="AX45" s="327"/>
      <c r="AY45" s="102"/>
      <c r="AZ45" s="105">
        <f t="shared" si="0"/>
        <v>0</v>
      </c>
      <c r="BA45" s="105">
        <f t="shared" si="1"/>
        <v>0</v>
      </c>
      <c r="BB45" s="105">
        <f t="shared" si="2"/>
        <v>0</v>
      </c>
    </row>
    <row r="46" spans="1:54" ht="24.95" customHeight="1" x14ac:dyDescent="0.25">
      <c r="A46" s="329"/>
      <c r="B46" s="322"/>
      <c r="C46" s="323"/>
      <c r="D46" s="324"/>
      <c r="E46" s="323"/>
      <c r="F46" s="324"/>
      <c r="G46" s="323"/>
      <c r="H46" s="324"/>
      <c r="I46" s="323"/>
      <c r="J46" s="324"/>
      <c r="K46" s="323"/>
      <c r="L46" s="322"/>
      <c r="M46" s="323"/>
      <c r="N46" s="325"/>
      <c r="O46" s="330"/>
      <c r="P46" s="322"/>
      <c r="Q46" s="323"/>
      <c r="R46" s="324"/>
      <c r="S46" s="323"/>
      <c r="T46" s="324"/>
      <c r="U46" s="323"/>
      <c r="V46" s="324"/>
      <c r="W46" s="323"/>
      <c r="X46" s="324"/>
      <c r="Y46" s="323"/>
      <c r="Z46" s="322"/>
      <c r="AA46" s="323"/>
      <c r="AB46" s="324"/>
      <c r="AC46" s="323"/>
      <c r="AD46" s="326"/>
      <c r="AE46" s="327"/>
      <c r="AF46" s="330"/>
      <c r="AG46" s="322"/>
      <c r="AH46" s="323"/>
      <c r="AI46" s="324"/>
      <c r="AJ46" s="323"/>
      <c r="AK46" s="324"/>
      <c r="AL46" s="323"/>
      <c r="AM46" s="324"/>
      <c r="AN46" s="323"/>
      <c r="AO46" s="324"/>
      <c r="AP46" s="323"/>
      <c r="AQ46" s="324"/>
      <c r="AR46" s="323"/>
      <c r="AS46" s="324"/>
      <c r="AT46" s="323"/>
      <c r="AU46" s="324"/>
      <c r="AV46" s="323"/>
      <c r="AW46" s="324"/>
      <c r="AX46" s="327"/>
      <c r="AY46" s="102"/>
      <c r="AZ46" s="105">
        <f t="shared" si="0"/>
        <v>0</v>
      </c>
      <c r="BA46" s="105">
        <f t="shared" si="1"/>
        <v>0</v>
      </c>
      <c r="BB46" s="105">
        <f t="shared" si="2"/>
        <v>0</v>
      </c>
    </row>
    <row r="47" spans="1:54" ht="24.95" customHeight="1" x14ac:dyDescent="0.25">
      <c r="A47" s="329"/>
      <c r="B47" s="322"/>
      <c r="C47" s="323"/>
      <c r="D47" s="324"/>
      <c r="E47" s="323"/>
      <c r="F47" s="324"/>
      <c r="G47" s="323"/>
      <c r="H47" s="324"/>
      <c r="I47" s="323"/>
      <c r="J47" s="324"/>
      <c r="K47" s="323"/>
      <c r="L47" s="322"/>
      <c r="M47" s="323"/>
      <c r="N47" s="325"/>
      <c r="O47" s="330"/>
      <c r="P47" s="322"/>
      <c r="Q47" s="323"/>
      <c r="R47" s="324"/>
      <c r="S47" s="323"/>
      <c r="T47" s="324"/>
      <c r="U47" s="323"/>
      <c r="V47" s="324"/>
      <c r="W47" s="323"/>
      <c r="X47" s="324"/>
      <c r="Y47" s="323"/>
      <c r="Z47" s="322"/>
      <c r="AA47" s="323"/>
      <c r="AB47" s="324"/>
      <c r="AC47" s="323"/>
      <c r="AD47" s="326"/>
      <c r="AE47" s="327"/>
      <c r="AF47" s="330"/>
      <c r="AG47" s="322"/>
      <c r="AH47" s="323"/>
      <c r="AI47" s="324"/>
      <c r="AJ47" s="323"/>
      <c r="AK47" s="324"/>
      <c r="AL47" s="323"/>
      <c r="AM47" s="324"/>
      <c r="AN47" s="323"/>
      <c r="AO47" s="324"/>
      <c r="AP47" s="323"/>
      <c r="AQ47" s="324"/>
      <c r="AR47" s="323"/>
      <c r="AS47" s="324"/>
      <c r="AT47" s="323"/>
      <c r="AU47" s="324"/>
      <c r="AV47" s="323"/>
      <c r="AW47" s="324"/>
      <c r="AX47" s="327"/>
      <c r="AY47" s="102"/>
      <c r="AZ47" s="105">
        <f t="shared" si="0"/>
        <v>0</v>
      </c>
      <c r="BA47" s="105">
        <f t="shared" si="1"/>
        <v>0</v>
      </c>
      <c r="BB47" s="105">
        <f t="shared" si="2"/>
        <v>0</v>
      </c>
    </row>
    <row r="48" spans="1:54" ht="24.95" customHeight="1" x14ac:dyDescent="0.25">
      <c r="A48" s="329"/>
      <c r="B48" s="322"/>
      <c r="C48" s="323"/>
      <c r="D48" s="324"/>
      <c r="E48" s="323"/>
      <c r="F48" s="324"/>
      <c r="G48" s="323"/>
      <c r="H48" s="324"/>
      <c r="I48" s="323"/>
      <c r="J48" s="324"/>
      <c r="K48" s="323"/>
      <c r="L48" s="322"/>
      <c r="M48" s="323"/>
      <c r="N48" s="325"/>
      <c r="O48" s="330"/>
      <c r="P48" s="322"/>
      <c r="Q48" s="323"/>
      <c r="R48" s="324"/>
      <c r="S48" s="323"/>
      <c r="T48" s="324"/>
      <c r="U48" s="323"/>
      <c r="V48" s="324"/>
      <c r="W48" s="323"/>
      <c r="X48" s="324"/>
      <c r="Y48" s="323"/>
      <c r="Z48" s="322"/>
      <c r="AA48" s="323"/>
      <c r="AB48" s="324"/>
      <c r="AC48" s="323"/>
      <c r="AD48" s="326"/>
      <c r="AE48" s="327"/>
      <c r="AF48" s="330"/>
      <c r="AG48" s="322"/>
      <c r="AH48" s="323"/>
      <c r="AI48" s="324"/>
      <c r="AJ48" s="323"/>
      <c r="AK48" s="324"/>
      <c r="AL48" s="323"/>
      <c r="AM48" s="324"/>
      <c r="AN48" s="323"/>
      <c r="AO48" s="324"/>
      <c r="AP48" s="323"/>
      <c r="AQ48" s="324"/>
      <c r="AR48" s="323"/>
      <c r="AS48" s="324"/>
      <c r="AT48" s="323"/>
      <c r="AU48" s="324"/>
      <c r="AV48" s="323"/>
      <c r="AW48" s="324"/>
      <c r="AX48" s="327"/>
      <c r="AY48" s="102"/>
      <c r="AZ48" s="105">
        <f t="shared" si="0"/>
        <v>0</v>
      </c>
      <c r="BA48" s="105">
        <f t="shared" si="1"/>
        <v>0</v>
      </c>
      <c r="BB48" s="105">
        <f t="shared" si="2"/>
        <v>0</v>
      </c>
    </row>
    <row r="49" spans="1:54" ht="24.95" customHeight="1" x14ac:dyDescent="0.25">
      <c r="A49" s="329"/>
      <c r="B49" s="322"/>
      <c r="C49" s="323"/>
      <c r="D49" s="324"/>
      <c r="E49" s="323"/>
      <c r="F49" s="324"/>
      <c r="G49" s="323"/>
      <c r="H49" s="324"/>
      <c r="I49" s="323"/>
      <c r="J49" s="324"/>
      <c r="K49" s="323"/>
      <c r="L49" s="322"/>
      <c r="M49" s="323"/>
      <c r="N49" s="325"/>
      <c r="O49" s="330"/>
      <c r="P49" s="322"/>
      <c r="Q49" s="323"/>
      <c r="R49" s="324"/>
      <c r="S49" s="323"/>
      <c r="T49" s="324"/>
      <c r="U49" s="323"/>
      <c r="V49" s="324"/>
      <c r="W49" s="323"/>
      <c r="X49" s="324"/>
      <c r="Y49" s="323"/>
      <c r="Z49" s="322"/>
      <c r="AA49" s="323"/>
      <c r="AB49" s="324"/>
      <c r="AC49" s="323"/>
      <c r="AD49" s="326"/>
      <c r="AE49" s="327"/>
      <c r="AF49" s="330"/>
      <c r="AG49" s="322"/>
      <c r="AH49" s="323"/>
      <c r="AI49" s="324"/>
      <c r="AJ49" s="323"/>
      <c r="AK49" s="324"/>
      <c r="AL49" s="323"/>
      <c r="AM49" s="324"/>
      <c r="AN49" s="323"/>
      <c r="AO49" s="324"/>
      <c r="AP49" s="323"/>
      <c r="AQ49" s="324"/>
      <c r="AR49" s="323"/>
      <c r="AS49" s="324"/>
      <c r="AT49" s="323"/>
      <c r="AU49" s="324"/>
      <c r="AV49" s="323"/>
      <c r="AW49" s="324"/>
      <c r="AX49" s="327"/>
      <c r="AY49" s="102"/>
      <c r="AZ49" s="105">
        <f t="shared" si="0"/>
        <v>0</v>
      </c>
      <c r="BA49" s="105">
        <f t="shared" si="1"/>
        <v>0</v>
      </c>
      <c r="BB49" s="105">
        <f t="shared" si="2"/>
        <v>0</v>
      </c>
    </row>
    <row r="50" spans="1:54" ht="24.95" customHeight="1" x14ac:dyDescent="0.25">
      <c r="A50" s="329"/>
      <c r="B50" s="322"/>
      <c r="C50" s="323"/>
      <c r="D50" s="324"/>
      <c r="E50" s="323"/>
      <c r="F50" s="324"/>
      <c r="G50" s="323"/>
      <c r="H50" s="324"/>
      <c r="I50" s="323"/>
      <c r="J50" s="324"/>
      <c r="K50" s="323"/>
      <c r="L50" s="322"/>
      <c r="M50" s="323"/>
      <c r="N50" s="325"/>
      <c r="O50" s="330"/>
      <c r="P50" s="322"/>
      <c r="Q50" s="323"/>
      <c r="R50" s="324"/>
      <c r="S50" s="323"/>
      <c r="T50" s="324"/>
      <c r="U50" s="323"/>
      <c r="V50" s="324"/>
      <c r="W50" s="323"/>
      <c r="X50" s="324"/>
      <c r="Y50" s="323"/>
      <c r="Z50" s="322"/>
      <c r="AA50" s="323"/>
      <c r="AB50" s="324"/>
      <c r="AC50" s="323"/>
      <c r="AD50" s="326"/>
      <c r="AE50" s="327"/>
      <c r="AF50" s="330"/>
      <c r="AG50" s="322"/>
      <c r="AH50" s="323"/>
      <c r="AI50" s="324"/>
      <c r="AJ50" s="323"/>
      <c r="AK50" s="324"/>
      <c r="AL50" s="323"/>
      <c r="AM50" s="324"/>
      <c r="AN50" s="323"/>
      <c r="AO50" s="324"/>
      <c r="AP50" s="323"/>
      <c r="AQ50" s="324"/>
      <c r="AR50" s="323"/>
      <c r="AS50" s="324"/>
      <c r="AT50" s="323"/>
      <c r="AU50" s="324"/>
      <c r="AV50" s="323"/>
      <c r="AW50" s="324"/>
      <c r="AX50" s="327"/>
      <c r="AY50" s="102"/>
      <c r="AZ50" s="105">
        <f t="shared" si="0"/>
        <v>0</v>
      </c>
      <c r="BA50" s="105">
        <f t="shared" si="1"/>
        <v>0</v>
      </c>
      <c r="BB50" s="105">
        <f t="shared" si="2"/>
        <v>0</v>
      </c>
    </row>
    <row r="51" spans="1:54" ht="24.95" customHeight="1" x14ac:dyDescent="0.25">
      <c r="A51" s="329"/>
      <c r="B51" s="322"/>
      <c r="C51" s="323"/>
      <c r="D51" s="324"/>
      <c r="E51" s="323"/>
      <c r="F51" s="324"/>
      <c r="G51" s="323"/>
      <c r="H51" s="324"/>
      <c r="I51" s="323"/>
      <c r="J51" s="324"/>
      <c r="K51" s="323"/>
      <c r="L51" s="322"/>
      <c r="M51" s="323"/>
      <c r="N51" s="325"/>
      <c r="O51" s="330"/>
      <c r="P51" s="322"/>
      <c r="Q51" s="323"/>
      <c r="R51" s="324"/>
      <c r="S51" s="323"/>
      <c r="T51" s="324"/>
      <c r="U51" s="323"/>
      <c r="V51" s="324"/>
      <c r="W51" s="323"/>
      <c r="X51" s="324"/>
      <c r="Y51" s="323"/>
      <c r="Z51" s="322"/>
      <c r="AA51" s="323"/>
      <c r="AB51" s="324"/>
      <c r="AC51" s="323"/>
      <c r="AD51" s="326"/>
      <c r="AE51" s="327"/>
      <c r="AF51" s="330"/>
      <c r="AG51" s="322"/>
      <c r="AH51" s="323"/>
      <c r="AI51" s="324"/>
      <c r="AJ51" s="323"/>
      <c r="AK51" s="324"/>
      <c r="AL51" s="323"/>
      <c r="AM51" s="324"/>
      <c r="AN51" s="323"/>
      <c r="AO51" s="324"/>
      <c r="AP51" s="323"/>
      <c r="AQ51" s="324"/>
      <c r="AR51" s="323"/>
      <c r="AS51" s="324"/>
      <c r="AT51" s="323"/>
      <c r="AU51" s="324"/>
      <c r="AV51" s="323"/>
      <c r="AW51" s="324"/>
      <c r="AX51" s="327"/>
      <c r="AY51" s="102"/>
      <c r="AZ51" s="105">
        <f t="shared" si="0"/>
        <v>0</v>
      </c>
      <c r="BA51" s="105">
        <f t="shared" si="1"/>
        <v>0</v>
      </c>
      <c r="BB51" s="105">
        <f t="shared" si="2"/>
        <v>0</v>
      </c>
    </row>
    <row r="52" spans="1:54" ht="24.95" customHeight="1" x14ac:dyDescent="0.25">
      <c r="A52" s="329"/>
      <c r="B52" s="322"/>
      <c r="C52" s="323"/>
      <c r="D52" s="324"/>
      <c r="E52" s="323"/>
      <c r="F52" s="324"/>
      <c r="G52" s="323"/>
      <c r="H52" s="324"/>
      <c r="I52" s="323"/>
      <c r="J52" s="324"/>
      <c r="K52" s="323"/>
      <c r="L52" s="322"/>
      <c r="M52" s="323"/>
      <c r="N52" s="325"/>
      <c r="O52" s="330"/>
      <c r="P52" s="322"/>
      <c r="Q52" s="323"/>
      <c r="R52" s="324"/>
      <c r="S52" s="323"/>
      <c r="T52" s="324"/>
      <c r="U52" s="323"/>
      <c r="V52" s="324"/>
      <c r="W52" s="323"/>
      <c r="X52" s="324"/>
      <c r="Y52" s="323"/>
      <c r="Z52" s="322"/>
      <c r="AA52" s="323"/>
      <c r="AB52" s="324"/>
      <c r="AC52" s="323"/>
      <c r="AD52" s="326"/>
      <c r="AE52" s="327"/>
      <c r="AF52" s="330"/>
      <c r="AG52" s="322"/>
      <c r="AH52" s="323"/>
      <c r="AI52" s="324"/>
      <c r="AJ52" s="323"/>
      <c r="AK52" s="324"/>
      <c r="AL52" s="323"/>
      <c r="AM52" s="324"/>
      <c r="AN52" s="323"/>
      <c r="AO52" s="324"/>
      <c r="AP52" s="323"/>
      <c r="AQ52" s="324"/>
      <c r="AR52" s="323"/>
      <c r="AS52" s="324"/>
      <c r="AT52" s="323"/>
      <c r="AU52" s="324"/>
      <c r="AV52" s="323"/>
      <c r="AW52" s="324"/>
      <c r="AX52" s="327"/>
      <c r="AY52" s="102"/>
      <c r="AZ52" s="105">
        <f t="shared" si="0"/>
        <v>0</v>
      </c>
      <c r="BA52" s="105">
        <f t="shared" si="1"/>
        <v>0</v>
      </c>
      <c r="BB52" s="105">
        <f t="shared" si="2"/>
        <v>0</v>
      </c>
    </row>
    <row r="53" spans="1:54" ht="24.95" customHeight="1" x14ac:dyDescent="0.25">
      <c r="A53" s="329"/>
      <c r="B53" s="322"/>
      <c r="C53" s="323"/>
      <c r="D53" s="324"/>
      <c r="E53" s="323"/>
      <c r="F53" s="324"/>
      <c r="G53" s="323"/>
      <c r="H53" s="324"/>
      <c r="I53" s="323"/>
      <c r="J53" s="324"/>
      <c r="K53" s="323"/>
      <c r="L53" s="322"/>
      <c r="M53" s="323"/>
      <c r="N53" s="325"/>
      <c r="O53" s="330"/>
      <c r="P53" s="322"/>
      <c r="Q53" s="323"/>
      <c r="R53" s="324"/>
      <c r="S53" s="323"/>
      <c r="T53" s="324"/>
      <c r="U53" s="323"/>
      <c r="V53" s="324"/>
      <c r="W53" s="323"/>
      <c r="X53" s="324"/>
      <c r="Y53" s="323"/>
      <c r="Z53" s="322"/>
      <c r="AA53" s="323"/>
      <c r="AB53" s="324"/>
      <c r="AC53" s="323"/>
      <c r="AD53" s="326"/>
      <c r="AE53" s="327"/>
      <c r="AF53" s="330"/>
      <c r="AG53" s="322"/>
      <c r="AH53" s="323"/>
      <c r="AI53" s="324"/>
      <c r="AJ53" s="323"/>
      <c r="AK53" s="324"/>
      <c r="AL53" s="323"/>
      <c r="AM53" s="324"/>
      <c r="AN53" s="323"/>
      <c r="AO53" s="324"/>
      <c r="AP53" s="323"/>
      <c r="AQ53" s="324"/>
      <c r="AR53" s="323"/>
      <c r="AS53" s="324"/>
      <c r="AT53" s="323"/>
      <c r="AU53" s="324"/>
      <c r="AV53" s="323"/>
      <c r="AW53" s="324"/>
      <c r="AX53" s="327"/>
      <c r="AY53" s="102"/>
      <c r="AZ53" s="105">
        <f t="shared" si="0"/>
        <v>0</v>
      </c>
      <c r="BA53" s="105">
        <f t="shared" si="1"/>
        <v>0</v>
      </c>
      <c r="BB53" s="105">
        <f t="shared" si="2"/>
        <v>0</v>
      </c>
    </row>
    <row r="54" spans="1:54" ht="24.95" customHeight="1" thickBot="1" x14ac:dyDescent="0.3">
      <c r="A54" s="341" t="s">
        <v>356</v>
      </c>
      <c r="B54" s="342"/>
      <c r="C54" s="343">
        <f>COUNTIF(C5:C53,"NS")</f>
        <v>8</v>
      </c>
      <c r="D54" s="343">
        <f t="shared" ref="D54:L54" si="6">COUNTIF(D5:D53,"NS")</f>
        <v>8</v>
      </c>
      <c r="E54" s="343">
        <f t="shared" si="6"/>
        <v>6</v>
      </c>
      <c r="F54" s="343">
        <f t="shared" si="6"/>
        <v>4</v>
      </c>
      <c r="G54" s="343">
        <f t="shared" si="6"/>
        <v>4</v>
      </c>
      <c r="H54" s="343">
        <f t="shared" si="6"/>
        <v>6</v>
      </c>
      <c r="I54" s="343">
        <f t="shared" si="6"/>
        <v>0</v>
      </c>
      <c r="J54" s="343">
        <f t="shared" si="6"/>
        <v>0</v>
      </c>
      <c r="K54" s="343">
        <f t="shared" si="6"/>
        <v>0</v>
      </c>
      <c r="L54" s="343">
        <f t="shared" si="6"/>
        <v>0</v>
      </c>
      <c r="M54" s="343"/>
      <c r="N54" s="344"/>
      <c r="O54" s="345" t="s">
        <v>356</v>
      </c>
      <c r="P54" s="346"/>
      <c r="Q54" s="347">
        <f>COUNTIF(Q5:Q53,"NS")</f>
        <v>2</v>
      </c>
      <c r="R54" s="347">
        <f t="shared" ref="R54:AC54" si="7">COUNTIF(R5:R53,"NS")</f>
        <v>0</v>
      </c>
      <c r="S54" s="347">
        <f t="shared" si="7"/>
        <v>0</v>
      </c>
      <c r="T54" s="347">
        <f t="shared" si="7"/>
        <v>3</v>
      </c>
      <c r="U54" s="347">
        <f t="shared" si="7"/>
        <v>5</v>
      </c>
      <c r="V54" s="347">
        <f t="shared" si="7"/>
        <v>1</v>
      </c>
      <c r="W54" s="347">
        <f t="shared" si="7"/>
        <v>0</v>
      </c>
      <c r="X54" s="347">
        <f t="shared" si="7"/>
        <v>1</v>
      </c>
      <c r="Y54" s="347">
        <f t="shared" si="7"/>
        <v>0</v>
      </c>
      <c r="Z54" s="347">
        <f t="shared" si="7"/>
        <v>0</v>
      </c>
      <c r="AA54" s="347">
        <f t="shared" si="7"/>
        <v>1</v>
      </c>
      <c r="AB54" s="347">
        <f t="shared" si="7"/>
        <v>1</v>
      </c>
      <c r="AC54" s="347">
        <f t="shared" si="7"/>
        <v>0</v>
      </c>
      <c r="AD54" s="348"/>
      <c r="AE54" s="349"/>
      <c r="AF54" s="345" t="s">
        <v>356</v>
      </c>
      <c r="AG54" s="346"/>
      <c r="AH54" s="347">
        <f>COUNTIF(AH3:AH53,"NS")</f>
        <v>0</v>
      </c>
      <c r="AI54" s="347">
        <f t="shared" ref="AI54:AW54" si="8">COUNTIF(AI3:AI53,"NS")</f>
        <v>1</v>
      </c>
      <c r="AJ54" s="347">
        <f t="shared" si="8"/>
        <v>0</v>
      </c>
      <c r="AK54" s="347">
        <f t="shared" si="8"/>
        <v>2</v>
      </c>
      <c r="AL54" s="347">
        <f t="shared" si="8"/>
        <v>0</v>
      </c>
      <c r="AM54" s="347">
        <f t="shared" si="8"/>
        <v>0</v>
      </c>
      <c r="AN54" s="347">
        <f t="shared" si="8"/>
        <v>0</v>
      </c>
      <c r="AO54" s="347">
        <f t="shared" si="8"/>
        <v>1</v>
      </c>
      <c r="AP54" s="347">
        <f t="shared" si="8"/>
        <v>1</v>
      </c>
      <c r="AQ54" s="347">
        <f t="shared" si="8"/>
        <v>0</v>
      </c>
      <c r="AR54" s="347">
        <f t="shared" si="8"/>
        <v>0</v>
      </c>
      <c r="AS54" s="347">
        <f t="shared" si="8"/>
        <v>0</v>
      </c>
      <c r="AT54" s="347">
        <f t="shared" si="8"/>
        <v>0</v>
      </c>
      <c r="AU54" s="347">
        <f t="shared" si="8"/>
        <v>0</v>
      </c>
      <c r="AV54" s="347">
        <f t="shared" si="8"/>
        <v>0</v>
      </c>
      <c r="AW54" s="347">
        <f t="shared" si="8"/>
        <v>0</v>
      </c>
      <c r="AX54" s="350"/>
      <c r="AY54" s="102"/>
      <c r="AZ54" s="105" t="str">
        <f>A54</f>
        <v>Non-scorers Count =</v>
      </c>
      <c r="BA54" s="105" t="str">
        <f>O54</f>
        <v>Non-scorers Count =</v>
      </c>
      <c r="BB54" s="105" t="str">
        <f>AF54</f>
        <v>Non-scorers Count =</v>
      </c>
    </row>
    <row r="55" spans="1:54" ht="15.75" customHeight="1" x14ac:dyDescent="0.25">
      <c r="A55" s="541"/>
      <c r="B55" s="541"/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2"/>
      <c r="AC55" s="542"/>
      <c r="AD55" s="542"/>
      <c r="AE55" s="542"/>
      <c r="AF55" s="542"/>
      <c r="AG55" s="542"/>
      <c r="AH55" s="542"/>
      <c r="AI55" s="542"/>
      <c r="AJ55" s="542"/>
      <c r="AK55" s="542"/>
      <c r="AL55" s="542"/>
      <c r="AM55" s="542"/>
      <c r="AN55" s="542"/>
      <c r="AO55" s="542"/>
      <c r="AP55" s="542"/>
      <c r="AQ55" s="542"/>
      <c r="AR55" s="542"/>
      <c r="AS55" s="542"/>
      <c r="AT55" s="542"/>
      <c r="AU55" s="542"/>
      <c r="AV55" s="542"/>
      <c r="AW55" s="542"/>
      <c r="AX55" s="542"/>
      <c r="AY55" s="102"/>
      <c r="AZ55" s="105"/>
      <c r="BA55" s="105"/>
      <c r="BB55" s="105"/>
    </row>
    <row r="56" spans="1:54" ht="15.75" customHeight="1" x14ac:dyDescent="0.25">
      <c r="A56" s="541"/>
      <c r="B56" s="541"/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  <c r="Y56" s="541"/>
      <c r="Z56" s="541"/>
      <c r="AA56" s="541"/>
      <c r="AB56" s="541"/>
      <c r="AC56" s="541"/>
      <c r="AD56" s="541"/>
      <c r="AE56" s="541"/>
      <c r="AF56" s="541"/>
      <c r="AG56" s="541"/>
      <c r="AH56" s="541"/>
      <c r="AI56" s="541"/>
      <c r="AJ56" s="541"/>
      <c r="AK56" s="541"/>
      <c r="AL56" s="541"/>
      <c r="AM56" s="541"/>
      <c r="AN56" s="541"/>
      <c r="AO56" s="541"/>
      <c r="AP56" s="541"/>
      <c r="AQ56" s="541"/>
      <c r="AR56" s="541"/>
      <c r="AS56" s="541"/>
      <c r="AT56" s="541"/>
      <c r="AU56" s="541"/>
      <c r="AV56" s="541"/>
      <c r="AW56" s="541"/>
      <c r="AX56" s="541"/>
      <c r="AY56" s="102"/>
      <c r="AZ56" s="105"/>
      <c r="BA56" s="105"/>
      <c r="BB56" s="105"/>
    </row>
  </sheetData>
  <mergeCells count="8">
    <mergeCell ref="A55:AX56"/>
    <mergeCell ref="AF2:AU2"/>
    <mergeCell ref="AV2:AX2"/>
    <mergeCell ref="B1:N1"/>
    <mergeCell ref="O1:AE2"/>
    <mergeCell ref="B2:N2"/>
    <mergeCell ref="AF1:AU1"/>
    <mergeCell ref="AV1:AX1"/>
  </mergeCells>
  <phoneticPr fontId="0" type="noConversion"/>
  <conditionalFormatting sqref="B54:N54 P54:AE54 AG54:AX54 A5:AX53">
    <cfRule type="containsText" dxfId="15" priority="1" operator="containsText" text="NS">
      <formula>NOT(ISERROR(SEARCH("NS",A5)))</formula>
    </cfRule>
  </conditionalFormatting>
  <printOptions horizontalCentered="1" verticalCentered="1"/>
  <pageMargins left="0" right="0" top="0" bottom="0" header="0" footer="0"/>
  <pageSetup paperSize="9" scale="55" fitToHeight="0" orientation="landscape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00FFFF"/>
    <pageSetUpPr fitToPage="1"/>
  </sheetPr>
  <dimension ref="A1:BB114"/>
  <sheetViews>
    <sheetView topLeftCell="B1" zoomScale="60" zoomScaleNormal="60" workbookViewId="0">
      <pane ySplit="2" topLeftCell="A3" activePane="bottomLeft" state="frozen"/>
      <selection pane="bottomLeft" activeCell="AQ14" sqref="AQ14"/>
    </sheetView>
  </sheetViews>
  <sheetFormatPr defaultColWidth="8" defaultRowHeight="15.75" x14ac:dyDescent="0.25"/>
  <cols>
    <col min="1" max="1" width="30.5703125" style="103" customWidth="1"/>
    <col min="2" max="2" width="7.7109375" style="104" customWidth="1"/>
    <col min="3" max="14" width="3.7109375" style="102" customWidth="1"/>
    <col min="15" max="15" width="30.7109375" style="104" customWidth="1"/>
    <col min="16" max="16" width="5.85546875" style="104" customWidth="1"/>
    <col min="17" max="31" width="3.7109375" style="104" customWidth="1"/>
    <col min="32" max="32" width="30.7109375" style="104" customWidth="1"/>
    <col min="33" max="33" width="8" style="104" customWidth="1"/>
    <col min="34" max="50" width="3.7109375" style="104" customWidth="1"/>
    <col min="51" max="51" width="7.85546875" style="103" customWidth="1"/>
    <col min="52" max="52" width="25.85546875" style="103" bestFit="1" customWidth="1"/>
    <col min="53" max="53" width="26.42578125" style="103" bestFit="1" customWidth="1"/>
    <col min="54" max="54" width="18.140625" style="103" bestFit="1" customWidth="1"/>
    <col min="55" max="16384" width="8" style="103"/>
  </cols>
  <sheetData>
    <row r="1" spans="1:54" s="94" customFormat="1" ht="30" customHeight="1" x14ac:dyDescent="0.2">
      <c r="A1" s="92" t="s">
        <v>11</v>
      </c>
      <c r="B1" s="538" t="str">
        <f>'MATCH DETAILS'!B4</f>
        <v>Hosted by Hillingdon at TVAC Eton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5" t="str">
        <f>'MATCH DETAILS'!A1</f>
        <v>ALDER VALLEY BOYS LEAGUE 2018</v>
      </c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40" t="s">
        <v>248</v>
      </c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36" t="str">
        <f>'MATCH DETAILS'!D8</f>
        <v>C</v>
      </c>
      <c r="AW1" s="536"/>
      <c r="AX1" s="536"/>
      <c r="AY1" s="93"/>
    </row>
    <row r="2" spans="1:54" s="97" customFormat="1" ht="30" customHeight="1" x14ac:dyDescent="0.2">
      <c r="A2" s="95" t="s">
        <v>12</v>
      </c>
      <c r="B2" s="539" t="str">
        <f>'MATCH DETAILS'!B3</f>
        <v>6th May 2018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4" t="str">
        <f>'MATCH DETAILS'!B8</f>
        <v>Camberley and District A.C.</v>
      </c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7" t="str">
        <f>'MATCH DETAILS'!E8</f>
        <v>CC</v>
      </c>
      <c r="AW2" s="537"/>
      <c r="AX2" s="537"/>
      <c r="AY2" s="96"/>
    </row>
    <row r="3" spans="1:54" s="99" customFormat="1" ht="91.5" customHeight="1" x14ac:dyDescent="0.25">
      <c r="A3" s="244" t="s">
        <v>249</v>
      </c>
      <c r="B3" s="245" t="s">
        <v>329</v>
      </c>
      <c r="C3" s="246" t="s">
        <v>2</v>
      </c>
      <c r="D3" s="247" t="s">
        <v>4</v>
      </c>
      <c r="E3" s="246" t="s">
        <v>3</v>
      </c>
      <c r="F3" s="247" t="s">
        <v>6</v>
      </c>
      <c r="G3" s="246" t="s">
        <v>154</v>
      </c>
      <c r="H3" s="247" t="s">
        <v>149</v>
      </c>
      <c r="I3" s="246" t="s">
        <v>150</v>
      </c>
      <c r="J3" s="247" t="s">
        <v>151</v>
      </c>
      <c r="K3" s="246" t="s">
        <v>152</v>
      </c>
      <c r="L3" s="247" t="s">
        <v>153</v>
      </c>
      <c r="M3" s="246" t="s">
        <v>8</v>
      </c>
      <c r="N3" s="248"/>
      <c r="O3" s="249" t="s">
        <v>250</v>
      </c>
      <c r="P3" s="245" t="s">
        <v>329</v>
      </c>
      <c r="Q3" s="246" t="s">
        <v>2</v>
      </c>
      <c r="R3" s="247" t="s">
        <v>4</v>
      </c>
      <c r="S3" s="246" t="s">
        <v>9</v>
      </c>
      <c r="T3" s="247" t="s">
        <v>3</v>
      </c>
      <c r="U3" s="246" t="s">
        <v>6</v>
      </c>
      <c r="V3" s="247" t="s">
        <v>157</v>
      </c>
      <c r="W3" s="246" t="s">
        <v>149</v>
      </c>
      <c r="X3" s="247" t="s">
        <v>150</v>
      </c>
      <c r="Y3" s="377" t="s">
        <v>292</v>
      </c>
      <c r="Z3" s="247" t="s">
        <v>151</v>
      </c>
      <c r="AA3" s="246" t="s">
        <v>152</v>
      </c>
      <c r="AB3" s="247" t="s">
        <v>153</v>
      </c>
      <c r="AC3" s="246" t="s">
        <v>156</v>
      </c>
      <c r="AD3" s="247" t="s">
        <v>8</v>
      </c>
      <c r="AE3" s="251"/>
      <c r="AF3" s="249" t="s">
        <v>251</v>
      </c>
      <c r="AG3" s="245" t="s">
        <v>329</v>
      </c>
      <c r="AH3" s="246" t="s">
        <v>2</v>
      </c>
      <c r="AI3" s="247" t="s">
        <v>4</v>
      </c>
      <c r="AJ3" s="246" t="s">
        <v>5</v>
      </c>
      <c r="AK3" s="247" t="s">
        <v>3</v>
      </c>
      <c r="AL3" s="246" t="s">
        <v>6</v>
      </c>
      <c r="AM3" s="247" t="s">
        <v>176</v>
      </c>
      <c r="AN3" s="246" t="s">
        <v>177</v>
      </c>
      <c r="AO3" s="247" t="s">
        <v>149</v>
      </c>
      <c r="AP3" s="246" t="s">
        <v>150</v>
      </c>
      <c r="AQ3" s="247" t="s">
        <v>155</v>
      </c>
      <c r="AR3" s="246" t="s">
        <v>158</v>
      </c>
      <c r="AS3" s="247" t="s">
        <v>151</v>
      </c>
      <c r="AT3" s="246" t="s">
        <v>152</v>
      </c>
      <c r="AU3" s="247" t="s">
        <v>153</v>
      </c>
      <c r="AV3" s="246" t="s">
        <v>156</v>
      </c>
      <c r="AW3" s="247" t="s">
        <v>8</v>
      </c>
      <c r="AX3" s="251"/>
      <c r="AY3" s="98"/>
    </row>
    <row r="4" spans="1:54" s="101" customFormat="1" ht="39.950000000000003" customHeight="1" x14ac:dyDescent="0.2">
      <c r="A4" s="252"/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252"/>
      <c r="P4" s="253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6"/>
      <c r="AF4" s="252"/>
      <c r="AG4" s="253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6"/>
      <c r="AY4" s="100"/>
    </row>
    <row r="5" spans="1:54" ht="24.95" customHeight="1" x14ac:dyDescent="0.25">
      <c r="A5" s="328" t="s">
        <v>528</v>
      </c>
      <c r="B5" s="322"/>
      <c r="C5" s="323" t="s">
        <v>0</v>
      </c>
      <c r="D5" s="324" t="s">
        <v>0</v>
      </c>
      <c r="E5" s="323"/>
      <c r="F5" s="324"/>
      <c r="G5" s="323" t="s">
        <v>0</v>
      </c>
      <c r="H5" s="324"/>
      <c r="I5" s="323"/>
      <c r="J5" s="324"/>
      <c r="K5" s="323"/>
      <c r="L5" s="322"/>
      <c r="M5" s="323">
        <v>4</v>
      </c>
      <c r="N5" s="325"/>
      <c r="O5" s="321" t="s">
        <v>529</v>
      </c>
      <c r="P5" s="322"/>
      <c r="Q5" s="323" t="s">
        <v>0</v>
      </c>
      <c r="R5" s="324" t="s">
        <v>0</v>
      </c>
      <c r="S5" s="323"/>
      <c r="T5" s="324"/>
      <c r="U5" s="323"/>
      <c r="V5" s="324"/>
      <c r="W5" s="323"/>
      <c r="X5" s="324"/>
      <c r="Y5" s="323"/>
      <c r="Z5" s="322"/>
      <c r="AA5" s="323" t="s">
        <v>0</v>
      </c>
      <c r="AB5" s="325"/>
      <c r="AC5" s="323"/>
      <c r="AD5" s="389">
        <v>4</v>
      </c>
      <c r="AE5" s="327"/>
      <c r="AF5" s="321" t="s">
        <v>530</v>
      </c>
      <c r="AG5" s="322"/>
      <c r="AH5" s="323" t="s">
        <v>0</v>
      </c>
      <c r="AI5" s="324"/>
      <c r="AJ5" s="323" t="s">
        <v>0</v>
      </c>
      <c r="AK5" s="324"/>
      <c r="AL5" s="323"/>
      <c r="AM5" s="324"/>
      <c r="AN5" s="323"/>
      <c r="AO5" s="324"/>
      <c r="AP5" s="323" t="s">
        <v>1</v>
      </c>
      <c r="AQ5" s="322"/>
      <c r="AR5" s="323"/>
      <c r="AS5" s="325"/>
      <c r="AT5" s="323"/>
      <c r="AU5" s="324"/>
      <c r="AV5" s="323"/>
      <c r="AW5" s="324">
        <v>4</v>
      </c>
      <c r="AX5" s="327"/>
      <c r="AY5" s="102"/>
      <c r="AZ5" s="105" t="str">
        <f>A5</f>
        <v>Will Odgers</v>
      </c>
      <c r="BA5" s="105" t="str">
        <f>O5</f>
        <v>Jake Etherington</v>
      </c>
      <c r="BB5" s="105" t="str">
        <f>AF5</f>
        <v>Tom Handley</v>
      </c>
    </row>
    <row r="6" spans="1:54" ht="24.95" customHeight="1" x14ac:dyDescent="0.25">
      <c r="A6" s="328" t="s">
        <v>531</v>
      </c>
      <c r="B6" s="322">
        <v>304</v>
      </c>
      <c r="C6" s="323"/>
      <c r="D6" s="324"/>
      <c r="E6" s="323"/>
      <c r="F6" s="324"/>
      <c r="G6" s="323" t="s">
        <v>438</v>
      </c>
      <c r="H6" s="324"/>
      <c r="I6" s="323"/>
      <c r="J6" s="324"/>
      <c r="K6" s="323"/>
      <c r="L6" s="322"/>
      <c r="M6" s="323">
        <v>1</v>
      </c>
      <c r="N6" s="325"/>
      <c r="O6" s="321" t="s">
        <v>532</v>
      </c>
      <c r="P6" s="322">
        <v>317</v>
      </c>
      <c r="Q6" s="323" t="s">
        <v>1</v>
      </c>
      <c r="R6" s="324"/>
      <c r="S6" s="323"/>
      <c r="T6" s="324" t="s">
        <v>1</v>
      </c>
      <c r="U6" s="323"/>
      <c r="V6" s="324"/>
      <c r="W6" s="323"/>
      <c r="X6" s="324"/>
      <c r="Y6" s="323"/>
      <c r="Z6" s="322"/>
      <c r="AA6" s="323" t="s">
        <v>438</v>
      </c>
      <c r="AB6" s="325"/>
      <c r="AC6" s="323"/>
      <c r="AD6" s="390">
        <v>1</v>
      </c>
      <c r="AE6" s="327"/>
      <c r="AF6" s="321" t="s">
        <v>533</v>
      </c>
      <c r="AG6" s="322"/>
      <c r="AH6" s="323" t="s">
        <v>1</v>
      </c>
      <c r="AI6" s="324"/>
      <c r="AJ6" s="323"/>
      <c r="AK6" s="324"/>
      <c r="AL6" s="323"/>
      <c r="AM6" s="324" t="s">
        <v>0</v>
      </c>
      <c r="AN6" s="323"/>
      <c r="AO6" s="324"/>
      <c r="AP6" s="323"/>
      <c r="AQ6" s="322"/>
      <c r="AR6" s="323"/>
      <c r="AS6" s="325"/>
      <c r="AT6" s="323"/>
      <c r="AU6" s="324" t="s">
        <v>0</v>
      </c>
      <c r="AV6" s="323"/>
      <c r="AW6" s="324">
        <v>3</v>
      </c>
      <c r="AX6" s="327"/>
      <c r="AY6" s="102"/>
      <c r="AZ6" s="105" t="str">
        <f t="shared" ref="AZ6:AZ53" si="0">A6</f>
        <v>Raphi Lutier</v>
      </c>
      <c r="BA6" s="105" t="str">
        <f t="shared" ref="BA6:BA53" si="1">O6</f>
        <v>Ethan Bailey</v>
      </c>
      <c r="BB6" s="105" t="str">
        <f t="shared" ref="BB6:BB53" si="2">AF6</f>
        <v>Owen Heard</v>
      </c>
    </row>
    <row r="7" spans="1:54" ht="24.95" customHeight="1" x14ac:dyDescent="0.25">
      <c r="A7" s="328" t="s">
        <v>534</v>
      </c>
      <c r="B7" s="322"/>
      <c r="C7" s="323"/>
      <c r="D7" s="324" t="s">
        <v>1</v>
      </c>
      <c r="E7" s="323"/>
      <c r="F7" s="324"/>
      <c r="G7" s="323"/>
      <c r="H7" s="324"/>
      <c r="I7" s="323"/>
      <c r="J7" s="324" t="s">
        <v>0</v>
      </c>
      <c r="K7" s="323" t="s">
        <v>0</v>
      </c>
      <c r="L7" s="322"/>
      <c r="M7" s="323">
        <v>2</v>
      </c>
      <c r="N7" s="325"/>
      <c r="O7" s="321" t="s">
        <v>535</v>
      </c>
      <c r="P7" s="322">
        <v>318</v>
      </c>
      <c r="Q7" s="323"/>
      <c r="R7" s="324"/>
      <c r="S7" s="323"/>
      <c r="T7" s="324"/>
      <c r="U7" s="323"/>
      <c r="V7" s="324"/>
      <c r="W7" s="323"/>
      <c r="X7" s="324" t="s">
        <v>0</v>
      </c>
      <c r="Y7" s="323"/>
      <c r="Z7" s="322"/>
      <c r="AA7" s="323"/>
      <c r="AB7" s="325" t="s">
        <v>1</v>
      </c>
      <c r="AC7" s="323"/>
      <c r="AD7" s="390" t="s">
        <v>438</v>
      </c>
      <c r="AE7" s="327"/>
      <c r="AF7" s="321" t="s">
        <v>536</v>
      </c>
      <c r="AG7" s="322"/>
      <c r="AH7" s="323"/>
      <c r="AI7" s="324" t="s">
        <v>0</v>
      </c>
      <c r="AJ7" s="323"/>
      <c r="AK7" s="324"/>
      <c r="AL7" s="323"/>
      <c r="AM7" s="324"/>
      <c r="AN7" s="323"/>
      <c r="AO7" s="324"/>
      <c r="AP7" s="323"/>
      <c r="AQ7" s="322"/>
      <c r="AR7" s="323"/>
      <c r="AS7" s="325" t="s">
        <v>1</v>
      </c>
      <c r="AT7" s="323"/>
      <c r="AU7" s="324" t="s">
        <v>1</v>
      </c>
      <c r="AV7" s="323"/>
      <c r="AW7" s="324">
        <v>2</v>
      </c>
      <c r="AX7" s="327"/>
      <c r="AY7" s="102"/>
      <c r="AZ7" s="105" t="str">
        <f t="shared" si="0"/>
        <v>Morgan Kendall</v>
      </c>
      <c r="BA7" s="105" t="str">
        <f t="shared" si="1"/>
        <v>Sam Hillman</v>
      </c>
      <c r="BB7" s="105" t="str">
        <f t="shared" si="2"/>
        <v>Joe Foster</v>
      </c>
    </row>
    <row r="8" spans="1:54" ht="24.95" customHeight="1" x14ac:dyDescent="0.25">
      <c r="A8" s="328" t="s">
        <v>537</v>
      </c>
      <c r="B8" s="322">
        <v>305</v>
      </c>
      <c r="C8" s="323"/>
      <c r="D8" s="324"/>
      <c r="E8" s="323" t="s">
        <v>0</v>
      </c>
      <c r="F8" s="324"/>
      <c r="G8" s="323" t="s">
        <v>1</v>
      </c>
      <c r="H8" s="324"/>
      <c r="I8" s="323" t="s">
        <v>438</v>
      </c>
      <c r="J8" s="324"/>
      <c r="K8" s="323"/>
      <c r="L8" s="322"/>
      <c r="M8" s="323"/>
      <c r="N8" s="325"/>
      <c r="O8" s="321" t="s">
        <v>538</v>
      </c>
      <c r="P8" s="322"/>
      <c r="Q8" s="323"/>
      <c r="R8" s="324"/>
      <c r="S8" s="323" t="s">
        <v>0</v>
      </c>
      <c r="T8" s="324"/>
      <c r="U8" s="323"/>
      <c r="V8" s="324"/>
      <c r="W8" s="323" t="s">
        <v>0</v>
      </c>
      <c r="X8" s="324"/>
      <c r="Y8" s="323"/>
      <c r="Z8" s="322" t="s">
        <v>0</v>
      </c>
      <c r="AA8" s="323"/>
      <c r="AB8" s="325"/>
      <c r="AC8" s="323"/>
      <c r="AD8" s="390">
        <v>3</v>
      </c>
      <c r="AE8" s="327"/>
      <c r="AF8" s="321" t="s">
        <v>539</v>
      </c>
      <c r="AG8" s="322">
        <v>322</v>
      </c>
      <c r="AH8" s="323" t="s">
        <v>438</v>
      </c>
      <c r="AI8" s="324" t="s">
        <v>1</v>
      </c>
      <c r="AJ8" s="323"/>
      <c r="AK8" s="324"/>
      <c r="AL8" s="323"/>
      <c r="AM8" s="324"/>
      <c r="AN8" s="323"/>
      <c r="AO8" s="324"/>
      <c r="AP8" s="323"/>
      <c r="AQ8" s="322"/>
      <c r="AR8" s="323"/>
      <c r="AS8" s="397" t="s">
        <v>438</v>
      </c>
      <c r="AT8" s="323"/>
      <c r="AU8" s="324"/>
      <c r="AV8" s="323"/>
      <c r="AW8" s="324"/>
      <c r="AX8" s="327"/>
      <c r="AY8" s="102"/>
      <c r="AZ8" s="105" t="str">
        <f t="shared" si="0"/>
        <v>James Dargan</v>
      </c>
      <c r="BA8" s="105" t="str">
        <f t="shared" si="1"/>
        <v>Noah Ayivi-Knott</v>
      </c>
      <c r="BB8" s="105" t="str">
        <f t="shared" si="2"/>
        <v>Taylor Attwood-Williamson</v>
      </c>
    </row>
    <row r="9" spans="1:54" ht="24.95" customHeight="1" x14ac:dyDescent="0.25">
      <c r="A9" s="328" t="s">
        <v>503</v>
      </c>
      <c r="B9" s="322">
        <v>306</v>
      </c>
      <c r="C9" s="323"/>
      <c r="D9" s="324" t="s">
        <v>438</v>
      </c>
      <c r="E9" s="323" t="s">
        <v>1</v>
      </c>
      <c r="F9" s="324"/>
      <c r="G9" s="323"/>
      <c r="H9" s="324" t="s">
        <v>438</v>
      </c>
      <c r="I9" s="323"/>
      <c r="J9" s="324"/>
      <c r="K9" s="323"/>
      <c r="L9" s="322"/>
      <c r="M9" s="323"/>
      <c r="N9" s="325"/>
      <c r="O9" s="321" t="s">
        <v>504</v>
      </c>
      <c r="P9" s="322"/>
      <c r="Q9" s="323"/>
      <c r="R9" s="324"/>
      <c r="S9" s="323" t="s">
        <v>1</v>
      </c>
      <c r="T9" s="324"/>
      <c r="U9" s="323"/>
      <c r="V9" s="324" t="s">
        <v>0</v>
      </c>
      <c r="W9" s="323" t="s">
        <v>1</v>
      </c>
      <c r="X9" s="324"/>
      <c r="Y9" s="323"/>
      <c r="Z9" s="322"/>
      <c r="AA9" s="323"/>
      <c r="AB9" s="325"/>
      <c r="AC9" s="323"/>
      <c r="AD9" s="390">
        <v>2</v>
      </c>
      <c r="AE9" s="327"/>
      <c r="AF9" s="321" t="s">
        <v>505</v>
      </c>
      <c r="AG9" s="322"/>
      <c r="AH9" s="323"/>
      <c r="AI9" s="324"/>
      <c r="AJ9" s="323" t="s">
        <v>1</v>
      </c>
      <c r="AK9" s="324" t="s">
        <v>1</v>
      </c>
      <c r="AL9" s="323"/>
      <c r="AM9" s="324"/>
      <c r="AN9" s="323"/>
      <c r="AO9" s="324"/>
      <c r="AP9" s="323"/>
      <c r="AQ9" s="322"/>
      <c r="AR9" s="323"/>
      <c r="AS9" s="325"/>
      <c r="AT9" s="323"/>
      <c r="AU9" s="324"/>
      <c r="AV9" s="323"/>
      <c r="AW9" s="324"/>
      <c r="AX9" s="327"/>
      <c r="AY9" s="102"/>
      <c r="AZ9" s="105" t="str">
        <f t="shared" si="0"/>
        <v>Ollie Mellor</v>
      </c>
      <c r="BA9" s="105" t="str">
        <f t="shared" si="1"/>
        <v>Rory Whelan</v>
      </c>
      <c r="BB9" s="105" t="str">
        <f t="shared" si="2"/>
        <v>Jack O'Hara</v>
      </c>
    </row>
    <row r="10" spans="1:54" ht="24.95" customHeight="1" x14ac:dyDescent="0.25">
      <c r="A10" s="328" t="s">
        <v>506</v>
      </c>
      <c r="B10" s="322">
        <v>307</v>
      </c>
      <c r="C10" s="323"/>
      <c r="D10" s="324"/>
      <c r="E10" s="323"/>
      <c r="F10" s="324" t="s">
        <v>0</v>
      </c>
      <c r="G10" s="323" t="s">
        <v>438</v>
      </c>
      <c r="H10" s="324"/>
      <c r="I10" s="323" t="s">
        <v>0</v>
      </c>
      <c r="J10" s="324"/>
      <c r="K10" s="323"/>
      <c r="L10" s="322"/>
      <c r="M10" s="323"/>
      <c r="N10" s="325"/>
      <c r="O10" s="321" t="s">
        <v>507</v>
      </c>
      <c r="P10" s="322"/>
      <c r="Q10" s="323"/>
      <c r="R10" s="324"/>
      <c r="S10" s="323"/>
      <c r="T10" s="324" t="s">
        <v>0</v>
      </c>
      <c r="U10" s="323"/>
      <c r="V10" s="324"/>
      <c r="W10" s="323"/>
      <c r="X10" s="324"/>
      <c r="Y10" s="323"/>
      <c r="Z10" s="322"/>
      <c r="AA10" s="323"/>
      <c r="AB10" s="325"/>
      <c r="AC10" s="323"/>
      <c r="AD10" s="389"/>
      <c r="AE10" s="327"/>
      <c r="AF10" s="321" t="s">
        <v>508</v>
      </c>
      <c r="AG10" s="322"/>
      <c r="AH10" s="323"/>
      <c r="AI10" s="324"/>
      <c r="AJ10" s="323"/>
      <c r="AK10" s="324" t="s">
        <v>0</v>
      </c>
      <c r="AL10" s="323"/>
      <c r="AM10" s="324"/>
      <c r="AN10" s="323"/>
      <c r="AO10" s="324"/>
      <c r="AP10" s="323"/>
      <c r="AQ10" s="322"/>
      <c r="AR10" s="323"/>
      <c r="AS10" s="325"/>
      <c r="AT10" s="323"/>
      <c r="AU10" s="324"/>
      <c r="AV10" s="323"/>
      <c r="AW10" s="324"/>
      <c r="AX10" s="327"/>
      <c r="AY10" s="102"/>
      <c r="AZ10" s="105" t="str">
        <f t="shared" si="0"/>
        <v>Tobie Dawe</v>
      </c>
      <c r="BA10" s="105" t="str">
        <f t="shared" si="1"/>
        <v>Miles Books</v>
      </c>
      <c r="BB10" s="105" t="str">
        <f t="shared" si="2"/>
        <v>Jack Mellor</v>
      </c>
    </row>
    <row r="11" spans="1:54" ht="24.95" customHeight="1" x14ac:dyDescent="0.25">
      <c r="A11" s="383" t="s">
        <v>509</v>
      </c>
      <c r="B11" s="322"/>
      <c r="C11" s="323"/>
      <c r="D11" s="324"/>
      <c r="E11" s="323"/>
      <c r="F11" s="324" t="s">
        <v>1</v>
      </c>
      <c r="G11" s="323"/>
      <c r="H11" s="324"/>
      <c r="I11" s="323"/>
      <c r="J11" s="324" t="s">
        <v>1</v>
      </c>
      <c r="K11" s="323" t="s">
        <v>1</v>
      </c>
      <c r="L11" s="322"/>
      <c r="M11" s="323"/>
      <c r="N11" s="325"/>
      <c r="O11" s="386" t="s">
        <v>510</v>
      </c>
      <c r="P11" s="322"/>
      <c r="Q11" s="323"/>
      <c r="R11" s="324"/>
      <c r="S11" s="323"/>
      <c r="T11" s="324"/>
      <c r="U11" s="323" t="s">
        <v>0</v>
      </c>
      <c r="V11" s="324"/>
      <c r="W11" s="323"/>
      <c r="X11" s="324"/>
      <c r="Y11" s="323"/>
      <c r="Z11" s="322"/>
      <c r="AA11" s="323"/>
      <c r="AB11" s="325"/>
      <c r="AC11" s="323"/>
      <c r="AD11" s="389"/>
      <c r="AE11" s="327"/>
      <c r="AF11" s="386" t="s">
        <v>511</v>
      </c>
      <c r="AG11" s="322"/>
      <c r="AH11" s="323"/>
      <c r="AI11" s="324"/>
      <c r="AJ11" s="323"/>
      <c r="AK11" s="324"/>
      <c r="AL11" s="323" t="s">
        <v>0</v>
      </c>
      <c r="AM11" s="324"/>
      <c r="AN11" s="323"/>
      <c r="AO11" s="324"/>
      <c r="AP11" s="323"/>
      <c r="AQ11" s="322"/>
      <c r="AR11" s="323"/>
      <c r="AS11" s="325"/>
      <c r="AT11" s="323"/>
      <c r="AU11" s="324"/>
      <c r="AV11" s="323"/>
      <c r="AW11" s="324"/>
      <c r="AX11" s="327"/>
      <c r="AY11" s="102"/>
      <c r="AZ11" s="105" t="str">
        <f t="shared" si="0"/>
        <v>Hayden Ashworth</v>
      </c>
      <c r="BA11" s="105" t="str">
        <f t="shared" si="1"/>
        <v>Luke Stanton</v>
      </c>
      <c r="BB11" s="105" t="str">
        <f t="shared" si="2"/>
        <v>Ethan Yewings</v>
      </c>
    </row>
    <row r="12" spans="1:54" ht="24.95" customHeight="1" x14ac:dyDescent="0.25">
      <c r="A12" s="383" t="s">
        <v>512</v>
      </c>
      <c r="B12" s="322">
        <v>308</v>
      </c>
      <c r="C12" s="323" t="s">
        <v>1</v>
      </c>
      <c r="D12" s="324" t="s">
        <v>438</v>
      </c>
      <c r="E12" s="323"/>
      <c r="F12" s="324"/>
      <c r="G12" s="323"/>
      <c r="H12" s="324" t="s">
        <v>0</v>
      </c>
      <c r="I12" s="323"/>
      <c r="J12" s="324"/>
      <c r="K12" s="323"/>
      <c r="L12" s="322"/>
      <c r="M12" s="323">
        <v>3</v>
      </c>
      <c r="N12" s="325"/>
      <c r="O12" s="386" t="s">
        <v>513</v>
      </c>
      <c r="P12" s="322">
        <v>319</v>
      </c>
      <c r="Q12" s="323"/>
      <c r="R12" s="324"/>
      <c r="S12" s="323"/>
      <c r="T12" s="324"/>
      <c r="U12" s="323"/>
      <c r="V12" s="324" t="s">
        <v>1</v>
      </c>
      <c r="W12" s="323"/>
      <c r="X12" s="324"/>
      <c r="Y12" s="323"/>
      <c r="Z12" s="322" t="s">
        <v>1</v>
      </c>
      <c r="AA12" s="323"/>
      <c r="AB12" s="325" t="s">
        <v>0</v>
      </c>
      <c r="AC12" s="323"/>
      <c r="AD12" s="389" t="s">
        <v>438</v>
      </c>
      <c r="AE12" s="327"/>
      <c r="AF12" s="386" t="s">
        <v>514</v>
      </c>
      <c r="AG12" s="322"/>
      <c r="AH12" s="323"/>
      <c r="AI12" s="324"/>
      <c r="AJ12" s="323"/>
      <c r="AK12" s="324"/>
      <c r="AL12" s="323"/>
      <c r="AM12" s="324"/>
      <c r="AN12" s="323"/>
      <c r="AO12" s="324" t="s">
        <v>0</v>
      </c>
      <c r="AP12" s="323"/>
      <c r="AQ12" s="322"/>
      <c r="AR12" s="323"/>
      <c r="AS12" s="325"/>
      <c r="AT12" s="323"/>
      <c r="AU12" s="324"/>
      <c r="AV12" s="323"/>
      <c r="AW12" s="324"/>
      <c r="AX12" s="327"/>
      <c r="AY12" s="102"/>
      <c r="AZ12" s="105" t="str">
        <f t="shared" si="0"/>
        <v>Ryan de Ruijter</v>
      </c>
      <c r="BA12" s="105" t="str">
        <f t="shared" si="1"/>
        <v>Will Conway</v>
      </c>
      <c r="BB12" s="105" t="str">
        <f t="shared" si="2"/>
        <v>Luke Mann</v>
      </c>
    </row>
    <row r="13" spans="1:54" ht="24.95" customHeight="1" x14ac:dyDescent="0.25">
      <c r="A13" s="383" t="s">
        <v>515</v>
      </c>
      <c r="B13" s="322">
        <v>309</v>
      </c>
      <c r="C13" s="323" t="s">
        <v>438</v>
      </c>
      <c r="D13" s="324"/>
      <c r="E13" s="323"/>
      <c r="F13" s="324"/>
      <c r="G13" s="323"/>
      <c r="H13" s="324" t="s">
        <v>438</v>
      </c>
      <c r="I13" s="323" t="s">
        <v>1</v>
      </c>
      <c r="J13" s="324"/>
      <c r="K13" s="323"/>
      <c r="L13" s="322"/>
      <c r="M13" s="323" t="s">
        <v>438</v>
      </c>
      <c r="N13" s="325"/>
      <c r="O13" s="391" t="s">
        <v>516</v>
      </c>
      <c r="P13" s="322">
        <v>320</v>
      </c>
      <c r="Q13" s="323"/>
      <c r="R13" s="324" t="s">
        <v>1</v>
      </c>
      <c r="S13" s="323"/>
      <c r="T13" s="324"/>
      <c r="U13" s="323"/>
      <c r="V13" s="324"/>
      <c r="W13" s="323"/>
      <c r="X13" s="324" t="s">
        <v>1</v>
      </c>
      <c r="Y13" s="323"/>
      <c r="Z13" s="322"/>
      <c r="AA13" s="323" t="s">
        <v>1</v>
      </c>
      <c r="AB13" s="325"/>
      <c r="AC13" s="323"/>
      <c r="AD13" s="389" t="s">
        <v>438</v>
      </c>
      <c r="AE13" s="327"/>
      <c r="AF13" s="386" t="s">
        <v>517</v>
      </c>
      <c r="AG13" s="322"/>
      <c r="AH13" s="323"/>
      <c r="AI13" s="324"/>
      <c r="AJ13" s="323"/>
      <c r="AK13" s="324"/>
      <c r="AL13" s="323"/>
      <c r="AM13" s="324"/>
      <c r="AN13" s="323"/>
      <c r="AO13" s="324" t="s">
        <v>1</v>
      </c>
      <c r="AP13" s="323" t="s">
        <v>0</v>
      </c>
      <c r="AQ13" s="322" t="s">
        <v>1</v>
      </c>
      <c r="AR13" s="323"/>
      <c r="AS13" s="325"/>
      <c r="AT13" s="323"/>
      <c r="AU13" s="324"/>
      <c r="AV13" s="323"/>
      <c r="AW13" s="324">
        <v>1</v>
      </c>
      <c r="AX13" s="327"/>
      <c r="AY13" s="102"/>
      <c r="AZ13" s="105" t="str">
        <f t="shared" si="0"/>
        <v>Olly Gandy</v>
      </c>
      <c r="BA13" s="105" t="str">
        <f t="shared" si="1"/>
        <v>Joe Johnson</v>
      </c>
      <c r="BB13" s="105" t="str">
        <f t="shared" si="2"/>
        <v>Ben King</v>
      </c>
    </row>
    <row r="14" spans="1:54" ht="24.95" customHeight="1" x14ac:dyDescent="0.25">
      <c r="A14" s="383" t="s">
        <v>518</v>
      </c>
      <c r="B14" s="322">
        <v>310</v>
      </c>
      <c r="C14" s="323"/>
      <c r="D14" s="324"/>
      <c r="E14" s="323"/>
      <c r="F14" s="324"/>
      <c r="G14" s="323"/>
      <c r="H14" s="324" t="s">
        <v>1</v>
      </c>
      <c r="I14" s="323" t="s">
        <v>438</v>
      </c>
      <c r="J14" s="324"/>
      <c r="K14" s="323"/>
      <c r="L14" s="322" t="s">
        <v>0</v>
      </c>
      <c r="M14" s="323"/>
      <c r="N14" s="325"/>
      <c r="O14" s="386" t="s">
        <v>519</v>
      </c>
      <c r="P14" s="322">
        <v>321</v>
      </c>
      <c r="Q14" s="323" t="s">
        <v>438</v>
      </c>
      <c r="R14" s="324" t="s">
        <v>438</v>
      </c>
      <c r="S14" s="323"/>
      <c r="T14" s="324"/>
      <c r="U14" s="323"/>
      <c r="V14" s="324"/>
      <c r="W14" s="323"/>
      <c r="X14" s="324"/>
      <c r="Y14" s="323"/>
      <c r="Z14" s="322"/>
      <c r="AA14" s="323"/>
      <c r="AB14" s="325" t="s">
        <v>438</v>
      </c>
      <c r="AC14" s="323"/>
      <c r="AD14" s="389" t="s">
        <v>438</v>
      </c>
      <c r="AE14" s="327"/>
      <c r="AF14" s="386" t="s">
        <v>520</v>
      </c>
      <c r="AG14" s="322"/>
      <c r="AH14" s="323"/>
      <c r="AI14" s="324"/>
      <c r="AJ14" s="323"/>
      <c r="AK14" s="324"/>
      <c r="AL14" s="323"/>
      <c r="AM14" s="324"/>
      <c r="AN14" s="323"/>
      <c r="AO14" s="324"/>
      <c r="AP14" s="323"/>
      <c r="AQ14" s="322" t="s">
        <v>0</v>
      </c>
      <c r="AR14" s="323"/>
      <c r="AS14" s="325" t="s">
        <v>0</v>
      </c>
      <c r="AT14" s="323" t="s">
        <v>0</v>
      </c>
      <c r="AU14" s="324"/>
      <c r="AV14" s="323"/>
      <c r="AW14" s="324"/>
      <c r="AX14" s="327"/>
      <c r="AY14" s="102"/>
      <c r="AZ14" s="105" t="str">
        <f>A14</f>
        <v>Nathan Gibson</v>
      </c>
      <c r="BA14" s="105" t="str">
        <f>O14</f>
        <v>Ashley Chan</v>
      </c>
      <c r="BB14" s="105" t="str">
        <f>AF14</f>
        <v>Tolu Ayo-Ojo</v>
      </c>
    </row>
    <row r="15" spans="1:54" ht="24.95" customHeight="1" x14ac:dyDescent="0.25">
      <c r="A15" s="383" t="s">
        <v>521</v>
      </c>
      <c r="B15" s="322">
        <v>311</v>
      </c>
      <c r="C15" s="323"/>
      <c r="D15" s="324" t="s">
        <v>438</v>
      </c>
      <c r="E15" s="323" t="s">
        <v>438</v>
      </c>
      <c r="F15" s="324"/>
      <c r="G15" s="323"/>
      <c r="H15" s="324"/>
      <c r="I15" s="323"/>
      <c r="J15" s="324"/>
      <c r="K15" s="323"/>
      <c r="L15" s="322" t="s">
        <v>1</v>
      </c>
      <c r="M15" s="323" t="s">
        <v>438</v>
      </c>
      <c r="N15" s="325"/>
      <c r="O15" s="386"/>
      <c r="P15" s="322"/>
      <c r="Q15" s="323"/>
      <c r="R15" s="324"/>
      <c r="S15" s="323"/>
      <c r="T15" s="324"/>
      <c r="U15" s="323"/>
      <c r="V15" s="324"/>
      <c r="W15" s="323"/>
      <c r="X15" s="324"/>
      <c r="Y15" s="323"/>
      <c r="Z15" s="322"/>
      <c r="AA15" s="323"/>
      <c r="AB15" s="325"/>
      <c r="AC15" s="323"/>
      <c r="AD15" s="389"/>
      <c r="AE15" s="327"/>
      <c r="AF15" s="391" t="s">
        <v>522</v>
      </c>
      <c r="AG15" s="322"/>
      <c r="AH15" s="323"/>
      <c r="AI15" s="324"/>
      <c r="AJ15" s="323"/>
      <c r="AK15" s="324"/>
      <c r="AL15" s="323"/>
      <c r="AM15" s="324"/>
      <c r="AN15" s="323"/>
      <c r="AO15" s="324"/>
      <c r="AP15" s="323"/>
      <c r="AQ15" s="322"/>
      <c r="AR15" s="323"/>
      <c r="AS15" s="325"/>
      <c r="AT15" s="323" t="s">
        <v>1</v>
      </c>
      <c r="AU15" s="324"/>
      <c r="AV15" s="323"/>
      <c r="AW15" s="324"/>
      <c r="AX15" s="327"/>
      <c r="AY15" s="102"/>
      <c r="AZ15" s="105" t="str">
        <f>A15</f>
        <v>Harry Findlay</v>
      </c>
      <c r="BA15" s="105">
        <f>O15</f>
        <v>0</v>
      </c>
      <c r="BB15" s="105" t="str">
        <f>AF15</f>
        <v>Aidan Johnson</v>
      </c>
    </row>
    <row r="16" spans="1:54" ht="24.95" customHeight="1" x14ac:dyDescent="0.25">
      <c r="A16" s="383" t="s">
        <v>523</v>
      </c>
      <c r="B16" s="322">
        <v>312</v>
      </c>
      <c r="C16" s="323"/>
      <c r="D16" s="324" t="s">
        <v>438</v>
      </c>
      <c r="E16" s="323"/>
      <c r="F16" s="324"/>
      <c r="G16" s="323"/>
      <c r="H16" s="324" t="s">
        <v>438</v>
      </c>
      <c r="I16" s="323"/>
      <c r="J16" s="324"/>
      <c r="K16" s="323"/>
      <c r="L16" s="322" t="s">
        <v>438</v>
      </c>
      <c r="M16" s="323" t="s">
        <v>438</v>
      </c>
      <c r="N16" s="325"/>
      <c r="O16" s="386"/>
      <c r="P16" s="322"/>
      <c r="Q16" s="323"/>
      <c r="R16" s="324"/>
      <c r="S16" s="323"/>
      <c r="T16" s="324"/>
      <c r="U16" s="323"/>
      <c r="V16" s="324"/>
      <c r="W16" s="323"/>
      <c r="X16" s="324"/>
      <c r="Y16" s="323"/>
      <c r="Z16" s="322"/>
      <c r="AA16" s="323"/>
      <c r="AB16" s="325"/>
      <c r="AC16" s="323"/>
      <c r="AD16" s="389"/>
      <c r="AE16" s="327"/>
      <c r="AF16" s="386" t="s">
        <v>829</v>
      </c>
      <c r="AG16" s="322">
        <v>324</v>
      </c>
      <c r="AH16" s="323"/>
      <c r="AI16" s="324"/>
      <c r="AJ16" s="323"/>
      <c r="AK16" s="324"/>
      <c r="AL16" s="323"/>
      <c r="AM16" s="324"/>
      <c r="AN16" s="323"/>
      <c r="AO16" s="324" t="s">
        <v>73</v>
      </c>
      <c r="AP16" s="323"/>
      <c r="AQ16" s="322"/>
      <c r="AR16" s="323"/>
      <c r="AS16" s="325"/>
      <c r="AT16" s="323"/>
      <c r="AU16" s="324" t="s">
        <v>438</v>
      </c>
      <c r="AV16" s="323"/>
      <c r="AW16" s="324"/>
      <c r="AX16" s="327"/>
      <c r="AY16" s="102"/>
      <c r="AZ16" s="105" t="str">
        <f>A16</f>
        <v>Harrison Taylor</v>
      </c>
      <c r="BA16" s="105">
        <f>O16</f>
        <v>0</v>
      </c>
      <c r="BB16" s="105" t="str">
        <f>AF16</f>
        <v>Daniel Roche</v>
      </c>
    </row>
    <row r="17" spans="1:54" ht="24.95" customHeight="1" x14ac:dyDescent="0.25">
      <c r="A17" s="383" t="s">
        <v>524</v>
      </c>
      <c r="B17" s="322">
        <v>313</v>
      </c>
      <c r="C17" s="323" t="s">
        <v>438</v>
      </c>
      <c r="D17" s="324"/>
      <c r="E17" s="323"/>
      <c r="F17" s="324"/>
      <c r="G17" s="323" t="s">
        <v>438</v>
      </c>
      <c r="H17" s="324"/>
      <c r="I17" s="323"/>
      <c r="J17" s="324"/>
      <c r="K17" s="323"/>
      <c r="L17" s="322" t="s">
        <v>438</v>
      </c>
      <c r="M17" s="323" t="s">
        <v>438</v>
      </c>
      <c r="N17" s="325"/>
      <c r="O17" s="386"/>
      <c r="P17" s="322"/>
      <c r="Q17" s="323"/>
      <c r="R17" s="324"/>
      <c r="S17" s="323"/>
      <c r="T17" s="324"/>
      <c r="U17" s="323"/>
      <c r="V17" s="324"/>
      <c r="W17" s="323"/>
      <c r="X17" s="324"/>
      <c r="Y17" s="323"/>
      <c r="Z17" s="322"/>
      <c r="AA17" s="323"/>
      <c r="AB17" s="325"/>
      <c r="AC17" s="323"/>
      <c r="AD17" s="389"/>
      <c r="AE17" s="327"/>
      <c r="AF17" s="386"/>
      <c r="AG17" s="322"/>
      <c r="AH17" s="323"/>
      <c r="AI17" s="324"/>
      <c r="AJ17" s="323"/>
      <c r="AK17" s="324"/>
      <c r="AL17" s="323"/>
      <c r="AM17" s="324"/>
      <c r="AN17" s="323"/>
      <c r="AO17" s="324"/>
      <c r="AP17" s="323"/>
      <c r="AQ17" s="322"/>
      <c r="AR17" s="323"/>
      <c r="AS17" s="325"/>
      <c r="AT17" s="323"/>
      <c r="AU17" s="324"/>
      <c r="AV17" s="323"/>
      <c r="AW17" s="324"/>
      <c r="AX17" s="327"/>
      <c r="AY17" s="102"/>
      <c r="AZ17" s="105" t="str">
        <f>A17</f>
        <v>Ethan Ellner</v>
      </c>
      <c r="BA17" s="105">
        <f>O17</f>
        <v>0</v>
      </c>
      <c r="BB17" s="105">
        <f>AF17</f>
        <v>0</v>
      </c>
    </row>
    <row r="18" spans="1:54" ht="24.95" customHeight="1" x14ac:dyDescent="0.25">
      <c r="A18" s="383" t="s">
        <v>525</v>
      </c>
      <c r="B18" s="322">
        <v>314</v>
      </c>
      <c r="C18" s="323"/>
      <c r="D18" s="324"/>
      <c r="E18" s="323" t="s">
        <v>438</v>
      </c>
      <c r="F18" s="324"/>
      <c r="G18" s="323"/>
      <c r="H18" s="324"/>
      <c r="I18" s="323"/>
      <c r="J18" s="324" t="s">
        <v>438</v>
      </c>
      <c r="K18" s="323"/>
      <c r="L18" s="322" t="s">
        <v>438</v>
      </c>
      <c r="M18" s="323"/>
      <c r="N18" s="325"/>
      <c r="O18" s="386"/>
      <c r="P18" s="322"/>
      <c r="Q18" s="323"/>
      <c r="R18" s="324"/>
      <c r="S18" s="323"/>
      <c r="T18" s="324"/>
      <c r="U18" s="323"/>
      <c r="V18" s="324"/>
      <c r="W18" s="323"/>
      <c r="X18" s="324"/>
      <c r="Y18" s="323"/>
      <c r="Z18" s="322"/>
      <c r="AA18" s="323"/>
      <c r="AB18" s="325"/>
      <c r="AC18" s="323"/>
      <c r="AD18" s="389"/>
      <c r="AE18" s="327"/>
      <c r="AF18" s="386"/>
      <c r="AG18" s="322"/>
      <c r="AH18" s="323"/>
      <c r="AI18" s="324"/>
      <c r="AJ18" s="323"/>
      <c r="AK18" s="324"/>
      <c r="AL18" s="323"/>
      <c r="AM18" s="324"/>
      <c r="AN18" s="323"/>
      <c r="AO18" s="324"/>
      <c r="AP18" s="323"/>
      <c r="AQ18" s="322"/>
      <c r="AR18" s="323"/>
      <c r="AS18" s="325"/>
      <c r="AT18" s="323"/>
      <c r="AU18" s="324"/>
      <c r="AV18" s="323"/>
      <c r="AW18" s="324"/>
      <c r="AX18" s="327"/>
      <c r="AY18" s="102"/>
      <c r="AZ18" s="105" t="str">
        <f>A18</f>
        <v>Fulton Ashworth</v>
      </c>
      <c r="BA18" s="105">
        <f>O18</f>
        <v>0</v>
      </c>
      <c r="BB18" s="105">
        <f>AF18</f>
        <v>0</v>
      </c>
    </row>
    <row r="19" spans="1:54" ht="24.95" customHeight="1" x14ac:dyDescent="0.25">
      <c r="A19" s="383" t="s">
        <v>526</v>
      </c>
      <c r="B19" s="322">
        <v>315</v>
      </c>
      <c r="C19" s="323" t="s">
        <v>438</v>
      </c>
      <c r="D19" s="324"/>
      <c r="E19" s="323"/>
      <c r="F19" s="324"/>
      <c r="G19" s="323"/>
      <c r="H19" s="324" t="s">
        <v>438</v>
      </c>
      <c r="I19" s="323"/>
      <c r="J19" s="324" t="s">
        <v>438</v>
      </c>
      <c r="K19" s="323"/>
      <c r="L19" s="322"/>
      <c r="M19" s="323"/>
      <c r="N19" s="325"/>
      <c r="O19" s="386"/>
      <c r="P19" s="322"/>
      <c r="Q19" s="323"/>
      <c r="R19" s="324"/>
      <c r="S19" s="323"/>
      <c r="T19" s="324"/>
      <c r="U19" s="323"/>
      <c r="V19" s="324"/>
      <c r="W19" s="323"/>
      <c r="X19" s="324"/>
      <c r="Y19" s="323"/>
      <c r="Z19" s="322"/>
      <c r="AA19" s="323"/>
      <c r="AB19" s="325"/>
      <c r="AC19" s="323"/>
      <c r="AD19" s="389"/>
      <c r="AE19" s="327"/>
      <c r="AF19" s="386"/>
      <c r="AG19" s="322"/>
      <c r="AH19" s="323"/>
      <c r="AI19" s="324"/>
      <c r="AJ19" s="323"/>
      <c r="AK19" s="324"/>
      <c r="AL19" s="323"/>
      <c r="AM19" s="324"/>
      <c r="AN19" s="323"/>
      <c r="AO19" s="324"/>
      <c r="AP19" s="323"/>
      <c r="AQ19" s="322"/>
      <c r="AR19" s="323"/>
      <c r="AS19" s="325"/>
      <c r="AT19" s="323"/>
      <c r="AU19" s="324"/>
      <c r="AV19" s="323"/>
      <c r="AW19" s="324"/>
      <c r="AX19" s="327"/>
      <c r="AY19" s="102"/>
      <c r="AZ19" s="105" t="str">
        <f t="shared" ref="AZ19:AZ26" si="3">A19</f>
        <v>James Hammond</v>
      </c>
      <c r="BA19" s="105">
        <f t="shared" ref="BA19:BA26" si="4">O19</f>
        <v>0</v>
      </c>
      <c r="BB19" s="105">
        <f t="shared" ref="BB19:BB26" si="5">AF19</f>
        <v>0</v>
      </c>
    </row>
    <row r="20" spans="1:54" ht="24.95" customHeight="1" x14ac:dyDescent="0.25">
      <c r="A20" s="383" t="s">
        <v>527</v>
      </c>
      <c r="B20" s="322">
        <v>316</v>
      </c>
      <c r="C20" s="323"/>
      <c r="D20" s="324"/>
      <c r="E20" s="323"/>
      <c r="F20" s="324"/>
      <c r="G20" s="323"/>
      <c r="H20" s="324"/>
      <c r="I20" s="323" t="s">
        <v>438</v>
      </c>
      <c r="J20" s="324" t="s">
        <v>438</v>
      </c>
      <c r="K20" s="323"/>
      <c r="L20" s="322" t="s">
        <v>438</v>
      </c>
      <c r="M20" s="323"/>
      <c r="N20" s="325"/>
      <c r="O20" s="386"/>
      <c r="P20" s="322"/>
      <c r="Q20" s="323"/>
      <c r="R20" s="324"/>
      <c r="S20" s="323"/>
      <c r="T20" s="324"/>
      <c r="U20" s="323"/>
      <c r="V20" s="324"/>
      <c r="W20" s="323"/>
      <c r="X20" s="324"/>
      <c r="Y20" s="323"/>
      <c r="Z20" s="322"/>
      <c r="AA20" s="323"/>
      <c r="AB20" s="325"/>
      <c r="AC20" s="323"/>
      <c r="AD20" s="389"/>
      <c r="AE20" s="327"/>
      <c r="AF20" s="386"/>
      <c r="AG20" s="322"/>
      <c r="AH20" s="323"/>
      <c r="AI20" s="324"/>
      <c r="AJ20" s="323"/>
      <c r="AK20" s="324"/>
      <c r="AL20" s="323"/>
      <c r="AM20" s="324"/>
      <c r="AN20" s="323"/>
      <c r="AO20" s="324"/>
      <c r="AP20" s="323"/>
      <c r="AQ20" s="322"/>
      <c r="AR20" s="323"/>
      <c r="AS20" s="325"/>
      <c r="AT20" s="323"/>
      <c r="AU20" s="324"/>
      <c r="AV20" s="323"/>
      <c r="AW20" s="324"/>
      <c r="AX20" s="327"/>
      <c r="AY20" s="102"/>
      <c r="AZ20" s="105" t="str">
        <f t="shared" si="3"/>
        <v>Jonathan Lai</v>
      </c>
      <c r="BA20" s="105">
        <f t="shared" si="4"/>
        <v>0</v>
      </c>
      <c r="BB20" s="105">
        <f t="shared" si="5"/>
        <v>0</v>
      </c>
    </row>
    <row r="21" spans="1:54" ht="24.95" customHeight="1" x14ac:dyDescent="0.25">
      <c r="A21" s="329"/>
      <c r="B21" s="322"/>
      <c r="C21" s="323"/>
      <c r="D21" s="324"/>
      <c r="E21" s="323"/>
      <c r="F21" s="324"/>
      <c r="G21" s="323"/>
      <c r="H21" s="324"/>
      <c r="I21" s="323"/>
      <c r="J21" s="324"/>
      <c r="K21" s="323"/>
      <c r="L21" s="322"/>
      <c r="M21" s="323"/>
      <c r="N21" s="325"/>
      <c r="O21" s="330"/>
      <c r="P21" s="322"/>
      <c r="Q21" s="323"/>
      <c r="R21" s="324"/>
      <c r="S21" s="323"/>
      <c r="T21" s="324"/>
      <c r="U21" s="323"/>
      <c r="V21" s="324"/>
      <c r="W21" s="323"/>
      <c r="X21" s="324"/>
      <c r="Y21" s="323"/>
      <c r="Z21" s="322"/>
      <c r="AA21" s="323"/>
      <c r="AB21" s="325"/>
      <c r="AC21" s="323"/>
      <c r="AD21" s="326"/>
      <c r="AE21" s="327"/>
      <c r="AF21" s="330"/>
      <c r="AG21" s="322"/>
      <c r="AH21" s="323"/>
      <c r="AI21" s="324"/>
      <c r="AJ21" s="323"/>
      <c r="AK21" s="324"/>
      <c r="AL21" s="323"/>
      <c r="AM21" s="324"/>
      <c r="AN21" s="323"/>
      <c r="AO21" s="324"/>
      <c r="AP21" s="323"/>
      <c r="AQ21" s="322"/>
      <c r="AR21" s="323"/>
      <c r="AS21" s="325"/>
      <c r="AT21" s="323"/>
      <c r="AU21" s="324"/>
      <c r="AV21" s="323"/>
      <c r="AW21" s="324"/>
      <c r="AX21" s="327"/>
      <c r="AY21" s="102"/>
      <c r="AZ21" s="105">
        <f t="shared" si="3"/>
        <v>0</v>
      </c>
      <c r="BA21" s="105">
        <f t="shared" si="4"/>
        <v>0</v>
      </c>
      <c r="BB21" s="105">
        <f t="shared" si="5"/>
        <v>0</v>
      </c>
    </row>
    <row r="22" spans="1:54" ht="24.95" customHeight="1" x14ac:dyDescent="0.25">
      <c r="A22" s="329"/>
      <c r="B22" s="322"/>
      <c r="C22" s="323"/>
      <c r="D22" s="324"/>
      <c r="E22" s="323"/>
      <c r="F22" s="324"/>
      <c r="G22" s="323"/>
      <c r="H22" s="324"/>
      <c r="I22" s="323"/>
      <c r="J22" s="324"/>
      <c r="K22" s="323"/>
      <c r="L22" s="322"/>
      <c r="M22" s="323"/>
      <c r="N22" s="325"/>
      <c r="O22" s="330"/>
      <c r="P22" s="322"/>
      <c r="Q22" s="323"/>
      <c r="R22" s="324"/>
      <c r="S22" s="323"/>
      <c r="T22" s="324"/>
      <c r="U22" s="323"/>
      <c r="V22" s="324"/>
      <c r="W22" s="323"/>
      <c r="X22" s="324"/>
      <c r="Y22" s="323"/>
      <c r="Z22" s="322"/>
      <c r="AA22" s="323"/>
      <c r="AB22" s="325"/>
      <c r="AC22" s="323"/>
      <c r="AD22" s="326"/>
      <c r="AE22" s="327"/>
      <c r="AF22" s="330"/>
      <c r="AG22" s="322"/>
      <c r="AH22" s="323"/>
      <c r="AI22" s="324"/>
      <c r="AJ22" s="323"/>
      <c r="AK22" s="324"/>
      <c r="AL22" s="323"/>
      <c r="AM22" s="324"/>
      <c r="AN22" s="323"/>
      <c r="AO22" s="324"/>
      <c r="AP22" s="323"/>
      <c r="AQ22" s="322"/>
      <c r="AR22" s="323"/>
      <c r="AS22" s="325"/>
      <c r="AT22" s="323"/>
      <c r="AU22" s="324"/>
      <c r="AV22" s="323"/>
      <c r="AW22" s="324"/>
      <c r="AX22" s="327"/>
      <c r="AY22" s="102"/>
      <c r="AZ22" s="105">
        <f t="shared" si="3"/>
        <v>0</v>
      </c>
      <c r="BA22" s="105">
        <f t="shared" si="4"/>
        <v>0</v>
      </c>
      <c r="BB22" s="105">
        <f t="shared" si="5"/>
        <v>0</v>
      </c>
    </row>
    <row r="23" spans="1:54" ht="24.95" customHeight="1" x14ac:dyDescent="0.25">
      <c r="A23" s="329"/>
      <c r="B23" s="322"/>
      <c r="C23" s="323"/>
      <c r="D23" s="324"/>
      <c r="E23" s="323"/>
      <c r="F23" s="324"/>
      <c r="G23" s="323"/>
      <c r="H23" s="324"/>
      <c r="I23" s="323"/>
      <c r="J23" s="324"/>
      <c r="K23" s="323"/>
      <c r="L23" s="322"/>
      <c r="M23" s="323"/>
      <c r="N23" s="325"/>
      <c r="O23" s="330"/>
      <c r="P23" s="322"/>
      <c r="Q23" s="323"/>
      <c r="R23" s="324"/>
      <c r="S23" s="323"/>
      <c r="T23" s="324"/>
      <c r="U23" s="323"/>
      <c r="V23" s="324"/>
      <c r="W23" s="323"/>
      <c r="X23" s="324"/>
      <c r="Y23" s="323"/>
      <c r="Z23" s="322"/>
      <c r="AA23" s="323"/>
      <c r="AB23" s="325"/>
      <c r="AC23" s="323"/>
      <c r="AD23" s="326"/>
      <c r="AE23" s="327"/>
      <c r="AF23" s="330"/>
      <c r="AG23" s="322"/>
      <c r="AH23" s="323"/>
      <c r="AI23" s="324"/>
      <c r="AJ23" s="323"/>
      <c r="AK23" s="324"/>
      <c r="AL23" s="323"/>
      <c r="AM23" s="324"/>
      <c r="AN23" s="323"/>
      <c r="AO23" s="324"/>
      <c r="AP23" s="323"/>
      <c r="AQ23" s="322"/>
      <c r="AR23" s="323"/>
      <c r="AS23" s="325"/>
      <c r="AT23" s="323"/>
      <c r="AU23" s="324"/>
      <c r="AV23" s="323"/>
      <c r="AW23" s="324"/>
      <c r="AX23" s="327"/>
      <c r="AY23" s="102"/>
      <c r="AZ23" s="105">
        <f t="shared" si="3"/>
        <v>0</v>
      </c>
      <c r="BA23" s="105">
        <f t="shared" si="4"/>
        <v>0</v>
      </c>
      <c r="BB23" s="105">
        <f t="shared" si="5"/>
        <v>0</v>
      </c>
    </row>
    <row r="24" spans="1:54" ht="24.95" customHeight="1" x14ac:dyDescent="0.25">
      <c r="A24" s="329"/>
      <c r="B24" s="322"/>
      <c r="C24" s="323"/>
      <c r="D24" s="324"/>
      <c r="E24" s="323"/>
      <c r="F24" s="324"/>
      <c r="G24" s="323"/>
      <c r="H24" s="324"/>
      <c r="I24" s="323"/>
      <c r="J24" s="324"/>
      <c r="K24" s="323"/>
      <c r="L24" s="322"/>
      <c r="M24" s="323"/>
      <c r="N24" s="325"/>
      <c r="O24" s="330"/>
      <c r="P24" s="322"/>
      <c r="Q24" s="323"/>
      <c r="R24" s="324"/>
      <c r="S24" s="323"/>
      <c r="T24" s="324"/>
      <c r="U24" s="323"/>
      <c r="V24" s="324"/>
      <c r="W24" s="323"/>
      <c r="X24" s="324"/>
      <c r="Y24" s="323"/>
      <c r="Z24" s="322"/>
      <c r="AA24" s="323"/>
      <c r="AB24" s="325"/>
      <c r="AC24" s="323"/>
      <c r="AD24" s="326"/>
      <c r="AE24" s="327"/>
      <c r="AF24" s="330"/>
      <c r="AG24" s="322"/>
      <c r="AH24" s="323"/>
      <c r="AI24" s="324"/>
      <c r="AJ24" s="323"/>
      <c r="AK24" s="324"/>
      <c r="AL24" s="323"/>
      <c r="AM24" s="324"/>
      <c r="AN24" s="323"/>
      <c r="AO24" s="324"/>
      <c r="AP24" s="323"/>
      <c r="AQ24" s="322"/>
      <c r="AR24" s="323"/>
      <c r="AS24" s="325"/>
      <c r="AT24" s="323"/>
      <c r="AU24" s="324"/>
      <c r="AV24" s="323"/>
      <c r="AW24" s="324"/>
      <c r="AX24" s="327"/>
      <c r="AY24" s="102"/>
      <c r="AZ24" s="105">
        <f t="shared" si="3"/>
        <v>0</v>
      </c>
      <c r="BA24" s="105">
        <f t="shared" si="4"/>
        <v>0</v>
      </c>
      <c r="BB24" s="105">
        <f t="shared" si="5"/>
        <v>0</v>
      </c>
    </row>
    <row r="25" spans="1:54" ht="24.95" customHeight="1" x14ac:dyDescent="0.25">
      <c r="A25" s="329"/>
      <c r="B25" s="322"/>
      <c r="C25" s="323"/>
      <c r="D25" s="324"/>
      <c r="E25" s="323"/>
      <c r="F25" s="324"/>
      <c r="G25" s="323"/>
      <c r="H25" s="324"/>
      <c r="I25" s="323"/>
      <c r="J25" s="324"/>
      <c r="K25" s="323"/>
      <c r="L25" s="322"/>
      <c r="M25" s="323"/>
      <c r="N25" s="325"/>
      <c r="O25" s="330"/>
      <c r="P25" s="322"/>
      <c r="Q25" s="323"/>
      <c r="R25" s="324"/>
      <c r="S25" s="323"/>
      <c r="T25" s="324"/>
      <c r="U25" s="323"/>
      <c r="V25" s="324"/>
      <c r="W25" s="323"/>
      <c r="X25" s="324"/>
      <c r="Y25" s="323"/>
      <c r="Z25" s="322"/>
      <c r="AA25" s="323"/>
      <c r="AB25" s="325"/>
      <c r="AC25" s="323"/>
      <c r="AD25" s="326"/>
      <c r="AE25" s="327"/>
      <c r="AF25" s="330"/>
      <c r="AG25" s="322"/>
      <c r="AH25" s="323"/>
      <c r="AI25" s="324"/>
      <c r="AJ25" s="323"/>
      <c r="AK25" s="324"/>
      <c r="AL25" s="323"/>
      <c r="AM25" s="324"/>
      <c r="AN25" s="323"/>
      <c r="AO25" s="324"/>
      <c r="AP25" s="323"/>
      <c r="AQ25" s="322"/>
      <c r="AR25" s="323"/>
      <c r="AS25" s="325"/>
      <c r="AT25" s="323"/>
      <c r="AU25" s="324"/>
      <c r="AV25" s="323"/>
      <c r="AW25" s="324"/>
      <c r="AX25" s="327"/>
      <c r="AY25" s="102"/>
      <c r="AZ25" s="105">
        <f t="shared" si="3"/>
        <v>0</v>
      </c>
      <c r="BA25" s="105">
        <f t="shared" si="4"/>
        <v>0</v>
      </c>
      <c r="BB25" s="105">
        <f t="shared" si="5"/>
        <v>0</v>
      </c>
    </row>
    <row r="26" spans="1:54" ht="24.95" customHeight="1" x14ac:dyDescent="0.25">
      <c r="A26" s="329"/>
      <c r="B26" s="322"/>
      <c r="C26" s="323"/>
      <c r="D26" s="324"/>
      <c r="E26" s="323"/>
      <c r="F26" s="324"/>
      <c r="G26" s="323"/>
      <c r="H26" s="324"/>
      <c r="I26" s="323"/>
      <c r="J26" s="324"/>
      <c r="K26" s="323"/>
      <c r="L26" s="322"/>
      <c r="M26" s="323"/>
      <c r="N26" s="325"/>
      <c r="O26" s="330"/>
      <c r="P26" s="322"/>
      <c r="Q26" s="323"/>
      <c r="R26" s="324"/>
      <c r="S26" s="323"/>
      <c r="T26" s="324"/>
      <c r="U26" s="323"/>
      <c r="V26" s="324"/>
      <c r="W26" s="323"/>
      <c r="X26" s="324"/>
      <c r="Y26" s="323"/>
      <c r="Z26" s="322"/>
      <c r="AA26" s="323"/>
      <c r="AB26" s="325"/>
      <c r="AC26" s="323"/>
      <c r="AD26" s="326"/>
      <c r="AE26" s="327"/>
      <c r="AF26" s="330"/>
      <c r="AG26" s="322"/>
      <c r="AH26" s="323"/>
      <c r="AI26" s="324"/>
      <c r="AJ26" s="323"/>
      <c r="AK26" s="324"/>
      <c r="AL26" s="323"/>
      <c r="AM26" s="324"/>
      <c r="AN26" s="323"/>
      <c r="AO26" s="324"/>
      <c r="AP26" s="323"/>
      <c r="AQ26" s="322"/>
      <c r="AR26" s="323"/>
      <c r="AS26" s="325"/>
      <c r="AT26" s="323"/>
      <c r="AU26" s="324"/>
      <c r="AV26" s="323"/>
      <c r="AW26" s="324"/>
      <c r="AX26" s="327"/>
      <c r="AY26" s="102"/>
      <c r="AZ26" s="105">
        <f t="shared" si="3"/>
        <v>0</v>
      </c>
      <c r="BA26" s="105">
        <f t="shared" si="4"/>
        <v>0</v>
      </c>
      <c r="BB26" s="105">
        <f t="shared" si="5"/>
        <v>0</v>
      </c>
    </row>
    <row r="27" spans="1:54" ht="24.95" customHeight="1" x14ac:dyDescent="0.25">
      <c r="A27" s="329"/>
      <c r="B27" s="322"/>
      <c r="C27" s="323"/>
      <c r="D27" s="324"/>
      <c r="E27" s="323"/>
      <c r="F27" s="324"/>
      <c r="G27" s="323"/>
      <c r="H27" s="324"/>
      <c r="I27" s="323"/>
      <c r="J27" s="324"/>
      <c r="K27" s="323"/>
      <c r="L27" s="322"/>
      <c r="M27" s="323"/>
      <c r="N27" s="325"/>
      <c r="O27" s="330"/>
      <c r="P27" s="322"/>
      <c r="Q27" s="323"/>
      <c r="R27" s="324"/>
      <c r="S27" s="323"/>
      <c r="T27" s="324"/>
      <c r="U27" s="323"/>
      <c r="V27" s="324"/>
      <c r="W27" s="323"/>
      <c r="X27" s="324"/>
      <c r="Y27" s="323"/>
      <c r="Z27" s="322"/>
      <c r="AA27" s="323"/>
      <c r="AB27" s="325"/>
      <c r="AC27" s="323"/>
      <c r="AD27" s="326"/>
      <c r="AE27" s="327"/>
      <c r="AF27" s="330"/>
      <c r="AG27" s="322"/>
      <c r="AH27" s="323"/>
      <c r="AI27" s="324"/>
      <c r="AJ27" s="323"/>
      <c r="AK27" s="324"/>
      <c r="AL27" s="323"/>
      <c r="AM27" s="324"/>
      <c r="AN27" s="323"/>
      <c r="AO27" s="324"/>
      <c r="AP27" s="323"/>
      <c r="AQ27" s="322"/>
      <c r="AR27" s="323"/>
      <c r="AS27" s="325"/>
      <c r="AT27" s="323"/>
      <c r="AU27" s="324"/>
      <c r="AV27" s="323"/>
      <c r="AW27" s="324"/>
      <c r="AX27" s="327"/>
      <c r="AY27" s="102"/>
      <c r="AZ27" s="105">
        <f t="shared" si="0"/>
        <v>0</v>
      </c>
      <c r="BA27" s="105">
        <f t="shared" si="1"/>
        <v>0</v>
      </c>
      <c r="BB27" s="105">
        <f t="shared" si="2"/>
        <v>0</v>
      </c>
    </row>
    <row r="28" spans="1:54" ht="24.95" customHeight="1" x14ac:dyDescent="0.25">
      <c r="A28" s="329"/>
      <c r="B28" s="322"/>
      <c r="C28" s="323"/>
      <c r="D28" s="324"/>
      <c r="E28" s="323"/>
      <c r="F28" s="324"/>
      <c r="G28" s="323"/>
      <c r="H28" s="324"/>
      <c r="I28" s="323"/>
      <c r="J28" s="324"/>
      <c r="K28" s="323"/>
      <c r="L28" s="322"/>
      <c r="M28" s="323"/>
      <c r="N28" s="325"/>
      <c r="O28" s="330"/>
      <c r="P28" s="322"/>
      <c r="Q28" s="323"/>
      <c r="R28" s="324"/>
      <c r="S28" s="323"/>
      <c r="T28" s="324"/>
      <c r="U28" s="323"/>
      <c r="V28" s="324"/>
      <c r="W28" s="323"/>
      <c r="X28" s="324"/>
      <c r="Y28" s="323"/>
      <c r="Z28" s="322"/>
      <c r="AA28" s="323"/>
      <c r="AB28" s="325"/>
      <c r="AC28" s="323"/>
      <c r="AD28" s="326"/>
      <c r="AE28" s="327"/>
      <c r="AF28" s="330"/>
      <c r="AG28" s="322"/>
      <c r="AH28" s="323"/>
      <c r="AI28" s="324"/>
      <c r="AJ28" s="323"/>
      <c r="AK28" s="324"/>
      <c r="AL28" s="323"/>
      <c r="AM28" s="324"/>
      <c r="AN28" s="323"/>
      <c r="AO28" s="324"/>
      <c r="AP28" s="323"/>
      <c r="AQ28" s="322"/>
      <c r="AR28" s="323"/>
      <c r="AS28" s="325"/>
      <c r="AT28" s="323"/>
      <c r="AU28" s="324"/>
      <c r="AV28" s="323"/>
      <c r="AW28" s="324"/>
      <c r="AX28" s="327"/>
      <c r="AY28" s="102"/>
      <c r="AZ28" s="105">
        <f t="shared" si="0"/>
        <v>0</v>
      </c>
      <c r="BA28" s="105">
        <f t="shared" si="1"/>
        <v>0</v>
      </c>
      <c r="BB28" s="105">
        <f t="shared" si="2"/>
        <v>0</v>
      </c>
    </row>
    <row r="29" spans="1:54" ht="24.95" customHeight="1" x14ac:dyDescent="0.25">
      <c r="A29" s="329"/>
      <c r="B29" s="322"/>
      <c r="C29" s="323"/>
      <c r="D29" s="324"/>
      <c r="E29" s="323"/>
      <c r="F29" s="324"/>
      <c r="G29" s="323"/>
      <c r="H29" s="324"/>
      <c r="I29" s="323"/>
      <c r="J29" s="324"/>
      <c r="K29" s="323"/>
      <c r="L29" s="322"/>
      <c r="M29" s="323"/>
      <c r="N29" s="325"/>
      <c r="O29" s="330"/>
      <c r="P29" s="322"/>
      <c r="Q29" s="323"/>
      <c r="R29" s="324"/>
      <c r="S29" s="323"/>
      <c r="T29" s="324"/>
      <c r="U29" s="323"/>
      <c r="V29" s="324"/>
      <c r="W29" s="323"/>
      <c r="X29" s="324"/>
      <c r="Y29" s="323"/>
      <c r="Z29" s="322"/>
      <c r="AA29" s="323"/>
      <c r="AB29" s="325"/>
      <c r="AC29" s="323"/>
      <c r="AD29" s="326"/>
      <c r="AE29" s="327"/>
      <c r="AF29" s="330"/>
      <c r="AG29" s="322"/>
      <c r="AH29" s="323"/>
      <c r="AI29" s="324"/>
      <c r="AJ29" s="323"/>
      <c r="AK29" s="324"/>
      <c r="AL29" s="323"/>
      <c r="AM29" s="324"/>
      <c r="AN29" s="323"/>
      <c r="AO29" s="324"/>
      <c r="AP29" s="323"/>
      <c r="AQ29" s="322"/>
      <c r="AR29" s="323"/>
      <c r="AS29" s="325"/>
      <c r="AT29" s="323"/>
      <c r="AU29" s="324"/>
      <c r="AV29" s="323"/>
      <c r="AW29" s="324"/>
      <c r="AX29" s="327"/>
      <c r="AY29" s="102"/>
      <c r="AZ29" s="105">
        <f t="shared" si="0"/>
        <v>0</v>
      </c>
      <c r="BA29" s="105">
        <f t="shared" si="1"/>
        <v>0</v>
      </c>
      <c r="BB29" s="105">
        <f t="shared" si="2"/>
        <v>0</v>
      </c>
    </row>
    <row r="30" spans="1:54" ht="24.95" customHeight="1" x14ac:dyDescent="0.25">
      <c r="A30" s="329"/>
      <c r="B30" s="322"/>
      <c r="C30" s="323"/>
      <c r="D30" s="324"/>
      <c r="E30" s="323"/>
      <c r="F30" s="324"/>
      <c r="G30" s="323"/>
      <c r="H30" s="324"/>
      <c r="I30" s="323"/>
      <c r="J30" s="324"/>
      <c r="K30" s="323"/>
      <c r="L30" s="322"/>
      <c r="M30" s="323"/>
      <c r="N30" s="325"/>
      <c r="O30" s="330"/>
      <c r="P30" s="322"/>
      <c r="Q30" s="323"/>
      <c r="R30" s="324"/>
      <c r="S30" s="323"/>
      <c r="T30" s="324"/>
      <c r="U30" s="323"/>
      <c r="V30" s="324"/>
      <c r="W30" s="323"/>
      <c r="X30" s="324"/>
      <c r="Y30" s="323"/>
      <c r="Z30" s="322"/>
      <c r="AA30" s="323"/>
      <c r="AB30" s="325"/>
      <c r="AC30" s="323"/>
      <c r="AD30" s="326"/>
      <c r="AE30" s="327"/>
      <c r="AF30" s="330"/>
      <c r="AG30" s="322"/>
      <c r="AH30" s="323"/>
      <c r="AI30" s="324"/>
      <c r="AJ30" s="323"/>
      <c r="AK30" s="324"/>
      <c r="AL30" s="323"/>
      <c r="AM30" s="324"/>
      <c r="AN30" s="323"/>
      <c r="AO30" s="324"/>
      <c r="AP30" s="323"/>
      <c r="AQ30" s="322"/>
      <c r="AR30" s="323"/>
      <c r="AS30" s="325"/>
      <c r="AT30" s="323"/>
      <c r="AU30" s="324"/>
      <c r="AV30" s="323"/>
      <c r="AW30" s="324"/>
      <c r="AX30" s="327"/>
      <c r="AY30" s="102"/>
      <c r="AZ30" s="105">
        <f t="shared" si="0"/>
        <v>0</v>
      </c>
      <c r="BA30" s="105">
        <f t="shared" si="1"/>
        <v>0</v>
      </c>
      <c r="BB30" s="105">
        <f t="shared" si="2"/>
        <v>0</v>
      </c>
    </row>
    <row r="31" spans="1:54" ht="24.95" customHeight="1" x14ac:dyDescent="0.25">
      <c r="A31" s="329"/>
      <c r="B31" s="322"/>
      <c r="C31" s="323"/>
      <c r="D31" s="324"/>
      <c r="E31" s="323"/>
      <c r="F31" s="324"/>
      <c r="G31" s="323"/>
      <c r="H31" s="324"/>
      <c r="I31" s="323"/>
      <c r="J31" s="324"/>
      <c r="K31" s="323"/>
      <c r="L31" s="322"/>
      <c r="M31" s="323"/>
      <c r="N31" s="325"/>
      <c r="O31" s="330"/>
      <c r="P31" s="322"/>
      <c r="Q31" s="323"/>
      <c r="R31" s="324"/>
      <c r="S31" s="323"/>
      <c r="T31" s="324"/>
      <c r="U31" s="323"/>
      <c r="V31" s="324"/>
      <c r="W31" s="323"/>
      <c r="X31" s="324"/>
      <c r="Y31" s="323"/>
      <c r="Z31" s="322"/>
      <c r="AA31" s="323"/>
      <c r="AB31" s="325"/>
      <c r="AC31" s="323"/>
      <c r="AD31" s="326"/>
      <c r="AE31" s="327"/>
      <c r="AF31" s="330"/>
      <c r="AG31" s="322"/>
      <c r="AH31" s="323"/>
      <c r="AI31" s="324"/>
      <c r="AJ31" s="323"/>
      <c r="AK31" s="324"/>
      <c r="AL31" s="323"/>
      <c r="AM31" s="324"/>
      <c r="AN31" s="323"/>
      <c r="AO31" s="324"/>
      <c r="AP31" s="323"/>
      <c r="AQ31" s="322"/>
      <c r="AR31" s="323"/>
      <c r="AS31" s="325"/>
      <c r="AT31" s="323"/>
      <c r="AU31" s="324"/>
      <c r="AV31" s="323"/>
      <c r="AW31" s="324"/>
      <c r="AX31" s="327"/>
      <c r="AY31" s="102"/>
      <c r="AZ31" s="105">
        <f t="shared" si="0"/>
        <v>0</v>
      </c>
      <c r="BA31" s="105">
        <f t="shared" si="1"/>
        <v>0</v>
      </c>
      <c r="BB31" s="105">
        <f t="shared" si="2"/>
        <v>0</v>
      </c>
    </row>
    <row r="32" spans="1:54" ht="24.95" customHeight="1" x14ac:dyDescent="0.25">
      <c r="A32" s="329"/>
      <c r="B32" s="322"/>
      <c r="C32" s="323"/>
      <c r="D32" s="324"/>
      <c r="E32" s="323"/>
      <c r="F32" s="324"/>
      <c r="G32" s="323"/>
      <c r="H32" s="324"/>
      <c r="I32" s="323"/>
      <c r="J32" s="324"/>
      <c r="K32" s="323"/>
      <c r="L32" s="322"/>
      <c r="M32" s="323"/>
      <c r="N32" s="325"/>
      <c r="O32" s="330"/>
      <c r="P32" s="322"/>
      <c r="Q32" s="323"/>
      <c r="R32" s="324"/>
      <c r="S32" s="323"/>
      <c r="T32" s="324"/>
      <c r="U32" s="323"/>
      <c r="V32" s="324"/>
      <c r="W32" s="323"/>
      <c r="X32" s="324"/>
      <c r="Y32" s="323"/>
      <c r="Z32" s="322"/>
      <c r="AA32" s="323"/>
      <c r="AB32" s="325"/>
      <c r="AC32" s="323"/>
      <c r="AD32" s="326"/>
      <c r="AE32" s="327"/>
      <c r="AF32" s="330"/>
      <c r="AG32" s="322"/>
      <c r="AH32" s="323"/>
      <c r="AI32" s="324"/>
      <c r="AJ32" s="323"/>
      <c r="AK32" s="324"/>
      <c r="AL32" s="323"/>
      <c r="AM32" s="324"/>
      <c r="AN32" s="323"/>
      <c r="AO32" s="324"/>
      <c r="AP32" s="323"/>
      <c r="AQ32" s="322"/>
      <c r="AR32" s="323"/>
      <c r="AS32" s="325"/>
      <c r="AT32" s="323"/>
      <c r="AU32" s="324"/>
      <c r="AV32" s="323"/>
      <c r="AW32" s="324"/>
      <c r="AX32" s="327"/>
      <c r="AY32" s="102"/>
      <c r="AZ32" s="105">
        <f t="shared" si="0"/>
        <v>0</v>
      </c>
      <c r="BA32" s="105">
        <f t="shared" si="1"/>
        <v>0</v>
      </c>
      <c r="BB32" s="105">
        <f t="shared" si="2"/>
        <v>0</v>
      </c>
    </row>
    <row r="33" spans="1:54" ht="24.95" customHeight="1" x14ac:dyDescent="0.25">
      <c r="A33" s="329"/>
      <c r="B33" s="322"/>
      <c r="C33" s="323"/>
      <c r="D33" s="324"/>
      <c r="E33" s="323"/>
      <c r="F33" s="324"/>
      <c r="G33" s="323"/>
      <c r="H33" s="324"/>
      <c r="I33" s="323"/>
      <c r="J33" s="324"/>
      <c r="K33" s="323"/>
      <c r="L33" s="322"/>
      <c r="M33" s="323"/>
      <c r="N33" s="325"/>
      <c r="O33" s="330"/>
      <c r="P33" s="322"/>
      <c r="Q33" s="323"/>
      <c r="R33" s="324"/>
      <c r="S33" s="323"/>
      <c r="T33" s="324"/>
      <c r="U33" s="323"/>
      <c r="V33" s="324"/>
      <c r="W33" s="323"/>
      <c r="X33" s="324"/>
      <c r="Y33" s="323"/>
      <c r="Z33" s="322"/>
      <c r="AA33" s="323"/>
      <c r="AB33" s="325"/>
      <c r="AC33" s="323"/>
      <c r="AD33" s="326"/>
      <c r="AE33" s="327"/>
      <c r="AF33" s="330"/>
      <c r="AG33" s="322"/>
      <c r="AH33" s="323"/>
      <c r="AI33" s="324"/>
      <c r="AJ33" s="323"/>
      <c r="AK33" s="324"/>
      <c r="AL33" s="323"/>
      <c r="AM33" s="324"/>
      <c r="AN33" s="323"/>
      <c r="AO33" s="324"/>
      <c r="AP33" s="323"/>
      <c r="AQ33" s="322"/>
      <c r="AR33" s="323"/>
      <c r="AS33" s="325"/>
      <c r="AT33" s="323"/>
      <c r="AU33" s="324"/>
      <c r="AV33" s="323"/>
      <c r="AW33" s="324"/>
      <c r="AX33" s="327"/>
      <c r="AY33" s="102"/>
      <c r="AZ33" s="105">
        <f t="shared" si="0"/>
        <v>0</v>
      </c>
      <c r="BA33" s="105">
        <f t="shared" si="1"/>
        <v>0</v>
      </c>
      <c r="BB33" s="105">
        <f t="shared" si="2"/>
        <v>0</v>
      </c>
    </row>
    <row r="34" spans="1:54" ht="24.95" customHeight="1" x14ac:dyDescent="0.25">
      <c r="A34" s="329"/>
      <c r="B34" s="322"/>
      <c r="C34" s="323"/>
      <c r="D34" s="324"/>
      <c r="E34" s="323"/>
      <c r="F34" s="324"/>
      <c r="G34" s="323"/>
      <c r="H34" s="324"/>
      <c r="I34" s="323"/>
      <c r="J34" s="324"/>
      <c r="K34" s="323"/>
      <c r="L34" s="322"/>
      <c r="M34" s="323"/>
      <c r="N34" s="325"/>
      <c r="O34" s="330"/>
      <c r="P34" s="322"/>
      <c r="Q34" s="323"/>
      <c r="R34" s="324"/>
      <c r="S34" s="323"/>
      <c r="T34" s="324"/>
      <c r="U34" s="323"/>
      <c r="V34" s="324"/>
      <c r="W34" s="323"/>
      <c r="X34" s="324"/>
      <c r="Y34" s="323"/>
      <c r="Z34" s="322"/>
      <c r="AA34" s="323"/>
      <c r="AB34" s="325"/>
      <c r="AC34" s="323"/>
      <c r="AD34" s="326"/>
      <c r="AE34" s="327"/>
      <c r="AF34" s="330"/>
      <c r="AG34" s="322"/>
      <c r="AH34" s="323"/>
      <c r="AI34" s="324"/>
      <c r="AJ34" s="323"/>
      <c r="AK34" s="324"/>
      <c r="AL34" s="323"/>
      <c r="AM34" s="324"/>
      <c r="AN34" s="323"/>
      <c r="AO34" s="324"/>
      <c r="AP34" s="323"/>
      <c r="AQ34" s="322"/>
      <c r="AR34" s="323"/>
      <c r="AS34" s="325"/>
      <c r="AT34" s="323"/>
      <c r="AU34" s="324"/>
      <c r="AV34" s="323"/>
      <c r="AW34" s="324"/>
      <c r="AX34" s="327"/>
      <c r="AY34" s="102"/>
      <c r="AZ34" s="105">
        <f>A34</f>
        <v>0</v>
      </c>
      <c r="BA34" s="105">
        <f>O34</f>
        <v>0</v>
      </c>
      <c r="BB34" s="105">
        <f>AF34</f>
        <v>0</v>
      </c>
    </row>
    <row r="35" spans="1:54" ht="24.95" customHeight="1" x14ac:dyDescent="0.25">
      <c r="A35" s="329"/>
      <c r="B35" s="322"/>
      <c r="C35" s="323"/>
      <c r="D35" s="324"/>
      <c r="E35" s="323"/>
      <c r="F35" s="324"/>
      <c r="G35" s="323"/>
      <c r="H35" s="324"/>
      <c r="I35" s="323"/>
      <c r="J35" s="324"/>
      <c r="K35" s="323"/>
      <c r="L35" s="322"/>
      <c r="M35" s="323"/>
      <c r="N35" s="325"/>
      <c r="O35" s="330"/>
      <c r="P35" s="322"/>
      <c r="Q35" s="323"/>
      <c r="R35" s="324"/>
      <c r="S35" s="323"/>
      <c r="T35" s="324"/>
      <c r="U35" s="323"/>
      <c r="V35" s="324"/>
      <c r="W35" s="323"/>
      <c r="X35" s="324"/>
      <c r="Y35" s="323"/>
      <c r="Z35" s="322"/>
      <c r="AA35" s="323"/>
      <c r="AB35" s="325"/>
      <c r="AC35" s="323"/>
      <c r="AD35" s="326"/>
      <c r="AE35" s="327"/>
      <c r="AF35" s="330"/>
      <c r="AG35" s="322"/>
      <c r="AH35" s="323"/>
      <c r="AI35" s="324"/>
      <c r="AJ35" s="323"/>
      <c r="AK35" s="324"/>
      <c r="AL35" s="323"/>
      <c r="AM35" s="324"/>
      <c r="AN35" s="323"/>
      <c r="AO35" s="324"/>
      <c r="AP35" s="323"/>
      <c r="AQ35" s="322"/>
      <c r="AR35" s="323"/>
      <c r="AS35" s="325"/>
      <c r="AT35" s="323"/>
      <c r="AU35" s="324"/>
      <c r="AV35" s="323"/>
      <c r="AW35" s="324"/>
      <c r="AX35" s="327"/>
      <c r="AY35" s="102"/>
      <c r="AZ35" s="105">
        <f>A35</f>
        <v>0</v>
      </c>
      <c r="BA35" s="105">
        <f>O35</f>
        <v>0</v>
      </c>
      <c r="BB35" s="105">
        <f>AF35</f>
        <v>0</v>
      </c>
    </row>
    <row r="36" spans="1:54" ht="24.95" customHeight="1" x14ac:dyDescent="0.25">
      <c r="A36" s="329"/>
      <c r="B36" s="322"/>
      <c r="C36" s="323"/>
      <c r="D36" s="324"/>
      <c r="E36" s="323"/>
      <c r="F36" s="324"/>
      <c r="G36" s="323"/>
      <c r="H36" s="324"/>
      <c r="I36" s="323"/>
      <c r="J36" s="324"/>
      <c r="K36" s="323"/>
      <c r="L36" s="322"/>
      <c r="M36" s="323"/>
      <c r="N36" s="325"/>
      <c r="O36" s="330"/>
      <c r="P36" s="322"/>
      <c r="Q36" s="323"/>
      <c r="R36" s="324"/>
      <c r="S36" s="323"/>
      <c r="T36" s="324"/>
      <c r="U36" s="323"/>
      <c r="V36" s="324"/>
      <c r="W36" s="323"/>
      <c r="X36" s="324"/>
      <c r="Y36" s="323"/>
      <c r="Z36" s="322"/>
      <c r="AA36" s="323"/>
      <c r="AB36" s="325"/>
      <c r="AC36" s="323"/>
      <c r="AD36" s="326"/>
      <c r="AE36" s="327"/>
      <c r="AF36" s="330"/>
      <c r="AG36" s="322"/>
      <c r="AH36" s="323"/>
      <c r="AI36" s="324"/>
      <c r="AJ36" s="323"/>
      <c r="AK36" s="324"/>
      <c r="AL36" s="323"/>
      <c r="AM36" s="324"/>
      <c r="AN36" s="323"/>
      <c r="AO36" s="324"/>
      <c r="AP36" s="323"/>
      <c r="AQ36" s="322"/>
      <c r="AR36" s="323"/>
      <c r="AS36" s="325"/>
      <c r="AT36" s="323"/>
      <c r="AU36" s="324"/>
      <c r="AV36" s="323"/>
      <c r="AW36" s="324"/>
      <c r="AX36" s="327"/>
      <c r="AY36" s="102"/>
      <c r="AZ36" s="105">
        <f>A36</f>
        <v>0</v>
      </c>
      <c r="BA36" s="105">
        <f>O36</f>
        <v>0</v>
      </c>
      <c r="BB36" s="105">
        <f>AF36</f>
        <v>0</v>
      </c>
    </row>
    <row r="37" spans="1:54" ht="24.95" customHeight="1" x14ac:dyDescent="0.25">
      <c r="A37" s="329"/>
      <c r="B37" s="322"/>
      <c r="C37" s="323"/>
      <c r="D37" s="324"/>
      <c r="E37" s="323"/>
      <c r="F37" s="324"/>
      <c r="G37" s="323"/>
      <c r="H37" s="324"/>
      <c r="I37" s="323"/>
      <c r="J37" s="324"/>
      <c r="K37" s="323"/>
      <c r="L37" s="322"/>
      <c r="M37" s="323"/>
      <c r="N37" s="325"/>
      <c r="O37" s="330"/>
      <c r="P37" s="322"/>
      <c r="Q37" s="323"/>
      <c r="R37" s="324"/>
      <c r="S37" s="323"/>
      <c r="T37" s="324"/>
      <c r="U37" s="323"/>
      <c r="V37" s="324"/>
      <c r="W37" s="323"/>
      <c r="X37" s="324"/>
      <c r="Y37" s="323"/>
      <c r="Z37" s="322"/>
      <c r="AA37" s="323"/>
      <c r="AB37" s="325"/>
      <c r="AC37" s="323"/>
      <c r="AD37" s="326"/>
      <c r="AE37" s="327"/>
      <c r="AF37" s="330"/>
      <c r="AG37" s="322"/>
      <c r="AH37" s="323"/>
      <c r="AI37" s="324"/>
      <c r="AJ37" s="323"/>
      <c r="AK37" s="324"/>
      <c r="AL37" s="323"/>
      <c r="AM37" s="324"/>
      <c r="AN37" s="323"/>
      <c r="AO37" s="324"/>
      <c r="AP37" s="323"/>
      <c r="AQ37" s="322"/>
      <c r="AR37" s="323"/>
      <c r="AS37" s="325"/>
      <c r="AT37" s="323"/>
      <c r="AU37" s="324"/>
      <c r="AV37" s="323"/>
      <c r="AW37" s="324"/>
      <c r="AX37" s="327"/>
      <c r="AY37" s="102"/>
      <c r="AZ37" s="105">
        <f>A37</f>
        <v>0</v>
      </c>
      <c r="BA37" s="105">
        <f>O37</f>
        <v>0</v>
      </c>
      <c r="BB37" s="105">
        <f>AF37</f>
        <v>0</v>
      </c>
    </row>
    <row r="38" spans="1:54" ht="24.95" customHeight="1" x14ac:dyDescent="0.25">
      <c r="A38" s="329"/>
      <c r="B38" s="322"/>
      <c r="C38" s="323"/>
      <c r="D38" s="324"/>
      <c r="E38" s="323"/>
      <c r="F38" s="324"/>
      <c r="G38" s="323"/>
      <c r="H38" s="324"/>
      <c r="I38" s="323"/>
      <c r="J38" s="324"/>
      <c r="K38" s="323"/>
      <c r="L38" s="322"/>
      <c r="M38" s="323"/>
      <c r="N38" s="325"/>
      <c r="O38" s="330"/>
      <c r="P38" s="322"/>
      <c r="Q38" s="323"/>
      <c r="R38" s="324"/>
      <c r="S38" s="323"/>
      <c r="T38" s="324"/>
      <c r="U38" s="323"/>
      <c r="V38" s="324"/>
      <c r="W38" s="323"/>
      <c r="X38" s="324"/>
      <c r="Y38" s="323"/>
      <c r="Z38" s="322"/>
      <c r="AA38" s="323"/>
      <c r="AB38" s="324"/>
      <c r="AC38" s="323"/>
      <c r="AD38" s="326"/>
      <c r="AE38" s="327"/>
      <c r="AF38" s="330"/>
      <c r="AG38" s="322"/>
      <c r="AH38" s="323"/>
      <c r="AI38" s="324"/>
      <c r="AJ38" s="323"/>
      <c r="AK38" s="324"/>
      <c r="AL38" s="323"/>
      <c r="AM38" s="324"/>
      <c r="AN38" s="323"/>
      <c r="AO38" s="324"/>
      <c r="AP38" s="323"/>
      <c r="AQ38" s="324"/>
      <c r="AR38" s="323"/>
      <c r="AS38" s="324"/>
      <c r="AT38" s="323"/>
      <c r="AU38" s="324"/>
      <c r="AV38" s="323"/>
      <c r="AW38" s="324"/>
      <c r="AX38" s="327"/>
      <c r="AY38" s="102"/>
      <c r="AZ38" s="105">
        <f>A38</f>
        <v>0</v>
      </c>
      <c r="BA38" s="105">
        <f>O38</f>
        <v>0</v>
      </c>
      <c r="BB38" s="105">
        <f>AF38</f>
        <v>0</v>
      </c>
    </row>
    <row r="39" spans="1:54" ht="24.95" customHeight="1" x14ac:dyDescent="0.25">
      <c r="A39" s="329"/>
      <c r="B39" s="322"/>
      <c r="C39" s="323"/>
      <c r="D39" s="324"/>
      <c r="E39" s="323"/>
      <c r="F39" s="324"/>
      <c r="G39" s="323"/>
      <c r="H39" s="324"/>
      <c r="I39" s="323"/>
      <c r="J39" s="324"/>
      <c r="K39" s="323"/>
      <c r="L39" s="322"/>
      <c r="M39" s="323"/>
      <c r="N39" s="325"/>
      <c r="O39" s="330"/>
      <c r="P39" s="322"/>
      <c r="Q39" s="323"/>
      <c r="R39" s="324"/>
      <c r="S39" s="323"/>
      <c r="T39" s="324"/>
      <c r="U39" s="323"/>
      <c r="V39" s="324"/>
      <c r="W39" s="323"/>
      <c r="X39" s="324"/>
      <c r="Y39" s="323"/>
      <c r="Z39" s="322"/>
      <c r="AA39" s="323"/>
      <c r="AB39" s="324"/>
      <c r="AC39" s="323"/>
      <c r="AD39" s="326"/>
      <c r="AE39" s="327"/>
      <c r="AF39" s="330"/>
      <c r="AG39" s="322"/>
      <c r="AH39" s="323"/>
      <c r="AI39" s="324"/>
      <c r="AJ39" s="323"/>
      <c r="AK39" s="324"/>
      <c r="AL39" s="323"/>
      <c r="AM39" s="324"/>
      <c r="AN39" s="323"/>
      <c r="AO39" s="324"/>
      <c r="AP39" s="323"/>
      <c r="AQ39" s="324"/>
      <c r="AR39" s="323"/>
      <c r="AS39" s="324"/>
      <c r="AT39" s="323"/>
      <c r="AU39" s="324"/>
      <c r="AV39" s="323"/>
      <c r="AW39" s="324"/>
      <c r="AX39" s="327"/>
      <c r="AY39" s="102"/>
      <c r="AZ39" s="105">
        <f t="shared" si="0"/>
        <v>0</v>
      </c>
      <c r="BA39" s="105">
        <f t="shared" si="1"/>
        <v>0</v>
      </c>
      <c r="BB39" s="105">
        <f t="shared" si="2"/>
        <v>0</v>
      </c>
    </row>
    <row r="40" spans="1:54" ht="24.95" customHeight="1" x14ac:dyDescent="0.25">
      <c r="A40" s="329"/>
      <c r="B40" s="322"/>
      <c r="C40" s="323"/>
      <c r="D40" s="324"/>
      <c r="E40" s="323"/>
      <c r="F40" s="324"/>
      <c r="G40" s="323"/>
      <c r="H40" s="324"/>
      <c r="I40" s="323"/>
      <c r="J40" s="324"/>
      <c r="K40" s="323"/>
      <c r="L40" s="322"/>
      <c r="M40" s="323"/>
      <c r="N40" s="325"/>
      <c r="O40" s="330"/>
      <c r="P40" s="322"/>
      <c r="Q40" s="323"/>
      <c r="R40" s="324"/>
      <c r="S40" s="323"/>
      <c r="T40" s="324"/>
      <c r="U40" s="323"/>
      <c r="V40" s="324"/>
      <c r="W40" s="323"/>
      <c r="X40" s="324"/>
      <c r="Y40" s="323"/>
      <c r="Z40" s="322"/>
      <c r="AA40" s="323"/>
      <c r="AB40" s="324"/>
      <c r="AC40" s="323"/>
      <c r="AD40" s="326"/>
      <c r="AE40" s="327"/>
      <c r="AF40" s="330"/>
      <c r="AG40" s="322"/>
      <c r="AH40" s="323"/>
      <c r="AI40" s="324"/>
      <c r="AJ40" s="323"/>
      <c r="AK40" s="324"/>
      <c r="AL40" s="323"/>
      <c r="AM40" s="324"/>
      <c r="AN40" s="323"/>
      <c r="AO40" s="324"/>
      <c r="AP40" s="323"/>
      <c r="AQ40" s="324"/>
      <c r="AR40" s="323"/>
      <c r="AS40" s="324"/>
      <c r="AT40" s="323"/>
      <c r="AU40" s="324"/>
      <c r="AV40" s="323"/>
      <c r="AW40" s="324"/>
      <c r="AX40" s="327"/>
      <c r="AY40" s="102"/>
      <c r="AZ40" s="105">
        <f t="shared" si="0"/>
        <v>0</v>
      </c>
      <c r="BA40" s="105">
        <f t="shared" si="1"/>
        <v>0</v>
      </c>
      <c r="BB40" s="105">
        <f t="shared" si="2"/>
        <v>0</v>
      </c>
    </row>
    <row r="41" spans="1:54" ht="24.95" customHeight="1" x14ac:dyDescent="0.25">
      <c r="A41" s="329"/>
      <c r="B41" s="322"/>
      <c r="C41" s="323"/>
      <c r="D41" s="324"/>
      <c r="E41" s="323"/>
      <c r="F41" s="324"/>
      <c r="G41" s="323"/>
      <c r="H41" s="324"/>
      <c r="I41" s="323"/>
      <c r="J41" s="324"/>
      <c r="K41" s="323"/>
      <c r="L41" s="322"/>
      <c r="M41" s="323"/>
      <c r="N41" s="325"/>
      <c r="O41" s="330"/>
      <c r="P41" s="322"/>
      <c r="Q41" s="323"/>
      <c r="R41" s="324"/>
      <c r="S41" s="323"/>
      <c r="T41" s="324"/>
      <c r="U41" s="323"/>
      <c r="V41" s="324"/>
      <c r="W41" s="323"/>
      <c r="X41" s="324"/>
      <c r="Y41" s="323"/>
      <c r="Z41" s="322"/>
      <c r="AA41" s="323"/>
      <c r="AB41" s="324"/>
      <c r="AC41" s="323"/>
      <c r="AD41" s="326"/>
      <c r="AE41" s="327"/>
      <c r="AF41" s="330"/>
      <c r="AG41" s="322"/>
      <c r="AH41" s="323"/>
      <c r="AI41" s="324"/>
      <c r="AJ41" s="323"/>
      <c r="AK41" s="324"/>
      <c r="AL41" s="323"/>
      <c r="AM41" s="324"/>
      <c r="AN41" s="323"/>
      <c r="AO41" s="324"/>
      <c r="AP41" s="323"/>
      <c r="AQ41" s="324"/>
      <c r="AR41" s="323"/>
      <c r="AS41" s="324"/>
      <c r="AT41" s="323"/>
      <c r="AU41" s="324"/>
      <c r="AV41" s="323"/>
      <c r="AW41" s="324"/>
      <c r="AX41" s="327"/>
      <c r="AY41" s="102"/>
      <c r="AZ41" s="105">
        <f t="shared" si="0"/>
        <v>0</v>
      </c>
      <c r="BA41" s="105">
        <f t="shared" si="1"/>
        <v>0</v>
      </c>
      <c r="BB41" s="105">
        <f t="shared" si="2"/>
        <v>0</v>
      </c>
    </row>
    <row r="42" spans="1:54" ht="24.95" customHeight="1" x14ac:dyDescent="0.25">
      <c r="A42" s="329"/>
      <c r="B42" s="322"/>
      <c r="C42" s="323"/>
      <c r="D42" s="324"/>
      <c r="E42" s="323"/>
      <c r="F42" s="324"/>
      <c r="G42" s="323"/>
      <c r="H42" s="324"/>
      <c r="I42" s="323"/>
      <c r="J42" s="324"/>
      <c r="K42" s="323"/>
      <c r="L42" s="322"/>
      <c r="M42" s="323"/>
      <c r="N42" s="325"/>
      <c r="O42" s="330"/>
      <c r="P42" s="322"/>
      <c r="Q42" s="323"/>
      <c r="R42" s="324"/>
      <c r="S42" s="323"/>
      <c r="T42" s="324"/>
      <c r="U42" s="323"/>
      <c r="V42" s="324"/>
      <c r="W42" s="323"/>
      <c r="X42" s="324"/>
      <c r="Y42" s="323"/>
      <c r="Z42" s="322"/>
      <c r="AA42" s="323"/>
      <c r="AB42" s="324"/>
      <c r="AC42" s="323"/>
      <c r="AD42" s="326"/>
      <c r="AE42" s="327"/>
      <c r="AF42" s="330"/>
      <c r="AG42" s="322"/>
      <c r="AH42" s="323"/>
      <c r="AI42" s="324"/>
      <c r="AJ42" s="323"/>
      <c r="AK42" s="324"/>
      <c r="AL42" s="323"/>
      <c r="AM42" s="324"/>
      <c r="AN42" s="323"/>
      <c r="AO42" s="324"/>
      <c r="AP42" s="323"/>
      <c r="AQ42" s="324"/>
      <c r="AR42" s="323"/>
      <c r="AS42" s="324"/>
      <c r="AT42" s="323"/>
      <c r="AU42" s="324"/>
      <c r="AV42" s="323"/>
      <c r="AW42" s="324"/>
      <c r="AX42" s="327"/>
      <c r="AY42" s="102"/>
      <c r="AZ42" s="105">
        <f t="shared" si="0"/>
        <v>0</v>
      </c>
      <c r="BA42" s="105">
        <f t="shared" si="1"/>
        <v>0</v>
      </c>
      <c r="BB42" s="105">
        <f t="shared" si="2"/>
        <v>0</v>
      </c>
    </row>
    <row r="43" spans="1:54" ht="24.95" customHeight="1" x14ac:dyDescent="0.25">
      <c r="A43" s="329"/>
      <c r="B43" s="322"/>
      <c r="C43" s="323"/>
      <c r="D43" s="324"/>
      <c r="E43" s="323"/>
      <c r="F43" s="324"/>
      <c r="G43" s="323"/>
      <c r="H43" s="324"/>
      <c r="I43" s="323"/>
      <c r="J43" s="324"/>
      <c r="K43" s="323"/>
      <c r="L43" s="322"/>
      <c r="M43" s="323"/>
      <c r="N43" s="325"/>
      <c r="O43" s="330"/>
      <c r="P43" s="322"/>
      <c r="Q43" s="323"/>
      <c r="R43" s="324"/>
      <c r="S43" s="323"/>
      <c r="T43" s="324"/>
      <c r="U43" s="323"/>
      <c r="V43" s="324"/>
      <c r="W43" s="323"/>
      <c r="X43" s="324"/>
      <c r="Y43" s="323"/>
      <c r="Z43" s="322"/>
      <c r="AA43" s="323"/>
      <c r="AB43" s="324"/>
      <c r="AC43" s="323"/>
      <c r="AD43" s="326"/>
      <c r="AE43" s="327"/>
      <c r="AF43" s="330"/>
      <c r="AG43" s="322"/>
      <c r="AH43" s="323"/>
      <c r="AI43" s="324"/>
      <c r="AJ43" s="323"/>
      <c r="AK43" s="324"/>
      <c r="AL43" s="323"/>
      <c r="AM43" s="324"/>
      <c r="AN43" s="323"/>
      <c r="AO43" s="324"/>
      <c r="AP43" s="323"/>
      <c r="AQ43" s="324"/>
      <c r="AR43" s="323"/>
      <c r="AS43" s="324"/>
      <c r="AT43" s="323"/>
      <c r="AU43" s="324"/>
      <c r="AV43" s="323"/>
      <c r="AW43" s="324"/>
      <c r="AX43" s="327"/>
      <c r="AY43" s="102"/>
      <c r="AZ43" s="105">
        <f t="shared" si="0"/>
        <v>0</v>
      </c>
      <c r="BA43" s="105">
        <f t="shared" si="1"/>
        <v>0</v>
      </c>
      <c r="BB43" s="105">
        <f t="shared" si="2"/>
        <v>0</v>
      </c>
    </row>
    <row r="44" spans="1:54" ht="24.95" customHeight="1" x14ac:dyDescent="0.25">
      <c r="A44" s="329"/>
      <c r="B44" s="322"/>
      <c r="C44" s="323"/>
      <c r="D44" s="324"/>
      <c r="E44" s="323"/>
      <c r="F44" s="324"/>
      <c r="G44" s="323"/>
      <c r="H44" s="324"/>
      <c r="I44" s="323"/>
      <c r="J44" s="324"/>
      <c r="K44" s="323"/>
      <c r="L44" s="322"/>
      <c r="M44" s="323"/>
      <c r="N44" s="325"/>
      <c r="O44" s="330"/>
      <c r="P44" s="322"/>
      <c r="Q44" s="323"/>
      <c r="R44" s="324"/>
      <c r="S44" s="323"/>
      <c r="T44" s="324"/>
      <c r="U44" s="323"/>
      <c r="V44" s="324"/>
      <c r="W44" s="323"/>
      <c r="X44" s="324"/>
      <c r="Y44" s="323"/>
      <c r="Z44" s="322"/>
      <c r="AA44" s="323"/>
      <c r="AB44" s="324"/>
      <c r="AC44" s="323"/>
      <c r="AD44" s="326"/>
      <c r="AE44" s="327"/>
      <c r="AF44" s="330"/>
      <c r="AG44" s="322"/>
      <c r="AH44" s="323"/>
      <c r="AI44" s="324"/>
      <c r="AJ44" s="323"/>
      <c r="AK44" s="324"/>
      <c r="AL44" s="323"/>
      <c r="AM44" s="324"/>
      <c r="AN44" s="323"/>
      <c r="AO44" s="324"/>
      <c r="AP44" s="323"/>
      <c r="AQ44" s="324"/>
      <c r="AR44" s="323"/>
      <c r="AS44" s="324"/>
      <c r="AT44" s="323"/>
      <c r="AU44" s="324"/>
      <c r="AV44" s="323"/>
      <c r="AW44" s="324"/>
      <c r="AX44" s="327"/>
      <c r="AY44" s="102"/>
      <c r="AZ44" s="105">
        <f t="shared" si="0"/>
        <v>0</v>
      </c>
      <c r="BA44" s="105">
        <f t="shared" si="1"/>
        <v>0</v>
      </c>
      <c r="BB44" s="105">
        <f t="shared" si="2"/>
        <v>0</v>
      </c>
    </row>
    <row r="45" spans="1:54" ht="24.95" customHeight="1" x14ac:dyDescent="0.25">
      <c r="A45" s="329"/>
      <c r="B45" s="322"/>
      <c r="C45" s="323"/>
      <c r="D45" s="324"/>
      <c r="E45" s="323"/>
      <c r="F45" s="324"/>
      <c r="G45" s="323"/>
      <c r="H45" s="324"/>
      <c r="I45" s="323"/>
      <c r="J45" s="324"/>
      <c r="K45" s="323"/>
      <c r="L45" s="322"/>
      <c r="M45" s="323"/>
      <c r="N45" s="325"/>
      <c r="O45" s="330"/>
      <c r="P45" s="322"/>
      <c r="Q45" s="323"/>
      <c r="R45" s="324"/>
      <c r="S45" s="323"/>
      <c r="T45" s="324"/>
      <c r="U45" s="323"/>
      <c r="V45" s="324"/>
      <c r="W45" s="323"/>
      <c r="X45" s="324"/>
      <c r="Y45" s="323"/>
      <c r="Z45" s="322"/>
      <c r="AA45" s="323"/>
      <c r="AB45" s="324"/>
      <c r="AC45" s="323"/>
      <c r="AD45" s="326"/>
      <c r="AE45" s="327"/>
      <c r="AF45" s="330"/>
      <c r="AG45" s="322"/>
      <c r="AH45" s="323"/>
      <c r="AI45" s="324"/>
      <c r="AJ45" s="323"/>
      <c r="AK45" s="324"/>
      <c r="AL45" s="323"/>
      <c r="AM45" s="324"/>
      <c r="AN45" s="323"/>
      <c r="AO45" s="324"/>
      <c r="AP45" s="323"/>
      <c r="AQ45" s="324"/>
      <c r="AR45" s="323"/>
      <c r="AS45" s="324"/>
      <c r="AT45" s="323"/>
      <c r="AU45" s="324"/>
      <c r="AV45" s="323"/>
      <c r="AW45" s="324"/>
      <c r="AX45" s="327"/>
      <c r="AY45" s="102"/>
      <c r="AZ45" s="105">
        <f t="shared" si="0"/>
        <v>0</v>
      </c>
      <c r="BA45" s="105">
        <f t="shared" si="1"/>
        <v>0</v>
      </c>
      <c r="BB45" s="105">
        <f t="shared" si="2"/>
        <v>0</v>
      </c>
    </row>
    <row r="46" spans="1:54" ht="24.95" customHeight="1" x14ac:dyDescent="0.25">
      <c r="A46" s="329"/>
      <c r="B46" s="322"/>
      <c r="C46" s="323"/>
      <c r="D46" s="324"/>
      <c r="E46" s="323"/>
      <c r="F46" s="324"/>
      <c r="G46" s="323"/>
      <c r="H46" s="324"/>
      <c r="I46" s="323"/>
      <c r="J46" s="324"/>
      <c r="K46" s="323"/>
      <c r="L46" s="322"/>
      <c r="M46" s="323"/>
      <c r="N46" s="325"/>
      <c r="O46" s="330"/>
      <c r="P46" s="322"/>
      <c r="Q46" s="323"/>
      <c r="R46" s="324"/>
      <c r="S46" s="323"/>
      <c r="T46" s="324"/>
      <c r="U46" s="323"/>
      <c r="V46" s="324"/>
      <c r="W46" s="323"/>
      <c r="X46" s="324"/>
      <c r="Y46" s="323"/>
      <c r="Z46" s="322"/>
      <c r="AA46" s="323"/>
      <c r="AB46" s="324"/>
      <c r="AC46" s="323"/>
      <c r="AD46" s="326"/>
      <c r="AE46" s="327"/>
      <c r="AF46" s="330"/>
      <c r="AG46" s="322"/>
      <c r="AH46" s="323"/>
      <c r="AI46" s="324"/>
      <c r="AJ46" s="323"/>
      <c r="AK46" s="324"/>
      <c r="AL46" s="323"/>
      <c r="AM46" s="324"/>
      <c r="AN46" s="323"/>
      <c r="AO46" s="324"/>
      <c r="AP46" s="323"/>
      <c r="AQ46" s="324"/>
      <c r="AR46" s="323"/>
      <c r="AS46" s="324"/>
      <c r="AT46" s="323"/>
      <c r="AU46" s="324"/>
      <c r="AV46" s="323"/>
      <c r="AW46" s="324"/>
      <c r="AX46" s="327"/>
      <c r="AY46" s="102"/>
      <c r="AZ46" s="105">
        <f t="shared" si="0"/>
        <v>0</v>
      </c>
      <c r="BA46" s="105">
        <f t="shared" si="1"/>
        <v>0</v>
      </c>
      <c r="BB46" s="105">
        <f t="shared" si="2"/>
        <v>0</v>
      </c>
    </row>
    <row r="47" spans="1:54" ht="24.95" customHeight="1" x14ac:dyDescent="0.25">
      <c r="A47" s="329"/>
      <c r="B47" s="322"/>
      <c r="C47" s="323"/>
      <c r="D47" s="324"/>
      <c r="E47" s="323"/>
      <c r="F47" s="324"/>
      <c r="G47" s="323"/>
      <c r="H47" s="324"/>
      <c r="I47" s="323"/>
      <c r="J47" s="324"/>
      <c r="K47" s="323"/>
      <c r="L47" s="322"/>
      <c r="M47" s="323"/>
      <c r="N47" s="325"/>
      <c r="O47" s="330"/>
      <c r="P47" s="322"/>
      <c r="Q47" s="323"/>
      <c r="R47" s="324"/>
      <c r="S47" s="323"/>
      <c r="T47" s="324"/>
      <c r="U47" s="323"/>
      <c r="V47" s="324"/>
      <c r="W47" s="323"/>
      <c r="X47" s="324"/>
      <c r="Y47" s="323"/>
      <c r="Z47" s="322"/>
      <c r="AA47" s="323"/>
      <c r="AB47" s="324"/>
      <c r="AC47" s="323"/>
      <c r="AD47" s="326"/>
      <c r="AE47" s="327"/>
      <c r="AF47" s="330"/>
      <c r="AG47" s="322"/>
      <c r="AH47" s="323"/>
      <c r="AI47" s="324"/>
      <c r="AJ47" s="323"/>
      <c r="AK47" s="324"/>
      <c r="AL47" s="323"/>
      <c r="AM47" s="324"/>
      <c r="AN47" s="323"/>
      <c r="AO47" s="324"/>
      <c r="AP47" s="323"/>
      <c r="AQ47" s="324"/>
      <c r="AR47" s="323"/>
      <c r="AS47" s="324"/>
      <c r="AT47" s="323"/>
      <c r="AU47" s="324"/>
      <c r="AV47" s="323"/>
      <c r="AW47" s="324"/>
      <c r="AX47" s="327"/>
      <c r="AY47" s="102"/>
      <c r="AZ47" s="105">
        <f t="shared" si="0"/>
        <v>0</v>
      </c>
      <c r="BA47" s="105">
        <f t="shared" si="1"/>
        <v>0</v>
      </c>
      <c r="BB47" s="105">
        <f t="shared" si="2"/>
        <v>0</v>
      </c>
    </row>
    <row r="48" spans="1:54" ht="24.95" customHeight="1" x14ac:dyDescent="0.25">
      <c r="A48" s="329"/>
      <c r="B48" s="322"/>
      <c r="C48" s="323"/>
      <c r="D48" s="324"/>
      <c r="E48" s="323"/>
      <c r="F48" s="324"/>
      <c r="G48" s="323"/>
      <c r="H48" s="324"/>
      <c r="I48" s="323"/>
      <c r="J48" s="324"/>
      <c r="K48" s="323"/>
      <c r="L48" s="322"/>
      <c r="M48" s="323"/>
      <c r="N48" s="325"/>
      <c r="O48" s="330"/>
      <c r="P48" s="322"/>
      <c r="Q48" s="323"/>
      <c r="R48" s="324"/>
      <c r="S48" s="323"/>
      <c r="T48" s="324"/>
      <c r="U48" s="323"/>
      <c r="V48" s="324"/>
      <c r="W48" s="323"/>
      <c r="X48" s="324"/>
      <c r="Y48" s="323"/>
      <c r="Z48" s="322"/>
      <c r="AA48" s="323"/>
      <c r="AB48" s="324"/>
      <c r="AC48" s="323"/>
      <c r="AD48" s="326"/>
      <c r="AE48" s="327"/>
      <c r="AF48" s="330"/>
      <c r="AG48" s="322"/>
      <c r="AH48" s="323"/>
      <c r="AI48" s="324"/>
      <c r="AJ48" s="323"/>
      <c r="AK48" s="324"/>
      <c r="AL48" s="323"/>
      <c r="AM48" s="324"/>
      <c r="AN48" s="323"/>
      <c r="AO48" s="324"/>
      <c r="AP48" s="323"/>
      <c r="AQ48" s="324"/>
      <c r="AR48" s="323"/>
      <c r="AS48" s="324"/>
      <c r="AT48" s="323"/>
      <c r="AU48" s="324"/>
      <c r="AV48" s="323"/>
      <c r="AW48" s="324"/>
      <c r="AX48" s="327"/>
      <c r="AY48" s="102"/>
      <c r="AZ48" s="105">
        <f t="shared" si="0"/>
        <v>0</v>
      </c>
      <c r="BA48" s="105">
        <f t="shared" si="1"/>
        <v>0</v>
      </c>
      <c r="BB48" s="105">
        <f t="shared" si="2"/>
        <v>0</v>
      </c>
    </row>
    <row r="49" spans="1:54" ht="24.95" customHeight="1" x14ac:dyDescent="0.25">
      <c r="A49" s="329"/>
      <c r="B49" s="322"/>
      <c r="C49" s="323"/>
      <c r="D49" s="324"/>
      <c r="E49" s="323"/>
      <c r="F49" s="324"/>
      <c r="G49" s="323"/>
      <c r="H49" s="324"/>
      <c r="I49" s="323"/>
      <c r="J49" s="324"/>
      <c r="K49" s="323"/>
      <c r="L49" s="322"/>
      <c r="M49" s="323"/>
      <c r="N49" s="325"/>
      <c r="O49" s="330"/>
      <c r="P49" s="322"/>
      <c r="Q49" s="323"/>
      <c r="R49" s="324"/>
      <c r="S49" s="323"/>
      <c r="T49" s="324"/>
      <c r="U49" s="323"/>
      <c r="V49" s="324"/>
      <c r="W49" s="323"/>
      <c r="X49" s="324"/>
      <c r="Y49" s="323"/>
      <c r="Z49" s="322"/>
      <c r="AA49" s="323"/>
      <c r="AB49" s="324"/>
      <c r="AC49" s="323"/>
      <c r="AD49" s="326"/>
      <c r="AE49" s="327"/>
      <c r="AF49" s="330"/>
      <c r="AG49" s="322"/>
      <c r="AH49" s="323"/>
      <c r="AI49" s="324"/>
      <c r="AJ49" s="323"/>
      <c r="AK49" s="324"/>
      <c r="AL49" s="323"/>
      <c r="AM49" s="324"/>
      <c r="AN49" s="323"/>
      <c r="AO49" s="324"/>
      <c r="AP49" s="323"/>
      <c r="AQ49" s="324"/>
      <c r="AR49" s="323"/>
      <c r="AS49" s="324"/>
      <c r="AT49" s="323"/>
      <c r="AU49" s="324"/>
      <c r="AV49" s="323"/>
      <c r="AW49" s="324"/>
      <c r="AX49" s="327"/>
      <c r="AY49" s="102"/>
      <c r="AZ49" s="105">
        <f t="shared" si="0"/>
        <v>0</v>
      </c>
      <c r="BA49" s="105">
        <f t="shared" si="1"/>
        <v>0</v>
      </c>
      <c r="BB49" s="105">
        <f t="shared" si="2"/>
        <v>0</v>
      </c>
    </row>
    <row r="50" spans="1:54" ht="24.95" customHeight="1" x14ac:dyDescent="0.25">
      <c r="A50" s="329"/>
      <c r="B50" s="322"/>
      <c r="C50" s="323"/>
      <c r="D50" s="324"/>
      <c r="E50" s="323"/>
      <c r="F50" s="324"/>
      <c r="G50" s="323"/>
      <c r="H50" s="324"/>
      <c r="I50" s="323"/>
      <c r="J50" s="324"/>
      <c r="K50" s="323"/>
      <c r="L50" s="322"/>
      <c r="M50" s="323"/>
      <c r="N50" s="325"/>
      <c r="O50" s="330"/>
      <c r="P50" s="322"/>
      <c r="Q50" s="323"/>
      <c r="R50" s="324"/>
      <c r="S50" s="323"/>
      <c r="T50" s="324"/>
      <c r="U50" s="323"/>
      <c r="V50" s="324"/>
      <c r="W50" s="323"/>
      <c r="X50" s="324"/>
      <c r="Y50" s="323"/>
      <c r="Z50" s="322"/>
      <c r="AA50" s="323"/>
      <c r="AB50" s="324"/>
      <c r="AC50" s="323"/>
      <c r="AD50" s="326"/>
      <c r="AE50" s="327"/>
      <c r="AF50" s="330"/>
      <c r="AG50" s="322"/>
      <c r="AH50" s="323"/>
      <c r="AI50" s="324"/>
      <c r="AJ50" s="323"/>
      <c r="AK50" s="324"/>
      <c r="AL50" s="323"/>
      <c r="AM50" s="324"/>
      <c r="AN50" s="323"/>
      <c r="AO50" s="324"/>
      <c r="AP50" s="323"/>
      <c r="AQ50" s="324"/>
      <c r="AR50" s="323"/>
      <c r="AS50" s="324"/>
      <c r="AT50" s="323"/>
      <c r="AU50" s="324"/>
      <c r="AV50" s="323"/>
      <c r="AW50" s="324"/>
      <c r="AX50" s="327"/>
      <c r="AY50" s="102"/>
      <c r="AZ50" s="105">
        <f t="shared" si="0"/>
        <v>0</v>
      </c>
      <c r="BA50" s="105">
        <f t="shared" si="1"/>
        <v>0</v>
      </c>
      <c r="BB50" s="105">
        <f t="shared" si="2"/>
        <v>0</v>
      </c>
    </row>
    <row r="51" spans="1:54" ht="24.95" customHeight="1" x14ac:dyDescent="0.25">
      <c r="A51" s="329"/>
      <c r="B51" s="322"/>
      <c r="C51" s="323"/>
      <c r="D51" s="324"/>
      <c r="E51" s="323"/>
      <c r="F51" s="324"/>
      <c r="G51" s="323"/>
      <c r="H51" s="324"/>
      <c r="I51" s="323"/>
      <c r="J51" s="324"/>
      <c r="K51" s="323"/>
      <c r="L51" s="322"/>
      <c r="M51" s="323"/>
      <c r="N51" s="325"/>
      <c r="O51" s="330"/>
      <c r="P51" s="322"/>
      <c r="Q51" s="323"/>
      <c r="R51" s="324"/>
      <c r="S51" s="323"/>
      <c r="T51" s="324"/>
      <c r="U51" s="323"/>
      <c r="V51" s="324"/>
      <c r="W51" s="323"/>
      <c r="X51" s="324"/>
      <c r="Y51" s="323"/>
      <c r="Z51" s="322"/>
      <c r="AA51" s="323"/>
      <c r="AB51" s="324"/>
      <c r="AC51" s="323"/>
      <c r="AD51" s="326"/>
      <c r="AE51" s="327"/>
      <c r="AF51" s="330"/>
      <c r="AG51" s="322"/>
      <c r="AH51" s="323"/>
      <c r="AI51" s="324"/>
      <c r="AJ51" s="323"/>
      <c r="AK51" s="324"/>
      <c r="AL51" s="323"/>
      <c r="AM51" s="324"/>
      <c r="AN51" s="323"/>
      <c r="AO51" s="324"/>
      <c r="AP51" s="323"/>
      <c r="AQ51" s="324"/>
      <c r="AR51" s="323"/>
      <c r="AS51" s="324"/>
      <c r="AT51" s="323"/>
      <c r="AU51" s="324"/>
      <c r="AV51" s="323"/>
      <c r="AW51" s="324"/>
      <c r="AX51" s="327"/>
      <c r="AY51" s="102"/>
      <c r="AZ51" s="105">
        <f t="shared" si="0"/>
        <v>0</v>
      </c>
      <c r="BA51" s="105">
        <f t="shared" si="1"/>
        <v>0</v>
      </c>
      <c r="BB51" s="105">
        <f t="shared" si="2"/>
        <v>0</v>
      </c>
    </row>
    <row r="52" spans="1:54" ht="24.95" customHeight="1" x14ac:dyDescent="0.25">
      <c r="A52" s="329"/>
      <c r="B52" s="322"/>
      <c r="C52" s="323"/>
      <c r="D52" s="324"/>
      <c r="E52" s="323"/>
      <c r="F52" s="324"/>
      <c r="G52" s="323"/>
      <c r="H52" s="324"/>
      <c r="I52" s="323"/>
      <c r="J52" s="324"/>
      <c r="K52" s="323"/>
      <c r="L52" s="322"/>
      <c r="M52" s="323"/>
      <c r="N52" s="325"/>
      <c r="O52" s="330"/>
      <c r="P52" s="322"/>
      <c r="Q52" s="323"/>
      <c r="R52" s="324"/>
      <c r="S52" s="323"/>
      <c r="T52" s="324"/>
      <c r="U52" s="323"/>
      <c r="V52" s="324"/>
      <c r="W52" s="323"/>
      <c r="X52" s="324"/>
      <c r="Y52" s="323"/>
      <c r="Z52" s="322"/>
      <c r="AA52" s="323"/>
      <c r="AB52" s="324"/>
      <c r="AC52" s="323"/>
      <c r="AD52" s="326"/>
      <c r="AE52" s="327"/>
      <c r="AF52" s="330"/>
      <c r="AG52" s="322"/>
      <c r="AH52" s="323"/>
      <c r="AI52" s="324"/>
      <c r="AJ52" s="323"/>
      <c r="AK52" s="324"/>
      <c r="AL52" s="323"/>
      <c r="AM52" s="324"/>
      <c r="AN52" s="323"/>
      <c r="AO52" s="324"/>
      <c r="AP52" s="323"/>
      <c r="AQ52" s="324"/>
      <c r="AR52" s="323"/>
      <c r="AS52" s="324"/>
      <c r="AT52" s="323"/>
      <c r="AU52" s="324"/>
      <c r="AV52" s="323"/>
      <c r="AW52" s="324"/>
      <c r="AX52" s="327"/>
      <c r="AY52" s="102"/>
      <c r="AZ52" s="105">
        <f t="shared" si="0"/>
        <v>0</v>
      </c>
      <c r="BA52" s="105">
        <f t="shared" si="1"/>
        <v>0</v>
      </c>
      <c r="BB52" s="105">
        <f t="shared" si="2"/>
        <v>0</v>
      </c>
    </row>
    <row r="53" spans="1:54" ht="24.95" customHeight="1" x14ac:dyDescent="0.25">
      <c r="A53" s="329"/>
      <c r="B53" s="322"/>
      <c r="C53" s="323"/>
      <c r="D53" s="324"/>
      <c r="E53" s="323"/>
      <c r="F53" s="324"/>
      <c r="G53" s="323"/>
      <c r="H53" s="324"/>
      <c r="I53" s="323"/>
      <c r="J53" s="324"/>
      <c r="K53" s="323"/>
      <c r="L53" s="322"/>
      <c r="M53" s="323"/>
      <c r="N53" s="325"/>
      <c r="O53" s="330"/>
      <c r="P53" s="322"/>
      <c r="Q53" s="323"/>
      <c r="R53" s="324"/>
      <c r="S53" s="323"/>
      <c r="T53" s="324"/>
      <c r="U53" s="323"/>
      <c r="V53" s="324"/>
      <c r="W53" s="323"/>
      <c r="X53" s="324"/>
      <c r="Y53" s="323"/>
      <c r="Z53" s="322"/>
      <c r="AA53" s="323"/>
      <c r="AB53" s="324"/>
      <c r="AC53" s="323"/>
      <c r="AD53" s="326"/>
      <c r="AE53" s="327"/>
      <c r="AF53" s="330"/>
      <c r="AG53" s="322"/>
      <c r="AH53" s="323"/>
      <c r="AI53" s="324"/>
      <c r="AJ53" s="323"/>
      <c r="AK53" s="324"/>
      <c r="AL53" s="323"/>
      <c r="AM53" s="324"/>
      <c r="AN53" s="323"/>
      <c r="AO53" s="324"/>
      <c r="AP53" s="323"/>
      <c r="AQ53" s="324"/>
      <c r="AR53" s="323"/>
      <c r="AS53" s="324"/>
      <c r="AT53" s="323"/>
      <c r="AU53" s="324"/>
      <c r="AV53" s="323"/>
      <c r="AW53" s="324"/>
      <c r="AX53" s="327"/>
      <c r="AY53" s="102"/>
      <c r="AZ53" s="105">
        <f t="shared" si="0"/>
        <v>0</v>
      </c>
      <c r="BA53" s="105">
        <f t="shared" si="1"/>
        <v>0</v>
      </c>
      <c r="BB53" s="105">
        <f t="shared" si="2"/>
        <v>0</v>
      </c>
    </row>
    <row r="54" spans="1:54" ht="24.95" customHeight="1" thickBot="1" x14ac:dyDescent="0.3">
      <c r="A54" s="341" t="s">
        <v>356</v>
      </c>
      <c r="B54" s="342"/>
      <c r="C54" s="343">
        <f>COUNTIF(C5:C53,"NS")</f>
        <v>3</v>
      </c>
      <c r="D54" s="343">
        <f t="shared" ref="D54:L54" si="6">COUNTIF(D5:D53,"NS")</f>
        <v>4</v>
      </c>
      <c r="E54" s="343">
        <f t="shared" si="6"/>
        <v>2</v>
      </c>
      <c r="F54" s="343">
        <f t="shared" si="6"/>
        <v>0</v>
      </c>
      <c r="G54" s="343">
        <f t="shared" si="6"/>
        <v>3</v>
      </c>
      <c r="H54" s="343">
        <f t="shared" si="6"/>
        <v>4</v>
      </c>
      <c r="I54" s="343">
        <f t="shared" si="6"/>
        <v>3</v>
      </c>
      <c r="J54" s="343">
        <f t="shared" si="6"/>
        <v>3</v>
      </c>
      <c r="K54" s="343">
        <f t="shared" si="6"/>
        <v>0</v>
      </c>
      <c r="L54" s="343">
        <f t="shared" si="6"/>
        <v>4</v>
      </c>
      <c r="M54" s="343"/>
      <c r="N54" s="344"/>
      <c r="O54" s="345" t="s">
        <v>356</v>
      </c>
      <c r="P54" s="346"/>
      <c r="Q54" s="347">
        <f>COUNTIF(Q5:Q53,"NS")</f>
        <v>1</v>
      </c>
      <c r="R54" s="347">
        <f t="shared" ref="R54:AC54" si="7">COUNTIF(R5:R53,"NS")</f>
        <v>1</v>
      </c>
      <c r="S54" s="347">
        <f t="shared" si="7"/>
        <v>0</v>
      </c>
      <c r="T54" s="347">
        <f t="shared" si="7"/>
        <v>0</v>
      </c>
      <c r="U54" s="347">
        <f t="shared" si="7"/>
        <v>0</v>
      </c>
      <c r="V54" s="347">
        <f t="shared" si="7"/>
        <v>0</v>
      </c>
      <c r="W54" s="347">
        <f t="shared" si="7"/>
        <v>0</v>
      </c>
      <c r="X54" s="347">
        <f t="shared" si="7"/>
        <v>0</v>
      </c>
      <c r="Y54" s="347">
        <f t="shared" si="7"/>
        <v>0</v>
      </c>
      <c r="Z54" s="347">
        <f t="shared" si="7"/>
        <v>0</v>
      </c>
      <c r="AA54" s="347">
        <f t="shared" si="7"/>
        <v>1</v>
      </c>
      <c r="AB54" s="347">
        <f t="shared" si="7"/>
        <v>1</v>
      </c>
      <c r="AC54" s="347">
        <f t="shared" si="7"/>
        <v>0</v>
      </c>
      <c r="AD54" s="348"/>
      <c r="AE54" s="349"/>
      <c r="AF54" s="345" t="s">
        <v>356</v>
      </c>
      <c r="AG54" s="346"/>
      <c r="AH54" s="347">
        <f>COUNTIF(AH3:AH53,"NS")</f>
        <v>1</v>
      </c>
      <c r="AI54" s="347">
        <f t="shared" ref="AI54:AW54" si="8">COUNTIF(AI3:AI53,"NS")</f>
        <v>0</v>
      </c>
      <c r="AJ54" s="347">
        <f t="shared" si="8"/>
        <v>0</v>
      </c>
      <c r="AK54" s="347">
        <f t="shared" si="8"/>
        <v>0</v>
      </c>
      <c r="AL54" s="347">
        <f t="shared" si="8"/>
        <v>0</v>
      </c>
      <c r="AM54" s="347">
        <f t="shared" si="8"/>
        <v>0</v>
      </c>
      <c r="AN54" s="347">
        <f t="shared" si="8"/>
        <v>0</v>
      </c>
      <c r="AO54" s="347">
        <f t="shared" si="8"/>
        <v>0</v>
      </c>
      <c r="AP54" s="347">
        <f t="shared" si="8"/>
        <v>0</v>
      </c>
      <c r="AQ54" s="347">
        <f t="shared" si="8"/>
        <v>0</v>
      </c>
      <c r="AR54" s="347">
        <f t="shared" si="8"/>
        <v>0</v>
      </c>
      <c r="AS54" s="347">
        <f t="shared" si="8"/>
        <v>1</v>
      </c>
      <c r="AT54" s="347">
        <f t="shared" si="8"/>
        <v>0</v>
      </c>
      <c r="AU54" s="347">
        <f t="shared" si="8"/>
        <v>1</v>
      </c>
      <c r="AV54" s="347">
        <f t="shared" si="8"/>
        <v>0</v>
      </c>
      <c r="AW54" s="347">
        <f t="shared" si="8"/>
        <v>0</v>
      </c>
      <c r="AX54" s="350"/>
      <c r="AY54" s="102"/>
      <c r="AZ54" s="105" t="str">
        <f>A54</f>
        <v>Non-scorers Count =</v>
      </c>
      <c r="BA54" s="105" t="str">
        <f>O54</f>
        <v>Non-scorers Count =</v>
      </c>
      <c r="BB54" s="105" t="str">
        <f>AF54</f>
        <v>Non-scorers Count =</v>
      </c>
    </row>
    <row r="55" spans="1:54" ht="24.95" customHeight="1" x14ac:dyDescent="0.25">
      <c r="A55" s="541"/>
      <c r="B55" s="541"/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2"/>
      <c r="AC55" s="542"/>
      <c r="AD55" s="542"/>
      <c r="AE55" s="542"/>
      <c r="AF55" s="542"/>
      <c r="AG55" s="542"/>
      <c r="AH55" s="542"/>
      <c r="AI55" s="542"/>
      <c r="AJ55" s="542"/>
      <c r="AK55" s="542"/>
      <c r="AL55" s="542"/>
      <c r="AM55" s="542"/>
      <c r="AN55" s="542"/>
      <c r="AO55" s="542"/>
      <c r="AP55" s="542"/>
      <c r="AQ55" s="542"/>
      <c r="AR55" s="542"/>
      <c r="AS55" s="542"/>
      <c r="AT55" s="542"/>
      <c r="AU55" s="542"/>
      <c r="AV55" s="542"/>
      <c r="AW55" s="542"/>
      <c r="AX55" s="542"/>
      <c r="AY55" s="102"/>
      <c r="AZ55" s="105"/>
      <c r="BA55" s="105"/>
      <c r="BB55" s="105"/>
    </row>
    <row r="56" spans="1:54" ht="24.95" customHeight="1" x14ac:dyDescent="0.25">
      <c r="A56" s="541"/>
      <c r="B56" s="541"/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  <c r="Y56" s="541"/>
      <c r="Z56" s="541"/>
      <c r="AA56" s="541"/>
      <c r="AB56" s="541"/>
      <c r="AC56" s="541"/>
      <c r="AD56" s="541"/>
      <c r="AE56" s="541"/>
      <c r="AF56" s="541"/>
      <c r="AG56" s="541"/>
      <c r="AH56" s="541"/>
      <c r="AI56" s="541"/>
      <c r="AJ56" s="541"/>
      <c r="AK56" s="541"/>
      <c r="AL56" s="541"/>
      <c r="AM56" s="541"/>
      <c r="AN56" s="541"/>
      <c r="AO56" s="541"/>
      <c r="AP56" s="541"/>
      <c r="AQ56" s="541"/>
      <c r="AR56" s="541"/>
      <c r="AS56" s="541"/>
      <c r="AT56" s="541"/>
      <c r="AU56" s="541"/>
      <c r="AV56" s="541"/>
      <c r="AW56" s="541"/>
      <c r="AX56" s="541"/>
      <c r="AY56" s="102"/>
      <c r="AZ56" s="105"/>
      <c r="BA56" s="105"/>
      <c r="BB56" s="105"/>
    </row>
    <row r="57" spans="1:54" ht="24.95" customHeight="1" x14ac:dyDescent="0.25"/>
    <row r="58" spans="1:54" ht="24.95" customHeight="1" x14ac:dyDescent="0.25"/>
    <row r="59" spans="1:54" ht="24.95" customHeight="1" x14ac:dyDescent="0.25"/>
    <row r="60" spans="1:54" ht="24.95" customHeight="1" x14ac:dyDescent="0.25"/>
    <row r="61" spans="1:54" ht="24.95" customHeight="1" x14ac:dyDescent="0.25"/>
    <row r="62" spans="1:54" ht="24.95" customHeight="1" x14ac:dyDescent="0.25"/>
    <row r="63" spans="1:54" ht="24.95" customHeight="1" x14ac:dyDescent="0.25"/>
    <row r="64" spans="1:5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</sheetData>
  <mergeCells count="8">
    <mergeCell ref="A55:AX56"/>
    <mergeCell ref="AF2:AU2"/>
    <mergeCell ref="AV2:AX2"/>
    <mergeCell ref="B1:N1"/>
    <mergeCell ref="B2:N2"/>
    <mergeCell ref="O1:AE2"/>
    <mergeCell ref="AF1:AU1"/>
    <mergeCell ref="AV1:AX1"/>
  </mergeCells>
  <phoneticPr fontId="26" type="noConversion"/>
  <conditionalFormatting sqref="B54:N54 P54:AE54 AG54:AX54 A5:AX53">
    <cfRule type="containsText" dxfId="14" priority="1" operator="containsText" text="NS">
      <formula>NOT(ISERROR(SEARCH("NS",A5)))</formula>
    </cfRule>
  </conditionalFormatting>
  <printOptions horizontalCentered="1" verticalCentered="1"/>
  <pageMargins left="0" right="0" top="0" bottom="0" header="0" footer="0"/>
  <pageSetup paperSize="9" scale="56" fitToHeight="0" orientation="landscape" horizontalDpi="4294967295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FF"/>
    <pageSetUpPr fitToPage="1"/>
  </sheetPr>
  <dimension ref="A1:BB166"/>
  <sheetViews>
    <sheetView zoomScale="60" zoomScaleNormal="60" workbookViewId="0">
      <pane ySplit="2" topLeftCell="A3" activePane="bottomLeft" state="frozen"/>
      <selection pane="bottomLeft" activeCell="A8" sqref="A8"/>
    </sheetView>
  </sheetViews>
  <sheetFormatPr defaultColWidth="8" defaultRowHeight="15.75" x14ac:dyDescent="0.25"/>
  <cols>
    <col min="1" max="1" width="30.5703125" style="103" customWidth="1"/>
    <col min="2" max="2" width="6.85546875" style="104" customWidth="1"/>
    <col min="3" max="14" width="3.7109375" style="102" customWidth="1"/>
    <col min="15" max="15" width="30.7109375" style="104" customWidth="1"/>
    <col min="16" max="16" width="6.28515625" style="104" customWidth="1"/>
    <col min="17" max="31" width="3.7109375" style="104" customWidth="1"/>
    <col min="32" max="32" width="30.7109375" style="104" customWidth="1"/>
    <col min="33" max="33" width="7.7109375" style="104" customWidth="1"/>
    <col min="34" max="50" width="3.7109375" style="104" customWidth="1"/>
    <col min="51" max="51" width="8.140625" style="103" customWidth="1"/>
    <col min="52" max="52" width="25.85546875" style="103" bestFit="1" customWidth="1"/>
    <col min="53" max="53" width="26.42578125" style="103" bestFit="1" customWidth="1"/>
    <col min="54" max="54" width="18.140625" style="103" bestFit="1" customWidth="1"/>
    <col min="55" max="16384" width="8" style="103"/>
  </cols>
  <sheetData>
    <row r="1" spans="1:54" s="94" customFormat="1" ht="30" customHeight="1" x14ac:dyDescent="0.2">
      <c r="A1" s="92" t="s">
        <v>11</v>
      </c>
      <c r="B1" s="538" t="str">
        <f>'MATCH DETAILS'!B4</f>
        <v>Hosted by Hillingdon at TVAC Eton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5" t="str">
        <f>'MATCH DETAILS'!A1</f>
        <v>ALDER VALLEY BOYS LEAGUE 2018</v>
      </c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40" t="s">
        <v>248</v>
      </c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36" t="str">
        <f>'MATCH DETAILS'!D9</f>
        <v>G</v>
      </c>
      <c r="AW1" s="536"/>
      <c r="AX1" s="536"/>
      <c r="AY1" s="93"/>
    </row>
    <row r="2" spans="1:54" s="97" customFormat="1" ht="30" customHeight="1" x14ac:dyDescent="0.2">
      <c r="A2" s="95" t="s">
        <v>12</v>
      </c>
      <c r="B2" s="539" t="str">
        <f>'MATCH DETAILS'!B3</f>
        <v>6th May 2018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4" t="str">
        <f>'MATCH DETAILS'!B9</f>
        <v>Guildford and Godalming A.C.</v>
      </c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7" t="str">
        <f>'MATCH DETAILS'!E9</f>
        <v>GG</v>
      </c>
      <c r="AW2" s="537"/>
      <c r="AX2" s="537"/>
      <c r="AY2" s="96"/>
    </row>
    <row r="3" spans="1:54" s="99" customFormat="1" ht="91.5" customHeight="1" x14ac:dyDescent="0.25">
      <c r="A3" s="244" t="s">
        <v>249</v>
      </c>
      <c r="B3" s="245" t="s">
        <v>329</v>
      </c>
      <c r="C3" s="246" t="s">
        <v>2</v>
      </c>
      <c r="D3" s="247" t="s">
        <v>4</v>
      </c>
      <c r="E3" s="246" t="s">
        <v>3</v>
      </c>
      <c r="F3" s="247" t="s">
        <v>6</v>
      </c>
      <c r="G3" s="246" t="s">
        <v>154</v>
      </c>
      <c r="H3" s="247" t="s">
        <v>149</v>
      </c>
      <c r="I3" s="246" t="s">
        <v>150</v>
      </c>
      <c r="J3" s="247" t="s">
        <v>151</v>
      </c>
      <c r="K3" s="246" t="s">
        <v>152</v>
      </c>
      <c r="L3" s="247" t="s">
        <v>153</v>
      </c>
      <c r="M3" s="246" t="s">
        <v>8</v>
      </c>
      <c r="N3" s="248"/>
      <c r="O3" s="249" t="s">
        <v>250</v>
      </c>
      <c r="P3" s="245" t="s">
        <v>329</v>
      </c>
      <c r="Q3" s="246" t="s">
        <v>2</v>
      </c>
      <c r="R3" s="247" t="s">
        <v>4</v>
      </c>
      <c r="S3" s="246" t="s">
        <v>9</v>
      </c>
      <c r="T3" s="247" t="s">
        <v>3</v>
      </c>
      <c r="U3" s="246" t="s">
        <v>6</v>
      </c>
      <c r="V3" s="247" t="s">
        <v>157</v>
      </c>
      <c r="W3" s="246" t="s">
        <v>149</v>
      </c>
      <c r="X3" s="247" t="s">
        <v>150</v>
      </c>
      <c r="Y3" s="377" t="s">
        <v>292</v>
      </c>
      <c r="Z3" s="247" t="s">
        <v>151</v>
      </c>
      <c r="AA3" s="246" t="s">
        <v>152</v>
      </c>
      <c r="AB3" s="247" t="s">
        <v>153</v>
      </c>
      <c r="AC3" s="246" t="s">
        <v>156</v>
      </c>
      <c r="AD3" s="247" t="s">
        <v>8</v>
      </c>
      <c r="AE3" s="251"/>
      <c r="AF3" s="249" t="s">
        <v>251</v>
      </c>
      <c r="AG3" s="245" t="s">
        <v>329</v>
      </c>
      <c r="AH3" s="246" t="s">
        <v>2</v>
      </c>
      <c r="AI3" s="247" t="s">
        <v>4</v>
      </c>
      <c r="AJ3" s="246" t="s">
        <v>5</v>
      </c>
      <c r="AK3" s="247" t="s">
        <v>3</v>
      </c>
      <c r="AL3" s="246" t="s">
        <v>6</v>
      </c>
      <c r="AM3" s="247" t="s">
        <v>176</v>
      </c>
      <c r="AN3" s="246" t="s">
        <v>177</v>
      </c>
      <c r="AO3" s="247" t="s">
        <v>149</v>
      </c>
      <c r="AP3" s="246" t="s">
        <v>150</v>
      </c>
      <c r="AQ3" s="247" t="s">
        <v>155</v>
      </c>
      <c r="AR3" s="246" t="s">
        <v>158</v>
      </c>
      <c r="AS3" s="247" t="s">
        <v>151</v>
      </c>
      <c r="AT3" s="246" t="s">
        <v>152</v>
      </c>
      <c r="AU3" s="247" t="s">
        <v>153</v>
      </c>
      <c r="AV3" s="246" t="s">
        <v>156</v>
      </c>
      <c r="AW3" s="247" t="s">
        <v>8</v>
      </c>
      <c r="AX3" s="251"/>
      <c r="AY3" s="98"/>
    </row>
    <row r="4" spans="1:54" s="101" customFormat="1" ht="39.950000000000003" customHeight="1" x14ac:dyDescent="0.2">
      <c r="A4" s="252"/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252"/>
      <c r="P4" s="253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6"/>
      <c r="AF4" s="252"/>
      <c r="AG4" s="253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6"/>
      <c r="AY4" s="100"/>
    </row>
    <row r="5" spans="1:54" ht="24.95" customHeight="1" x14ac:dyDescent="0.25">
      <c r="A5" s="383" t="s">
        <v>807</v>
      </c>
      <c r="B5" s="322"/>
      <c r="C5" s="323"/>
      <c r="D5" s="324"/>
      <c r="E5" s="323"/>
      <c r="F5" s="324"/>
      <c r="G5" s="323"/>
      <c r="H5" s="324"/>
      <c r="I5" s="323" t="s">
        <v>0</v>
      </c>
      <c r="J5" s="324" t="s">
        <v>0</v>
      </c>
      <c r="K5" s="323"/>
      <c r="L5" s="322" t="s">
        <v>0</v>
      </c>
      <c r="M5" s="323"/>
      <c r="N5" s="325"/>
      <c r="O5" s="386" t="s">
        <v>808</v>
      </c>
      <c r="P5" s="322">
        <v>402</v>
      </c>
      <c r="Q5" s="323"/>
      <c r="R5" s="324"/>
      <c r="S5" s="323"/>
      <c r="T5" s="324"/>
      <c r="U5" s="323" t="s">
        <v>438</v>
      </c>
      <c r="V5" s="324"/>
      <c r="W5" s="323"/>
      <c r="X5" s="324"/>
      <c r="Y5" s="323"/>
      <c r="Z5" s="322"/>
      <c r="AA5" s="323"/>
      <c r="AB5" s="325"/>
      <c r="AC5" s="323"/>
      <c r="AD5" s="389"/>
      <c r="AE5" s="327"/>
      <c r="AF5" s="321" t="s">
        <v>809</v>
      </c>
      <c r="AG5" s="322">
        <v>404</v>
      </c>
      <c r="AH5" s="323"/>
      <c r="AI5" s="324"/>
      <c r="AJ5" s="323"/>
      <c r="AK5" s="324"/>
      <c r="AL5" s="323"/>
      <c r="AM5" s="324"/>
      <c r="AN5" s="323"/>
      <c r="AO5" s="324"/>
      <c r="AP5" s="323"/>
      <c r="AQ5" s="322"/>
      <c r="AR5" s="323" t="s">
        <v>438</v>
      </c>
      <c r="AS5" s="325"/>
      <c r="AT5" s="323" t="s">
        <v>0</v>
      </c>
      <c r="AU5" s="324"/>
      <c r="AV5" s="323" t="s">
        <v>0</v>
      </c>
      <c r="AW5" s="324"/>
      <c r="AX5" s="263"/>
      <c r="AY5" s="102"/>
      <c r="AZ5" s="105" t="str">
        <f>A5</f>
        <v>Harrison Kingston</v>
      </c>
      <c r="BA5" s="105" t="str">
        <f>O5</f>
        <v>James Garner</v>
      </c>
      <c r="BB5" s="105" t="str">
        <f>AF5</f>
        <v>Anton Joseph</v>
      </c>
    </row>
    <row r="6" spans="1:54" ht="24.95" customHeight="1" x14ac:dyDescent="0.25">
      <c r="A6" s="383" t="s">
        <v>810</v>
      </c>
      <c r="B6" s="322"/>
      <c r="C6" s="323" t="s">
        <v>0</v>
      </c>
      <c r="D6" s="324"/>
      <c r="E6" s="323" t="s">
        <v>0</v>
      </c>
      <c r="F6" s="324"/>
      <c r="G6" s="323"/>
      <c r="H6" s="324" t="s">
        <v>1</v>
      </c>
      <c r="I6" s="323"/>
      <c r="J6" s="324"/>
      <c r="K6" s="323"/>
      <c r="L6" s="322"/>
      <c r="M6" s="323"/>
      <c r="N6" s="325"/>
      <c r="O6" s="386" t="s">
        <v>811</v>
      </c>
      <c r="P6" s="322"/>
      <c r="Q6" s="323"/>
      <c r="R6" s="324"/>
      <c r="S6" s="323"/>
      <c r="T6" s="324" t="s">
        <v>0</v>
      </c>
      <c r="U6" s="323"/>
      <c r="V6" s="324"/>
      <c r="W6" s="323"/>
      <c r="X6" s="324"/>
      <c r="Y6" s="323"/>
      <c r="Z6" s="322"/>
      <c r="AA6" s="323"/>
      <c r="AB6" s="325"/>
      <c r="AC6" s="323"/>
      <c r="AD6" s="389"/>
      <c r="AE6" s="327"/>
      <c r="AF6" s="321" t="s">
        <v>812</v>
      </c>
      <c r="AG6" s="322"/>
      <c r="AH6" s="323"/>
      <c r="AI6" s="324"/>
      <c r="AJ6" s="323"/>
      <c r="AK6" s="324"/>
      <c r="AL6" s="323"/>
      <c r="AM6" s="324"/>
      <c r="AN6" s="323"/>
      <c r="AO6" s="324" t="s">
        <v>0</v>
      </c>
      <c r="AP6" s="323"/>
      <c r="AQ6" s="322"/>
      <c r="AR6" s="323" t="s">
        <v>0</v>
      </c>
      <c r="AS6" s="325"/>
      <c r="AT6" s="323"/>
      <c r="AU6" s="324"/>
      <c r="AV6" s="323"/>
      <c r="AW6" s="324"/>
      <c r="AX6" s="263"/>
      <c r="AY6" s="102"/>
      <c r="AZ6" s="105" t="str">
        <f t="shared" ref="AZ6:AZ53" si="0">A6</f>
        <v>Joseph Brockhurst</v>
      </c>
      <c r="BA6" s="105" t="str">
        <f t="shared" ref="BA6:BA53" si="1">O6</f>
        <v>Theo Cheshire</v>
      </c>
      <c r="BB6" s="105" t="str">
        <f t="shared" ref="BB6:BB53" si="2">AF6</f>
        <v>Samuel Clifton</v>
      </c>
    </row>
    <row r="7" spans="1:54" ht="24.95" customHeight="1" x14ac:dyDescent="0.25">
      <c r="A7" s="383" t="s">
        <v>813</v>
      </c>
      <c r="B7" s="322"/>
      <c r="C7" s="323"/>
      <c r="D7" s="324"/>
      <c r="E7" s="323"/>
      <c r="F7" s="324"/>
      <c r="G7" s="323"/>
      <c r="H7" s="324"/>
      <c r="I7" s="323"/>
      <c r="J7" s="324" t="s">
        <v>1</v>
      </c>
      <c r="K7" s="323"/>
      <c r="L7" s="322"/>
      <c r="M7" s="323"/>
      <c r="N7" s="325"/>
      <c r="O7" s="386" t="s">
        <v>814</v>
      </c>
      <c r="P7" s="322"/>
      <c r="Q7" s="323"/>
      <c r="R7" s="324"/>
      <c r="S7" s="323" t="s">
        <v>0</v>
      </c>
      <c r="T7" s="324" t="s">
        <v>1</v>
      </c>
      <c r="U7" s="323"/>
      <c r="V7" s="324"/>
      <c r="W7" s="323"/>
      <c r="X7" s="324"/>
      <c r="Y7" s="323"/>
      <c r="Z7" s="322"/>
      <c r="AA7" s="323"/>
      <c r="AB7" s="325"/>
      <c r="AC7" s="323"/>
      <c r="AD7" s="389"/>
      <c r="AE7" s="327"/>
      <c r="AF7" s="321" t="s">
        <v>825</v>
      </c>
      <c r="AG7" s="322"/>
      <c r="AH7" s="323"/>
      <c r="AI7" s="324"/>
      <c r="AJ7" s="323"/>
      <c r="AK7" s="324"/>
      <c r="AL7" s="323"/>
      <c r="AM7" s="324"/>
      <c r="AN7" s="323"/>
      <c r="AO7" s="324"/>
      <c r="AP7" s="323"/>
      <c r="AQ7" s="322"/>
      <c r="AR7" s="323" t="s">
        <v>1</v>
      </c>
      <c r="AS7" s="325"/>
      <c r="AT7" s="323"/>
      <c r="AU7" s="324" t="s">
        <v>0</v>
      </c>
      <c r="AV7" s="323"/>
      <c r="AW7" s="324"/>
      <c r="AX7" s="263"/>
      <c r="AY7" s="102"/>
      <c r="AZ7" s="105" t="str">
        <f t="shared" si="0"/>
        <v>Hugo Blackwood</v>
      </c>
      <c r="BA7" s="105" t="str">
        <f t="shared" si="1"/>
        <v>Sam Hinton</v>
      </c>
      <c r="BB7" s="105" t="str">
        <f t="shared" si="2"/>
        <v>Toby Dronfield</v>
      </c>
    </row>
    <row r="8" spans="1:54" ht="24.95" customHeight="1" x14ac:dyDescent="0.25">
      <c r="A8" s="383" t="s">
        <v>935</v>
      </c>
      <c r="B8" s="322"/>
      <c r="C8" s="323"/>
      <c r="D8" s="324" t="s">
        <v>0</v>
      </c>
      <c r="E8" s="323"/>
      <c r="F8" s="324"/>
      <c r="G8" s="323"/>
      <c r="H8" s="324" t="s">
        <v>0</v>
      </c>
      <c r="I8" s="323" t="s">
        <v>1</v>
      </c>
      <c r="J8" s="324"/>
      <c r="K8" s="323"/>
      <c r="L8" s="322"/>
      <c r="M8" s="323"/>
      <c r="N8" s="325"/>
      <c r="O8" s="386" t="s">
        <v>816</v>
      </c>
      <c r="P8" s="322"/>
      <c r="Q8" s="323" t="s">
        <v>0</v>
      </c>
      <c r="R8" s="324"/>
      <c r="S8" s="323"/>
      <c r="T8" s="324"/>
      <c r="U8" s="323"/>
      <c r="V8" s="324"/>
      <c r="W8" s="323" t="s">
        <v>0</v>
      </c>
      <c r="X8" s="324"/>
      <c r="Y8" s="323"/>
      <c r="Z8" s="322"/>
      <c r="AA8" s="323" t="s">
        <v>0</v>
      </c>
      <c r="AB8" s="324"/>
      <c r="AC8" s="323"/>
      <c r="AD8" s="389"/>
      <c r="AE8" s="327"/>
      <c r="AF8" s="321" t="s">
        <v>817</v>
      </c>
      <c r="AG8" s="322"/>
      <c r="AH8" s="323"/>
      <c r="AI8" s="324"/>
      <c r="AJ8" s="323"/>
      <c r="AK8" s="324"/>
      <c r="AL8" s="323" t="s">
        <v>0</v>
      </c>
      <c r="AM8" s="324"/>
      <c r="AN8" s="323"/>
      <c r="AO8" s="324"/>
      <c r="AP8" s="323"/>
      <c r="AQ8" s="322"/>
      <c r="AR8" s="323"/>
      <c r="AS8" s="325"/>
      <c r="AT8" s="323"/>
      <c r="AU8" s="324"/>
      <c r="AV8" s="323"/>
      <c r="AW8" s="324"/>
      <c r="AX8" s="263"/>
      <c r="AY8" s="102"/>
      <c r="AZ8" s="105" t="str">
        <f t="shared" si="0"/>
        <v>Harrison Dabiri</v>
      </c>
      <c r="BA8" s="105" t="str">
        <f t="shared" si="1"/>
        <v>Samuel Sherlock</v>
      </c>
      <c r="BB8" s="105" t="str">
        <f t="shared" si="2"/>
        <v>Thomas Hardman</v>
      </c>
    </row>
    <row r="9" spans="1:54" ht="24.95" customHeight="1" x14ac:dyDescent="0.25">
      <c r="A9" s="383" t="s">
        <v>818</v>
      </c>
      <c r="B9" s="322"/>
      <c r="C9" s="323"/>
      <c r="D9" s="324"/>
      <c r="E9" s="323"/>
      <c r="F9" s="324" t="s">
        <v>0</v>
      </c>
      <c r="G9" s="323"/>
      <c r="H9" s="324"/>
      <c r="I9" s="323"/>
      <c r="J9" s="324"/>
      <c r="K9" s="323"/>
      <c r="L9" s="322"/>
      <c r="M9" s="323"/>
      <c r="N9" s="325"/>
      <c r="O9" s="386" t="s">
        <v>815</v>
      </c>
      <c r="P9" s="322"/>
      <c r="Q9" s="323"/>
      <c r="R9" s="324"/>
      <c r="S9" s="323"/>
      <c r="T9" s="324"/>
      <c r="U9" s="323"/>
      <c r="V9" s="324"/>
      <c r="W9" s="323"/>
      <c r="X9" s="324"/>
      <c r="Y9" s="323"/>
      <c r="Z9" s="322" t="s">
        <v>0</v>
      </c>
      <c r="AA9" s="323" t="s">
        <v>1</v>
      </c>
      <c r="AB9" s="324"/>
      <c r="AC9" s="323"/>
      <c r="AD9" s="389"/>
      <c r="AE9" s="327"/>
      <c r="AF9" s="321"/>
      <c r="AG9" s="322"/>
      <c r="AH9" s="323"/>
      <c r="AI9" s="324"/>
      <c r="AJ9" s="323"/>
      <c r="AK9" s="324"/>
      <c r="AL9" s="323"/>
      <c r="AM9" s="324"/>
      <c r="AN9" s="323"/>
      <c r="AO9" s="324"/>
      <c r="AP9" s="323"/>
      <c r="AQ9" s="322"/>
      <c r="AR9" s="323"/>
      <c r="AS9" s="325"/>
      <c r="AT9" s="323"/>
      <c r="AU9" s="324"/>
      <c r="AV9" s="323"/>
      <c r="AW9" s="324"/>
      <c r="AX9" s="263"/>
      <c r="AY9" s="102"/>
      <c r="AZ9" s="105" t="str">
        <f t="shared" si="0"/>
        <v>Henry McDonald</v>
      </c>
      <c r="BA9" s="105" t="str">
        <f t="shared" si="1"/>
        <v>Luke Dronfield</v>
      </c>
      <c r="BB9" s="105">
        <f t="shared" si="2"/>
        <v>0</v>
      </c>
    </row>
    <row r="10" spans="1:54" ht="24.95" customHeight="1" x14ac:dyDescent="0.25">
      <c r="A10" s="383" t="s">
        <v>819</v>
      </c>
      <c r="B10" s="322">
        <v>401</v>
      </c>
      <c r="C10" s="323"/>
      <c r="D10" s="324"/>
      <c r="E10" s="323"/>
      <c r="F10" s="324"/>
      <c r="G10" s="323"/>
      <c r="H10" s="324" t="s">
        <v>438</v>
      </c>
      <c r="I10" s="323"/>
      <c r="J10" s="324" t="s">
        <v>438</v>
      </c>
      <c r="K10" s="323"/>
      <c r="L10" s="322" t="s">
        <v>1</v>
      </c>
      <c r="M10" s="323"/>
      <c r="N10" s="325"/>
      <c r="O10" s="386" t="s">
        <v>820</v>
      </c>
      <c r="P10" s="322"/>
      <c r="Q10" s="323"/>
      <c r="R10" s="324"/>
      <c r="S10" s="323"/>
      <c r="T10" s="324"/>
      <c r="U10" s="323" t="s">
        <v>0</v>
      </c>
      <c r="V10" s="324"/>
      <c r="W10" s="323"/>
      <c r="X10" s="324"/>
      <c r="Y10" s="323"/>
      <c r="Z10" s="322"/>
      <c r="AA10" s="323"/>
      <c r="AB10" s="324"/>
      <c r="AC10" s="323"/>
      <c r="AD10" s="389"/>
      <c r="AE10" s="327"/>
      <c r="AF10" s="321"/>
      <c r="AG10" s="322"/>
      <c r="AH10" s="323"/>
      <c r="AI10" s="324"/>
      <c r="AJ10" s="323"/>
      <c r="AK10" s="324"/>
      <c r="AL10" s="323"/>
      <c r="AM10" s="324"/>
      <c r="AN10" s="323"/>
      <c r="AO10" s="324"/>
      <c r="AP10" s="323"/>
      <c r="AQ10" s="322"/>
      <c r="AR10" s="323"/>
      <c r="AS10" s="325"/>
      <c r="AT10" s="323"/>
      <c r="AU10" s="324"/>
      <c r="AV10" s="323"/>
      <c r="AW10" s="324"/>
      <c r="AX10" s="263"/>
      <c r="AY10" s="102"/>
      <c r="AZ10" s="105" t="str">
        <f t="shared" si="0"/>
        <v>Quentin Pritchard</v>
      </c>
      <c r="BA10" s="105" t="str">
        <f t="shared" si="1"/>
        <v>Oliver Hardman</v>
      </c>
      <c r="BB10" s="105">
        <f t="shared" si="2"/>
        <v>0</v>
      </c>
    </row>
    <row r="11" spans="1:54" ht="24.95" customHeight="1" x14ac:dyDescent="0.25">
      <c r="A11" s="383"/>
      <c r="B11" s="322"/>
      <c r="C11" s="323"/>
      <c r="D11" s="324"/>
      <c r="E11" s="323"/>
      <c r="F11" s="324"/>
      <c r="G11" s="323"/>
      <c r="H11" s="324"/>
      <c r="I11" s="323"/>
      <c r="J11" s="324"/>
      <c r="K11" s="323"/>
      <c r="L11" s="322"/>
      <c r="M11" s="323"/>
      <c r="N11" s="325"/>
      <c r="O11" s="386" t="s">
        <v>821</v>
      </c>
      <c r="P11" s="322"/>
      <c r="Q11" s="323"/>
      <c r="R11" s="324"/>
      <c r="S11" s="323"/>
      <c r="T11" s="324"/>
      <c r="U11" s="323" t="s">
        <v>1</v>
      </c>
      <c r="V11" s="324"/>
      <c r="W11" s="323"/>
      <c r="X11" s="324"/>
      <c r="Y11" s="323"/>
      <c r="Z11" s="322"/>
      <c r="AA11" s="323"/>
      <c r="AB11" s="324"/>
      <c r="AC11" s="323"/>
      <c r="AD11" s="389"/>
      <c r="AE11" s="327"/>
      <c r="AF11" s="386"/>
      <c r="AG11" s="322"/>
      <c r="AH11" s="323"/>
      <c r="AI11" s="324"/>
      <c r="AJ11" s="323"/>
      <c r="AK11" s="324"/>
      <c r="AL11" s="323"/>
      <c r="AM11" s="324"/>
      <c r="AN11" s="323"/>
      <c r="AO11" s="324"/>
      <c r="AP11" s="323"/>
      <c r="AQ11" s="322"/>
      <c r="AR11" s="323"/>
      <c r="AS11" s="325"/>
      <c r="AT11" s="323"/>
      <c r="AU11" s="324"/>
      <c r="AV11" s="323"/>
      <c r="AW11" s="324"/>
      <c r="AX11" s="263"/>
      <c r="AY11" s="102"/>
      <c r="AZ11" s="105">
        <f t="shared" si="0"/>
        <v>0</v>
      </c>
      <c r="BA11" s="105" t="str">
        <f t="shared" si="1"/>
        <v>Rapheal Rivero-Stevenet</v>
      </c>
      <c r="BB11" s="105">
        <f t="shared" si="2"/>
        <v>0</v>
      </c>
    </row>
    <row r="12" spans="1:54" ht="24.95" customHeight="1" x14ac:dyDescent="0.25">
      <c r="A12" s="383"/>
      <c r="B12" s="322"/>
      <c r="C12" s="323"/>
      <c r="D12" s="324"/>
      <c r="E12" s="323"/>
      <c r="F12" s="324"/>
      <c r="G12" s="323"/>
      <c r="H12" s="324"/>
      <c r="I12" s="323"/>
      <c r="J12" s="324"/>
      <c r="K12" s="323"/>
      <c r="L12" s="322"/>
      <c r="M12" s="323"/>
      <c r="N12" s="325"/>
      <c r="O12" s="386" t="s">
        <v>822</v>
      </c>
      <c r="P12" s="322">
        <v>403</v>
      </c>
      <c r="Q12" s="323"/>
      <c r="R12" s="324"/>
      <c r="S12" s="323"/>
      <c r="T12" s="324"/>
      <c r="U12" s="323" t="s">
        <v>438</v>
      </c>
      <c r="V12" s="324"/>
      <c r="W12" s="323"/>
      <c r="X12" s="324"/>
      <c r="Y12" s="323"/>
      <c r="Z12" s="322"/>
      <c r="AA12" s="323"/>
      <c r="AB12" s="324"/>
      <c r="AC12" s="323"/>
      <c r="AD12" s="389"/>
      <c r="AE12" s="327"/>
      <c r="AF12" s="386"/>
      <c r="AG12" s="322"/>
      <c r="AH12" s="323"/>
      <c r="AI12" s="324"/>
      <c r="AJ12" s="323"/>
      <c r="AK12" s="324"/>
      <c r="AL12" s="323"/>
      <c r="AM12" s="324"/>
      <c r="AN12" s="323"/>
      <c r="AO12" s="324"/>
      <c r="AP12" s="323"/>
      <c r="AQ12" s="322"/>
      <c r="AR12" s="323"/>
      <c r="AS12" s="325"/>
      <c r="AT12" s="323"/>
      <c r="AU12" s="324"/>
      <c r="AV12" s="323"/>
      <c r="AW12" s="324"/>
      <c r="AX12" s="263"/>
      <c r="AY12" s="102"/>
      <c r="AZ12" s="105">
        <f t="shared" si="0"/>
        <v>0</v>
      </c>
      <c r="BA12" s="105" t="str">
        <f t="shared" si="1"/>
        <v>Kay Davies</v>
      </c>
      <c r="BB12" s="105">
        <f t="shared" si="2"/>
        <v>0</v>
      </c>
    </row>
    <row r="13" spans="1:54" ht="24.95" customHeight="1" x14ac:dyDescent="0.25">
      <c r="A13" s="383"/>
      <c r="B13" s="322"/>
      <c r="C13" s="323"/>
      <c r="D13" s="324"/>
      <c r="E13" s="323"/>
      <c r="F13" s="324"/>
      <c r="G13" s="323"/>
      <c r="H13" s="324"/>
      <c r="I13" s="323"/>
      <c r="J13" s="324"/>
      <c r="K13" s="323"/>
      <c r="L13" s="322"/>
      <c r="M13" s="323"/>
      <c r="N13" s="325"/>
      <c r="O13" s="386" t="s">
        <v>823</v>
      </c>
      <c r="P13" s="322"/>
      <c r="Q13" s="323"/>
      <c r="R13" s="324"/>
      <c r="S13" s="323"/>
      <c r="T13" s="324"/>
      <c r="U13" s="323"/>
      <c r="V13" s="324" t="s">
        <v>0</v>
      </c>
      <c r="W13" s="323"/>
      <c r="X13" s="324" t="s">
        <v>0</v>
      </c>
      <c r="Y13" s="323"/>
      <c r="Z13" s="322"/>
      <c r="AA13" s="323"/>
      <c r="AB13" s="324" t="s">
        <v>824</v>
      </c>
      <c r="AC13" s="323"/>
      <c r="AD13" s="389"/>
      <c r="AE13" s="327"/>
      <c r="AF13" s="386"/>
      <c r="AG13" s="322"/>
      <c r="AH13" s="323"/>
      <c r="AI13" s="324"/>
      <c r="AJ13" s="323"/>
      <c r="AK13" s="324"/>
      <c r="AL13" s="323"/>
      <c r="AM13" s="324"/>
      <c r="AN13" s="323"/>
      <c r="AO13" s="324"/>
      <c r="AP13" s="323"/>
      <c r="AQ13" s="322"/>
      <c r="AR13" s="323"/>
      <c r="AS13" s="325"/>
      <c r="AT13" s="323"/>
      <c r="AU13" s="324"/>
      <c r="AV13" s="323"/>
      <c r="AW13" s="324"/>
      <c r="AX13" s="263"/>
      <c r="AY13" s="102"/>
      <c r="AZ13" s="105">
        <f t="shared" si="0"/>
        <v>0</v>
      </c>
      <c r="BA13" s="105" t="str">
        <f t="shared" si="1"/>
        <v>Lawrence Pritchard</v>
      </c>
      <c r="BB13" s="105">
        <f t="shared" si="2"/>
        <v>0</v>
      </c>
    </row>
    <row r="14" spans="1:54" ht="24.95" customHeight="1" x14ac:dyDescent="0.25">
      <c r="A14" s="265"/>
      <c r="B14" s="258"/>
      <c r="C14" s="259"/>
      <c r="D14" s="260"/>
      <c r="E14" s="259"/>
      <c r="F14" s="260"/>
      <c r="G14" s="259"/>
      <c r="H14" s="260"/>
      <c r="I14" s="259"/>
      <c r="J14" s="260"/>
      <c r="K14" s="259"/>
      <c r="L14" s="258"/>
      <c r="M14" s="259"/>
      <c r="N14" s="261"/>
      <c r="O14" s="266"/>
      <c r="P14" s="258"/>
      <c r="Q14" s="259"/>
      <c r="R14" s="260"/>
      <c r="S14" s="259"/>
      <c r="T14" s="260"/>
      <c r="U14" s="259"/>
      <c r="V14" s="260"/>
      <c r="W14" s="259"/>
      <c r="X14" s="260"/>
      <c r="Y14" s="259"/>
      <c r="Z14" s="258"/>
      <c r="AA14" s="259"/>
      <c r="AB14" s="261"/>
      <c r="AC14" s="259"/>
      <c r="AD14" s="308"/>
      <c r="AE14" s="263"/>
      <c r="AF14" s="266"/>
      <c r="AG14" s="258"/>
      <c r="AH14" s="259"/>
      <c r="AI14" s="260"/>
      <c r="AJ14" s="259"/>
      <c r="AK14" s="260"/>
      <c r="AL14" s="259"/>
      <c r="AM14" s="260"/>
      <c r="AN14" s="259"/>
      <c r="AO14" s="260"/>
      <c r="AP14" s="259"/>
      <c r="AQ14" s="258"/>
      <c r="AR14" s="259"/>
      <c r="AS14" s="261"/>
      <c r="AT14" s="259"/>
      <c r="AU14" s="260"/>
      <c r="AV14" s="259"/>
      <c r="AW14" s="260"/>
      <c r="AX14" s="263"/>
      <c r="AY14" s="102"/>
      <c r="AZ14" s="105">
        <f>A14</f>
        <v>0</v>
      </c>
      <c r="BA14" s="105">
        <f>O14</f>
        <v>0</v>
      </c>
      <c r="BB14" s="105">
        <f>AF14</f>
        <v>0</v>
      </c>
    </row>
    <row r="15" spans="1:54" ht="24.95" customHeight="1" x14ac:dyDescent="0.25">
      <c r="A15" s="265"/>
      <c r="B15" s="258"/>
      <c r="C15" s="259"/>
      <c r="D15" s="260"/>
      <c r="E15" s="259"/>
      <c r="F15" s="260"/>
      <c r="G15" s="259"/>
      <c r="H15" s="260"/>
      <c r="I15" s="259"/>
      <c r="J15" s="260"/>
      <c r="K15" s="259"/>
      <c r="L15" s="258"/>
      <c r="M15" s="259"/>
      <c r="N15" s="261"/>
      <c r="O15" s="266"/>
      <c r="P15" s="258"/>
      <c r="Q15" s="259"/>
      <c r="R15" s="260"/>
      <c r="S15" s="259"/>
      <c r="T15" s="260"/>
      <c r="U15" s="259"/>
      <c r="V15" s="260"/>
      <c r="W15" s="259"/>
      <c r="X15" s="260"/>
      <c r="Y15" s="259"/>
      <c r="Z15" s="258"/>
      <c r="AA15" s="259"/>
      <c r="AB15" s="261"/>
      <c r="AC15" s="259"/>
      <c r="AD15" s="308"/>
      <c r="AE15" s="263"/>
      <c r="AF15" s="266"/>
      <c r="AG15" s="258"/>
      <c r="AH15" s="259"/>
      <c r="AI15" s="260"/>
      <c r="AJ15" s="259"/>
      <c r="AK15" s="260"/>
      <c r="AL15" s="259"/>
      <c r="AM15" s="260"/>
      <c r="AN15" s="259"/>
      <c r="AO15" s="260"/>
      <c r="AP15" s="259"/>
      <c r="AQ15" s="258"/>
      <c r="AR15" s="259"/>
      <c r="AS15" s="261"/>
      <c r="AT15" s="259"/>
      <c r="AU15" s="260"/>
      <c r="AV15" s="259"/>
      <c r="AW15" s="260"/>
      <c r="AX15" s="263"/>
      <c r="AY15" s="102"/>
      <c r="AZ15" s="105">
        <f>A15</f>
        <v>0</v>
      </c>
      <c r="BA15" s="105">
        <f>O15</f>
        <v>0</v>
      </c>
      <c r="BB15" s="105">
        <f>AF15</f>
        <v>0</v>
      </c>
    </row>
    <row r="16" spans="1:54" ht="24.95" customHeight="1" x14ac:dyDescent="0.25">
      <c r="A16" s="265"/>
      <c r="B16" s="258"/>
      <c r="C16" s="259"/>
      <c r="D16" s="260"/>
      <c r="E16" s="259"/>
      <c r="F16" s="260"/>
      <c r="G16" s="259"/>
      <c r="H16" s="260"/>
      <c r="I16" s="259"/>
      <c r="J16" s="260"/>
      <c r="K16" s="259"/>
      <c r="L16" s="258"/>
      <c r="M16" s="259"/>
      <c r="N16" s="261"/>
      <c r="O16" s="266"/>
      <c r="P16" s="258"/>
      <c r="Q16" s="259"/>
      <c r="R16" s="260"/>
      <c r="S16" s="259"/>
      <c r="T16" s="260"/>
      <c r="U16" s="259"/>
      <c r="V16" s="260"/>
      <c r="W16" s="259"/>
      <c r="X16" s="260"/>
      <c r="Y16" s="259"/>
      <c r="Z16" s="258"/>
      <c r="AA16" s="259"/>
      <c r="AB16" s="261"/>
      <c r="AC16" s="259"/>
      <c r="AD16" s="308"/>
      <c r="AE16" s="263"/>
      <c r="AF16" s="266"/>
      <c r="AG16" s="258"/>
      <c r="AH16" s="259"/>
      <c r="AI16" s="260"/>
      <c r="AJ16" s="259"/>
      <c r="AK16" s="260"/>
      <c r="AL16" s="259"/>
      <c r="AM16" s="260"/>
      <c r="AN16" s="259"/>
      <c r="AO16" s="260"/>
      <c r="AP16" s="259"/>
      <c r="AQ16" s="258"/>
      <c r="AR16" s="259"/>
      <c r="AS16" s="261"/>
      <c r="AT16" s="259"/>
      <c r="AU16" s="260"/>
      <c r="AV16" s="259"/>
      <c r="AW16" s="260"/>
      <c r="AX16" s="263"/>
      <c r="AY16" s="102"/>
      <c r="AZ16" s="105">
        <f>A16</f>
        <v>0</v>
      </c>
      <c r="BA16" s="105">
        <f>O16</f>
        <v>0</v>
      </c>
      <c r="BB16" s="105">
        <f>AF16</f>
        <v>0</v>
      </c>
    </row>
    <row r="17" spans="1:54" ht="24.95" customHeight="1" x14ac:dyDescent="0.25">
      <c r="A17" s="265"/>
      <c r="B17" s="258"/>
      <c r="C17" s="259"/>
      <c r="D17" s="260"/>
      <c r="E17" s="259"/>
      <c r="F17" s="260"/>
      <c r="G17" s="259"/>
      <c r="H17" s="260"/>
      <c r="I17" s="259"/>
      <c r="J17" s="260"/>
      <c r="K17" s="259"/>
      <c r="L17" s="258"/>
      <c r="M17" s="259"/>
      <c r="N17" s="261"/>
      <c r="O17" s="266"/>
      <c r="P17" s="258"/>
      <c r="Q17" s="259"/>
      <c r="R17" s="260"/>
      <c r="S17" s="259"/>
      <c r="T17" s="260"/>
      <c r="U17" s="259"/>
      <c r="V17" s="260"/>
      <c r="W17" s="259"/>
      <c r="X17" s="260"/>
      <c r="Y17" s="259"/>
      <c r="Z17" s="258"/>
      <c r="AA17" s="259"/>
      <c r="AB17" s="261"/>
      <c r="AC17" s="259"/>
      <c r="AD17" s="308"/>
      <c r="AE17" s="263"/>
      <c r="AF17" s="266"/>
      <c r="AG17" s="258"/>
      <c r="AH17" s="259"/>
      <c r="AI17" s="260"/>
      <c r="AJ17" s="259"/>
      <c r="AK17" s="260"/>
      <c r="AL17" s="259"/>
      <c r="AM17" s="260"/>
      <c r="AN17" s="259"/>
      <c r="AO17" s="260"/>
      <c r="AP17" s="259"/>
      <c r="AQ17" s="258"/>
      <c r="AR17" s="259"/>
      <c r="AS17" s="261"/>
      <c r="AT17" s="259"/>
      <c r="AU17" s="260"/>
      <c r="AV17" s="259"/>
      <c r="AW17" s="260"/>
      <c r="AX17" s="263"/>
      <c r="AY17" s="102"/>
      <c r="AZ17" s="105">
        <f>A17</f>
        <v>0</v>
      </c>
      <c r="BA17" s="105">
        <f>O17</f>
        <v>0</v>
      </c>
      <c r="BB17" s="105">
        <f>AF17</f>
        <v>0</v>
      </c>
    </row>
    <row r="18" spans="1:54" ht="24.95" customHeight="1" x14ac:dyDescent="0.25">
      <c r="A18" s="265"/>
      <c r="B18" s="258"/>
      <c r="C18" s="259"/>
      <c r="D18" s="260"/>
      <c r="E18" s="259"/>
      <c r="F18" s="260"/>
      <c r="G18" s="259"/>
      <c r="H18" s="260"/>
      <c r="I18" s="259"/>
      <c r="J18" s="260"/>
      <c r="K18" s="259"/>
      <c r="L18" s="258"/>
      <c r="M18" s="259"/>
      <c r="N18" s="261"/>
      <c r="O18" s="266"/>
      <c r="P18" s="258"/>
      <c r="Q18" s="259"/>
      <c r="R18" s="260"/>
      <c r="S18" s="259"/>
      <c r="T18" s="260"/>
      <c r="U18" s="259"/>
      <c r="V18" s="260"/>
      <c r="W18" s="259"/>
      <c r="X18" s="260"/>
      <c r="Y18" s="259"/>
      <c r="Z18" s="258"/>
      <c r="AA18" s="259"/>
      <c r="AB18" s="261"/>
      <c r="AC18" s="259"/>
      <c r="AD18" s="308"/>
      <c r="AE18" s="263"/>
      <c r="AF18" s="266"/>
      <c r="AG18" s="258"/>
      <c r="AH18" s="259"/>
      <c r="AI18" s="260"/>
      <c r="AJ18" s="259"/>
      <c r="AK18" s="260"/>
      <c r="AL18" s="259"/>
      <c r="AM18" s="260"/>
      <c r="AN18" s="259"/>
      <c r="AO18" s="260"/>
      <c r="AP18" s="259"/>
      <c r="AQ18" s="258"/>
      <c r="AR18" s="259"/>
      <c r="AS18" s="261"/>
      <c r="AT18" s="259"/>
      <c r="AU18" s="260"/>
      <c r="AV18" s="259"/>
      <c r="AW18" s="260"/>
      <c r="AX18" s="263"/>
      <c r="AY18" s="102"/>
      <c r="AZ18" s="105">
        <f>A18</f>
        <v>0</v>
      </c>
      <c r="BA18" s="105">
        <f>O18</f>
        <v>0</v>
      </c>
      <c r="BB18" s="105">
        <f>AF18</f>
        <v>0</v>
      </c>
    </row>
    <row r="19" spans="1:54" ht="24.95" customHeight="1" x14ac:dyDescent="0.25">
      <c r="A19" s="265"/>
      <c r="B19" s="258"/>
      <c r="C19" s="259"/>
      <c r="D19" s="260"/>
      <c r="E19" s="259"/>
      <c r="F19" s="260"/>
      <c r="G19" s="259"/>
      <c r="H19" s="260"/>
      <c r="I19" s="259"/>
      <c r="J19" s="260"/>
      <c r="K19" s="259"/>
      <c r="L19" s="258"/>
      <c r="M19" s="259"/>
      <c r="N19" s="261"/>
      <c r="O19" s="266"/>
      <c r="P19" s="258"/>
      <c r="Q19" s="259"/>
      <c r="R19" s="260"/>
      <c r="S19" s="259"/>
      <c r="T19" s="260"/>
      <c r="U19" s="259"/>
      <c r="V19" s="260"/>
      <c r="W19" s="259"/>
      <c r="X19" s="260"/>
      <c r="Y19" s="259"/>
      <c r="Z19" s="258"/>
      <c r="AA19" s="259"/>
      <c r="AB19" s="261"/>
      <c r="AC19" s="259"/>
      <c r="AD19" s="308"/>
      <c r="AE19" s="263"/>
      <c r="AF19" s="266"/>
      <c r="AG19" s="258"/>
      <c r="AH19" s="259"/>
      <c r="AI19" s="260"/>
      <c r="AJ19" s="259"/>
      <c r="AK19" s="260"/>
      <c r="AL19" s="259"/>
      <c r="AM19" s="260"/>
      <c r="AN19" s="259"/>
      <c r="AO19" s="260"/>
      <c r="AP19" s="259"/>
      <c r="AQ19" s="258"/>
      <c r="AR19" s="259"/>
      <c r="AS19" s="261"/>
      <c r="AT19" s="259"/>
      <c r="AU19" s="260"/>
      <c r="AV19" s="259"/>
      <c r="AW19" s="260"/>
      <c r="AX19" s="263"/>
      <c r="AY19" s="102"/>
      <c r="AZ19" s="105">
        <f t="shared" ref="AZ19:AZ26" si="3">A19</f>
        <v>0</v>
      </c>
      <c r="BA19" s="105">
        <f t="shared" ref="BA19:BA26" si="4">O19</f>
        <v>0</v>
      </c>
      <c r="BB19" s="105">
        <f t="shared" ref="BB19:BB26" si="5">AF19</f>
        <v>0</v>
      </c>
    </row>
    <row r="20" spans="1:54" ht="24.95" customHeight="1" x14ac:dyDescent="0.25">
      <c r="A20" s="265"/>
      <c r="B20" s="258"/>
      <c r="C20" s="259"/>
      <c r="D20" s="260"/>
      <c r="E20" s="259"/>
      <c r="F20" s="260"/>
      <c r="G20" s="259"/>
      <c r="H20" s="260"/>
      <c r="I20" s="259"/>
      <c r="J20" s="260"/>
      <c r="K20" s="259"/>
      <c r="L20" s="258"/>
      <c r="M20" s="259"/>
      <c r="N20" s="261"/>
      <c r="O20" s="266"/>
      <c r="P20" s="258"/>
      <c r="Q20" s="259"/>
      <c r="R20" s="260"/>
      <c r="S20" s="259"/>
      <c r="T20" s="260"/>
      <c r="U20" s="259"/>
      <c r="V20" s="260"/>
      <c r="W20" s="259"/>
      <c r="X20" s="260"/>
      <c r="Y20" s="259"/>
      <c r="Z20" s="258"/>
      <c r="AA20" s="259"/>
      <c r="AB20" s="261"/>
      <c r="AC20" s="259"/>
      <c r="AD20" s="308"/>
      <c r="AE20" s="263"/>
      <c r="AF20" s="266"/>
      <c r="AG20" s="258"/>
      <c r="AH20" s="259"/>
      <c r="AI20" s="260"/>
      <c r="AJ20" s="259"/>
      <c r="AK20" s="260"/>
      <c r="AL20" s="259"/>
      <c r="AM20" s="260"/>
      <c r="AN20" s="259"/>
      <c r="AO20" s="260"/>
      <c r="AP20" s="259"/>
      <c r="AQ20" s="258"/>
      <c r="AR20" s="259"/>
      <c r="AS20" s="261"/>
      <c r="AT20" s="259"/>
      <c r="AU20" s="260"/>
      <c r="AV20" s="259"/>
      <c r="AW20" s="260"/>
      <c r="AX20" s="263"/>
      <c r="AY20" s="102"/>
      <c r="AZ20" s="105">
        <f t="shared" si="3"/>
        <v>0</v>
      </c>
      <c r="BA20" s="105">
        <f t="shared" si="4"/>
        <v>0</v>
      </c>
      <c r="BB20" s="105">
        <f t="shared" si="5"/>
        <v>0</v>
      </c>
    </row>
    <row r="21" spans="1:54" ht="24.95" customHeight="1" x14ac:dyDescent="0.25">
      <c r="A21" s="265"/>
      <c r="B21" s="258"/>
      <c r="C21" s="259"/>
      <c r="D21" s="260"/>
      <c r="E21" s="259"/>
      <c r="F21" s="260"/>
      <c r="G21" s="259"/>
      <c r="H21" s="260"/>
      <c r="I21" s="259"/>
      <c r="J21" s="260"/>
      <c r="K21" s="259"/>
      <c r="L21" s="258"/>
      <c r="M21" s="259"/>
      <c r="N21" s="261"/>
      <c r="O21" s="266"/>
      <c r="P21" s="258"/>
      <c r="Q21" s="259"/>
      <c r="R21" s="260"/>
      <c r="S21" s="259"/>
      <c r="T21" s="260"/>
      <c r="U21" s="259"/>
      <c r="V21" s="260"/>
      <c r="W21" s="259"/>
      <c r="X21" s="260"/>
      <c r="Y21" s="259"/>
      <c r="Z21" s="258"/>
      <c r="AA21" s="259"/>
      <c r="AB21" s="261"/>
      <c r="AC21" s="259"/>
      <c r="AD21" s="308"/>
      <c r="AE21" s="263"/>
      <c r="AF21" s="266"/>
      <c r="AG21" s="258"/>
      <c r="AH21" s="259"/>
      <c r="AI21" s="260"/>
      <c r="AJ21" s="259"/>
      <c r="AK21" s="260"/>
      <c r="AL21" s="259"/>
      <c r="AM21" s="260"/>
      <c r="AN21" s="259"/>
      <c r="AO21" s="260"/>
      <c r="AP21" s="259"/>
      <c r="AQ21" s="258"/>
      <c r="AR21" s="259"/>
      <c r="AS21" s="261"/>
      <c r="AT21" s="259"/>
      <c r="AU21" s="260"/>
      <c r="AV21" s="259"/>
      <c r="AW21" s="260"/>
      <c r="AX21" s="263"/>
      <c r="AY21" s="102"/>
      <c r="AZ21" s="105">
        <f t="shared" si="3"/>
        <v>0</v>
      </c>
      <c r="BA21" s="105">
        <f t="shared" si="4"/>
        <v>0</v>
      </c>
      <c r="BB21" s="105">
        <f t="shared" si="5"/>
        <v>0</v>
      </c>
    </row>
    <row r="22" spans="1:54" ht="24.95" customHeight="1" x14ac:dyDescent="0.25">
      <c r="A22" s="265"/>
      <c r="B22" s="258"/>
      <c r="C22" s="259"/>
      <c r="D22" s="260"/>
      <c r="E22" s="259"/>
      <c r="F22" s="260"/>
      <c r="G22" s="259"/>
      <c r="H22" s="260"/>
      <c r="I22" s="259"/>
      <c r="J22" s="260"/>
      <c r="K22" s="259"/>
      <c r="L22" s="258"/>
      <c r="M22" s="259"/>
      <c r="N22" s="261"/>
      <c r="O22" s="266"/>
      <c r="P22" s="258"/>
      <c r="Q22" s="259"/>
      <c r="R22" s="260"/>
      <c r="S22" s="259"/>
      <c r="T22" s="260"/>
      <c r="U22" s="259"/>
      <c r="V22" s="260"/>
      <c r="W22" s="259"/>
      <c r="X22" s="260"/>
      <c r="Y22" s="259"/>
      <c r="Z22" s="258"/>
      <c r="AA22" s="259"/>
      <c r="AB22" s="261"/>
      <c r="AC22" s="259"/>
      <c r="AD22" s="308"/>
      <c r="AE22" s="263"/>
      <c r="AF22" s="266"/>
      <c r="AG22" s="258"/>
      <c r="AH22" s="259"/>
      <c r="AI22" s="260"/>
      <c r="AJ22" s="259"/>
      <c r="AK22" s="260"/>
      <c r="AL22" s="259"/>
      <c r="AM22" s="260"/>
      <c r="AN22" s="259"/>
      <c r="AO22" s="260"/>
      <c r="AP22" s="259"/>
      <c r="AQ22" s="258"/>
      <c r="AR22" s="259"/>
      <c r="AS22" s="261"/>
      <c r="AT22" s="259"/>
      <c r="AU22" s="260"/>
      <c r="AV22" s="259"/>
      <c r="AW22" s="260"/>
      <c r="AX22" s="263"/>
      <c r="AY22" s="102"/>
      <c r="AZ22" s="105">
        <f t="shared" si="3"/>
        <v>0</v>
      </c>
      <c r="BA22" s="105">
        <f t="shared" si="4"/>
        <v>0</v>
      </c>
      <c r="BB22" s="105">
        <f t="shared" si="5"/>
        <v>0</v>
      </c>
    </row>
    <row r="23" spans="1:54" ht="24.95" customHeight="1" x14ac:dyDescent="0.25">
      <c r="A23" s="265"/>
      <c r="B23" s="258"/>
      <c r="C23" s="259"/>
      <c r="D23" s="260"/>
      <c r="E23" s="259"/>
      <c r="F23" s="260"/>
      <c r="G23" s="259"/>
      <c r="H23" s="260"/>
      <c r="I23" s="259"/>
      <c r="J23" s="260"/>
      <c r="K23" s="259"/>
      <c r="L23" s="258"/>
      <c r="M23" s="259"/>
      <c r="N23" s="261"/>
      <c r="O23" s="266"/>
      <c r="P23" s="258"/>
      <c r="Q23" s="259"/>
      <c r="R23" s="260"/>
      <c r="S23" s="259"/>
      <c r="T23" s="260"/>
      <c r="U23" s="259"/>
      <c r="V23" s="260"/>
      <c r="W23" s="259"/>
      <c r="X23" s="260"/>
      <c r="Y23" s="259"/>
      <c r="Z23" s="258"/>
      <c r="AA23" s="259"/>
      <c r="AB23" s="261"/>
      <c r="AC23" s="259"/>
      <c r="AD23" s="308"/>
      <c r="AE23" s="263"/>
      <c r="AF23" s="266"/>
      <c r="AG23" s="258"/>
      <c r="AH23" s="259"/>
      <c r="AI23" s="260"/>
      <c r="AJ23" s="259"/>
      <c r="AK23" s="260"/>
      <c r="AL23" s="259"/>
      <c r="AM23" s="260"/>
      <c r="AN23" s="259"/>
      <c r="AO23" s="260"/>
      <c r="AP23" s="259"/>
      <c r="AQ23" s="258"/>
      <c r="AR23" s="259"/>
      <c r="AS23" s="261"/>
      <c r="AT23" s="259"/>
      <c r="AU23" s="260"/>
      <c r="AV23" s="259"/>
      <c r="AW23" s="260"/>
      <c r="AX23" s="263"/>
      <c r="AY23" s="102"/>
      <c r="AZ23" s="105">
        <f t="shared" si="3"/>
        <v>0</v>
      </c>
      <c r="BA23" s="105">
        <f t="shared" si="4"/>
        <v>0</v>
      </c>
      <c r="BB23" s="105">
        <f t="shared" si="5"/>
        <v>0</v>
      </c>
    </row>
    <row r="24" spans="1:54" ht="24.95" customHeight="1" x14ac:dyDescent="0.25">
      <c r="A24" s="265"/>
      <c r="B24" s="258"/>
      <c r="C24" s="259"/>
      <c r="D24" s="260"/>
      <c r="E24" s="259"/>
      <c r="F24" s="260"/>
      <c r="G24" s="259"/>
      <c r="H24" s="260"/>
      <c r="I24" s="259"/>
      <c r="J24" s="260"/>
      <c r="K24" s="259"/>
      <c r="L24" s="258"/>
      <c r="M24" s="259"/>
      <c r="N24" s="261"/>
      <c r="O24" s="266"/>
      <c r="P24" s="258"/>
      <c r="Q24" s="259"/>
      <c r="R24" s="260"/>
      <c r="S24" s="259"/>
      <c r="T24" s="260"/>
      <c r="U24" s="259"/>
      <c r="V24" s="260"/>
      <c r="W24" s="259"/>
      <c r="X24" s="260"/>
      <c r="Y24" s="259"/>
      <c r="Z24" s="258"/>
      <c r="AA24" s="259"/>
      <c r="AB24" s="261"/>
      <c r="AC24" s="259"/>
      <c r="AD24" s="308"/>
      <c r="AE24" s="263"/>
      <c r="AF24" s="266"/>
      <c r="AG24" s="258"/>
      <c r="AH24" s="259"/>
      <c r="AI24" s="260"/>
      <c r="AJ24" s="259"/>
      <c r="AK24" s="260"/>
      <c r="AL24" s="259"/>
      <c r="AM24" s="260"/>
      <c r="AN24" s="259"/>
      <c r="AO24" s="260"/>
      <c r="AP24" s="259"/>
      <c r="AQ24" s="258"/>
      <c r="AR24" s="259"/>
      <c r="AS24" s="261"/>
      <c r="AT24" s="259"/>
      <c r="AU24" s="260"/>
      <c r="AV24" s="259"/>
      <c r="AW24" s="260"/>
      <c r="AX24" s="263"/>
      <c r="AY24" s="102"/>
      <c r="AZ24" s="105">
        <f t="shared" si="3"/>
        <v>0</v>
      </c>
      <c r="BA24" s="105">
        <f t="shared" si="4"/>
        <v>0</v>
      </c>
      <c r="BB24" s="105">
        <f t="shared" si="5"/>
        <v>0</v>
      </c>
    </row>
    <row r="25" spans="1:54" ht="24.95" customHeight="1" x14ac:dyDescent="0.25">
      <c r="A25" s="265"/>
      <c r="B25" s="258"/>
      <c r="C25" s="259"/>
      <c r="D25" s="260"/>
      <c r="E25" s="259"/>
      <c r="F25" s="260"/>
      <c r="G25" s="259"/>
      <c r="H25" s="260"/>
      <c r="I25" s="259"/>
      <c r="J25" s="260"/>
      <c r="K25" s="259"/>
      <c r="L25" s="258"/>
      <c r="M25" s="259"/>
      <c r="N25" s="261"/>
      <c r="O25" s="266"/>
      <c r="P25" s="258"/>
      <c r="Q25" s="259"/>
      <c r="R25" s="260"/>
      <c r="S25" s="259"/>
      <c r="T25" s="260"/>
      <c r="U25" s="259"/>
      <c r="V25" s="260"/>
      <c r="W25" s="259"/>
      <c r="X25" s="260"/>
      <c r="Y25" s="259"/>
      <c r="Z25" s="258"/>
      <c r="AA25" s="259"/>
      <c r="AB25" s="261"/>
      <c r="AC25" s="259"/>
      <c r="AD25" s="308"/>
      <c r="AE25" s="263"/>
      <c r="AF25" s="266"/>
      <c r="AG25" s="258"/>
      <c r="AH25" s="259"/>
      <c r="AI25" s="260"/>
      <c r="AJ25" s="259"/>
      <c r="AK25" s="260"/>
      <c r="AL25" s="259"/>
      <c r="AM25" s="260"/>
      <c r="AN25" s="259"/>
      <c r="AO25" s="260"/>
      <c r="AP25" s="259"/>
      <c r="AQ25" s="258"/>
      <c r="AR25" s="259"/>
      <c r="AS25" s="261"/>
      <c r="AT25" s="259"/>
      <c r="AU25" s="260"/>
      <c r="AV25" s="259"/>
      <c r="AW25" s="260"/>
      <c r="AX25" s="263"/>
      <c r="AY25" s="102"/>
      <c r="AZ25" s="105">
        <f t="shared" si="3"/>
        <v>0</v>
      </c>
      <c r="BA25" s="105">
        <f t="shared" si="4"/>
        <v>0</v>
      </c>
      <c r="BB25" s="105">
        <f t="shared" si="5"/>
        <v>0</v>
      </c>
    </row>
    <row r="26" spans="1:54" ht="24.95" customHeight="1" x14ac:dyDescent="0.25">
      <c r="A26" s="265"/>
      <c r="B26" s="258"/>
      <c r="C26" s="259"/>
      <c r="D26" s="260"/>
      <c r="E26" s="259"/>
      <c r="F26" s="260"/>
      <c r="G26" s="259"/>
      <c r="H26" s="260"/>
      <c r="I26" s="259"/>
      <c r="J26" s="260"/>
      <c r="K26" s="259"/>
      <c r="L26" s="258"/>
      <c r="M26" s="259"/>
      <c r="N26" s="261"/>
      <c r="O26" s="266"/>
      <c r="P26" s="258"/>
      <c r="Q26" s="259"/>
      <c r="R26" s="260"/>
      <c r="S26" s="259"/>
      <c r="T26" s="260"/>
      <c r="U26" s="259"/>
      <c r="V26" s="260"/>
      <c r="W26" s="259"/>
      <c r="X26" s="260"/>
      <c r="Y26" s="259"/>
      <c r="Z26" s="258"/>
      <c r="AA26" s="259"/>
      <c r="AB26" s="261"/>
      <c r="AC26" s="259"/>
      <c r="AD26" s="308"/>
      <c r="AE26" s="263"/>
      <c r="AF26" s="266"/>
      <c r="AG26" s="258"/>
      <c r="AH26" s="259"/>
      <c r="AI26" s="260"/>
      <c r="AJ26" s="259"/>
      <c r="AK26" s="260"/>
      <c r="AL26" s="259"/>
      <c r="AM26" s="260"/>
      <c r="AN26" s="259"/>
      <c r="AO26" s="260"/>
      <c r="AP26" s="259"/>
      <c r="AQ26" s="258"/>
      <c r="AR26" s="259"/>
      <c r="AS26" s="261"/>
      <c r="AT26" s="259"/>
      <c r="AU26" s="260"/>
      <c r="AV26" s="259"/>
      <c r="AW26" s="260"/>
      <c r="AX26" s="263"/>
      <c r="AY26" s="102"/>
      <c r="AZ26" s="105">
        <f t="shared" si="3"/>
        <v>0</v>
      </c>
      <c r="BA26" s="105">
        <f t="shared" si="4"/>
        <v>0</v>
      </c>
      <c r="BB26" s="105">
        <f t="shared" si="5"/>
        <v>0</v>
      </c>
    </row>
    <row r="27" spans="1:54" ht="24.95" customHeight="1" x14ac:dyDescent="0.25">
      <c r="A27" s="265"/>
      <c r="B27" s="258"/>
      <c r="C27" s="259"/>
      <c r="D27" s="260"/>
      <c r="E27" s="259"/>
      <c r="F27" s="260"/>
      <c r="G27" s="259"/>
      <c r="H27" s="260"/>
      <c r="I27" s="259"/>
      <c r="J27" s="260"/>
      <c r="K27" s="259"/>
      <c r="L27" s="258"/>
      <c r="M27" s="259"/>
      <c r="N27" s="261"/>
      <c r="O27" s="266"/>
      <c r="P27" s="258"/>
      <c r="Q27" s="259"/>
      <c r="R27" s="260"/>
      <c r="S27" s="259"/>
      <c r="T27" s="260"/>
      <c r="U27" s="259"/>
      <c r="V27" s="260"/>
      <c r="W27" s="259"/>
      <c r="X27" s="260"/>
      <c r="Y27" s="259"/>
      <c r="Z27" s="258"/>
      <c r="AA27" s="259"/>
      <c r="AB27" s="261"/>
      <c r="AC27" s="259"/>
      <c r="AD27" s="308"/>
      <c r="AE27" s="263"/>
      <c r="AF27" s="266"/>
      <c r="AG27" s="258"/>
      <c r="AH27" s="259"/>
      <c r="AI27" s="260"/>
      <c r="AJ27" s="259"/>
      <c r="AK27" s="260"/>
      <c r="AL27" s="259"/>
      <c r="AM27" s="260"/>
      <c r="AN27" s="259"/>
      <c r="AO27" s="260"/>
      <c r="AP27" s="259"/>
      <c r="AQ27" s="258"/>
      <c r="AR27" s="259"/>
      <c r="AS27" s="261"/>
      <c r="AT27" s="259"/>
      <c r="AU27" s="260"/>
      <c r="AV27" s="259"/>
      <c r="AW27" s="260"/>
      <c r="AX27" s="263"/>
      <c r="AY27" s="102"/>
      <c r="AZ27" s="105">
        <f t="shared" si="0"/>
        <v>0</v>
      </c>
      <c r="BA27" s="105">
        <f t="shared" si="1"/>
        <v>0</v>
      </c>
      <c r="BB27" s="105">
        <f t="shared" si="2"/>
        <v>0</v>
      </c>
    </row>
    <row r="28" spans="1:54" ht="24.95" customHeight="1" x14ac:dyDescent="0.25">
      <c r="A28" s="265"/>
      <c r="B28" s="258"/>
      <c r="C28" s="259"/>
      <c r="D28" s="260"/>
      <c r="E28" s="259"/>
      <c r="F28" s="260"/>
      <c r="G28" s="259"/>
      <c r="H28" s="260"/>
      <c r="I28" s="259"/>
      <c r="J28" s="260"/>
      <c r="K28" s="259"/>
      <c r="L28" s="258"/>
      <c r="M28" s="259"/>
      <c r="N28" s="261"/>
      <c r="O28" s="266"/>
      <c r="P28" s="258"/>
      <c r="Q28" s="259"/>
      <c r="R28" s="260"/>
      <c r="S28" s="259"/>
      <c r="T28" s="260"/>
      <c r="U28" s="259"/>
      <c r="V28" s="260"/>
      <c r="W28" s="259"/>
      <c r="X28" s="260"/>
      <c r="Y28" s="259"/>
      <c r="Z28" s="258"/>
      <c r="AA28" s="259"/>
      <c r="AB28" s="261"/>
      <c r="AC28" s="259"/>
      <c r="AD28" s="308"/>
      <c r="AE28" s="263"/>
      <c r="AF28" s="266"/>
      <c r="AG28" s="258"/>
      <c r="AH28" s="259"/>
      <c r="AI28" s="260"/>
      <c r="AJ28" s="259"/>
      <c r="AK28" s="260"/>
      <c r="AL28" s="259"/>
      <c r="AM28" s="260"/>
      <c r="AN28" s="259"/>
      <c r="AO28" s="260"/>
      <c r="AP28" s="259"/>
      <c r="AQ28" s="258"/>
      <c r="AR28" s="259"/>
      <c r="AS28" s="261"/>
      <c r="AT28" s="259"/>
      <c r="AU28" s="260"/>
      <c r="AV28" s="259"/>
      <c r="AW28" s="260"/>
      <c r="AX28" s="263"/>
      <c r="AY28" s="102"/>
      <c r="AZ28" s="105">
        <f t="shared" si="0"/>
        <v>0</v>
      </c>
      <c r="BA28" s="105">
        <f t="shared" si="1"/>
        <v>0</v>
      </c>
      <c r="BB28" s="105">
        <f t="shared" si="2"/>
        <v>0</v>
      </c>
    </row>
    <row r="29" spans="1:54" ht="24.95" customHeight="1" x14ac:dyDescent="0.25">
      <c r="A29" s="265"/>
      <c r="B29" s="258"/>
      <c r="C29" s="259"/>
      <c r="D29" s="260"/>
      <c r="E29" s="259"/>
      <c r="F29" s="260"/>
      <c r="G29" s="259"/>
      <c r="H29" s="260"/>
      <c r="I29" s="259"/>
      <c r="J29" s="260"/>
      <c r="K29" s="259"/>
      <c r="L29" s="258"/>
      <c r="M29" s="259"/>
      <c r="N29" s="261"/>
      <c r="O29" s="266"/>
      <c r="P29" s="258"/>
      <c r="Q29" s="259"/>
      <c r="R29" s="260"/>
      <c r="S29" s="259"/>
      <c r="T29" s="260"/>
      <c r="U29" s="259"/>
      <c r="V29" s="260"/>
      <c r="W29" s="259"/>
      <c r="X29" s="260"/>
      <c r="Y29" s="259"/>
      <c r="Z29" s="258"/>
      <c r="AA29" s="259"/>
      <c r="AB29" s="261"/>
      <c r="AC29" s="259"/>
      <c r="AD29" s="308"/>
      <c r="AE29" s="263"/>
      <c r="AF29" s="266"/>
      <c r="AG29" s="258"/>
      <c r="AH29" s="259"/>
      <c r="AI29" s="260"/>
      <c r="AJ29" s="259"/>
      <c r="AK29" s="260"/>
      <c r="AL29" s="259"/>
      <c r="AM29" s="260"/>
      <c r="AN29" s="259"/>
      <c r="AO29" s="260"/>
      <c r="AP29" s="259"/>
      <c r="AQ29" s="258"/>
      <c r="AR29" s="259"/>
      <c r="AS29" s="261"/>
      <c r="AT29" s="259"/>
      <c r="AU29" s="260"/>
      <c r="AV29" s="259"/>
      <c r="AW29" s="260"/>
      <c r="AX29" s="263"/>
      <c r="AY29" s="102"/>
      <c r="AZ29" s="105">
        <f t="shared" si="0"/>
        <v>0</v>
      </c>
      <c r="BA29" s="105">
        <f t="shared" si="1"/>
        <v>0</v>
      </c>
      <c r="BB29" s="105">
        <f t="shared" si="2"/>
        <v>0</v>
      </c>
    </row>
    <row r="30" spans="1:54" ht="24.95" customHeight="1" x14ac:dyDescent="0.25">
      <c r="A30" s="265"/>
      <c r="B30" s="258"/>
      <c r="C30" s="259"/>
      <c r="D30" s="260"/>
      <c r="E30" s="259"/>
      <c r="F30" s="260"/>
      <c r="G30" s="259"/>
      <c r="H30" s="260"/>
      <c r="I30" s="259"/>
      <c r="J30" s="260"/>
      <c r="K30" s="259"/>
      <c r="L30" s="258"/>
      <c r="M30" s="259"/>
      <c r="N30" s="261"/>
      <c r="O30" s="266"/>
      <c r="P30" s="258"/>
      <c r="Q30" s="259"/>
      <c r="R30" s="260"/>
      <c r="S30" s="259"/>
      <c r="T30" s="260"/>
      <c r="U30" s="259"/>
      <c r="V30" s="260"/>
      <c r="W30" s="259"/>
      <c r="X30" s="260"/>
      <c r="Y30" s="259"/>
      <c r="Z30" s="258"/>
      <c r="AA30" s="259"/>
      <c r="AB30" s="261"/>
      <c r="AC30" s="259"/>
      <c r="AD30" s="308"/>
      <c r="AE30" s="263"/>
      <c r="AF30" s="266"/>
      <c r="AG30" s="258"/>
      <c r="AH30" s="259"/>
      <c r="AI30" s="260"/>
      <c r="AJ30" s="259"/>
      <c r="AK30" s="260"/>
      <c r="AL30" s="259"/>
      <c r="AM30" s="260"/>
      <c r="AN30" s="259"/>
      <c r="AO30" s="260"/>
      <c r="AP30" s="259"/>
      <c r="AQ30" s="258"/>
      <c r="AR30" s="259"/>
      <c r="AS30" s="261"/>
      <c r="AT30" s="259"/>
      <c r="AU30" s="260"/>
      <c r="AV30" s="259"/>
      <c r="AW30" s="260"/>
      <c r="AX30" s="263"/>
      <c r="AY30" s="102"/>
      <c r="AZ30" s="105">
        <f t="shared" si="0"/>
        <v>0</v>
      </c>
      <c r="BA30" s="105">
        <f t="shared" si="1"/>
        <v>0</v>
      </c>
      <c r="BB30" s="105">
        <f t="shared" si="2"/>
        <v>0</v>
      </c>
    </row>
    <row r="31" spans="1:54" ht="24.95" customHeight="1" x14ac:dyDescent="0.25">
      <c r="A31" s="265"/>
      <c r="B31" s="258"/>
      <c r="C31" s="259"/>
      <c r="D31" s="260"/>
      <c r="E31" s="259"/>
      <c r="F31" s="260"/>
      <c r="G31" s="259"/>
      <c r="H31" s="260"/>
      <c r="I31" s="259"/>
      <c r="J31" s="260"/>
      <c r="K31" s="259"/>
      <c r="L31" s="258"/>
      <c r="M31" s="259"/>
      <c r="N31" s="261"/>
      <c r="O31" s="266"/>
      <c r="P31" s="258"/>
      <c r="Q31" s="259"/>
      <c r="R31" s="260"/>
      <c r="S31" s="259"/>
      <c r="T31" s="260"/>
      <c r="U31" s="259"/>
      <c r="V31" s="260"/>
      <c r="W31" s="259"/>
      <c r="X31" s="260"/>
      <c r="Y31" s="259"/>
      <c r="Z31" s="258"/>
      <c r="AA31" s="259"/>
      <c r="AB31" s="261"/>
      <c r="AC31" s="259"/>
      <c r="AD31" s="308"/>
      <c r="AE31" s="263"/>
      <c r="AF31" s="266"/>
      <c r="AG31" s="258"/>
      <c r="AH31" s="259"/>
      <c r="AI31" s="260"/>
      <c r="AJ31" s="259"/>
      <c r="AK31" s="260"/>
      <c r="AL31" s="259"/>
      <c r="AM31" s="260"/>
      <c r="AN31" s="259"/>
      <c r="AO31" s="260"/>
      <c r="AP31" s="259"/>
      <c r="AQ31" s="258"/>
      <c r="AR31" s="259"/>
      <c r="AS31" s="261"/>
      <c r="AT31" s="259"/>
      <c r="AU31" s="260"/>
      <c r="AV31" s="259"/>
      <c r="AW31" s="260"/>
      <c r="AX31" s="263"/>
      <c r="AY31" s="102"/>
      <c r="AZ31" s="105">
        <f t="shared" si="0"/>
        <v>0</v>
      </c>
      <c r="BA31" s="105">
        <f t="shared" si="1"/>
        <v>0</v>
      </c>
      <c r="BB31" s="105">
        <f t="shared" si="2"/>
        <v>0</v>
      </c>
    </row>
    <row r="32" spans="1:54" ht="24.95" customHeight="1" x14ac:dyDescent="0.25">
      <c r="A32" s="265"/>
      <c r="B32" s="258"/>
      <c r="C32" s="259"/>
      <c r="D32" s="260"/>
      <c r="E32" s="259"/>
      <c r="F32" s="260"/>
      <c r="G32" s="259"/>
      <c r="H32" s="260"/>
      <c r="I32" s="259"/>
      <c r="J32" s="260"/>
      <c r="K32" s="259"/>
      <c r="L32" s="258"/>
      <c r="M32" s="259"/>
      <c r="N32" s="261"/>
      <c r="O32" s="266"/>
      <c r="P32" s="258"/>
      <c r="Q32" s="259"/>
      <c r="R32" s="260"/>
      <c r="S32" s="259"/>
      <c r="T32" s="260"/>
      <c r="U32" s="259"/>
      <c r="V32" s="260"/>
      <c r="W32" s="259"/>
      <c r="X32" s="260"/>
      <c r="Y32" s="259"/>
      <c r="Z32" s="258"/>
      <c r="AA32" s="259"/>
      <c r="AB32" s="261"/>
      <c r="AC32" s="259"/>
      <c r="AD32" s="308"/>
      <c r="AE32" s="263"/>
      <c r="AF32" s="266"/>
      <c r="AG32" s="258"/>
      <c r="AH32" s="259"/>
      <c r="AI32" s="260"/>
      <c r="AJ32" s="259"/>
      <c r="AK32" s="260"/>
      <c r="AL32" s="259"/>
      <c r="AM32" s="260"/>
      <c r="AN32" s="259"/>
      <c r="AO32" s="260"/>
      <c r="AP32" s="259"/>
      <c r="AQ32" s="258"/>
      <c r="AR32" s="259"/>
      <c r="AS32" s="261"/>
      <c r="AT32" s="259"/>
      <c r="AU32" s="260"/>
      <c r="AV32" s="259"/>
      <c r="AW32" s="260"/>
      <c r="AX32" s="263"/>
      <c r="AY32" s="102"/>
      <c r="AZ32" s="105">
        <f t="shared" si="0"/>
        <v>0</v>
      </c>
      <c r="BA32" s="105">
        <f t="shared" si="1"/>
        <v>0</v>
      </c>
      <c r="BB32" s="105">
        <f t="shared" si="2"/>
        <v>0</v>
      </c>
    </row>
    <row r="33" spans="1:54" ht="24.95" customHeight="1" x14ac:dyDescent="0.25">
      <c r="A33" s="265"/>
      <c r="B33" s="258"/>
      <c r="C33" s="259"/>
      <c r="D33" s="260"/>
      <c r="E33" s="259"/>
      <c r="F33" s="260"/>
      <c r="G33" s="259"/>
      <c r="H33" s="260"/>
      <c r="I33" s="259"/>
      <c r="J33" s="260"/>
      <c r="K33" s="259"/>
      <c r="L33" s="258"/>
      <c r="M33" s="259"/>
      <c r="N33" s="261"/>
      <c r="O33" s="266"/>
      <c r="P33" s="258"/>
      <c r="Q33" s="259"/>
      <c r="R33" s="260"/>
      <c r="S33" s="259"/>
      <c r="T33" s="260"/>
      <c r="U33" s="259"/>
      <c r="V33" s="260"/>
      <c r="W33" s="259"/>
      <c r="X33" s="260"/>
      <c r="Y33" s="259"/>
      <c r="Z33" s="258"/>
      <c r="AA33" s="259"/>
      <c r="AB33" s="261"/>
      <c r="AC33" s="259"/>
      <c r="AD33" s="308"/>
      <c r="AE33" s="263"/>
      <c r="AF33" s="266"/>
      <c r="AG33" s="258"/>
      <c r="AH33" s="259"/>
      <c r="AI33" s="260"/>
      <c r="AJ33" s="259"/>
      <c r="AK33" s="260"/>
      <c r="AL33" s="259"/>
      <c r="AM33" s="260"/>
      <c r="AN33" s="259"/>
      <c r="AO33" s="260"/>
      <c r="AP33" s="259"/>
      <c r="AQ33" s="258"/>
      <c r="AR33" s="259"/>
      <c r="AS33" s="261"/>
      <c r="AT33" s="259"/>
      <c r="AU33" s="260"/>
      <c r="AV33" s="259"/>
      <c r="AW33" s="260"/>
      <c r="AX33" s="263"/>
      <c r="AY33" s="102"/>
      <c r="AZ33" s="105">
        <f t="shared" si="0"/>
        <v>0</v>
      </c>
      <c r="BA33" s="105">
        <f t="shared" si="1"/>
        <v>0</v>
      </c>
      <c r="BB33" s="105">
        <f t="shared" si="2"/>
        <v>0</v>
      </c>
    </row>
    <row r="34" spans="1:54" ht="24.95" customHeight="1" x14ac:dyDescent="0.25">
      <c r="A34" s="265"/>
      <c r="B34" s="258"/>
      <c r="C34" s="259"/>
      <c r="D34" s="260"/>
      <c r="E34" s="259"/>
      <c r="F34" s="260"/>
      <c r="G34" s="259"/>
      <c r="H34" s="260"/>
      <c r="I34" s="259"/>
      <c r="J34" s="260"/>
      <c r="K34" s="259"/>
      <c r="L34" s="258"/>
      <c r="M34" s="259"/>
      <c r="N34" s="261"/>
      <c r="O34" s="266"/>
      <c r="P34" s="258"/>
      <c r="Q34" s="259"/>
      <c r="R34" s="260"/>
      <c r="S34" s="259"/>
      <c r="T34" s="260"/>
      <c r="U34" s="259"/>
      <c r="V34" s="260"/>
      <c r="W34" s="259"/>
      <c r="X34" s="260"/>
      <c r="Y34" s="259"/>
      <c r="Z34" s="258"/>
      <c r="AA34" s="259"/>
      <c r="AB34" s="261"/>
      <c r="AC34" s="259"/>
      <c r="AD34" s="308"/>
      <c r="AE34" s="263"/>
      <c r="AF34" s="266"/>
      <c r="AG34" s="258"/>
      <c r="AH34" s="259"/>
      <c r="AI34" s="260"/>
      <c r="AJ34" s="259"/>
      <c r="AK34" s="260"/>
      <c r="AL34" s="259"/>
      <c r="AM34" s="260"/>
      <c r="AN34" s="259"/>
      <c r="AO34" s="260"/>
      <c r="AP34" s="259"/>
      <c r="AQ34" s="258"/>
      <c r="AR34" s="259"/>
      <c r="AS34" s="261"/>
      <c r="AT34" s="259"/>
      <c r="AU34" s="260"/>
      <c r="AV34" s="259"/>
      <c r="AW34" s="260"/>
      <c r="AX34" s="263"/>
      <c r="AY34" s="102"/>
      <c r="AZ34" s="105">
        <f>A34</f>
        <v>0</v>
      </c>
      <c r="BA34" s="105">
        <f>O34</f>
        <v>0</v>
      </c>
      <c r="BB34" s="105">
        <f>AF34</f>
        <v>0</v>
      </c>
    </row>
    <row r="35" spans="1:54" ht="24.95" customHeight="1" x14ac:dyDescent="0.25">
      <c r="A35" s="265"/>
      <c r="B35" s="258"/>
      <c r="C35" s="259"/>
      <c r="D35" s="260"/>
      <c r="E35" s="259"/>
      <c r="F35" s="260"/>
      <c r="G35" s="259"/>
      <c r="H35" s="260"/>
      <c r="I35" s="259"/>
      <c r="J35" s="260"/>
      <c r="K35" s="259"/>
      <c r="L35" s="258"/>
      <c r="M35" s="259"/>
      <c r="N35" s="261"/>
      <c r="O35" s="266"/>
      <c r="P35" s="258"/>
      <c r="Q35" s="259"/>
      <c r="R35" s="260"/>
      <c r="S35" s="259"/>
      <c r="T35" s="260"/>
      <c r="U35" s="259"/>
      <c r="V35" s="260"/>
      <c r="W35" s="259"/>
      <c r="X35" s="260"/>
      <c r="Y35" s="259"/>
      <c r="Z35" s="258"/>
      <c r="AA35" s="259"/>
      <c r="AB35" s="261"/>
      <c r="AC35" s="259"/>
      <c r="AD35" s="308"/>
      <c r="AE35" s="263"/>
      <c r="AF35" s="266"/>
      <c r="AG35" s="258"/>
      <c r="AH35" s="259"/>
      <c r="AI35" s="260"/>
      <c r="AJ35" s="259"/>
      <c r="AK35" s="260"/>
      <c r="AL35" s="259"/>
      <c r="AM35" s="260"/>
      <c r="AN35" s="259"/>
      <c r="AO35" s="260"/>
      <c r="AP35" s="259"/>
      <c r="AQ35" s="258"/>
      <c r="AR35" s="259"/>
      <c r="AS35" s="261"/>
      <c r="AT35" s="259"/>
      <c r="AU35" s="260"/>
      <c r="AV35" s="259"/>
      <c r="AW35" s="260"/>
      <c r="AX35" s="263"/>
      <c r="AY35" s="102"/>
      <c r="AZ35" s="105">
        <f>A35</f>
        <v>0</v>
      </c>
      <c r="BA35" s="105">
        <f>O35</f>
        <v>0</v>
      </c>
      <c r="BB35" s="105">
        <f>AF35</f>
        <v>0</v>
      </c>
    </row>
    <row r="36" spans="1:54" ht="24.95" customHeight="1" x14ac:dyDescent="0.25">
      <c r="A36" s="265"/>
      <c r="B36" s="258"/>
      <c r="C36" s="259"/>
      <c r="D36" s="260"/>
      <c r="E36" s="259"/>
      <c r="F36" s="260"/>
      <c r="G36" s="259"/>
      <c r="H36" s="260"/>
      <c r="I36" s="259"/>
      <c r="J36" s="260"/>
      <c r="K36" s="259"/>
      <c r="L36" s="258"/>
      <c r="M36" s="259"/>
      <c r="N36" s="261"/>
      <c r="O36" s="266"/>
      <c r="P36" s="258"/>
      <c r="Q36" s="259"/>
      <c r="R36" s="260"/>
      <c r="S36" s="259"/>
      <c r="T36" s="260"/>
      <c r="U36" s="259"/>
      <c r="V36" s="260"/>
      <c r="W36" s="259"/>
      <c r="X36" s="260"/>
      <c r="Y36" s="259"/>
      <c r="Z36" s="258"/>
      <c r="AA36" s="259"/>
      <c r="AB36" s="261"/>
      <c r="AC36" s="259"/>
      <c r="AD36" s="308"/>
      <c r="AE36" s="263"/>
      <c r="AF36" s="266"/>
      <c r="AG36" s="258"/>
      <c r="AH36" s="259"/>
      <c r="AI36" s="260"/>
      <c r="AJ36" s="259"/>
      <c r="AK36" s="260"/>
      <c r="AL36" s="259"/>
      <c r="AM36" s="260"/>
      <c r="AN36" s="259"/>
      <c r="AO36" s="260"/>
      <c r="AP36" s="259"/>
      <c r="AQ36" s="258"/>
      <c r="AR36" s="259"/>
      <c r="AS36" s="261"/>
      <c r="AT36" s="259"/>
      <c r="AU36" s="260"/>
      <c r="AV36" s="259"/>
      <c r="AW36" s="260"/>
      <c r="AX36" s="263"/>
      <c r="AY36" s="102"/>
      <c r="AZ36" s="105">
        <f>A36</f>
        <v>0</v>
      </c>
      <c r="BA36" s="105">
        <f>O36</f>
        <v>0</v>
      </c>
      <c r="BB36" s="105">
        <f>AF36</f>
        <v>0</v>
      </c>
    </row>
    <row r="37" spans="1:54" ht="24.95" customHeight="1" x14ac:dyDescent="0.25">
      <c r="A37" s="265"/>
      <c r="B37" s="258"/>
      <c r="C37" s="259"/>
      <c r="D37" s="260"/>
      <c r="E37" s="259"/>
      <c r="F37" s="260"/>
      <c r="G37" s="259"/>
      <c r="H37" s="260"/>
      <c r="I37" s="259"/>
      <c r="J37" s="260"/>
      <c r="K37" s="259"/>
      <c r="L37" s="258"/>
      <c r="M37" s="259"/>
      <c r="N37" s="261"/>
      <c r="O37" s="266"/>
      <c r="P37" s="258"/>
      <c r="Q37" s="259"/>
      <c r="R37" s="260"/>
      <c r="S37" s="259"/>
      <c r="T37" s="260"/>
      <c r="U37" s="259"/>
      <c r="V37" s="260"/>
      <c r="W37" s="259"/>
      <c r="X37" s="260"/>
      <c r="Y37" s="259"/>
      <c r="Z37" s="258"/>
      <c r="AA37" s="259"/>
      <c r="AB37" s="261"/>
      <c r="AC37" s="259"/>
      <c r="AD37" s="308"/>
      <c r="AE37" s="263"/>
      <c r="AF37" s="266"/>
      <c r="AG37" s="258"/>
      <c r="AH37" s="259"/>
      <c r="AI37" s="260"/>
      <c r="AJ37" s="259"/>
      <c r="AK37" s="260"/>
      <c r="AL37" s="259"/>
      <c r="AM37" s="260"/>
      <c r="AN37" s="259"/>
      <c r="AO37" s="260"/>
      <c r="AP37" s="259"/>
      <c r="AQ37" s="258"/>
      <c r="AR37" s="259"/>
      <c r="AS37" s="261"/>
      <c r="AT37" s="259"/>
      <c r="AU37" s="260"/>
      <c r="AV37" s="259"/>
      <c r="AW37" s="260"/>
      <c r="AX37" s="263"/>
      <c r="AY37" s="102"/>
      <c r="AZ37" s="105">
        <f>A37</f>
        <v>0</v>
      </c>
      <c r="BA37" s="105">
        <f>O37</f>
        <v>0</v>
      </c>
      <c r="BB37" s="105">
        <f>AF37</f>
        <v>0</v>
      </c>
    </row>
    <row r="38" spans="1:54" ht="24.95" customHeight="1" x14ac:dyDescent="0.25">
      <c r="A38" s="265"/>
      <c r="B38" s="258"/>
      <c r="C38" s="259"/>
      <c r="D38" s="260"/>
      <c r="E38" s="259"/>
      <c r="F38" s="260"/>
      <c r="G38" s="259"/>
      <c r="H38" s="260"/>
      <c r="I38" s="259"/>
      <c r="J38" s="260"/>
      <c r="K38" s="259"/>
      <c r="L38" s="258"/>
      <c r="M38" s="259"/>
      <c r="N38" s="261"/>
      <c r="O38" s="266"/>
      <c r="P38" s="258"/>
      <c r="Q38" s="259"/>
      <c r="R38" s="260"/>
      <c r="S38" s="259"/>
      <c r="T38" s="260"/>
      <c r="U38" s="259"/>
      <c r="V38" s="260"/>
      <c r="W38" s="259"/>
      <c r="X38" s="260"/>
      <c r="Y38" s="259"/>
      <c r="Z38" s="258"/>
      <c r="AA38" s="259"/>
      <c r="AB38" s="260"/>
      <c r="AC38" s="259"/>
      <c r="AD38" s="308"/>
      <c r="AE38" s="263"/>
      <c r="AF38" s="266"/>
      <c r="AG38" s="258"/>
      <c r="AH38" s="259"/>
      <c r="AI38" s="260"/>
      <c r="AJ38" s="259"/>
      <c r="AK38" s="260"/>
      <c r="AL38" s="259"/>
      <c r="AM38" s="260"/>
      <c r="AN38" s="259"/>
      <c r="AO38" s="260"/>
      <c r="AP38" s="259"/>
      <c r="AQ38" s="260"/>
      <c r="AR38" s="259"/>
      <c r="AS38" s="260"/>
      <c r="AT38" s="259"/>
      <c r="AU38" s="260"/>
      <c r="AV38" s="259"/>
      <c r="AW38" s="260"/>
      <c r="AX38" s="263"/>
      <c r="AY38" s="102"/>
      <c r="AZ38" s="105">
        <f>A38</f>
        <v>0</v>
      </c>
      <c r="BA38" s="105">
        <f>O38</f>
        <v>0</v>
      </c>
      <c r="BB38" s="105">
        <f>AF38</f>
        <v>0</v>
      </c>
    </row>
    <row r="39" spans="1:54" ht="24.95" customHeight="1" x14ac:dyDescent="0.25">
      <c r="A39" s="265"/>
      <c r="B39" s="258"/>
      <c r="C39" s="259"/>
      <c r="D39" s="260"/>
      <c r="E39" s="259"/>
      <c r="F39" s="260"/>
      <c r="G39" s="259"/>
      <c r="H39" s="260"/>
      <c r="I39" s="259"/>
      <c r="J39" s="260"/>
      <c r="K39" s="259"/>
      <c r="L39" s="258"/>
      <c r="M39" s="259"/>
      <c r="N39" s="261"/>
      <c r="O39" s="266"/>
      <c r="P39" s="258"/>
      <c r="Q39" s="259"/>
      <c r="R39" s="260"/>
      <c r="S39" s="259"/>
      <c r="T39" s="260"/>
      <c r="U39" s="259"/>
      <c r="V39" s="260"/>
      <c r="W39" s="259"/>
      <c r="X39" s="260"/>
      <c r="Y39" s="259"/>
      <c r="Z39" s="258"/>
      <c r="AA39" s="259"/>
      <c r="AB39" s="260"/>
      <c r="AC39" s="259"/>
      <c r="AD39" s="308"/>
      <c r="AE39" s="263"/>
      <c r="AF39" s="266"/>
      <c r="AG39" s="258"/>
      <c r="AH39" s="259"/>
      <c r="AI39" s="260"/>
      <c r="AJ39" s="259"/>
      <c r="AK39" s="260"/>
      <c r="AL39" s="259"/>
      <c r="AM39" s="260"/>
      <c r="AN39" s="259"/>
      <c r="AO39" s="260"/>
      <c r="AP39" s="259"/>
      <c r="AQ39" s="260"/>
      <c r="AR39" s="259"/>
      <c r="AS39" s="260"/>
      <c r="AT39" s="259"/>
      <c r="AU39" s="260"/>
      <c r="AV39" s="259"/>
      <c r="AW39" s="260"/>
      <c r="AX39" s="263"/>
      <c r="AY39" s="102"/>
      <c r="AZ39" s="105">
        <f t="shared" si="0"/>
        <v>0</v>
      </c>
      <c r="BA39" s="105">
        <f t="shared" si="1"/>
        <v>0</v>
      </c>
      <c r="BB39" s="105">
        <f t="shared" si="2"/>
        <v>0</v>
      </c>
    </row>
    <row r="40" spans="1:54" ht="24.95" customHeight="1" x14ac:dyDescent="0.25">
      <c r="A40" s="265"/>
      <c r="B40" s="258"/>
      <c r="C40" s="259"/>
      <c r="D40" s="260"/>
      <c r="E40" s="259"/>
      <c r="F40" s="260"/>
      <c r="G40" s="259"/>
      <c r="H40" s="260"/>
      <c r="I40" s="259"/>
      <c r="J40" s="260"/>
      <c r="K40" s="259"/>
      <c r="L40" s="258"/>
      <c r="M40" s="259"/>
      <c r="N40" s="261"/>
      <c r="O40" s="266"/>
      <c r="P40" s="258"/>
      <c r="Q40" s="259"/>
      <c r="R40" s="260"/>
      <c r="S40" s="259"/>
      <c r="T40" s="260"/>
      <c r="U40" s="259"/>
      <c r="V40" s="260"/>
      <c r="W40" s="259"/>
      <c r="X40" s="260"/>
      <c r="Y40" s="259"/>
      <c r="Z40" s="258"/>
      <c r="AA40" s="259"/>
      <c r="AB40" s="260"/>
      <c r="AC40" s="259"/>
      <c r="AD40" s="308"/>
      <c r="AE40" s="263"/>
      <c r="AF40" s="266"/>
      <c r="AG40" s="258"/>
      <c r="AH40" s="259"/>
      <c r="AI40" s="260"/>
      <c r="AJ40" s="259"/>
      <c r="AK40" s="260"/>
      <c r="AL40" s="259"/>
      <c r="AM40" s="260"/>
      <c r="AN40" s="259"/>
      <c r="AO40" s="260"/>
      <c r="AP40" s="259"/>
      <c r="AQ40" s="260"/>
      <c r="AR40" s="259"/>
      <c r="AS40" s="260"/>
      <c r="AT40" s="259"/>
      <c r="AU40" s="260"/>
      <c r="AV40" s="259"/>
      <c r="AW40" s="260"/>
      <c r="AX40" s="263"/>
      <c r="AY40" s="102"/>
      <c r="AZ40" s="105">
        <f t="shared" si="0"/>
        <v>0</v>
      </c>
      <c r="BA40" s="105">
        <f t="shared" si="1"/>
        <v>0</v>
      </c>
      <c r="BB40" s="105">
        <f t="shared" si="2"/>
        <v>0</v>
      </c>
    </row>
    <row r="41" spans="1:54" ht="24.95" customHeight="1" x14ac:dyDescent="0.25">
      <c r="A41" s="265"/>
      <c r="B41" s="258"/>
      <c r="C41" s="259"/>
      <c r="D41" s="260"/>
      <c r="E41" s="259"/>
      <c r="F41" s="260"/>
      <c r="G41" s="259"/>
      <c r="H41" s="260"/>
      <c r="I41" s="259"/>
      <c r="J41" s="260"/>
      <c r="K41" s="259"/>
      <c r="L41" s="258"/>
      <c r="M41" s="259"/>
      <c r="N41" s="261"/>
      <c r="O41" s="266"/>
      <c r="P41" s="258"/>
      <c r="Q41" s="259"/>
      <c r="R41" s="260"/>
      <c r="S41" s="259"/>
      <c r="T41" s="260"/>
      <c r="U41" s="259"/>
      <c r="V41" s="260"/>
      <c r="W41" s="259"/>
      <c r="X41" s="260"/>
      <c r="Y41" s="259"/>
      <c r="Z41" s="258"/>
      <c r="AA41" s="259"/>
      <c r="AB41" s="260"/>
      <c r="AC41" s="259"/>
      <c r="AD41" s="308"/>
      <c r="AE41" s="263"/>
      <c r="AF41" s="266"/>
      <c r="AG41" s="258"/>
      <c r="AH41" s="259"/>
      <c r="AI41" s="260"/>
      <c r="AJ41" s="259"/>
      <c r="AK41" s="260"/>
      <c r="AL41" s="259"/>
      <c r="AM41" s="260"/>
      <c r="AN41" s="259"/>
      <c r="AO41" s="260"/>
      <c r="AP41" s="259"/>
      <c r="AQ41" s="260"/>
      <c r="AR41" s="259"/>
      <c r="AS41" s="260"/>
      <c r="AT41" s="259"/>
      <c r="AU41" s="260"/>
      <c r="AV41" s="259"/>
      <c r="AW41" s="260"/>
      <c r="AX41" s="263"/>
      <c r="AY41" s="102"/>
      <c r="AZ41" s="105">
        <f t="shared" si="0"/>
        <v>0</v>
      </c>
      <c r="BA41" s="105">
        <f t="shared" si="1"/>
        <v>0</v>
      </c>
      <c r="BB41" s="105">
        <f t="shared" si="2"/>
        <v>0</v>
      </c>
    </row>
    <row r="42" spans="1:54" ht="24.95" customHeight="1" x14ac:dyDescent="0.25">
      <c r="A42" s="265"/>
      <c r="B42" s="258"/>
      <c r="C42" s="259"/>
      <c r="D42" s="260"/>
      <c r="E42" s="259"/>
      <c r="F42" s="260"/>
      <c r="G42" s="259"/>
      <c r="H42" s="260"/>
      <c r="I42" s="259"/>
      <c r="J42" s="260"/>
      <c r="K42" s="259"/>
      <c r="L42" s="258"/>
      <c r="M42" s="259"/>
      <c r="N42" s="261"/>
      <c r="O42" s="266"/>
      <c r="P42" s="258"/>
      <c r="Q42" s="259"/>
      <c r="R42" s="260"/>
      <c r="S42" s="259"/>
      <c r="T42" s="260"/>
      <c r="U42" s="259"/>
      <c r="V42" s="260"/>
      <c r="W42" s="259"/>
      <c r="X42" s="260"/>
      <c r="Y42" s="259"/>
      <c r="Z42" s="258"/>
      <c r="AA42" s="259"/>
      <c r="AB42" s="260"/>
      <c r="AC42" s="259"/>
      <c r="AD42" s="308"/>
      <c r="AE42" s="263"/>
      <c r="AF42" s="266"/>
      <c r="AG42" s="258"/>
      <c r="AH42" s="259"/>
      <c r="AI42" s="260"/>
      <c r="AJ42" s="259"/>
      <c r="AK42" s="260"/>
      <c r="AL42" s="259"/>
      <c r="AM42" s="260"/>
      <c r="AN42" s="259"/>
      <c r="AO42" s="260"/>
      <c r="AP42" s="259"/>
      <c r="AQ42" s="260"/>
      <c r="AR42" s="259"/>
      <c r="AS42" s="260"/>
      <c r="AT42" s="259"/>
      <c r="AU42" s="260"/>
      <c r="AV42" s="259"/>
      <c r="AW42" s="260"/>
      <c r="AX42" s="263"/>
      <c r="AY42" s="102"/>
      <c r="AZ42" s="105">
        <f t="shared" si="0"/>
        <v>0</v>
      </c>
      <c r="BA42" s="105">
        <f t="shared" si="1"/>
        <v>0</v>
      </c>
      <c r="BB42" s="105">
        <f t="shared" si="2"/>
        <v>0</v>
      </c>
    </row>
    <row r="43" spans="1:54" ht="24.95" customHeight="1" x14ac:dyDescent="0.25">
      <c r="A43" s="265"/>
      <c r="B43" s="258"/>
      <c r="C43" s="259"/>
      <c r="D43" s="260"/>
      <c r="E43" s="259"/>
      <c r="F43" s="260"/>
      <c r="G43" s="259"/>
      <c r="H43" s="260"/>
      <c r="I43" s="259"/>
      <c r="J43" s="260"/>
      <c r="K43" s="259"/>
      <c r="L43" s="258"/>
      <c r="M43" s="259"/>
      <c r="N43" s="261"/>
      <c r="O43" s="266"/>
      <c r="P43" s="258"/>
      <c r="Q43" s="259"/>
      <c r="R43" s="260"/>
      <c r="S43" s="259"/>
      <c r="T43" s="260"/>
      <c r="U43" s="259"/>
      <c r="V43" s="260"/>
      <c r="W43" s="259"/>
      <c r="X43" s="260"/>
      <c r="Y43" s="259"/>
      <c r="Z43" s="258"/>
      <c r="AA43" s="259"/>
      <c r="AB43" s="260"/>
      <c r="AC43" s="259"/>
      <c r="AD43" s="308"/>
      <c r="AE43" s="263"/>
      <c r="AF43" s="266"/>
      <c r="AG43" s="258"/>
      <c r="AH43" s="259"/>
      <c r="AI43" s="260"/>
      <c r="AJ43" s="259"/>
      <c r="AK43" s="260"/>
      <c r="AL43" s="259"/>
      <c r="AM43" s="260"/>
      <c r="AN43" s="259"/>
      <c r="AO43" s="260"/>
      <c r="AP43" s="259"/>
      <c r="AQ43" s="260"/>
      <c r="AR43" s="259"/>
      <c r="AS43" s="260"/>
      <c r="AT43" s="259"/>
      <c r="AU43" s="260"/>
      <c r="AV43" s="259"/>
      <c r="AW43" s="260"/>
      <c r="AX43" s="263"/>
      <c r="AY43" s="102"/>
      <c r="AZ43" s="105">
        <f t="shared" si="0"/>
        <v>0</v>
      </c>
      <c r="BA43" s="105">
        <f t="shared" si="1"/>
        <v>0</v>
      </c>
      <c r="BB43" s="105">
        <f t="shared" si="2"/>
        <v>0</v>
      </c>
    </row>
    <row r="44" spans="1:54" ht="24.95" customHeight="1" x14ac:dyDescent="0.25">
      <c r="A44" s="265"/>
      <c r="B44" s="258"/>
      <c r="C44" s="259"/>
      <c r="D44" s="260"/>
      <c r="E44" s="259"/>
      <c r="F44" s="260"/>
      <c r="G44" s="259"/>
      <c r="H44" s="260"/>
      <c r="I44" s="259"/>
      <c r="J44" s="260"/>
      <c r="K44" s="259"/>
      <c r="L44" s="258"/>
      <c r="M44" s="259"/>
      <c r="N44" s="261"/>
      <c r="O44" s="266"/>
      <c r="P44" s="258"/>
      <c r="Q44" s="259"/>
      <c r="R44" s="260"/>
      <c r="S44" s="259"/>
      <c r="T44" s="260"/>
      <c r="U44" s="259"/>
      <c r="V44" s="260"/>
      <c r="W44" s="259"/>
      <c r="X44" s="260"/>
      <c r="Y44" s="259"/>
      <c r="Z44" s="258"/>
      <c r="AA44" s="259"/>
      <c r="AB44" s="260"/>
      <c r="AC44" s="259"/>
      <c r="AD44" s="308"/>
      <c r="AE44" s="263"/>
      <c r="AF44" s="266"/>
      <c r="AG44" s="258"/>
      <c r="AH44" s="259"/>
      <c r="AI44" s="260"/>
      <c r="AJ44" s="259"/>
      <c r="AK44" s="260"/>
      <c r="AL44" s="259"/>
      <c r="AM44" s="260"/>
      <c r="AN44" s="259"/>
      <c r="AO44" s="260"/>
      <c r="AP44" s="259"/>
      <c r="AQ44" s="260"/>
      <c r="AR44" s="259"/>
      <c r="AS44" s="260"/>
      <c r="AT44" s="259"/>
      <c r="AU44" s="260"/>
      <c r="AV44" s="259"/>
      <c r="AW44" s="260"/>
      <c r="AX44" s="263"/>
      <c r="AY44" s="102"/>
      <c r="AZ44" s="105">
        <f t="shared" si="0"/>
        <v>0</v>
      </c>
      <c r="BA44" s="105">
        <f t="shared" si="1"/>
        <v>0</v>
      </c>
      <c r="BB44" s="105">
        <f t="shared" si="2"/>
        <v>0</v>
      </c>
    </row>
    <row r="45" spans="1:54" ht="24.95" customHeight="1" x14ac:dyDescent="0.25">
      <c r="A45" s="265"/>
      <c r="B45" s="258"/>
      <c r="C45" s="259"/>
      <c r="D45" s="260"/>
      <c r="E45" s="259"/>
      <c r="F45" s="260"/>
      <c r="G45" s="259"/>
      <c r="H45" s="260"/>
      <c r="I45" s="259"/>
      <c r="J45" s="260"/>
      <c r="K45" s="259"/>
      <c r="L45" s="258"/>
      <c r="M45" s="259"/>
      <c r="N45" s="261"/>
      <c r="O45" s="266"/>
      <c r="P45" s="258"/>
      <c r="Q45" s="259"/>
      <c r="R45" s="260"/>
      <c r="S45" s="259"/>
      <c r="T45" s="260"/>
      <c r="U45" s="259"/>
      <c r="V45" s="260"/>
      <c r="W45" s="259"/>
      <c r="X45" s="260"/>
      <c r="Y45" s="259"/>
      <c r="Z45" s="258"/>
      <c r="AA45" s="259"/>
      <c r="AB45" s="260"/>
      <c r="AC45" s="259"/>
      <c r="AD45" s="308"/>
      <c r="AE45" s="263"/>
      <c r="AF45" s="266"/>
      <c r="AG45" s="258"/>
      <c r="AH45" s="259"/>
      <c r="AI45" s="260"/>
      <c r="AJ45" s="259"/>
      <c r="AK45" s="260"/>
      <c r="AL45" s="259"/>
      <c r="AM45" s="260"/>
      <c r="AN45" s="259"/>
      <c r="AO45" s="260"/>
      <c r="AP45" s="259"/>
      <c r="AQ45" s="260"/>
      <c r="AR45" s="259"/>
      <c r="AS45" s="260"/>
      <c r="AT45" s="259"/>
      <c r="AU45" s="260"/>
      <c r="AV45" s="259"/>
      <c r="AW45" s="260"/>
      <c r="AX45" s="263"/>
      <c r="AY45" s="102"/>
      <c r="AZ45" s="105">
        <f t="shared" si="0"/>
        <v>0</v>
      </c>
      <c r="BA45" s="105">
        <f t="shared" si="1"/>
        <v>0</v>
      </c>
      <c r="BB45" s="105">
        <f t="shared" si="2"/>
        <v>0</v>
      </c>
    </row>
    <row r="46" spans="1:54" ht="24.95" customHeight="1" x14ac:dyDescent="0.25">
      <c r="A46" s="265"/>
      <c r="B46" s="258"/>
      <c r="C46" s="259"/>
      <c r="D46" s="260"/>
      <c r="E46" s="259"/>
      <c r="F46" s="260"/>
      <c r="G46" s="259"/>
      <c r="H46" s="260"/>
      <c r="I46" s="259"/>
      <c r="J46" s="260"/>
      <c r="K46" s="259"/>
      <c r="L46" s="258"/>
      <c r="M46" s="259"/>
      <c r="N46" s="261"/>
      <c r="O46" s="266"/>
      <c r="P46" s="258"/>
      <c r="Q46" s="259"/>
      <c r="R46" s="260"/>
      <c r="S46" s="259"/>
      <c r="T46" s="260"/>
      <c r="U46" s="259"/>
      <c r="V46" s="260"/>
      <c r="W46" s="259"/>
      <c r="X46" s="260"/>
      <c r="Y46" s="259"/>
      <c r="Z46" s="258"/>
      <c r="AA46" s="259"/>
      <c r="AB46" s="260"/>
      <c r="AC46" s="259"/>
      <c r="AD46" s="308"/>
      <c r="AE46" s="263"/>
      <c r="AF46" s="266"/>
      <c r="AG46" s="258"/>
      <c r="AH46" s="259"/>
      <c r="AI46" s="260"/>
      <c r="AJ46" s="259"/>
      <c r="AK46" s="260"/>
      <c r="AL46" s="259"/>
      <c r="AM46" s="260"/>
      <c r="AN46" s="259"/>
      <c r="AO46" s="260"/>
      <c r="AP46" s="259"/>
      <c r="AQ46" s="260"/>
      <c r="AR46" s="259"/>
      <c r="AS46" s="260"/>
      <c r="AT46" s="259"/>
      <c r="AU46" s="260"/>
      <c r="AV46" s="259"/>
      <c r="AW46" s="260"/>
      <c r="AX46" s="263"/>
      <c r="AY46" s="102"/>
      <c r="AZ46" s="105">
        <f t="shared" si="0"/>
        <v>0</v>
      </c>
      <c r="BA46" s="105">
        <f t="shared" si="1"/>
        <v>0</v>
      </c>
      <c r="BB46" s="105">
        <f t="shared" si="2"/>
        <v>0</v>
      </c>
    </row>
    <row r="47" spans="1:54" ht="24.95" customHeight="1" x14ac:dyDescent="0.25">
      <c r="A47" s="265"/>
      <c r="B47" s="258"/>
      <c r="C47" s="259"/>
      <c r="D47" s="260"/>
      <c r="E47" s="259"/>
      <c r="F47" s="260"/>
      <c r="G47" s="259"/>
      <c r="H47" s="260"/>
      <c r="I47" s="259"/>
      <c r="J47" s="260"/>
      <c r="K47" s="259"/>
      <c r="L47" s="258"/>
      <c r="M47" s="259"/>
      <c r="N47" s="261"/>
      <c r="O47" s="266"/>
      <c r="P47" s="258"/>
      <c r="Q47" s="259"/>
      <c r="R47" s="260"/>
      <c r="S47" s="259"/>
      <c r="T47" s="260"/>
      <c r="U47" s="259"/>
      <c r="V47" s="260"/>
      <c r="W47" s="259"/>
      <c r="X47" s="260"/>
      <c r="Y47" s="259"/>
      <c r="Z47" s="258"/>
      <c r="AA47" s="259"/>
      <c r="AB47" s="260"/>
      <c r="AC47" s="259"/>
      <c r="AD47" s="308"/>
      <c r="AE47" s="263"/>
      <c r="AF47" s="266"/>
      <c r="AG47" s="258"/>
      <c r="AH47" s="259"/>
      <c r="AI47" s="260"/>
      <c r="AJ47" s="259"/>
      <c r="AK47" s="260"/>
      <c r="AL47" s="259"/>
      <c r="AM47" s="260"/>
      <c r="AN47" s="259"/>
      <c r="AO47" s="260"/>
      <c r="AP47" s="259"/>
      <c r="AQ47" s="260"/>
      <c r="AR47" s="259"/>
      <c r="AS47" s="260"/>
      <c r="AT47" s="259"/>
      <c r="AU47" s="260"/>
      <c r="AV47" s="259"/>
      <c r="AW47" s="260"/>
      <c r="AX47" s="263"/>
      <c r="AY47" s="102"/>
      <c r="AZ47" s="105">
        <f t="shared" si="0"/>
        <v>0</v>
      </c>
      <c r="BA47" s="105">
        <f t="shared" si="1"/>
        <v>0</v>
      </c>
      <c r="BB47" s="105">
        <f t="shared" si="2"/>
        <v>0</v>
      </c>
    </row>
    <row r="48" spans="1:54" ht="24.95" customHeight="1" x14ac:dyDescent="0.25">
      <c r="A48" s="265"/>
      <c r="B48" s="258"/>
      <c r="C48" s="259"/>
      <c r="D48" s="260"/>
      <c r="E48" s="259"/>
      <c r="F48" s="260"/>
      <c r="G48" s="259"/>
      <c r="H48" s="260"/>
      <c r="I48" s="259"/>
      <c r="J48" s="260"/>
      <c r="K48" s="259"/>
      <c r="L48" s="258"/>
      <c r="M48" s="259"/>
      <c r="N48" s="261"/>
      <c r="O48" s="266"/>
      <c r="P48" s="258"/>
      <c r="Q48" s="259"/>
      <c r="R48" s="260"/>
      <c r="S48" s="259"/>
      <c r="T48" s="260"/>
      <c r="U48" s="259"/>
      <c r="V48" s="260"/>
      <c r="W48" s="259"/>
      <c r="X48" s="260"/>
      <c r="Y48" s="259"/>
      <c r="Z48" s="258"/>
      <c r="AA48" s="259"/>
      <c r="AB48" s="260"/>
      <c r="AC48" s="259"/>
      <c r="AD48" s="308"/>
      <c r="AE48" s="263"/>
      <c r="AF48" s="266"/>
      <c r="AG48" s="258"/>
      <c r="AH48" s="259"/>
      <c r="AI48" s="260"/>
      <c r="AJ48" s="259"/>
      <c r="AK48" s="260"/>
      <c r="AL48" s="259"/>
      <c r="AM48" s="260"/>
      <c r="AN48" s="259"/>
      <c r="AO48" s="260"/>
      <c r="AP48" s="259"/>
      <c r="AQ48" s="260"/>
      <c r="AR48" s="259"/>
      <c r="AS48" s="260"/>
      <c r="AT48" s="259"/>
      <c r="AU48" s="260"/>
      <c r="AV48" s="259"/>
      <c r="AW48" s="260"/>
      <c r="AX48" s="263"/>
      <c r="AY48" s="102"/>
      <c r="AZ48" s="105">
        <f t="shared" si="0"/>
        <v>0</v>
      </c>
      <c r="BA48" s="105">
        <f t="shared" si="1"/>
        <v>0</v>
      </c>
      <c r="BB48" s="105">
        <f t="shared" si="2"/>
        <v>0</v>
      </c>
    </row>
    <row r="49" spans="1:54" ht="24.95" customHeight="1" x14ac:dyDescent="0.25">
      <c r="A49" s="265"/>
      <c r="B49" s="258"/>
      <c r="C49" s="259"/>
      <c r="D49" s="260"/>
      <c r="E49" s="259"/>
      <c r="F49" s="260"/>
      <c r="G49" s="259"/>
      <c r="H49" s="260"/>
      <c r="I49" s="259"/>
      <c r="J49" s="260"/>
      <c r="K49" s="259"/>
      <c r="L49" s="258"/>
      <c r="M49" s="259"/>
      <c r="N49" s="261"/>
      <c r="O49" s="266"/>
      <c r="P49" s="258"/>
      <c r="Q49" s="259"/>
      <c r="R49" s="260"/>
      <c r="S49" s="259"/>
      <c r="T49" s="260"/>
      <c r="U49" s="259"/>
      <c r="V49" s="260"/>
      <c r="W49" s="259"/>
      <c r="X49" s="260"/>
      <c r="Y49" s="259"/>
      <c r="Z49" s="258"/>
      <c r="AA49" s="259"/>
      <c r="AB49" s="260"/>
      <c r="AC49" s="259"/>
      <c r="AD49" s="308"/>
      <c r="AE49" s="263"/>
      <c r="AF49" s="266"/>
      <c r="AG49" s="258"/>
      <c r="AH49" s="259"/>
      <c r="AI49" s="260"/>
      <c r="AJ49" s="259"/>
      <c r="AK49" s="260"/>
      <c r="AL49" s="259"/>
      <c r="AM49" s="260"/>
      <c r="AN49" s="259"/>
      <c r="AO49" s="260"/>
      <c r="AP49" s="259"/>
      <c r="AQ49" s="260"/>
      <c r="AR49" s="259"/>
      <c r="AS49" s="260"/>
      <c r="AT49" s="259"/>
      <c r="AU49" s="260"/>
      <c r="AV49" s="259"/>
      <c r="AW49" s="260"/>
      <c r="AX49" s="263"/>
      <c r="AY49" s="102"/>
      <c r="AZ49" s="105">
        <f t="shared" si="0"/>
        <v>0</v>
      </c>
      <c r="BA49" s="105">
        <f t="shared" si="1"/>
        <v>0</v>
      </c>
      <c r="BB49" s="105">
        <f t="shared" si="2"/>
        <v>0</v>
      </c>
    </row>
    <row r="50" spans="1:54" ht="24.95" customHeight="1" x14ac:dyDescent="0.25">
      <c r="A50" s="265"/>
      <c r="B50" s="258"/>
      <c r="C50" s="259"/>
      <c r="D50" s="260"/>
      <c r="E50" s="259"/>
      <c r="F50" s="260"/>
      <c r="G50" s="259"/>
      <c r="H50" s="260"/>
      <c r="I50" s="259"/>
      <c r="J50" s="260"/>
      <c r="K50" s="259"/>
      <c r="L50" s="258"/>
      <c r="M50" s="259"/>
      <c r="N50" s="261"/>
      <c r="O50" s="266"/>
      <c r="P50" s="258"/>
      <c r="Q50" s="259"/>
      <c r="R50" s="260"/>
      <c r="S50" s="259"/>
      <c r="T50" s="260"/>
      <c r="U50" s="259"/>
      <c r="V50" s="260"/>
      <c r="W50" s="259"/>
      <c r="X50" s="260"/>
      <c r="Y50" s="259"/>
      <c r="Z50" s="258"/>
      <c r="AA50" s="259"/>
      <c r="AB50" s="260"/>
      <c r="AC50" s="259"/>
      <c r="AD50" s="308"/>
      <c r="AE50" s="263"/>
      <c r="AF50" s="266"/>
      <c r="AG50" s="258"/>
      <c r="AH50" s="259"/>
      <c r="AI50" s="260"/>
      <c r="AJ50" s="259"/>
      <c r="AK50" s="260"/>
      <c r="AL50" s="259"/>
      <c r="AM50" s="260"/>
      <c r="AN50" s="259"/>
      <c r="AO50" s="260"/>
      <c r="AP50" s="259"/>
      <c r="AQ50" s="260"/>
      <c r="AR50" s="259"/>
      <c r="AS50" s="260"/>
      <c r="AT50" s="259"/>
      <c r="AU50" s="260"/>
      <c r="AV50" s="259"/>
      <c r="AW50" s="260"/>
      <c r="AX50" s="263"/>
      <c r="AY50" s="102"/>
      <c r="AZ50" s="105">
        <f t="shared" si="0"/>
        <v>0</v>
      </c>
      <c r="BA50" s="105">
        <f t="shared" si="1"/>
        <v>0</v>
      </c>
      <c r="BB50" s="105">
        <f t="shared" si="2"/>
        <v>0</v>
      </c>
    </row>
    <row r="51" spans="1:54" ht="24.95" customHeight="1" x14ac:dyDescent="0.25">
      <c r="A51" s="265"/>
      <c r="B51" s="258"/>
      <c r="C51" s="259"/>
      <c r="D51" s="260"/>
      <c r="E51" s="259"/>
      <c r="F51" s="260"/>
      <c r="G51" s="259"/>
      <c r="H51" s="260"/>
      <c r="I51" s="259"/>
      <c r="J51" s="260"/>
      <c r="K51" s="259"/>
      <c r="L51" s="258"/>
      <c r="M51" s="259"/>
      <c r="N51" s="261"/>
      <c r="O51" s="266"/>
      <c r="P51" s="258"/>
      <c r="Q51" s="259"/>
      <c r="R51" s="260"/>
      <c r="S51" s="259"/>
      <c r="T51" s="260"/>
      <c r="U51" s="259"/>
      <c r="V51" s="260"/>
      <c r="W51" s="259"/>
      <c r="X51" s="260"/>
      <c r="Y51" s="259"/>
      <c r="Z51" s="258"/>
      <c r="AA51" s="259"/>
      <c r="AB51" s="260"/>
      <c r="AC51" s="259"/>
      <c r="AD51" s="308"/>
      <c r="AE51" s="263"/>
      <c r="AF51" s="266"/>
      <c r="AG51" s="258"/>
      <c r="AH51" s="259"/>
      <c r="AI51" s="260"/>
      <c r="AJ51" s="259"/>
      <c r="AK51" s="260"/>
      <c r="AL51" s="259"/>
      <c r="AM51" s="260"/>
      <c r="AN51" s="259"/>
      <c r="AO51" s="260"/>
      <c r="AP51" s="259"/>
      <c r="AQ51" s="260"/>
      <c r="AR51" s="259"/>
      <c r="AS51" s="260"/>
      <c r="AT51" s="259"/>
      <c r="AU51" s="260"/>
      <c r="AV51" s="259"/>
      <c r="AW51" s="260"/>
      <c r="AX51" s="263"/>
      <c r="AY51" s="102"/>
      <c r="AZ51" s="105">
        <f t="shared" si="0"/>
        <v>0</v>
      </c>
      <c r="BA51" s="105">
        <f t="shared" si="1"/>
        <v>0</v>
      </c>
      <c r="BB51" s="105">
        <f t="shared" si="2"/>
        <v>0</v>
      </c>
    </row>
    <row r="52" spans="1:54" ht="24.95" customHeight="1" x14ac:dyDescent="0.25">
      <c r="A52" s="265"/>
      <c r="B52" s="258"/>
      <c r="C52" s="259"/>
      <c r="D52" s="260"/>
      <c r="E52" s="259"/>
      <c r="F52" s="260"/>
      <c r="G52" s="259"/>
      <c r="H52" s="260"/>
      <c r="I52" s="259"/>
      <c r="J52" s="260"/>
      <c r="K52" s="259"/>
      <c r="L52" s="258"/>
      <c r="M52" s="259"/>
      <c r="N52" s="261"/>
      <c r="O52" s="266"/>
      <c r="P52" s="258"/>
      <c r="Q52" s="259"/>
      <c r="R52" s="260"/>
      <c r="S52" s="259"/>
      <c r="T52" s="260"/>
      <c r="U52" s="259"/>
      <c r="V52" s="260"/>
      <c r="W52" s="259"/>
      <c r="X52" s="260"/>
      <c r="Y52" s="259"/>
      <c r="Z52" s="258"/>
      <c r="AA52" s="259"/>
      <c r="AB52" s="260"/>
      <c r="AC52" s="259"/>
      <c r="AD52" s="308"/>
      <c r="AE52" s="263"/>
      <c r="AF52" s="266"/>
      <c r="AG52" s="258"/>
      <c r="AH52" s="259"/>
      <c r="AI52" s="260"/>
      <c r="AJ52" s="259"/>
      <c r="AK52" s="260"/>
      <c r="AL52" s="259"/>
      <c r="AM52" s="260"/>
      <c r="AN52" s="259"/>
      <c r="AO52" s="260"/>
      <c r="AP52" s="259"/>
      <c r="AQ52" s="260"/>
      <c r="AR52" s="259"/>
      <c r="AS52" s="260"/>
      <c r="AT52" s="259"/>
      <c r="AU52" s="260"/>
      <c r="AV52" s="259"/>
      <c r="AW52" s="260"/>
      <c r="AX52" s="263"/>
      <c r="AY52" s="102"/>
      <c r="AZ52" s="105">
        <f t="shared" si="0"/>
        <v>0</v>
      </c>
      <c r="BA52" s="105">
        <f t="shared" si="1"/>
        <v>0</v>
      </c>
      <c r="BB52" s="105">
        <f t="shared" si="2"/>
        <v>0</v>
      </c>
    </row>
    <row r="53" spans="1:54" ht="24.95" customHeight="1" x14ac:dyDescent="0.25">
      <c r="A53" s="265"/>
      <c r="B53" s="258"/>
      <c r="C53" s="259"/>
      <c r="D53" s="260"/>
      <c r="E53" s="259"/>
      <c r="F53" s="260"/>
      <c r="G53" s="259"/>
      <c r="H53" s="260"/>
      <c r="I53" s="259"/>
      <c r="J53" s="260"/>
      <c r="K53" s="259"/>
      <c r="L53" s="258"/>
      <c r="M53" s="259"/>
      <c r="N53" s="261"/>
      <c r="O53" s="266"/>
      <c r="P53" s="258"/>
      <c r="Q53" s="259"/>
      <c r="R53" s="260"/>
      <c r="S53" s="259"/>
      <c r="T53" s="260"/>
      <c r="U53" s="259"/>
      <c r="V53" s="260"/>
      <c r="W53" s="259"/>
      <c r="X53" s="260"/>
      <c r="Y53" s="259"/>
      <c r="Z53" s="258"/>
      <c r="AA53" s="259"/>
      <c r="AB53" s="260"/>
      <c r="AC53" s="259"/>
      <c r="AD53" s="308"/>
      <c r="AE53" s="263"/>
      <c r="AF53" s="266"/>
      <c r="AG53" s="258"/>
      <c r="AH53" s="259"/>
      <c r="AI53" s="260"/>
      <c r="AJ53" s="259"/>
      <c r="AK53" s="260"/>
      <c r="AL53" s="259"/>
      <c r="AM53" s="260"/>
      <c r="AN53" s="259"/>
      <c r="AO53" s="260"/>
      <c r="AP53" s="259"/>
      <c r="AQ53" s="260"/>
      <c r="AR53" s="259"/>
      <c r="AS53" s="260"/>
      <c r="AT53" s="259"/>
      <c r="AU53" s="260"/>
      <c r="AV53" s="259"/>
      <c r="AW53" s="260"/>
      <c r="AX53" s="263"/>
      <c r="AY53" s="102"/>
      <c r="AZ53" s="105">
        <f t="shared" si="0"/>
        <v>0</v>
      </c>
      <c r="BA53" s="105">
        <f t="shared" si="1"/>
        <v>0</v>
      </c>
      <c r="BB53" s="105">
        <f t="shared" si="2"/>
        <v>0</v>
      </c>
    </row>
    <row r="54" spans="1:54" ht="24.95" customHeight="1" thickBot="1" x14ac:dyDescent="0.3">
      <c r="A54" s="341" t="s">
        <v>356</v>
      </c>
      <c r="B54" s="342"/>
      <c r="C54" s="343">
        <f>COUNTIF(C5:C53,"NS")</f>
        <v>0</v>
      </c>
      <c r="D54" s="343">
        <f t="shared" ref="D54:L54" si="6">COUNTIF(D5:D53,"NS")</f>
        <v>0</v>
      </c>
      <c r="E54" s="343">
        <f t="shared" si="6"/>
        <v>0</v>
      </c>
      <c r="F54" s="343">
        <f t="shared" si="6"/>
        <v>0</v>
      </c>
      <c r="G54" s="343">
        <f t="shared" si="6"/>
        <v>0</v>
      </c>
      <c r="H54" s="343">
        <f t="shared" si="6"/>
        <v>1</v>
      </c>
      <c r="I54" s="343">
        <f t="shared" si="6"/>
        <v>0</v>
      </c>
      <c r="J54" s="343">
        <f t="shared" si="6"/>
        <v>1</v>
      </c>
      <c r="K54" s="343">
        <f t="shared" si="6"/>
        <v>0</v>
      </c>
      <c r="L54" s="343">
        <f t="shared" si="6"/>
        <v>0</v>
      </c>
      <c r="M54" s="343"/>
      <c r="N54" s="344"/>
      <c r="O54" s="345" t="s">
        <v>356</v>
      </c>
      <c r="P54" s="346"/>
      <c r="Q54" s="347">
        <f>COUNTIF(Q5:Q53,"NS")</f>
        <v>0</v>
      </c>
      <c r="R54" s="347">
        <f t="shared" ref="R54:AC54" si="7">COUNTIF(R5:R53,"NS")</f>
        <v>0</v>
      </c>
      <c r="S54" s="347">
        <f t="shared" si="7"/>
        <v>0</v>
      </c>
      <c r="T54" s="347">
        <f t="shared" si="7"/>
        <v>0</v>
      </c>
      <c r="U54" s="347">
        <f t="shared" si="7"/>
        <v>2</v>
      </c>
      <c r="V54" s="347">
        <f t="shared" si="7"/>
        <v>0</v>
      </c>
      <c r="W54" s="347">
        <f t="shared" si="7"/>
        <v>0</v>
      </c>
      <c r="X54" s="347">
        <f t="shared" si="7"/>
        <v>0</v>
      </c>
      <c r="Y54" s="347">
        <f t="shared" si="7"/>
        <v>0</v>
      </c>
      <c r="Z54" s="347">
        <f t="shared" si="7"/>
        <v>0</v>
      </c>
      <c r="AA54" s="347">
        <f t="shared" si="7"/>
        <v>0</v>
      </c>
      <c r="AB54" s="347">
        <f t="shared" si="7"/>
        <v>0</v>
      </c>
      <c r="AC54" s="347">
        <f t="shared" si="7"/>
        <v>0</v>
      </c>
      <c r="AD54" s="348"/>
      <c r="AE54" s="349"/>
      <c r="AF54" s="345" t="s">
        <v>356</v>
      </c>
      <c r="AG54" s="346"/>
      <c r="AH54" s="347">
        <f>COUNTIF(AH3:AH53,"NS")</f>
        <v>0</v>
      </c>
      <c r="AI54" s="347">
        <f t="shared" ref="AI54:AW54" si="8">COUNTIF(AI3:AI53,"NS")</f>
        <v>0</v>
      </c>
      <c r="AJ54" s="347">
        <f t="shared" si="8"/>
        <v>0</v>
      </c>
      <c r="AK54" s="347">
        <f t="shared" si="8"/>
        <v>0</v>
      </c>
      <c r="AL54" s="347">
        <f t="shared" si="8"/>
        <v>0</v>
      </c>
      <c r="AM54" s="347">
        <f t="shared" si="8"/>
        <v>0</v>
      </c>
      <c r="AN54" s="347">
        <f t="shared" si="8"/>
        <v>0</v>
      </c>
      <c r="AO54" s="347">
        <f t="shared" si="8"/>
        <v>0</v>
      </c>
      <c r="AP54" s="347">
        <f t="shared" si="8"/>
        <v>0</v>
      </c>
      <c r="AQ54" s="347">
        <f t="shared" si="8"/>
        <v>0</v>
      </c>
      <c r="AR54" s="347">
        <f t="shared" si="8"/>
        <v>1</v>
      </c>
      <c r="AS54" s="347">
        <f t="shared" si="8"/>
        <v>0</v>
      </c>
      <c r="AT54" s="347">
        <f t="shared" si="8"/>
        <v>0</v>
      </c>
      <c r="AU54" s="347">
        <f t="shared" si="8"/>
        <v>0</v>
      </c>
      <c r="AV54" s="347">
        <f t="shared" si="8"/>
        <v>0</v>
      </c>
      <c r="AW54" s="347">
        <f t="shared" si="8"/>
        <v>0</v>
      </c>
      <c r="AX54" s="350"/>
      <c r="AY54" s="102"/>
      <c r="AZ54" s="105" t="str">
        <f>A54</f>
        <v>Non-scorers Count =</v>
      </c>
      <c r="BA54" s="105" t="str">
        <f>O54</f>
        <v>Non-scorers Count =</v>
      </c>
      <c r="BB54" s="105" t="str">
        <f>AF54</f>
        <v>Non-scorers Count =</v>
      </c>
    </row>
    <row r="55" spans="1:54" ht="24.95" customHeight="1" x14ac:dyDescent="0.25">
      <c r="A55" s="541"/>
      <c r="B55" s="541"/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2"/>
      <c r="AC55" s="542"/>
      <c r="AD55" s="542"/>
      <c r="AE55" s="542"/>
      <c r="AF55" s="542"/>
      <c r="AG55" s="542"/>
      <c r="AH55" s="542"/>
      <c r="AI55" s="542"/>
      <c r="AJ55" s="542"/>
      <c r="AK55" s="542"/>
      <c r="AL55" s="542"/>
      <c r="AM55" s="542"/>
      <c r="AN55" s="542"/>
      <c r="AO55" s="542"/>
      <c r="AP55" s="542"/>
      <c r="AQ55" s="542"/>
      <c r="AR55" s="542"/>
      <c r="AS55" s="542"/>
      <c r="AT55" s="542"/>
      <c r="AU55" s="542"/>
      <c r="AV55" s="542"/>
      <c r="AW55" s="542"/>
      <c r="AX55" s="542"/>
      <c r="AY55" s="102"/>
      <c r="AZ55" s="105"/>
      <c r="BA55" s="105"/>
      <c r="BB55" s="105"/>
    </row>
    <row r="56" spans="1:54" ht="24.95" customHeight="1" x14ac:dyDescent="0.25">
      <c r="A56" s="541"/>
      <c r="B56" s="541"/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  <c r="Y56" s="541"/>
      <c r="Z56" s="541"/>
      <c r="AA56" s="541"/>
      <c r="AB56" s="541"/>
      <c r="AC56" s="541"/>
      <c r="AD56" s="541"/>
      <c r="AE56" s="541"/>
      <c r="AF56" s="541"/>
      <c r="AG56" s="541"/>
      <c r="AH56" s="541"/>
      <c r="AI56" s="541"/>
      <c r="AJ56" s="541"/>
      <c r="AK56" s="541"/>
      <c r="AL56" s="541"/>
      <c r="AM56" s="541"/>
      <c r="AN56" s="541"/>
      <c r="AO56" s="541"/>
      <c r="AP56" s="541"/>
      <c r="AQ56" s="541"/>
      <c r="AR56" s="541"/>
      <c r="AS56" s="541"/>
      <c r="AT56" s="541"/>
      <c r="AU56" s="541"/>
      <c r="AV56" s="541"/>
      <c r="AW56" s="541"/>
      <c r="AX56" s="541"/>
      <c r="AY56" s="102"/>
      <c r="AZ56" s="105"/>
      <c r="BA56" s="105"/>
      <c r="BB56" s="105"/>
    </row>
    <row r="57" spans="1:54" ht="24.95" customHeight="1" x14ac:dyDescent="0.25"/>
    <row r="58" spans="1:54" ht="24.95" customHeight="1" x14ac:dyDescent="0.25"/>
    <row r="59" spans="1:54" ht="24.95" customHeight="1" x14ac:dyDescent="0.25"/>
    <row r="60" spans="1:54" ht="24.95" customHeight="1" x14ac:dyDescent="0.25"/>
    <row r="61" spans="1:54" ht="24.95" customHeight="1" x14ac:dyDescent="0.25"/>
    <row r="62" spans="1:54" ht="24.95" customHeight="1" x14ac:dyDescent="0.25"/>
    <row r="63" spans="1:54" ht="24.95" customHeight="1" x14ac:dyDescent="0.25"/>
    <row r="64" spans="1:5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</sheetData>
  <mergeCells count="8">
    <mergeCell ref="A55:AX56"/>
    <mergeCell ref="AF2:AU2"/>
    <mergeCell ref="AV2:AX2"/>
    <mergeCell ref="B1:N1"/>
    <mergeCell ref="B2:N2"/>
    <mergeCell ref="O1:AE2"/>
    <mergeCell ref="AF1:AU1"/>
    <mergeCell ref="AV1:AX1"/>
  </mergeCells>
  <phoneticPr fontId="0" type="noConversion"/>
  <conditionalFormatting sqref="B54:N54 P54:AE54 AG54:AX54">
    <cfRule type="containsText" dxfId="13" priority="4" operator="containsText" text="NS">
      <formula>NOT(ISERROR(SEARCH("NS",B54)))</formula>
    </cfRule>
  </conditionalFormatting>
  <conditionalFormatting sqref="A5">
    <cfRule type="containsText" dxfId="12" priority="3" operator="containsText" text="NS">
      <formula>NOT(ISERROR(SEARCH("NS",A5)))</formula>
    </cfRule>
  </conditionalFormatting>
  <conditionalFormatting sqref="O5">
    <cfRule type="containsText" dxfId="11" priority="2" operator="containsText" text="NS">
      <formula>NOT(ISERROR(SEARCH("NS",O5)))</formula>
    </cfRule>
  </conditionalFormatting>
  <conditionalFormatting sqref="AF5">
    <cfRule type="containsText" dxfId="10" priority="1" operator="containsText" text="NS">
      <formula>NOT(ISERROR(SEARCH("NS",AF5)))</formula>
    </cfRule>
  </conditionalFormatting>
  <printOptions horizontalCentered="1" verticalCentered="1"/>
  <pageMargins left="0" right="0" top="0" bottom="0" header="0" footer="0"/>
  <pageSetup paperSize="9" scale="56" fitToHeight="0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22</vt:i4>
      </vt:variant>
    </vt:vector>
  </HeadingPairs>
  <TitlesOfParts>
    <vt:vector size="42" baseType="lpstr">
      <vt:lpstr>MATCH DETAILS</vt:lpstr>
      <vt:lpstr>RESULTS SHEET</vt:lpstr>
      <vt:lpstr>BOYS SCORE SHEETS</vt:lpstr>
      <vt:lpstr>NON SCORING</vt:lpstr>
      <vt:lpstr>NON SCORING  U11</vt:lpstr>
      <vt:lpstr>A</vt:lpstr>
      <vt:lpstr>B</vt:lpstr>
      <vt:lpstr>C</vt:lpstr>
      <vt:lpstr>G</vt:lpstr>
      <vt:lpstr>H</vt:lpstr>
      <vt:lpstr>M</vt:lpstr>
      <vt:lpstr>R</vt:lpstr>
      <vt:lpstr>S</vt:lpstr>
      <vt:lpstr>W</vt:lpstr>
      <vt:lpstr>no team</vt:lpstr>
      <vt:lpstr>No Team 1</vt:lpstr>
      <vt:lpstr>No Team 2</vt:lpstr>
      <vt:lpstr>grades</vt:lpstr>
      <vt:lpstr>master dec</vt:lpstr>
      <vt:lpstr>INSTRUCTIONS</vt:lpstr>
      <vt:lpstr>A!Print_Area</vt:lpstr>
      <vt:lpstr>B!Print_Area</vt:lpstr>
      <vt:lpstr>'BOYS SCORE SHEETS'!Print_Area</vt:lpstr>
      <vt:lpstr>'C'!Print_Area</vt:lpstr>
      <vt:lpstr>G!Print_Area</vt:lpstr>
      <vt:lpstr>grades!Print_Area</vt:lpstr>
      <vt:lpstr>H!Print_Area</vt:lpstr>
      <vt:lpstr>M!Print_Area</vt:lpstr>
      <vt:lpstr>'master dec'!Print_Area</vt:lpstr>
      <vt:lpstr>'MATCH DETAILS'!Print_Area</vt:lpstr>
      <vt:lpstr>'no team'!Print_Area</vt:lpstr>
      <vt:lpstr>'No Team 1'!Print_Area</vt:lpstr>
      <vt:lpstr>'No Team 2'!Print_Area</vt:lpstr>
      <vt:lpstr>'NON SCORING'!Print_Area</vt:lpstr>
      <vt:lpstr>'NON SCORING  U11'!Print_Area</vt:lpstr>
      <vt:lpstr>'R'!Print_Area</vt:lpstr>
      <vt:lpstr>'RESULTS SHEET'!Print_Area</vt:lpstr>
      <vt:lpstr>S!Print_Area</vt:lpstr>
      <vt:lpstr>W!Print_Area</vt:lpstr>
      <vt:lpstr>'BOYS SCORE SHEETS'!Print_Titles</vt:lpstr>
      <vt:lpstr>'NON SCORING'!Print_Titles</vt:lpstr>
      <vt:lpstr>'NON SCORING  U11'!Print_Titles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wessex league</dc:subject>
  <dc:creator>Ian Warland Oxford City AC</dc:creator>
  <cp:lastModifiedBy>terry wegg</cp:lastModifiedBy>
  <cp:lastPrinted>2018-05-07T12:45:00Z</cp:lastPrinted>
  <dcterms:created xsi:type="dcterms:W3CDTF">2002-06-02T13:51:42Z</dcterms:created>
  <dcterms:modified xsi:type="dcterms:W3CDTF">2018-05-08T20:09:59Z</dcterms:modified>
</cp:coreProperties>
</file>